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2014 9%" sheetId="1" r:id="rId1"/>
  </sheets>
  <definedNames>
    <definedName name="_xlnm._FilterDatabase" localSheetId="0" hidden="1">'2014 9%'!$A$1:$AQ$87</definedName>
    <definedName name="_xlnm.Print_Area" localSheetId="0">'2014 9%'!$A$1:$O$91</definedName>
    <definedName name="_xlnm.Print_Titles" localSheetId="0">'2014 9%'!$1:$1</definedName>
    <definedName name="TOTALTDC">'2014 9%'!$D$85</definedName>
    <definedName name="TOTAverage">'2014 9%'!$D$86</definedName>
  </definedNames>
  <calcPr calcId="145621"/>
</workbook>
</file>

<file path=xl/calcChain.xml><?xml version="1.0" encoding="utf-8"?>
<calcChain xmlns="http://schemas.openxmlformats.org/spreadsheetml/2006/main">
  <c r="L46" i="1" l="1"/>
  <c r="D43" i="1" l="1"/>
  <c r="H42" i="1" l="1"/>
  <c r="H41"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2" i="1"/>
  <c r="L3" i="1"/>
  <c r="L5" i="1"/>
  <c r="L6" i="1"/>
  <c r="L7" i="1"/>
  <c r="L8" i="1"/>
  <c r="L9" i="1"/>
  <c r="L10" i="1"/>
  <c r="L11" i="1"/>
  <c r="L12" i="1"/>
  <c r="L13" i="1"/>
  <c r="L14" i="1"/>
  <c r="L15" i="1"/>
  <c r="L16" i="1"/>
  <c r="L17" i="1"/>
  <c r="L18" i="1"/>
  <c r="L19" i="1"/>
  <c r="L20" i="1"/>
  <c r="L21" i="1"/>
  <c r="L22" i="1"/>
  <c r="L23" i="1"/>
  <c r="L24" i="1"/>
  <c r="L25" i="1"/>
  <c r="L26" i="1"/>
  <c r="L27" i="1"/>
  <c r="L28" i="1"/>
  <c r="L29" i="1"/>
  <c r="L30" i="1"/>
  <c r="L32" i="1"/>
  <c r="L34" i="1"/>
  <c r="L35" i="1"/>
  <c r="L36" i="1"/>
  <c r="L37" i="1"/>
  <c r="L38" i="1"/>
  <c r="L39" i="1"/>
  <c r="L40" i="1"/>
  <c r="L41" i="1"/>
  <c r="L42" i="1"/>
  <c r="L43" i="1"/>
  <c r="L44" i="1"/>
  <c r="L45"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2" i="1"/>
  <c r="H7" i="1"/>
  <c r="H9" i="1"/>
  <c r="H11" i="1"/>
  <c r="H12" i="1"/>
  <c r="H13" i="1"/>
  <c r="H14" i="1"/>
  <c r="H17" i="1"/>
  <c r="H21" i="1"/>
  <c r="H22" i="1"/>
  <c r="H23" i="1"/>
  <c r="H24" i="1"/>
  <c r="H25" i="1"/>
  <c r="H26" i="1"/>
  <c r="H27" i="1"/>
  <c r="H29" i="1"/>
  <c r="H30" i="1"/>
  <c r="H34" i="1"/>
  <c r="H35" i="1"/>
  <c r="H36" i="1"/>
  <c r="H40"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2" i="1"/>
  <c r="H39" i="1"/>
  <c r="H38" i="1"/>
  <c r="H37" i="1"/>
  <c r="L33" i="1"/>
  <c r="H33" i="1"/>
  <c r="H32" i="1" l="1"/>
  <c r="L31" i="1"/>
  <c r="H31" i="1"/>
  <c r="H28" i="1"/>
  <c r="H20" i="1" l="1"/>
  <c r="H19" i="1"/>
  <c r="H18" i="1"/>
  <c r="H16" i="1"/>
  <c r="H15" i="1"/>
  <c r="H5" i="1" l="1"/>
  <c r="H4" i="1"/>
  <c r="L4" i="1"/>
  <c r="H2" i="1" l="1"/>
  <c r="H8" i="1"/>
  <c r="H3" i="1"/>
  <c r="H6" i="1"/>
  <c r="H10" i="1"/>
  <c r="E85" i="1" l="1"/>
  <c r="M86" i="1" l="1"/>
  <c r="N86" i="1"/>
  <c r="K86" i="1"/>
  <c r="I86" i="1"/>
  <c r="G86" i="1"/>
  <c r="E86" i="1"/>
  <c r="D86" i="1"/>
  <c r="D85" i="1"/>
  <c r="N85" i="1"/>
  <c r="K85" i="1"/>
  <c r="I85" i="1"/>
  <c r="G85" i="1"/>
  <c r="O86" i="1"/>
  <c r="J86" i="1"/>
  <c r="L87" i="1" l="1"/>
  <c r="F86" i="1"/>
  <c r="J87" i="1"/>
  <c r="L86" i="1"/>
  <c r="H87" i="1"/>
  <c r="O87" i="1"/>
  <c r="F87" i="1"/>
  <c r="H86" i="1" l="1"/>
</calcChain>
</file>

<file path=xl/sharedStrings.xml><?xml version="1.0" encoding="utf-8"?>
<sst xmlns="http://schemas.openxmlformats.org/spreadsheetml/2006/main" count="269" uniqueCount="191">
  <si>
    <t>TCAC #</t>
  </si>
  <si>
    <t>Project Name</t>
  </si>
  <si>
    <t>Current Payment Financing</t>
  </si>
  <si>
    <t>Current Financing as % of TDC</t>
  </si>
  <si>
    <t>Deferred Govt Financing as % of TDC</t>
  </si>
  <si>
    <t>Tranche B Financing</t>
  </si>
  <si>
    <t>Tranche B Financing as % of TDC</t>
  </si>
  <si>
    <t>Other Funding Sources</t>
  </si>
  <si>
    <t>Other Funding as % of TDC</t>
  </si>
  <si>
    <t>Tax Credit Factor</t>
  </si>
  <si>
    <t>Investor Equity as % of TDC</t>
  </si>
  <si>
    <t>Total</t>
  </si>
  <si>
    <t>Average</t>
  </si>
  <si>
    <t>Weighted Average</t>
  </si>
  <si>
    <t>Total Development Cost (TDC)*</t>
  </si>
  <si>
    <t>Deferred Govt Financing**</t>
  </si>
  <si>
    <t>**Deferred Government Financing may reflect amounts not included in the TCAC competitive scoring system (public funding points and final tie breaker).  Uncommitted AHP funding is excluded from Deferred Government Financing; comitted AHP funding awards are included in Deferred Government Financing.</t>
  </si>
  <si>
    <t>Tax Credit Investor Equity</t>
  </si>
  <si>
    <t>New Construction</t>
  </si>
  <si>
    <t>Rehabilitation</t>
  </si>
  <si>
    <t>Construction Type</t>
  </si>
  <si>
    <t>CA-2014-003</t>
  </si>
  <si>
    <t>Siena Apartments</t>
  </si>
  <si>
    <t>CA-2014-005</t>
  </si>
  <si>
    <t>Cornerstone Family Apartments</t>
  </si>
  <si>
    <t>CA-2014-008</t>
  </si>
  <si>
    <t>Richardson Hall</t>
  </si>
  <si>
    <t>CA-2014-013</t>
  </si>
  <si>
    <t>Tower Park Senior Housing</t>
  </si>
  <si>
    <t>CA-2014-014</t>
  </si>
  <si>
    <t>Morro Del Mar Senior Apartments</t>
  </si>
  <si>
    <t>CA-2014-015</t>
  </si>
  <si>
    <t>Villa del Norte</t>
  </si>
  <si>
    <t>CA-2014-020</t>
  </si>
  <si>
    <t>Curtis Park Court</t>
  </si>
  <si>
    <t>CA-2014-022</t>
  </si>
  <si>
    <t>Yarrow Village</t>
  </si>
  <si>
    <t>CA-2014-023</t>
  </si>
  <si>
    <t>Selma Community Housing</t>
  </si>
  <si>
    <t>CA-2014-024</t>
  </si>
  <si>
    <t>Quartz Ridge Apartments</t>
  </si>
  <si>
    <t>CA-2014-026</t>
  </si>
  <si>
    <t>Riverland Apartments</t>
  </si>
  <si>
    <t>CA-2014-028</t>
  </si>
  <si>
    <t>Diamond Place Apartments</t>
  </si>
  <si>
    <t>CA-2014-030</t>
  </si>
  <si>
    <t>Warthan Place Apartments</t>
  </si>
  <si>
    <t>CA-2014-031</t>
  </si>
  <si>
    <t>Mather Veterans Village</t>
  </si>
  <si>
    <t>CA-2014-035</t>
  </si>
  <si>
    <t>Baldwin Park Transit Center Apartments</t>
  </si>
  <si>
    <t>CA-2014-036</t>
  </si>
  <si>
    <t>Castillo del Sol Apartments</t>
  </si>
  <si>
    <t>CA-2014-038</t>
  </si>
  <si>
    <t>CA-2014-039</t>
  </si>
  <si>
    <t>Foster Square Senior Housing</t>
  </si>
  <si>
    <t>CA-2014-040</t>
  </si>
  <si>
    <t>Taylor Yard Senior Housing</t>
  </si>
  <si>
    <t>CA-2014-043</t>
  </si>
  <si>
    <t>Solvang Senior Apartments</t>
  </si>
  <si>
    <t>CA-2014-044</t>
  </si>
  <si>
    <t>Sanger Crossing Apartments</t>
  </si>
  <si>
    <t>CA-2014-047</t>
  </si>
  <si>
    <t>Magnolia Place Senior Apartments</t>
  </si>
  <si>
    <t>CA-2014-048</t>
  </si>
  <si>
    <t>Newcomb Court Apartments</t>
  </si>
  <si>
    <t>CA-2014-049</t>
  </si>
  <si>
    <t>Descanso Place III</t>
  </si>
  <si>
    <t>CA-2014-053</t>
  </si>
  <si>
    <t>Las Palmeras</t>
  </si>
  <si>
    <t>CA-2014-057</t>
  </si>
  <si>
    <t>Immanuel Senior Housing</t>
  </si>
  <si>
    <t>CA-2014-058</t>
  </si>
  <si>
    <t>Home Front at Camp Anza</t>
  </si>
  <si>
    <t>CA-2014-059</t>
  </si>
  <si>
    <t>Palmer Villas Senior Apartments</t>
  </si>
  <si>
    <t>CA-2014-060</t>
  </si>
  <si>
    <t>Glendale Arts Colony</t>
  </si>
  <si>
    <t>CA-2014-063</t>
  </si>
  <si>
    <t>Gray's Meadow</t>
  </si>
  <si>
    <t>CA-2014-064</t>
  </si>
  <si>
    <t>Arcata Bay Crossing</t>
  </si>
  <si>
    <t>CA-2014-065</t>
  </si>
  <si>
    <t>Oak Park Apartments II</t>
  </si>
  <si>
    <t>CA-2014-067</t>
  </si>
  <si>
    <t>Gateway Apartments</t>
  </si>
  <si>
    <t>CA-2014-068</t>
  </si>
  <si>
    <t>City Yard Workforce Housing</t>
  </si>
  <si>
    <t>CA-2014-070</t>
  </si>
  <si>
    <t>San Jacinto Village Apartments</t>
  </si>
  <si>
    <t>CA-2014-073</t>
  </si>
  <si>
    <t>Cedar Springs Apartments</t>
  </si>
  <si>
    <t>CA-2014-074</t>
  </si>
  <si>
    <t>South Street Apartments</t>
  </si>
  <si>
    <t>CA-2014-076</t>
  </si>
  <si>
    <t>MidPen Armory Apartments</t>
  </si>
  <si>
    <t>CA-2014-077</t>
  </si>
  <si>
    <t>Paloma Terrace</t>
  </si>
  <si>
    <t>CA-2014-079</t>
  </si>
  <si>
    <t>Willow Housing, LP</t>
  </si>
  <si>
    <t>CA-2014-083</t>
  </si>
  <si>
    <t>Donner Lofts</t>
  </si>
  <si>
    <t>CA-2014-087</t>
  </si>
  <si>
    <t>Promenade at Creekside</t>
  </si>
  <si>
    <t>CA-2014-089</t>
  </si>
  <si>
    <t>Holt &amp; Hamilton Family Apartments</t>
  </si>
  <si>
    <t>CA-2014-091</t>
  </si>
  <si>
    <t>Nevada Woods Apartments</t>
  </si>
  <si>
    <t>CA-2014-094</t>
  </si>
  <si>
    <t>Santa Fe Townhomes</t>
  </si>
  <si>
    <t>CA-2014-095</t>
  </si>
  <si>
    <t>Hunters View Block 10</t>
  </si>
  <si>
    <t>CA-2014-098</t>
  </si>
  <si>
    <t>1110 Jackson</t>
  </si>
  <si>
    <t>CA-2014-100</t>
  </si>
  <si>
    <t>Met North</t>
  </si>
  <si>
    <t>CA-2014-101</t>
  </si>
  <si>
    <t>Sonoma Springs Family Apartments</t>
  </si>
  <si>
    <t>CA-2014-102</t>
  </si>
  <si>
    <t>Iowa Street Senior Housing</t>
  </si>
  <si>
    <t>CA-2014-105</t>
  </si>
  <si>
    <t>Atmosphere</t>
  </si>
  <si>
    <t>CA-2014-107</t>
  </si>
  <si>
    <t>Bloomington Housing, Phase I</t>
  </si>
  <si>
    <t>CA-2014-111</t>
  </si>
  <si>
    <t>Sutterview Apartments</t>
  </si>
  <si>
    <t>CA-2014-115</t>
  </si>
  <si>
    <t>Orchard Village Apartments</t>
  </si>
  <si>
    <t>CA-2014-116</t>
  </si>
  <si>
    <t>Sherwood Manor Apartments</t>
  </si>
  <si>
    <t>CA-2014-120</t>
  </si>
  <si>
    <t>Lincoln Avenue Apartments</t>
  </si>
  <si>
    <t>CA-2014-121</t>
  </si>
  <si>
    <t>Delta Lane Apartments</t>
  </si>
  <si>
    <t>CA-2014-122</t>
  </si>
  <si>
    <t>Trinity River Elder's Village</t>
  </si>
  <si>
    <t>CA-2014-125</t>
  </si>
  <si>
    <t>Valley View Homes</t>
  </si>
  <si>
    <t>CA-2014-126</t>
  </si>
  <si>
    <t>Winters Senior Center Apartments</t>
  </si>
  <si>
    <t>CA-2014-128</t>
  </si>
  <si>
    <t>Golden Inn &amp; Village Senior</t>
  </si>
  <si>
    <t>CA-2014-136</t>
  </si>
  <si>
    <t>Mosaic Gardens at Monterey Park</t>
  </si>
  <si>
    <t>CA-2014-137</t>
  </si>
  <si>
    <t>Golden Inn &amp; Village Family</t>
  </si>
  <si>
    <t>CA-2014-139</t>
  </si>
  <si>
    <t xml:space="preserve">Laguna Commons </t>
  </si>
  <si>
    <t>CA-2014-142</t>
  </si>
  <si>
    <t>Haciendas Senior Development</t>
  </si>
  <si>
    <t>CA-2014-146</t>
  </si>
  <si>
    <t>Jackson Manor Apartments &amp; Lassen View Apartments</t>
  </si>
  <si>
    <t>CA-2014-149</t>
  </si>
  <si>
    <t>Juniper Terrace Apartments</t>
  </si>
  <si>
    <t>CA-2014-152</t>
  </si>
  <si>
    <t>Washington 722 TOD</t>
  </si>
  <si>
    <t>CA-2014-154</t>
  </si>
  <si>
    <t>Heritage Square Senior Housing</t>
  </si>
  <si>
    <t>CA-2014-155</t>
  </si>
  <si>
    <t>Crest Apartments</t>
  </si>
  <si>
    <t>CA-2014-157</t>
  </si>
  <si>
    <t>Almond Village</t>
  </si>
  <si>
    <t>CA-2014-158</t>
  </si>
  <si>
    <t>Sonata at Riverpark</t>
  </si>
  <si>
    <t>CA-2014-160</t>
  </si>
  <si>
    <t>5400 Hollywood Family Apartments</t>
  </si>
  <si>
    <t>CA-2014-161</t>
  </si>
  <si>
    <t>Oakcrest Terrace</t>
  </si>
  <si>
    <t>CA-2014-162</t>
  </si>
  <si>
    <t>Val 9 Apartments</t>
  </si>
  <si>
    <t>CA-2014-163</t>
  </si>
  <si>
    <t>Mar Vista Union Apartments</t>
  </si>
  <si>
    <t>CA-2014-165</t>
  </si>
  <si>
    <t>Mercy Arc Housing - 1500 Page Street</t>
  </si>
  <si>
    <t>CA-2014-167</t>
  </si>
  <si>
    <t>San Lorenzo Senior Housing</t>
  </si>
  <si>
    <t>CA-2014-169</t>
  </si>
  <si>
    <t>Marmion Way Apartments</t>
  </si>
  <si>
    <t>CA-2014-170</t>
  </si>
  <si>
    <t>Santa Rita Village II</t>
  </si>
  <si>
    <t>CA-2014-171</t>
  </si>
  <si>
    <t>Santa Cecilia Apartments</t>
  </si>
  <si>
    <t>CA-2014-172</t>
  </si>
  <si>
    <t>Cal Weber 40 Apartments</t>
  </si>
  <si>
    <t>CA-2014-173</t>
  </si>
  <si>
    <t>Fultonia West/Cedar Heights Scattered Site</t>
  </si>
  <si>
    <t xml:space="preserve">New Construction </t>
  </si>
  <si>
    <t>New Construction/Adaptive Reuse</t>
  </si>
  <si>
    <t>Acquisition/Rehabilitation</t>
  </si>
  <si>
    <t xml:space="preserve">*For some projects, Total Development Cost and Funding Sources may reflect minor adjustments made after the application was received.  These may include changes related to exchanges of federal for state credit (State Credit Exchange or SCE), reductions in project cost resulting from an award amount less than requested, etc.  </t>
  </si>
  <si>
    <t xml:space="preserve">Paradise Creek Housing 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</si>
</sst>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quot;$&quot;#,##0.00000"/>
  </numFmts>
  <fonts count="43" x14ac:knownFonts="1">
    <font>
      <sz val="11"/>
      <color theme="1"/>
      <name val="Calibri"/>
      <family val="2"/>
      <scheme val="minor"/>
    </font>
    <font>
      <sz val="11"/>
      <color theme="1"/>
      <name val="Calibri"/>
      <family val="2"/>
      <scheme val="minor"/>
    </font>
    <font>
      <b/>
      <sz val="11"/>
      <name val="Times New Roman"/>
      <family val="1"/>
    </font>
    <font>
      <sz val="11"/>
      <color indexed="8"/>
      <name val="Times New Roman"/>
      <family val="1"/>
    </font>
    <font>
      <sz val="11"/>
      <name val="Times New Roman"/>
      <family val="1"/>
    </font>
    <font>
      <sz val="10"/>
      <color indexed="8"/>
      <name val="Arial"/>
      <family val="2"/>
    </font>
    <font>
      <u/>
      <sz val="10"/>
      <color indexed="12"/>
      <name val="Arial"/>
      <family val="2"/>
    </font>
    <font>
      <sz val="10"/>
      <name val="Arial"/>
      <family val="2"/>
    </font>
    <font>
      <u/>
      <sz val="11"/>
      <color indexed="12"/>
      <name val="Times New Roman"/>
      <family val="1"/>
    </font>
    <font>
      <sz val="10"/>
      <color theme="1"/>
      <name val="Arial"/>
      <family val="2"/>
    </font>
    <font>
      <b/>
      <i/>
      <sz val="11"/>
      <name val="Arial"/>
      <family val="2"/>
    </font>
    <font>
      <b/>
      <i/>
      <sz val="9"/>
      <name val="Arial"/>
      <family val="2"/>
    </font>
    <font>
      <b/>
      <i/>
      <sz val="9"/>
      <color indexed="9"/>
      <name val="Arial"/>
      <family val="2"/>
    </font>
    <font>
      <sz val="11"/>
      <name val="Arial"/>
      <family val="2"/>
    </font>
    <font>
      <sz val="10"/>
      <name val="Arial"/>
      <family val="2"/>
    </font>
    <font>
      <u/>
      <sz val="10"/>
      <color theme="11"/>
      <name val="Arial"/>
      <family val="2"/>
    </font>
    <font>
      <u/>
      <sz val="10"/>
      <color theme="11"/>
      <name val="Arial"/>
      <family val="2"/>
    </font>
    <font>
      <sz val="10"/>
      <color indexed="8"/>
      <name val="Arial"/>
      <family val="2"/>
    </font>
    <font>
      <sz val="10"/>
      <color indexed="8"/>
      <name val="Arial"/>
      <family val="2"/>
    </font>
    <font>
      <sz val="1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name val="Calibri"/>
      <family val="2"/>
      <scheme val="minor"/>
    </font>
    <font>
      <sz val="11"/>
      <color theme="1"/>
      <name val="Times New Roman"/>
      <family val="1"/>
    </font>
    <font>
      <sz val="11"/>
      <color indexed="8"/>
      <name val="Calibri"/>
      <family val="2"/>
    </font>
    <font>
      <sz val="36"/>
      <name val="Times New Roman"/>
      <family val="1"/>
    </font>
    <font>
      <sz val="48"/>
      <name val="Times New Roman"/>
      <family val="1"/>
    </font>
    <font>
      <b/>
      <sz val="100"/>
      <name val="Arial"/>
      <family val="2"/>
    </font>
    <font>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492">
    <xf numFmtId="0" fontId="0" fillId="0" borderId="0"/>
    <xf numFmtId="0" fontId="16"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5" fillId="0" borderId="0"/>
    <xf numFmtId="0" fontId="7" fillId="0" borderId="0"/>
    <xf numFmtId="0" fontId="7" fillId="0" borderId="0"/>
    <xf numFmtId="0" fontId="5" fillId="0" borderId="0"/>
    <xf numFmtId="43" fontId="7" fillId="0" borderId="0" applyFont="0" applyFill="0" applyBorder="0" applyAlignment="0" applyProtection="0"/>
    <xf numFmtId="43" fontId="7" fillId="0" borderId="0" applyFont="0" applyFill="0" applyBorder="0" applyAlignment="0" applyProtection="0"/>
    <xf numFmtId="0" fontId="9" fillId="0" borderId="0"/>
    <xf numFmtId="0" fontId="7" fillId="0" borderId="0"/>
    <xf numFmtId="0" fontId="7" fillId="0" borderId="0"/>
    <xf numFmtId="0" fontId="1" fillId="0" borderId="0"/>
    <xf numFmtId="0" fontId="1" fillId="0" borderId="0"/>
    <xf numFmtId="0" fontId="5" fillId="0" borderId="0"/>
    <xf numFmtId="0" fontId="1" fillId="0" borderId="0"/>
    <xf numFmtId="43" fontId="7"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0" fillId="0" borderId="0" applyNumberFormat="0" applyBorder="0"/>
    <xf numFmtId="0" fontId="11" fillId="0" borderId="0" applyBorder="0" applyAlignment="0"/>
    <xf numFmtId="0" fontId="12" fillId="0" borderId="0" applyFill="0" applyBorder="0" applyAlignment="0"/>
    <xf numFmtId="0" fontId="7" fillId="0" borderId="0"/>
    <xf numFmtId="0" fontId="5" fillId="0" borderId="0"/>
    <xf numFmtId="0" fontId="5" fillId="0" borderId="0"/>
    <xf numFmtId="0" fontId="4" fillId="0" borderId="0"/>
    <xf numFmtId="0" fontId="4" fillId="0" borderId="0"/>
    <xf numFmtId="0" fontId="1" fillId="0" borderId="0"/>
    <xf numFmtId="0" fontId="1" fillId="0" borderId="0"/>
    <xf numFmtId="0" fontId="5" fillId="0" borderId="0"/>
    <xf numFmtId="0" fontId="13" fillId="0" borderId="0" applyNumberFormat="0" applyFill="0" applyBorder="0">
      <alignment horizontal="left"/>
    </xf>
    <xf numFmtId="0" fontId="14" fillId="0" borderId="0"/>
    <xf numFmtId="44"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xf numFmtId="44" fontId="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0" borderId="0"/>
    <xf numFmtId="0" fontId="5" fillId="0" borderId="0">
      <alignment vertical="top"/>
    </xf>
    <xf numFmtId="0" fontId="17"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xf numFmtId="0" fontId="5"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0" borderId="0"/>
    <xf numFmtId="0" fontId="19" fillId="0" borderId="0"/>
    <xf numFmtId="0" fontId="7" fillId="0" borderId="0"/>
    <xf numFmtId="0" fontId="5" fillId="0" borderId="0">
      <alignment vertical="top"/>
    </xf>
    <xf numFmtId="0" fontId="5" fillId="0" borderId="0">
      <alignment vertical="top"/>
    </xf>
    <xf numFmtId="0" fontId="19" fillId="0" borderId="0"/>
    <xf numFmtId="0" fontId="5" fillId="0" borderId="0">
      <alignment vertical="top"/>
    </xf>
    <xf numFmtId="0" fontId="7" fillId="0" borderId="0"/>
    <xf numFmtId="0" fontId="1" fillId="0" borderId="0"/>
    <xf numFmtId="0" fontId="4" fillId="0" borderId="0"/>
    <xf numFmtId="0" fontId="19" fillId="0" borderId="0"/>
    <xf numFmtId="0" fontId="5" fillId="0" borderId="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44" fontId="1" fillId="0" borderId="0" applyFont="0" applyFill="0" applyBorder="0" applyAlignment="0" applyProtection="0"/>
    <xf numFmtId="0" fontId="5" fillId="0" borderId="0">
      <alignment vertical="top"/>
    </xf>
    <xf numFmtId="0" fontId="5" fillId="0" borderId="0"/>
    <xf numFmtId="0" fontId="5" fillId="0" borderId="0">
      <alignment vertical="top"/>
    </xf>
    <xf numFmtId="0" fontId="1" fillId="8" borderId="10" applyNumberFormat="0" applyFont="0" applyAlignment="0" applyProtection="0"/>
    <xf numFmtId="0" fontId="35" fillId="0" borderId="0" applyNumberFormat="0" applyFill="0" applyBorder="0" applyAlignment="0" applyProtection="0"/>
    <xf numFmtId="0" fontId="1" fillId="8" borderId="10" applyNumberFormat="0" applyFont="0" applyAlignment="0" applyProtection="0"/>
    <xf numFmtId="43" fontId="4" fillId="0" borderId="0" applyFont="0" applyFill="0" applyBorder="0" applyAlignment="0" applyProtection="0"/>
    <xf numFmtId="0" fontId="4" fillId="0" borderId="0"/>
    <xf numFmtId="0" fontId="5" fillId="0" borderId="0">
      <alignment vertical="top"/>
    </xf>
    <xf numFmtId="0" fontId="19" fillId="0" borderId="0"/>
    <xf numFmtId="0" fontId="5" fillId="0" borderId="0">
      <alignment vertical="top"/>
    </xf>
    <xf numFmtId="0" fontId="19" fillId="0" borderId="0"/>
    <xf numFmtId="0" fontId="4" fillId="0" borderId="0"/>
    <xf numFmtId="0" fontId="5" fillId="0" borderId="0">
      <alignment vertical="top"/>
    </xf>
    <xf numFmtId="0" fontId="5" fillId="0" borderId="0">
      <alignment vertical="top"/>
    </xf>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34" fillId="12"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24" fillId="3" borderId="0" applyNumberFormat="0" applyBorder="0" applyAlignment="0" applyProtection="0"/>
    <xf numFmtId="0" fontId="28" fillId="6"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alignment vertical="top"/>
    </xf>
    <xf numFmtId="44" fontId="5" fillId="0" borderId="0" applyFont="0" applyFill="0" applyBorder="0" applyAlignment="0" applyProtection="0">
      <alignment vertical="top"/>
    </xf>
    <xf numFmtId="44" fontId="7"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xf numFmtId="0" fontId="5" fillId="0" borderId="0"/>
    <xf numFmtId="0" fontId="5" fillId="0" borderId="0"/>
    <xf numFmtId="0" fontId="1" fillId="0" borderId="0"/>
    <xf numFmtId="0" fontId="9" fillId="0" borderId="0"/>
    <xf numFmtId="0" fontId="7" fillId="0" borderId="0"/>
    <xf numFmtId="0" fontId="1" fillId="0" borderId="0"/>
    <xf numFmtId="0" fontId="5" fillId="0" borderId="0">
      <alignment vertical="top"/>
    </xf>
    <xf numFmtId="0" fontId="1" fillId="0" borderId="0"/>
    <xf numFmtId="0" fontId="1" fillId="0" borderId="0"/>
    <xf numFmtId="0" fontId="7" fillId="0" borderId="0"/>
    <xf numFmtId="0" fontId="1" fillId="0" borderId="0"/>
    <xf numFmtId="0" fontId="5" fillId="0" borderId="0"/>
    <xf numFmtId="0" fontId="7" fillId="0" borderId="0"/>
    <xf numFmtId="0" fontId="5" fillId="0" borderId="0">
      <alignment vertical="top"/>
    </xf>
    <xf numFmtId="0" fontId="1" fillId="0" borderId="0"/>
    <xf numFmtId="0" fontId="19" fillId="0" borderId="0"/>
    <xf numFmtId="0" fontId="19" fillId="0" borderId="0"/>
    <xf numFmtId="0" fontId="1" fillId="0" borderId="0"/>
    <xf numFmtId="0" fontId="7" fillId="0" borderId="0"/>
    <xf numFmtId="0" fontId="1" fillId="0" borderId="0"/>
    <xf numFmtId="0" fontId="5" fillId="0" borderId="0">
      <alignment vertical="top"/>
    </xf>
    <xf numFmtId="0" fontId="1" fillId="0" borderId="0"/>
    <xf numFmtId="0" fontId="1" fillId="0" borderId="0"/>
    <xf numFmtId="0" fontId="4" fillId="0" borderId="0"/>
    <xf numFmtId="0" fontId="1" fillId="0" borderId="0"/>
    <xf numFmtId="0" fontId="1" fillId="0" borderId="0"/>
    <xf numFmtId="0" fontId="7" fillId="0" borderId="0"/>
    <xf numFmtId="0" fontId="1" fillId="0" borderId="0"/>
    <xf numFmtId="0" fontId="4" fillId="0" borderId="0"/>
    <xf numFmtId="0" fontId="1" fillId="0" borderId="0"/>
    <xf numFmtId="0" fontId="1" fillId="0" borderId="0"/>
    <xf numFmtId="0" fontId="4" fillId="0" borderId="0"/>
    <xf numFmtId="0" fontId="1" fillId="0" borderId="0"/>
    <xf numFmtId="0" fontId="7" fillId="0" borderId="0"/>
    <xf numFmtId="0" fontId="5" fillId="0" borderId="0"/>
    <xf numFmtId="0" fontId="1" fillId="0" borderId="0"/>
    <xf numFmtId="0" fontId="1" fillId="0" borderId="0"/>
    <xf numFmtId="0" fontId="1" fillId="0" borderId="0"/>
    <xf numFmtId="0" fontId="5" fillId="0" borderId="0">
      <alignment vertical="top"/>
    </xf>
    <xf numFmtId="0" fontId="1" fillId="0" borderId="0"/>
    <xf numFmtId="0" fontId="5" fillId="0" borderId="0"/>
    <xf numFmtId="0" fontId="1" fillId="0" borderId="0"/>
    <xf numFmtId="0" fontId="5" fillId="0" borderId="0"/>
    <xf numFmtId="0" fontId="7" fillId="0" borderId="0"/>
    <xf numFmtId="0" fontId="1" fillId="0" borderId="0"/>
    <xf numFmtId="0" fontId="1" fillId="0" borderId="0"/>
    <xf numFmtId="0" fontId="1" fillId="0" borderId="0"/>
    <xf numFmtId="0" fontId="38" fillId="8" borderId="10" applyNumberFormat="0" applyFont="0" applyAlignment="0" applyProtection="0"/>
    <xf numFmtId="0" fontId="38" fillId="8" borderId="10" applyNumberFormat="0" applyFont="0" applyAlignment="0" applyProtection="0"/>
    <xf numFmtId="0" fontId="1" fillId="8" borderId="10" applyNumberFormat="0" applyFont="0" applyAlignment="0" applyProtection="0"/>
    <xf numFmtId="0" fontId="38" fillId="8" borderId="10" applyNumberFormat="0" applyFont="0" applyAlignment="0" applyProtection="0"/>
    <xf numFmtId="0" fontId="27" fillId="6" borderId="7" applyNumberFormat="0" applyAlignment="0" applyProtection="0"/>
    <xf numFmtId="9" fontId="5" fillId="0" borderId="0" applyFont="0" applyFill="0" applyBorder="0" applyAlignment="0" applyProtection="0"/>
    <xf numFmtId="0" fontId="33" fillId="0" borderId="11" applyNumberFormat="0" applyFill="0" applyAlignment="0" applyProtection="0"/>
  </cellStyleXfs>
  <cellXfs count="80">
    <xf numFmtId="0" fontId="0" fillId="0" borderId="0" xfId="0"/>
    <xf numFmtId="0" fontId="0" fillId="0" borderId="0" xfId="0"/>
    <xf numFmtId="0"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xf>
    <xf numFmtId="0" fontId="2" fillId="0" borderId="1" xfId="0" applyFont="1" applyFill="1" applyBorder="1" applyAlignment="1">
      <alignment horizontal="center" wrapText="1"/>
    </xf>
    <xf numFmtId="164" fontId="2" fillId="0" borderId="1" xfId="0" applyNumberFormat="1" applyFont="1" applyFill="1" applyBorder="1" applyAlignment="1">
      <alignment horizontal="center" wrapText="1"/>
    </xf>
    <xf numFmtId="0" fontId="2" fillId="0" borderId="0" xfId="0" applyNumberFormat="1" applyFont="1" applyFill="1" applyAlignment="1">
      <alignment horizontal="right"/>
    </xf>
    <xf numFmtId="164" fontId="2" fillId="0" borderId="0" xfId="0" applyNumberFormat="1" applyFont="1" applyFill="1"/>
    <xf numFmtId="0" fontId="2" fillId="0" borderId="0" xfId="0" applyFont="1" applyFill="1"/>
    <xf numFmtId="6" fontId="0" fillId="0" borderId="0" xfId="0" applyNumberFormat="1"/>
    <xf numFmtId="6" fontId="2" fillId="0" borderId="0" xfId="0" applyNumberFormat="1" applyFont="1" applyFill="1"/>
    <xf numFmtId="0" fontId="4" fillId="0" borderId="2" xfId="0" quotePrefix="1" applyNumberFormat="1" applyFont="1" applyFill="1" applyBorder="1"/>
    <xf numFmtId="0" fontId="4" fillId="0" borderId="2" xfId="0" quotePrefix="1" applyNumberFormat="1" applyFont="1" applyFill="1" applyBorder="1" applyAlignment="1"/>
    <xf numFmtId="0" fontId="2" fillId="0" borderId="2" xfId="0" applyFont="1" applyFill="1" applyBorder="1"/>
    <xf numFmtId="164" fontId="2" fillId="0" borderId="2" xfId="0" applyNumberFormat="1" applyFont="1" applyFill="1" applyBorder="1"/>
    <xf numFmtId="0" fontId="4" fillId="0" borderId="0" xfId="0" applyFont="1" applyFill="1"/>
    <xf numFmtId="166" fontId="2" fillId="0" borderId="1" xfId="0" applyNumberFormat="1" applyFont="1" applyFill="1" applyBorder="1" applyAlignment="1">
      <alignment horizontal="center" wrapText="1"/>
    </xf>
    <xf numFmtId="166" fontId="2" fillId="0" borderId="0" xfId="0" applyNumberFormat="1" applyFont="1" applyFill="1" applyAlignment="1">
      <alignment horizontal="right"/>
    </xf>
    <xf numFmtId="166" fontId="2" fillId="0" borderId="0" xfId="0" applyNumberFormat="1" applyFont="1" applyFill="1"/>
    <xf numFmtId="166" fontId="2" fillId="0" borderId="2" xfId="0" applyNumberFormat="1" applyFont="1" applyFill="1" applyBorder="1"/>
    <xf numFmtId="0" fontId="0" fillId="0" borderId="0" xfId="0"/>
    <xf numFmtId="0" fontId="2" fillId="0" borderId="1" xfId="0" applyFont="1" applyFill="1" applyBorder="1" applyAlignment="1">
      <alignment horizontal="center" wrapText="1"/>
    </xf>
    <xf numFmtId="164" fontId="4" fillId="0" borderId="0" xfId="0" applyNumberFormat="1" applyFont="1"/>
    <xf numFmtId="6" fontId="4" fillId="0" borderId="0" xfId="0" applyNumberFormat="1" applyFont="1" applyFill="1" applyAlignment="1">
      <alignment horizontal="right"/>
    </xf>
    <xf numFmtId="6" fontId="2" fillId="0" borderId="0" xfId="0" applyNumberFormat="1" applyFont="1" applyFill="1" applyAlignment="1">
      <alignment horizontal="right"/>
    </xf>
    <xf numFmtId="164" fontId="2" fillId="0" borderId="0" xfId="0" applyNumberFormat="1" applyFont="1" applyFill="1"/>
    <xf numFmtId="0" fontId="0" fillId="0" borderId="0" xfId="0" applyFill="1"/>
    <xf numFmtId="6" fontId="2" fillId="0" borderId="0" xfId="0" applyNumberFormat="1" applyFont="1" applyFill="1"/>
    <xf numFmtId="0" fontId="2" fillId="0" borderId="2" xfId="0" applyFont="1" applyFill="1" applyBorder="1"/>
    <xf numFmtId="165" fontId="4"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6" fontId="4" fillId="0" borderId="1" xfId="0" applyNumberFormat="1" applyFont="1" applyFill="1" applyBorder="1" applyAlignment="1">
      <alignment horizontal="right"/>
    </xf>
    <xf numFmtId="165" fontId="0" fillId="0" borderId="0" xfId="0" applyNumberFormat="1"/>
    <xf numFmtId="165" fontId="4" fillId="0" borderId="0" xfId="31" applyNumberFormat="1" applyFont="1" applyFill="1" applyAlignment="1">
      <alignment horizontal="right" vertical="top"/>
    </xf>
    <xf numFmtId="6" fontId="0" fillId="0" borderId="0" xfId="0" applyNumberFormat="1" applyAlignment="1">
      <alignment horizontal="center"/>
    </xf>
    <xf numFmtId="0" fontId="0" fillId="0" borderId="0" xfId="0" applyAlignment="1">
      <alignment horizontal="center"/>
    </xf>
    <xf numFmtId="0" fontId="4" fillId="0" borderId="0" xfId="0" applyFont="1" applyFill="1" applyAlignment="1">
      <alignment horizontal="center"/>
    </xf>
    <xf numFmtId="0" fontId="0" fillId="0" borderId="0" xfId="0" applyFill="1" applyAlignment="1">
      <alignment horizontal="center"/>
    </xf>
    <xf numFmtId="165" fontId="4" fillId="0" borderId="0" xfId="0" applyNumberFormat="1" applyFont="1" applyFill="1"/>
    <xf numFmtId="165" fontId="4" fillId="0" borderId="0" xfId="0" applyNumberFormat="1" applyFont="1" applyFill="1" applyBorder="1" applyAlignment="1">
      <alignment vertical="center"/>
    </xf>
    <xf numFmtId="165" fontId="4" fillId="0" borderId="1" xfId="0" applyNumberFormat="1" applyFont="1" applyFill="1" applyBorder="1" applyAlignment="1">
      <alignment vertical="center"/>
    </xf>
    <xf numFmtId="165" fontId="4" fillId="0" borderId="1" xfId="31" applyNumberFormat="1" applyFont="1" applyFill="1" applyBorder="1" applyAlignment="1">
      <alignment horizontal="right" vertical="top"/>
    </xf>
    <xf numFmtId="6" fontId="33" fillId="0" borderId="0" xfId="0" applyNumberFormat="1" applyFont="1" applyAlignment="1">
      <alignment horizontal="center"/>
    </xf>
    <xf numFmtId="6" fontId="0" fillId="0" borderId="0" xfId="0" applyNumberFormat="1" applyFill="1"/>
    <xf numFmtId="0" fontId="0" fillId="0" borderId="0" xfId="0" applyFill="1" applyAlignment="1">
      <alignment horizontal="left" wrapText="1"/>
    </xf>
    <xf numFmtId="165" fontId="4" fillId="0" borderId="0" xfId="0" applyNumberFormat="1" applyFont="1" applyFill="1" applyBorder="1"/>
    <xf numFmtId="165" fontId="4" fillId="0" borderId="1" xfId="0" applyNumberFormat="1" applyFont="1" applyFill="1" applyBorder="1" applyAlignment="1">
      <alignment horizontal="right" vertical="center"/>
    </xf>
    <xf numFmtId="164" fontId="2" fillId="0" borderId="0" xfId="0" applyNumberFormat="1" applyFont="1" applyFill="1" applyBorder="1" applyAlignment="1">
      <alignment horizontal="center" wrapText="1"/>
    </xf>
    <xf numFmtId="164" fontId="2" fillId="0" borderId="0" xfId="0" applyNumberFormat="1" applyFont="1" applyFill="1" applyBorder="1"/>
    <xf numFmtId="165" fontId="37" fillId="0" borderId="0" xfId="0" applyNumberFormat="1" applyFont="1" applyFill="1" applyBorder="1" applyAlignment="1"/>
    <xf numFmtId="6" fontId="4" fillId="0" borderId="0" xfId="0" applyNumberFormat="1" applyFont="1" applyFill="1" applyAlignment="1"/>
    <xf numFmtId="166" fontId="4" fillId="0" borderId="1" xfId="0" applyNumberFormat="1" applyFont="1" applyFill="1" applyBorder="1" applyAlignment="1">
      <alignment horizontal="right" vertical="center"/>
    </xf>
    <xf numFmtId="164" fontId="4" fillId="0" borderId="1" xfId="0" applyNumberFormat="1" applyFont="1" applyFill="1" applyBorder="1" applyAlignment="1">
      <alignment horizontal="center"/>
    </xf>
    <xf numFmtId="164" fontId="4" fillId="0" borderId="0" xfId="0" applyNumberFormat="1" applyFont="1" applyFill="1" applyAlignment="1">
      <alignment horizontal="center"/>
    </xf>
    <xf numFmtId="165" fontId="3" fillId="0" borderId="1" xfId="14367" applyNumberFormat="1" applyFont="1" applyFill="1" applyBorder="1" applyAlignment="1">
      <alignment horizontal="right" vertical="center"/>
    </xf>
    <xf numFmtId="165" fontId="3" fillId="0" borderId="0" xfId="14367" applyNumberFormat="1" applyFont="1" applyFill="1" applyAlignment="1">
      <alignment horizontal="right" vertical="center"/>
    </xf>
    <xf numFmtId="165" fontId="3" fillId="0" borderId="0" xfId="14367" applyNumberFormat="1" applyFont="1" applyAlignment="1">
      <alignment horizontal="right" vertical="center"/>
    </xf>
    <xf numFmtId="0" fontId="3" fillId="0" borderId="0" xfId="14367" applyFont="1" applyAlignment="1">
      <alignment horizontal="left" vertical="center"/>
    </xf>
    <xf numFmtId="0" fontId="37" fillId="0" borderId="0" xfId="14367" applyFont="1" applyAlignment="1">
      <alignment horizontal="left" vertical="center"/>
    </xf>
    <xf numFmtId="0" fontId="3" fillId="0" borderId="0" xfId="14367" applyFont="1" applyFill="1" applyAlignment="1">
      <alignment horizontal="left" vertical="top"/>
    </xf>
    <xf numFmtId="165" fontId="4" fillId="0" borderId="0" xfId="31" applyNumberFormat="1" applyFont="1" applyFill="1" applyAlignment="1">
      <alignment horizontal="right" vertical="top"/>
    </xf>
    <xf numFmtId="165" fontId="0" fillId="0" borderId="0" xfId="0" applyNumberFormat="1" applyFill="1"/>
    <xf numFmtId="164" fontId="0" fillId="0" borderId="0" xfId="0" applyNumberFormat="1"/>
    <xf numFmtId="0" fontId="3" fillId="0" borderId="0" xfId="14367" applyFont="1" applyFill="1" applyAlignment="1">
      <alignment horizontal="left" vertical="center"/>
    </xf>
    <xf numFmtId="0" fontId="2" fillId="0" borderId="0" xfId="0" applyFont="1" applyFill="1" applyBorder="1" applyAlignment="1">
      <alignment horizontal="center" wrapText="1"/>
    </xf>
    <xf numFmtId="165" fontId="2" fillId="0" borderId="0" xfId="0" applyNumberFormat="1" applyFont="1" applyFill="1" applyBorder="1" applyAlignment="1">
      <alignment horizontal="center" wrapText="1"/>
    </xf>
    <xf numFmtId="164" fontId="4" fillId="0" borderId="0" xfId="0" applyNumberFormat="1" applyFont="1" applyFill="1" applyBorder="1" applyAlignment="1">
      <alignment horizontal="right"/>
    </xf>
    <xf numFmtId="6" fontId="4" fillId="0" borderId="0" xfId="0" applyNumberFormat="1" applyFont="1" applyFill="1" applyBorder="1" applyAlignment="1">
      <alignment horizontal="right"/>
    </xf>
    <xf numFmtId="6" fontId="4" fillId="0" borderId="0" xfId="0" applyNumberFormat="1" applyFont="1" applyFill="1" applyBorder="1"/>
    <xf numFmtId="6" fontId="4" fillId="0" borderId="0" xfId="0" applyNumberFormat="1" applyFont="1" applyFill="1" applyBorder="1" applyAlignment="1">
      <alignment horizontal="center"/>
    </xf>
    <xf numFmtId="0" fontId="36" fillId="0" borderId="0" xfId="0" applyFont="1" applyFill="1" applyBorder="1"/>
    <xf numFmtId="165" fontId="0" fillId="0" borderId="0" xfId="0" applyNumberFormat="1" applyFont="1" applyFill="1" applyBorder="1"/>
    <xf numFmtId="0" fontId="0" fillId="0" borderId="0" xfId="0" applyFont="1" applyFill="1" applyBorder="1"/>
    <xf numFmtId="0" fontId="0" fillId="0" borderId="0" xfId="0" applyFill="1" applyBorder="1"/>
    <xf numFmtId="165" fontId="36" fillId="0" borderId="0" xfId="0" applyNumberFormat="1" applyFont="1" applyFill="1" applyBorder="1"/>
    <xf numFmtId="6" fontId="36" fillId="0" borderId="0" xfId="0" applyNumberFormat="1" applyFont="1" applyFill="1" applyBorder="1"/>
    <xf numFmtId="165" fontId="0" fillId="0" borderId="0" xfId="0" applyNumberFormat="1" applyFill="1" applyBorder="1"/>
    <xf numFmtId="6" fontId="0" fillId="0" borderId="0" xfId="0" applyNumberFormat="1" applyFill="1" applyBorder="1"/>
    <xf numFmtId="6" fontId="0" fillId="0" borderId="0" xfId="0" applyNumberFormat="1" applyFill="1" applyBorder="1" applyAlignment="1">
      <alignment horizontal="center"/>
    </xf>
    <xf numFmtId="0" fontId="0" fillId="0" borderId="0" xfId="0" applyFill="1" applyAlignment="1">
      <alignment horizontal="left" wrapText="1"/>
    </xf>
  </cellXfs>
  <cellStyles count="14492">
    <cellStyle name="20% - Accent1" xfId="14335" builtinId="30" customBuiltin="1"/>
    <cellStyle name="20% - Accent1 2" xfId="14375"/>
    <cellStyle name="20% - Accent2" xfId="14339" builtinId="34" customBuiltin="1"/>
    <cellStyle name="20% - Accent2 2" xfId="14376"/>
    <cellStyle name="20% - Accent3" xfId="14343" builtinId="38" customBuiltin="1"/>
    <cellStyle name="20% - Accent3 2" xfId="14377"/>
    <cellStyle name="20% - Accent4" xfId="14347" builtinId="42" customBuiltin="1"/>
    <cellStyle name="20% - Accent4 2" xfId="14378"/>
    <cellStyle name="20% - Accent5" xfId="14351" builtinId="46" customBuiltin="1"/>
    <cellStyle name="20% - Accent6" xfId="14355" builtinId="50" customBuiltin="1"/>
    <cellStyle name="40% - Accent1" xfId="14336" builtinId="31" customBuiltin="1"/>
    <cellStyle name="40% - Accent1 2" xfId="14379"/>
    <cellStyle name="40% - Accent2" xfId="14340" builtinId="35" customBuiltin="1"/>
    <cellStyle name="40% - Accent3" xfId="14344" builtinId="39" customBuiltin="1"/>
    <cellStyle name="40% - Accent3 2" xfId="14380"/>
    <cellStyle name="40% - Accent4" xfId="14348" builtinId="43" customBuiltin="1"/>
    <cellStyle name="40% - Accent4 2" xfId="14381"/>
    <cellStyle name="40% - Accent5" xfId="14352" builtinId="47" customBuiltin="1"/>
    <cellStyle name="40% - Accent6" xfId="14356" builtinId="51" customBuiltin="1"/>
    <cellStyle name="40% - Accent6 2" xfId="14382"/>
    <cellStyle name="60% - Accent1" xfId="14337" builtinId="32" customBuiltin="1"/>
    <cellStyle name="60% - Accent1 2" xfId="14383"/>
    <cellStyle name="60% - Accent2" xfId="14341" builtinId="36" customBuiltin="1"/>
    <cellStyle name="60% - Accent3" xfId="14345" builtinId="40" customBuiltin="1"/>
    <cellStyle name="60% - Accent3 2" xfId="14384"/>
    <cellStyle name="60% - Accent4" xfId="14349" builtinId="44" customBuiltin="1"/>
    <cellStyle name="60% - Accent4 2" xfId="14385"/>
    <cellStyle name="60% - Accent5" xfId="14353" builtinId="48" customBuiltin="1"/>
    <cellStyle name="60% - Accent6" xfId="14357" builtinId="52" customBuiltin="1"/>
    <cellStyle name="60% - Accent6 2" xfId="14386"/>
    <cellStyle name="Accent1" xfId="14334" builtinId="29" customBuiltin="1"/>
    <cellStyle name="Accent1 2" xfId="14387"/>
    <cellStyle name="Accent2" xfId="14338" builtinId="33" customBuiltin="1"/>
    <cellStyle name="Accent2 2" xfId="14388"/>
    <cellStyle name="Accent3" xfId="14342" builtinId="37" customBuiltin="1"/>
    <cellStyle name="Accent3 2" xfId="14389"/>
    <cellStyle name="Accent4" xfId="14346" builtinId="41" customBuiltin="1"/>
    <cellStyle name="Accent4 2" xfId="14390"/>
    <cellStyle name="Accent5" xfId="14350" builtinId="45" customBuiltin="1"/>
    <cellStyle name="Accent6" xfId="14354" builtinId="49" customBuiltin="1"/>
    <cellStyle name="Bad" xfId="14324" builtinId="27" customBuiltin="1"/>
    <cellStyle name="Bad 2" xfId="14391"/>
    <cellStyle name="Calculation" xfId="14328" builtinId="22" customBuiltin="1"/>
    <cellStyle name="Calculation 2" xfId="14392"/>
    <cellStyle name="Check Cell" xfId="14330" builtinId="23" customBuiltin="1"/>
    <cellStyle name="Comma 2" xfId="11"/>
    <cellStyle name="Comma 2 2" xfId="12"/>
    <cellStyle name="Comma 2 2 2" xfId="589"/>
    <cellStyle name="Comma 2 3" xfId="21"/>
    <cellStyle name="Comma 2 3 2" xfId="1949"/>
    <cellStyle name="Comma 2 4" xfId="14393"/>
    <cellStyle name="Comma 3" xfId="20"/>
    <cellStyle name="Comma 3 2" xfId="14365"/>
    <cellStyle name="Comma 3 2 2" xfId="14395"/>
    <cellStyle name="Comma 3 2 3" xfId="14394"/>
    <cellStyle name="Comma 3 3" xfId="14396"/>
    <cellStyle name="Comma 4" xfId="14397"/>
    <cellStyle name="Comma 4 2" xfId="14398"/>
    <cellStyle name="Comma 4 2 2" xfId="14399"/>
    <cellStyle name="Comma 4 2 2 2" xfId="14400"/>
    <cellStyle name="Comma 4 2 3" xfId="14401"/>
    <cellStyle name="Comma 4 3" xfId="14402"/>
    <cellStyle name="Comma 4 3 2" xfId="14403"/>
    <cellStyle name="Comma 4 4" xfId="14404"/>
    <cellStyle name="Comma 5" xfId="14405"/>
    <cellStyle name="Currency 2" xfId="23"/>
    <cellStyle name="Currency 2 2" xfId="14406"/>
    <cellStyle name="Currency 2 3" xfId="14407"/>
    <cellStyle name="Currency 2 3 2" xfId="14408"/>
    <cellStyle name="Currency 3" xfId="24"/>
    <cellStyle name="Currency 3 2" xfId="14358"/>
    <cellStyle name="Currency 3 2 2" xfId="14411"/>
    <cellStyle name="Currency 3 2 3" xfId="14412"/>
    <cellStyle name="Currency 3 2 4" xfId="14410"/>
    <cellStyle name="Currency 3 3" xfId="14413"/>
    <cellStyle name="Currency 3 4" xfId="14414"/>
    <cellStyle name="Currency 3 5" xfId="14415"/>
    <cellStyle name="Currency 3 6" xfId="14409"/>
    <cellStyle name="Currency 4" xfId="25"/>
    <cellStyle name="Currency 4 2" xfId="26"/>
    <cellStyle name="Currency 4 3" xfId="27"/>
    <cellStyle name="Currency 4 3 2" xfId="14416"/>
    <cellStyle name="Currency 4 4" xfId="14417"/>
    <cellStyle name="Currency 5" xfId="22"/>
    <cellStyle name="Currency 5 2" xfId="14418"/>
    <cellStyle name="Currency 5 2 2" xfId="14419"/>
    <cellStyle name="Currency 5 2 2 2" xfId="14420"/>
    <cellStyle name="Currency 5 3" xfId="14421"/>
    <cellStyle name="Currency 5 3 2" xfId="14422"/>
    <cellStyle name="Currency 6" xfId="41"/>
    <cellStyle name="Currency 6 2" xfId="273"/>
    <cellStyle name="Currency 7" xfId="14423"/>
    <cellStyle name="Currency 7 2" xfId="14424"/>
    <cellStyle name="Currency 7 3" xfId="14425"/>
    <cellStyle name="Currency 7 4" xfId="14426"/>
    <cellStyle name="Currency 8" xfId="14427"/>
    <cellStyle name="Currency 9" xfId="14428"/>
    <cellStyle name="Explanatory Text" xfId="14332" builtinId="53" customBuilti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18"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268" builtinId="9" hidden="1"/>
    <cellStyle name="Followed Hyperlink" xfId="269" builtinId="9" hidden="1"/>
    <cellStyle name="Followed Hyperlink" xfId="271" builtinId="9" hidden="1"/>
    <cellStyle name="Followed Hyperlink" xfId="270"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668"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818" builtinId="9" hidden="1"/>
    <cellStyle name="Followed Hyperlink" xfId="819" builtinId="9" hidden="1"/>
    <cellStyle name="Followed Hyperlink" xfId="821" builtinId="9" hidden="1"/>
    <cellStyle name="Followed Hyperlink" xfId="820"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588" builtinId="9" hidden="1"/>
    <cellStyle name="Followed Hyperlink" xfId="587" builtinId="9" hidden="1"/>
    <cellStyle name="Followed Hyperlink" xfId="586" builtinId="9" hidden="1"/>
    <cellStyle name="Followed Hyperlink" xfId="585" builtinId="9" hidden="1"/>
    <cellStyle name="Followed Hyperlink" xfId="583" builtinId="9" hidden="1"/>
    <cellStyle name="Followed Hyperlink" xfId="584" builtinId="9" hidden="1"/>
    <cellStyle name="Followed Hyperlink" xfId="579" builtinId="9" hidden="1"/>
    <cellStyle name="Followed Hyperlink" xfId="578"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189"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339" builtinId="9" hidden="1"/>
    <cellStyle name="Followed Hyperlink" xfId="1340" builtinId="9" hidden="1"/>
    <cellStyle name="Followed Hyperlink" xfId="1342" builtinId="9" hidden="1"/>
    <cellStyle name="Followed Hyperlink" xfId="1341"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724"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725"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034"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035"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334"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335"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19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633"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634"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1951"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2932"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2933"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1954"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231"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232"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19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530"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531"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831"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832"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140"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141"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440"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441"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0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739"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740"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057"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038"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039"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4060"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337"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338"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40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636"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637"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91" builtinId="9" hidden="1"/>
    <cellStyle name="Followed Hyperlink" xfId="1121" builtinId="9" hidden="1"/>
    <cellStyle name="Followed Hyperlink" xfId="1120" builtinId="9" hidden="1"/>
    <cellStyle name="Followed Hyperlink" xfId="582" builtinId="9" hidden="1"/>
    <cellStyle name="Followed Hyperlink" xfId="1641" builtinId="9" hidden="1"/>
    <cellStyle name="Followed Hyperlink" xfId="4056" builtinId="9" hidden="1"/>
    <cellStyle name="Followed Hyperlink" xfId="1640" builtinId="9" hidden="1"/>
    <cellStyle name="Followed Hyperlink" xfId="1647"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5930"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5931"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240"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241"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540"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541"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1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839"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840"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6157"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138"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139"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6160"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437"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438"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61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736"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737"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1643" builtinId="9" hidden="1"/>
    <cellStyle name="Followed Hyperlink" xfId="592" builtinId="9" hidden="1"/>
    <cellStyle name="Followed Hyperlink" xfId="4058" builtinId="9" hidden="1"/>
    <cellStyle name="Followed Hyperlink" xfId="1950" builtinId="9" hidden="1"/>
    <cellStyle name="Followed Hyperlink" xfId="576" builtinId="9" hidden="1"/>
    <cellStyle name="Followed Hyperlink" xfId="6155" builtinId="9" hidden="1"/>
    <cellStyle name="Followed Hyperlink" xfId="580" builtinId="9" hidden="1"/>
    <cellStyle name="Followed Hyperlink" xfId="58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029"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030"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337"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338"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637"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638"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2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8936"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8937"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8255"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235"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236"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8257"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534"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535"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82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833"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834"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4063" builtinId="9" hidden="1"/>
    <cellStyle name="Followed Hyperlink" xfId="4062" builtinId="9" hidden="1"/>
    <cellStyle name="Followed Hyperlink" xfId="6158" builtinId="9" hidden="1"/>
    <cellStyle name="Followed Hyperlink" xfId="1646" builtinId="9" hidden="1"/>
    <cellStyle name="Followed Hyperlink" xfId="581" builtinId="9" hidden="1"/>
    <cellStyle name="Followed Hyperlink" xfId="8254" builtinId="9" hidden="1"/>
    <cellStyle name="Followed Hyperlink" xfId="577" builtinId="9" hidden="1"/>
    <cellStyle name="Followed Hyperlink" xfId="7961"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126"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127"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433"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434"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733"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734"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3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032"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033"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0353"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331"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332"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03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630"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631"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0356"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1929"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1930"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6163" builtinId="9" hidden="1"/>
    <cellStyle name="Followed Hyperlink" xfId="6162" builtinId="9" hidden="1"/>
    <cellStyle name="Followed Hyperlink" xfId="8256" builtinId="9" hidden="1"/>
    <cellStyle name="Followed Hyperlink" xfId="4059" builtinId="9" hidden="1"/>
    <cellStyle name="Followed Hyperlink" xfId="575" builtinId="9" hidden="1"/>
    <cellStyle name="Followed Hyperlink" xfId="10351" builtinId="9" hidden="1"/>
    <cellStyle name="Followed Hyperlink" xfId="1642" builtinId="9" hidden="1"/>
    <cellStyle name="Followed Hyperlink" xfId="10058"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22"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223"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527"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528"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827"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828"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24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126"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127"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2448"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425"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426"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24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724"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725"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2450"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023"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024"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590" builtinId="9" hidden="1"/>
    <cellStyle name="Followed Hyperlink" xfId="898" builtinId="9" hidden="1"/>
    <cellStyle name="Followed Hyperlink" xfId="5929" builtinId="9" hidden="1"/>
    <cellStyle name="Followed Hyperlink" xfId="6156" builtinId="9" hidden="1"/>
    <cellStyle name="Followed Hyperlink" xfId="1648" builtinId="9" hidden="1"/>
    <cellStyle name="Followed Hyperlink" xfId="1343" builtinId="9" hidden="1"/>
    <cellStyle name="Followed Hyperlink" xfId="10352" builtinId="9" hidden="1"/>
    <cellStyle name="Followed Hyperlink" xfId="3755" builtinId="9" hidden="1"/>
    <cellStyle name="Followed Hyperlink" xfId="8260" builtinId="9" hidden="1"/>
    <cellStyle name="Followed Hyperlink" xfId="8259" builtinId="9" hidden="1"/>
    <cellStyle name="Followed Hyperlink" xfId="10354" builtinId="9" hidden="1"/>
    <cellStyle name="Followed Hyperlink" xfId="6159" builtinId="9" hidden="1"/>
    <cellStyle name="Followed Hyperlink" xfId="1644" builtinId="9" hidden="1"/>
    <cellStyle name="Followed Hyperlink" xfId="12447" builtinId="9" hidden="1"/>
    <cellStyle name="Followed Hyperlink" xfId="1" builtinId="9" hidden="1"/>
    <cellStyle name="Followed Hyperlink" xfId="12154"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Good" xfId="14323" builtinId="26" customBuiltin="1"/>
    <cellStyle name="Heading 1" xfId="14319" builtinId="16" customBuiltin="1"/>
    <cellStyle name="Heading 1 2" xfId="14429"/>
    <cellStyle name="Heading 2" xfId="14320" builtinId="17" customBuiltin="1"/>
    <cellStyle name="Heading 2 2" xfId="14430"/>
    <cellStyle name="Heading 3" xfId="14321" builtinId="18" customBuiltin="1"/>
    <cellStyle name="Heading 3 2" xfId="14431"/>
    <cellStyle name="Heading 4" xfId="14322" builtinId="19" customBuiltin="1"/>
    <cellStyle name="Heading 4 2" xfId="14432"/>
    <cellStyle name="Hyperlink 2" xfId="3"/>
    <cellStyle name="Hyperlink 2 2" xfId="14433"/>
    <cellStyle name="Hyperlink 3" xfId="4"/>
    <cellStyle name="Input" xfId="14326" builtinId="20" customBuiltin="1"/>
    <cellStyle name="Label" xfId="28"/>
    <cellStyle name="Label No Shade" xfId="29"/>
    <cellStyle name="Label Shaded" xfId="30"/>
    <cellStyle name="Linked Cell" xfId="14329" builtinId="24" customBuiltin="1"/>
    <cellStyle name="Map Labels" xfId="14434"/>
    <cellStyle name="Map Legend" xfId="14435"/>
    <cellStyle name="Map Title" xfId="14436"/>
    <cellStyle name="Neutral" xfId="14325" builtinId="28" customBuiltin="1"/>
    <cellStyle name="Normal" xfId="0" builtinId="0"/>
    <cellStyle name="Normal 10" xfId="14437"/>
    <cellStyle name="Normal 10 2" xfId="14438"/>
    <cellStyle name="Normal 11" xfId="14439"/>
    <cellStyle name="Normal 12" xfId="14440"/>
    <cellStyle name="Normal 2" xfId="5"/>
    <cellStyle name="Normal 2 2" xfId="13"/>
    <cellStyle name="Normal 2 2 2" xfId="31"/>
    <cellStyle name="Normal 2 2 2 2" xfId="14317"/>
    <cellStyle name="Normal 2 2 3" xfId="14318"/>
    <cellStyle name="Normal 2 2 4" xfId="14441"/>
    <cellStyle name="Normal 2 3" xfId="15"/>
    <cellStyle name="Normal 2 3 2" xfId="32"/>
    <cellStyle name="Normal 2 3 2 2" xfId="14308"/>
    <cellStyle name="Normal 2 3 3" xfId="14442"/>
    <cellStyle name="Normal 2 4" xfId="9"/>
    <cellStyle name="Normal 2 4 2" xfId="33"/>
    <cellStyle name="Normal 2 4 2 2" xfId="14312"/>
    <cellStyle name="Normal 2 4 2 3" xfId="14367"/>
    <cellStyle name="Normal 2 4 2 3 2" xfId="14444"/>
    <cellStyle name="Normal 2 4 2 3 3" xfId="14443"/>
    <cellStyle name="Normal 2 4 2 4" xfId="14445"/>
    <cellStyle name="Normal 2 4 3" xfId="14359"/>
    <cellStyle name="Normal 2 4 3 2" xfId="14368"/>
    <cellStyle name="Normal 2 4 3 3" xfId="14446"/>
    <cellStyle name="Normal 2 4 4" xfId="14447"/>
    <cellStyle name="Normal 2 4 5" xfId="14448"/>
    <cellStyle name="Normal 2 4 6" xfId="14449"/>
    <cellStyle name="Normal 2 5" xfId="8"/>
    <cellStyle name="Normal 2 5 2" xfId="14315"/>
    <cellStyle name="Normal 2 5 2 2" xfId="14370"/>
    <cellStyle name="Normal 2 5 3" xfId="14360"/>
    <cellStyle name="Normal 2 5 3 2" xfId="14369"/>
    <cellStyle name="Normal 2 5 4" xfId="14450"/>
    <cellStyle name="Normal 2 5 5" xfId="14451"/>
    <cellStyle name="Normal 2 5 6" xfId="14452"/>
    <cellStyle name="Normal 2 6" xfId="14311"/>
    <cellStyle name="Normal 2 6 2" xfId="14453"/>
    <cellStyle name="Normal 2 7" xfId="14454"/>
    <cellStyle name="Normal 3" xfId="6"/>
    <cellStyle name="Normal 3 2" xfId="16"/>
    <cellStyle name="Normal 3 2 2" xfId="1952"/>
    <cellStyle name="Normal 3 2 3" xfId="14309"/>
    <cellStyle name="Normal 3 2 4" xfId="14455"/>
    <cellStyle name="Normal 3 3" xfId="14"/>
    <cellStyle name="Normal 3 3 2" xfId="14310"/>
    <cellStyle name="Normal 3 3 3" xfId="14456"/>
    <cellStyle name="Normal 3 4" xfId="19"/>
    <cellStyle name="Normal 3 4 2" xfId="14313"/>
    <cellStyle name="Normal 3 5" xfId="14457"/>
    <cellStyle name="Normal 3 5 2" xfId="14458"/>
    <cellStyle name="Normal 4" xfId="7"/>
    <cellStyle name="Normal 4 2" xfId="35"/>
    <cellStyle name="Normal 4 2 2" xfId="14314"/>
    <cellStyle name="Normal 4 2 2 2" xfId="14372"/>
    <cellStyle name="Normal 4 2 2 3" xfId="14459"/>
    <cellStyle name="Normal 4 2 2 4" xfId="14460"/>
    <cellStyle name="Normal 4 2 3" xfId="14361"/>
    <cellStyle name="Normal 4 2 3 2" xfId="14371"/>
    <cellStyle name="Normal 4 2 4" xfId="14461"/>
    <cellStyle name="Normal 4 2 4 2" xfId="14462"/>
    <cellStyle name="Normal 4 3" xfId="36"/>
    <cellStyle name="Normal 4 3 2" xfId="1956"/>
    <cellStyle name="Normal 4 3 2 2" xfId="14373"/>
    <cellStyle name="Normal 4 3 2 2 2" xfId="14463"/>
    <cellStyle name="Normal 4 3 2 3" xfId="14464"/>
    <cellStyle name="Normal 4 3 3" xfId="14366"/>
    <cellStyle name="Normal 4 3 3 2" xfId="14466"/>
    <cellStyle name="Normal 4 3 3 3" xfId="14465"/>
    <cellStyle name="Normal 4 3 4" xfId="14467"/>
    <cellStyle name="Normal 4 4" xfId="34"/>
    <cellStyle name="Normal 4 4 2" xfId="350"/>
    <cellStyle name="Normal 4 4 3" xfId="14468"/>
    <cellStyle name="Normal 4 5" xfId="14469"/>
    <cellStyle name="Normal 4 6" xfId="14470"/>
    <cellStyle name="Normal 5" xfId="2"/>
    <cellStyle name="Normal 5 2" xfId="18"/>
    <cellStyle name="Normal 5 2 2" xfId="349"/>
    <cellStyle name="Normal 5 2 2 2" xfId="1957"/>
    <cellStyle name="Normal 5 2 2 3" xfId="14316"/>
    <cellStyle name="Normal 5 2 2 4" xfId="14471"/>
    <cellStyle name="Normal 5 2 3" xfId="573"/>
    <cellStyle name="Normal 5 2 4" xfId="1645"/>
    <cellStyle name="Normal 5 2 5" xfId="14472"/>
    <cellStyle name="Normal 5 3" xfId="10"/>
    <cellStyle name="Normal 5 3 2" xfId="14374"/>
    <cellStyle name="Normal 5 3 3" xfId="14473"/>
    <cellStyle name="Normal 5 3 4" xfId="14474"/>
    <cellStyle name="Normal 5 4" xfId="37"/>
    <cellStyle name="Normal 5 4 2" xfId="14475"/>
    <cellStyle name="Normal 6" xfId="17"/>
    <cellStyle name="Normal 6 2" xfId="38"/>
    <cellStyle name="Normal 6 2 2" xfId="351"/>
    <cellStyle name="Normal 6 2 2 2" xfId="14476"/>
    <cellStyle name="Normal 6 2 3" xfId="574"/>
    <cellStyle name="Normal 6 3" xfId="14477"/>
    <cellStyle name="Normal 6 3 2" xfId="14478"/>
    <cellStyle name="Normal 7" xfId="40"/>
    <cellStyle name="Normal 7 2" xfId="272"/>
    <cellStyle name="Normal 8" xfId="822"/>
    <cellStyle name="Normal 8 2" xfId="1953"/>
    <cellStyle name="Normal 8 2 2" xfId="14479"/>
    <cellStyle name="Normal 8 3" xfId="14307"/>
    <cellStyle name="Normal 8 3 2" xfId="14480"/>
    <cellStyle name="Normal 9" xfId="14481"/>
    <cellStyle name="Normal 9 2" xfId="14482"/>
    <cellStyle name="Normal 9 2 2" xfId="14483"/>
    <cellStyle name="Normal 9 3" xfId="14484"/>
    <cellStyle name="Note" xfId="14364" builtinId="10" customBuiltin="1"/>
    <cellStyle name="Note 2" xfId="14362"/>
    <cellStyle name="Note 2 2" xfId="14486"/>
    <cellStyle name="Note 2 3" xfId="14485"/>
    <cellStyle name="Note 3" xfId="14487"/>
    <cellStyle name="Note 3 2" xfId="14488"/>
    <cellStyle name="Output" xfId="14327" builtinId="21" customBuiltin="1"/>
    <cellStyle name="Output 2" xfId="14489"/>
    <cellStyle name="Percent 2" xfId="117"/>
    <cellStyle name="Percent 3" xfId="14490"/>
    <cellStyle name="Text Entry" xfId="39"/>
    <cellStyle name="Title 2" xfId="14363"/>
    <cellStyle name="Total" xfId="14333" builtinId="25" customBuiltin="1"/>
    <cellStyle name="Total 2" xfId="14491"/>
    <cellStyle name="Warning Text" xfId="14331"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95"/>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2.7109375" style="26" customWidth="1"/>
    <col min="2" max="2" width="50" style="26" bestFit="1" customWidth="1"/>
    <col min="3" max="3" width="30.7109375" style="26" customWidth="1"/>
    <col min="4" max="4" width="16.140625" style="26" bestFit="1" customWidth="1"/>
    <col min="5" max="6" width="14.7109375" customWidth="1"/>
    <col min="7" max="7" width="15.7109375" customWidth="1"/>
    <col min="8" max="8" width="10.42578125" customWidth="1"/>
    <col min="9" max="9" width="14.140625" style="26" customWidth="1"/>
    <col min="10" max="10" width="10.7109375" customWidth="1"/>
    <col min="11" max="11" width="13.7109375" customWidth="1"/>
    <col min="12" max="12" width="10.7109375" customWidth="1"/>
    <col min="13" max="13" width="11.42578125" customWidth="1"/>
    <col min="14" max="14" width="15.85546875" customWidth="1"/>
    <col min="15" max="15" width="10.7109375" customWidth="1"/>
    <col min="16" max="16" width="9.140625" style="20" customWidth="1"/>
    <col min="17" max="17" width="14.140625" style="37" bestFit="1" customWidth="1"/>
    <col min="18" max="18" width="19.42578125" customWidth="1"/>
    <col min="19" max="19" width="14.5703125" style="35" customWidth="1"/>
    <col min="20" max="20" width="58.140625" bestFit="1" customWidth="1"/>
    <col min="21" max="21" width="11.7109375" style="32" customWidth="1"/>
    <col min="22" max="22" width="51.28515625" bestFit="1" customWidth="1"/>
    <col min="23" max="23" width="11.7109375" style="32" customWidth="1"/>
    <col min="24" max="24" width="60.28515625" bestFit="1" customWidth="1"/>
    <col min="25" max="25" width="11.7109375" style="32" customWidth="1"/>
    <col min="26" max="26" width="60.28515625" bestFit="1" customWidth="1"/>
    <col min="27" max="27" width="11.7109375" style="32" customWidth="1"/>
    <col min="28" max="28" width="35.85546875" bestFit="1" customWidth="1"/>
    <col min="29" max="29" width="11.140625" style="32" bestFit="1" customWidth="1"/>
    <col min="30" max="30" width="32" bestFit="1" customWidth="1"/>
    <col min="31" max="31" width="11.140625" style="32" bestFit="1" customWidth="1"/>
    <col min="32" max="32" width="33" bestFit="1" customWidth="1"/>
    <col min="33" max="33" width="11.140625" style="32" bestFit="1" customWidth="1"/>
    <col min="34" max="34" width="33" bestFit="1" customWidth="1"/>
    <col min="35" max="35" width="11.140625" style="32" bestFit="1" customWidth="1"/>
    <col min="36" max="36" width="15.42578125" bestFit="1" customWidth="1"/>
    <col min="37" max="37" width="11.140625" style="32" bestFit="1" customWidth="1"/>
    <col min="38" max="38" width="13.140625" style="20" bestFit="1" customWidth="1"/>
    <col min="39" max="39" width="11.140625" style="32" bestFit="1" customWidth="1"/>
    <col min="40" max="40" width="9.140625" style="20"/>
    <col min="41" max="41" width="11.140625" style="32" bestFit="1" customWidth="1"/>
    <col min="42" max="42" width="9.140625" style="20"/>
    <col min="43" max="43" width="9.140625" style="32"/>
  </cols>
  <sheetData>
    <row r="1" spans="1:105" ht="72" x14ac:dyDescent="0.25">
      <c r="A1" s="2" t="s">
        <v>0</v>
      </c>
      <c r="B1" s="3" t="s">
        <v>1</v>
      </c>
      <c r="C1" s="3" t="s">
        <v>20</v>
      </c>
      <c r="D1" s="21" t="s">
        <v>14</v>
      </c>
      <c r="E1" s="4" t="s">
        <v>2</v>
      </c>
      <c r="F1" s="5" t="s">
        <v>3</v>
      </c>
      <c r="G1" s="4" t="s">
        <v>15</v>
      </c>
      <c r="H1" s="4" t="s">
        <v>4</v>
      </c>
      <c r="I1" s="21" t="s">
        <v>5</v>
      </c>
      <c r="J1" s="4" t="s">
        <v>6</v>
      </c>
      <c r="K1" s="4" t="s">
        <v>7</v>
      </c>
      <c r="L1" s="4" t="s">
        <v>8</v>
      </c>
      <c r="M1" s="16" t="s">
        <v>9</v>
      </c>
      <c r="N1" s="4" t="s">
        <v>17</v>
      </c>
      <c r="O1" s="5" t="s">
        <v>10</v>
      </c>
      <c r="P1" s="47"/>
      <c r="Q1" s="64"/>
      <c r="R1" s="64"/>
      <c r="S1" s="64"/>
      <c r="T1" s="64"/>
      <c r="U1" s="65"/>
      <c r="V1" s="64"/>
      <c r="W1" s="65"/>
      <c r="X1" s="64"/>
      <c r="Y1" s="65"/>
      <c r="Z1" s="64"/>
      <c r="AA1" s="65"/>
      <c r="AB1" s="64"/>
      <c r="AC1" s="65"/>
      <c r="AD1" s="64"/>
      <c r="AE1" s="65"/>
      <c r="AF1" s="64"/>
      <c r="AG1" s="65"/>
      <c r="AH1" s="64"/>
      <c r="AI1" s="65"/>
      <c r="AJ1" s="64"/>
      <c r="AK1" s="65"/>
      <c r="AL1" s="64"/>
      <c r="AM1" s="65"/>
      <c r="AN1" s="64"/>
      <c r="AO1" s="65"/>
      <c r="AP1" s="64"/>
      <c r="AQ1" s="65"/>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row>
    <row r="2" spans="1:105" s="26" customFormat="1" x14ac:dyDescent="0.25">
      <c r="A2" s="58" t="s">
        <v>21</v>
      </c>
      <c r="B2" s="57" t="s">
        <v>22</v>
      </c>
      <c r="C2" s="57" t="s">
        <v>18</v>
      </c>
      <c r="D2" s="56">
        <v>20261020</v>
      </c>
      <c r="E2" s="33">
        <v>810779</v>
      </c>
      <c r="F2" s="53">
        <f>E2/D2</f>
        <v>4.0016692150740683E-2</v>
      </c>
      <c r="G2" s="60">
        <v>7381639</v>
      </c>
      <c r="H2" s="53">
        <f>G2/D2</f>
        <v>0.3643271167986607</v>
      </c>
      <c r="I2" s="29"/>
      <c r="J2" s="53">
        <f>I2/D2</f>
        <v>0</v>
      </c>
      <c r="K2" s="23">
        <v>17</v>
      </c>
      <c r="L2" s="53">
        <f>K2/D2</f>
        <v>8.3904956413842937E-7</v>
      </c>
      <c r="M2" s="30">
        <v>0.95989999999999998</v>
      </c>
      <c r="N2" s="23">
        <v>12068585</v>
      </c>
      <c r="O2" s="53">
        <f>N2/D2</f>
        <v>0.59565535200103448</v>
      </c>
      <c r="P2" s="66"/>
      <c r="Q2" s="67"/>
      <c r="R2" s="68"/>
      <c r="S2" s="69"/>
      <c r="T2" s="70"/>
      <c r="U2" s="71"/>
      <c r="V2" s="70"/>
      <c r="W2" s="71"/>
      <c r="X2" s="72"/>
      <c r="Y2" s="71"/>
      <c r="Z2" s="72"/>
      <c r="AA2" s="71"/>
      <c r="AB2" s="72"/>
      <c r="AC2" s="71"/>
      <c r="AD2" s="72"/>
      <c r="AE2" s="71"/>
      <c r="AF2" s="72"/>
      <c r="AG2" s="71"/>
      <c r="AH2" s="72"/>
      <c r="AI2" s="71"/>
      <c r="AJ2" s="72"/>
      <c r="AK2" s="71"/>
      <c r="AL2" s="72"/>
      <c r="AM2" s="71"/>
      <c r="AN2" s="72"/>
      <c r="AO2" s="71"/>
      <c r="AP2" s="72"/>
      <c r="AQ2" s="71"/>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row>
    <row r="3" spans="1:105" s="26" customFormat="1" x14ac:dyDescent="0.25">
      <c r="A3" s="58" t="s">
        <v>23</v>
      </c>
      <c r="B3" s="57" t="s">
        <v>24</v>
      </c>
      <c r="C3" s="57" t="s">
        <v>18</v>
      </c>
      <c r="D3" s="56">
        <v>55925102</v>
      </c>
      <c r="E3" s="33">
        <v>4476700</v>
      </c>
      <c r="F3" s="53">
        <f t="shared" ref="F3:F66" si="0">E3/D3</f>
        <v>8.0048132947526857E-2</v>
      </c>
      <c r="G3" s="29">
        <v>25700000</v>
      </c>
      <c r="H3" s="53">
        <f t="shared" ref="H3:H66" si="1">G3/D3</f>
        <v>0.45954319403834076</v>
      </c>
      <c r="I3" s="39"/>
      <c r="J3" s="53">
        <f t="shared" ref="J3:J66" si="2">I3/D3</f>
        <v>0</v>
      </c>
      <c r="K3" s="23">
        <v>0</v>
      </c>
      <c r="L3" s="53">
        <f t="shared" ref="L3:L66" si="3">K3/D3</f>
        <v>0</v>
      </c>
      <c r="M3" s="30">
        <v>1.0628</v>
      </c>
      <c r="N3" s="23">
        <v>25748402</v>
      </c>
      <c r="O3" s="53">
        <f t="shared" ref="O3:O66" si="4">N3/D3</f>
        <v>0.46040867301413235</v>
      </c>
      <c r="P3" s="66"/>
      <c r="Q3" s="67"/>
      <c r="R3" s="68"/>
      <c r="S3" s="69"/>
      <c r="T3" s="70"/>
      <c r="U3" s="74"/>
      <c r="V3" s="70"/>
      <c r="W3" s="71"/>
      <c r="X3" s="72"/>
      <c r="Y3" s="71"/>
      <c r="Z3" s="72"/>
      <c r="AA3" s="71"/>
      <c r="AB3" s="72"/>
      <c r="AC3" s="71"/>
      <c r="AD3" s="72"/>
      <c r="AE3" s="71"/>
      <c r="AF3" s="72"/>
      <c r="AG3" s="71"/>
      <c r="AH3" s="72"/>
      <c r="AI3" s="71"/>
      <c r="AJ3" s="72"/>
      <c r="AK3" s="71"/>
      <c r="AL3" s="72"/>
      <c r="AM3" s="71"/>
      <c r="AN3" s="72"/>
      <c r="AO3" s="71"/>
      <c r="AP3" s="72"/>
      <c r="AQ3" s="71"/>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row>
    <row r="4" spans="1:105" s="26" customFormat="1" x14ac:dyDescent="0.25">
      <c r="A4" s="58" t="s">
        <v>25</v>
      </c>
      <c r="B4" s="57" t="s">
        <v>26</v>
      </c>
      <c r="C4" s="57" t="s">
        <v>19</v>
      </c>
      <c r="D4" s="56">
        <v>26863269</v>
      </c>
      <c r="E4" s="33">
        <v>0</v>
      </c>
      <c r="F4" s="53">
        <f t="shared" si="0"/>
        <v>0</v>
      </c>
      <c r="G4" s="29">
        <v>7703907</v>
      </c>
      <c r="H4" s="53">
        <f t="shared" si="1"/>
        <v>0.28678218574217457</v>
      </c>
      <c r="I4" s="39"/>
      <c r="J4" s="53">
        <f t="shared" si="2"/>
        <v>0</v>
      </c>
      <c r="K4" s="23">
        <v>181920</v>
      </c>
      <c r="L4" s="53">
        <f t="shared" si="3"/>
        <v>6.7720723043796349E-3</v>
      </c>
      <c r="M4" s="30">
        <v>1.0540700000000001</v>
      </c>
      <c r="N4" s="23">
        <v>18977442</v>
      </c>
      <c r="O4" s="53">
        <f t="shared" si="4"/>
        <v>0.70644574195344578</v>
      </c>
      <c r="P4" s="66"/>
      <c r="Q4" s="67"/>
      <c r="R4" s="68"/>
      <c r="S4" s="69"/>
      <c r="T4" s="70"/>
      <c r="U4" s="74"/>
      <c r="V4" s="75"/>
      <c r="W4" s="71"/>
      <c r="X4" s="72"/>
      <c r="Y4" s="71"/>
      <c r="Z4" s="72"/>
      <c r="AA4" s="71"/>
      <c r="AB4" s="72"/>
      <c r="AC4" s="71"/>
      <c r="AD4" s="72"/>
      <c r="AE4" s="71"/>
      <c r="AF4" s="72"/>
      <c r="AG4" s="71"/>
      <c r="AH4" s="72"/>
      <c r="AI4" s="71"/>
      <c r="AJ4" s="72"/>
      <c r="AK4" s="71"/>
      <c r="AL4" s="72"/>
      <c r="AM4" s="71"/>
      <c r="AN4" s="72"/>
      <c r="AO4" s="71"/>
      <c r="AP4" s="72"/>
      <c r="AQ4" s="71"/>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row>
    <row r="5" spans="1:105" s="26" customFormat="1" x14ac:dyDescent="0.25">
      <c r="A5" s="58" t="s">
        <v>27</v>
      </c>
      <c r="B5" s="57" t="s">
        <v>28</v>
      </c>
      <c r="C5" s="57" t="s">
        <v>18</v>
      </c>
      <c r="D5" s="56">
        <v>13697347</v>
      </c>
      <c r="E5" s="33">
        <v>0</v>
      </c>
      <c r="F5" s="53">
        <f t="shared" si="0"/>
        <v>0</v>
      </c>
      <c r="G5" s="29">
        <v>4109249</v>
      </c>
      <c r="H5" s="53">
        <f t="shared" si="1"/>
        <v>0.30000327800704762</v>
      </c>
      <c r="I5" s="29"/>
      <c r="J5" s="53">
        <f t="shared" si="2"/>
        <v>0</v>
      </c>
      <c r="K5" s="23">
        <v>166383</v>
      </c>
      <c r="L5" s="53">
        <f t="shared" si="3"/>
        <v>1.2147096806410759E-2</v>
      </c>
      <c r="M5" s="30">
        <v>0.98638999999999999</v>
      </c>
      <c r="N5" s="23">
        <v>9421715</v>
      </c>
      <c r="O5" s="53">
        <f t="shared" si="4"/>
        <v>0.68784962518654158</v>
      </c>
      <c r="P5" s="66"/>
      <c r="Q5" s="67"/>
      <c r="R5" s="68"/>
      <c r="S5" s="69"/>
      <c r="T5" s="70"/>
      <c r="U5" s="74"/>
      <c r="V5" s="75"/>
      <c r="W5" s="71"/>
      <c r="X5" s="72"/>
      <c r="Y5" s="71"/>
      <c r="Z5" s="72"/>
      <c r="AA5" s="71"/>
      <c r="AB5" s="72"/>
      <c r="AC5" s="71"/>
      <c r="AD5" s="72"/>
      <c r="AE5" s="71"/>
      <c r="AF5" s="72"/>
      <c r="AG5" s="71"/>
      <c r="AH5" s="72"/>
      <c r="AI5" s="71"/>
      <c r="AJ5" s="72"/>
      <c r="AK5" s="71"/>
      <c r="AL5" s="72"/>
      <c r="AM5" s="71"/>
      <c r="AN5" s="72"/>
      <c r="AO5" s="71"/>
      <c r="AP5" s="72"/>
      <c r="AQ5" s="71"/>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row>
    <row r="6" spans="1:105" s="26" customFormat="1" x14ac:dyDescent="0.25">
      <c r="A6" s="58" t="s">
        <v>29</v>
      </c>
      <c r="B6" s="57" t="s">
        <v>30</v>
      </c>
      <c r="C6" s="57" t="s">
        <v>18</v>
      </c>
      <c r="D6" s="56">
        <v>5492345</v>
      </c>
      <c r="E6" s="33">
        <v>968000</v>
      </c>
      <c r="F6" s="53">
        <f t="shared" si="0"/>
        <v>0.17624530141496939</v>
      </c>
      <c r="G6" s="29">
        <v>1325000</v>
      </c>
      <c r="H6" s="53">
        <f t="shared" si="1"/>
        <v>0.24124485989135788</v>
      </c>
      <c r="I6" s="29"/>
      <c r="J6" s="53">
        <f t="shared" si="2"/>
        <v>0</v>
      </c>
      <c r="K6" s="23">
        <v>287619</v>
      </c>
      <c r="L6" s="53">
        <f t="shared" si="3"/>
        <v>5.2367249326107521E-2</v>
      </c>
      <c r="M6" s="30">
        <v>0.97</v>
      </c>
      <c r="N6" s="23">
        <v>2911726</v>
      </c>
      <c r="O6" s="53">
        <f t="shared" si="4"/>
        <v>0.5301425893675652</v>
      </c>
      <c r="P6" s="66"/>
      <c r="Q6" s="67"/>
      <c r="R6" s="68"/>
      <c r="S6" s="69"/>
      <c r="T6" s="70"/>
      <c r="U6" s="74"/>
      <c r="V6" s="70"/>
      <c r="W6" s="71"/>
      <c r="X6" s="72"/>
      <c r="Y6" s="71"/>
      <c r="Z6" s="72"/>
      <c r="AA6" s="71"/>
      <c r="AB6" s="72"/>
      <c r="AC6" s="71"/>
      <c r="AD6" s="72"/>
      <c r="AE6" s="71"/>
      <c r="AF6" s="72"/>
      <c r="AG6" s="71"/>
      <c r="AH6" s="72"/>
      <c r="AI6" s="71"/>
      <c r="AJ6" s="72"/>
      <c r="AK6" s="71"/>
      <c r="AL6" s="72"/>
      <c r="AM6" s="71"/>
      <c r="AN6" s="72"/>
      <c r="AO6" s="71"/>
      <c r="AP6" s="72"/>
      <c r="AQ6" s="71"/>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row>
    <row r="7" spans="1:105" s="26" customFormat="1" x14ac:dyDescent="0.25">
      <c r="A7" s="58" t="s">
        <v>31</v>
      </c>
      <c r="B7" s="57" t="s">
        <v>32</v>
      </c>
      <c r="C7" s="57" t="s">
        <v>19</v>
      </c>
      <c r="D7" s="56">
        <v>18127117</v>
      </c>
      <c r="E7" s="33">
        <v>0</v>
      </c>
      <c r="F7" s="53">
        <f t="shared" si="0"/>
        <v>0</v>
      </c>
      <c r="G7" s="29">
        <v>9486690</v>
      </c>
      <c r="H7" s="53">
        <f t="shared" si="1"/>
        <v>0.52334245980759098</v>
      </c>
      <c r="I7" s="29"/>
      <c r="J7" s="53">
        <f t="shared" si="2"/>
        <v>0</v>
      </c>
      <c r="K7" s="23">
        <v>348027</v>
      </c>
      <c r="L7" s="53">
        <f t="shared" si="3"/>
        <v>1.9199247183101429E-2</v>
      </c>
      <c r="M7" s="30">
        <v>0.99916000000000005</v>
      </c>
      <c r="N7" s="23">
        <v>8292400</v>
      </c>
      <c r="O7" s="53">
        <f t="shared" si="4"/>
        <v>0.45745829300930757</v>
      </c>
      <c r="P7" s="66"/>
      <c r="Q7" s="67"/>
      <c r="R7" s="68"/>
      <c r="S7" s="69"/>
      <c r="T7" s="70"/>
      <c r="U7" s="74"/>
      <c r="V7" s="70"/>
      <c r="W7" s="74"/>
      <c r="X7" s="75"/>
      <c r="Y7" s="71"/>
      <c r="Z7" s="72"/>
      <c r="AA7" s="71"/>
      <c r="AB7" s="72"/>
      <c r="AC7" s="71"/>
      <c r="AD7" s="72"/>
      <c r="AE7" s="71"/>
      <c r="AF7" s="72"/>
      <c r="AG7" s="71"/>
      <c r="AH7" s="72"/>
      <c r="AI7" s="71"/>
      <c r="AJ7" s="72"/>
      <c r="AK7" s="71"/>
      <c r="AL7" s="72"/>
      <c r="AM7" s="71"/>
      <c r="AN7" s="72"/>
      <c r="AO7" s="71"/>
      <c r="AP7" s="72"/>
      <c r="AQ7" s="71"/>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row>
    <row r="8" spans="1:105" s="26" customFormat="1" x14ac:dyDescent="0.25">
      <c r="A8" s="58" t="s">
        <v>33</v>
      </c>
      <c r="B8" s="57" t="s">
        <v>34</v>
      </c>
      <c r="C8" s="57" t="s">
        <v>18</v>
      </c>
      <c r="D8" s="56">
        <v>27067667</v>
      </c>
      <c r="E8" s="33">
        <v>1000000</v>
      </c>
      <c r="F8" s="53">
        <f t="shared" si="0"/>
        <v>3.6944447410262586E-2</v>
      </c>
      <c r="G8" s="29">
        <v>8802665</v>
      </c>
      <c r="H8" s="53">
        <f t="shared" si="1"/>
        <v>0.3252095941626591</v>
      </c>
      <c r="I8" s="29"/>
      <c r="J8" s="53">
        <f t="shared" si="2"/>
        <v>0</v>
      </c>
      <c r="K8" s="23">
        <v>347738</v>
      </c>
      <c r="L8" s="53">
        <f t="shared" si="3"/>
        <v>1.284698825354989E-2</v>
      </c>
      <c r="M8" s="30">
        <v>0.93635999999999997</v>
      </c>
      <c r="N8" s="23">
        <v>16917264</v>
      </c>
      <c r="O8" s="53">
        <f t="shared" si="4"/>
        <v>0.62499897017352846</v>
      </c>
      <c r="P8" s="66"/>
      <c r="Q8" s="67"/>
      <c r="R8" s="68"/>
      <c r="S8" s="69"/>
      <c r="T8" s="70"/>
      <c r="U8" s="74"/>
      <c r="V8" s="75"/>
      <c r="W8" s="71"/>
      <c r="X8" s="72"/>
      <c r="Y8" s="71"/>
      <c r="Z8" s="72"/>
      <c r="AA8" s="71"/>
      <c r="AB8" s="72"/>
      <c r="AC8" s="71"/>
      <c r="AD8" s="72"/>
      <c r="AE8" s="71"/>
      <c r="AF8" s="72"/>
      <c r="AG8" s="71"/>
      <c r="AH8" s="72"/>
      <c r="AI8" s="71"/>
      <c r="AJ8" s="72"/>
      <c r="AK8" s="71"/>
      <c r="AL8" s="72"/>
      <c r="AM8" s="71"/>
      <c r="AN8" s="72"/>
      <c r="AO8" s="71"/>
      <c r="AP8" s="72"/>
      <c r="AQ8" s="71"/>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row>
    <row r="9" spans="1:105" s="26" customFormat="1" x14ac:dyDescent="0.25">
      <c r="A9" s="58" t="s">
        <v>35</v>
      </c>
      <c r="B9" s="57" t="s">
        <v>36</v>
      </c>
      <c r="C9" s="57" t="s">
        <v>18</v>
      </c>
      <c r="D9" s="56">
        <v>6308795</v>
      </c>
      <c r="E9" s="33">
        <v>425000</v>
      </c>
      <c r="F9" s="53">
        <f t="shared" si="0"/>
        <v>6.73662720059853E-2</v>
      </c>
      <c r="G9" s="29">
        <v>885000</v>
      </c>
      <c r="H9" s="53">
        <f t="shared" si="1"/>
        <v>0.14028035464775762</v>
      </c>
      <c r="I9" s="29"/>
      <c r="J9" s="53">
        <f t="shared" si="2"/>
        <v>0</v>
      </c>
      <c r="K9" s="23">
        <v>7525</v>
      </c>
      <c r="L9" s="53">
        <f t="shared" si="3"/>
        <v>1.1927792866942102E-3</v>
      </c>
      <c r="M9" s="30">
        <v>0.92500000000000004</v>
      </c>
      <c r="N9" s="23">
        <v>4991270</v>
      </c>
      <c r="O9" s="53">
        <f t="shared" si="4"/>
        <v>0.79116059405956285</v>
      </c>
      <c r="P9" s="66"/>
      <c r="Q9" s="67"/>
      <c r="R9" s="68"/>
      <c r="S9" s="69"/>
      <c r="T9" s="70"/>
      <c r="U9" s="74"/>
      <c r="V9" s="75"/>
      <c r="W9" s="71"/>
      <c r="X9" s="72"/>
      <c r="Y9" s="71"/>
      <c r="Z9" s="72"/>
      <c r="AA9" s="71"/>
      <c r="AB9" s="72"/>
      <c r="AC9" s="71"/>
      <c r="AD9" s="72"/>
      <c r="AE9" s="71"/>
      <c r="AF9" s="72"/>
      <c r="AG9" s="71"/>
      <c r="AH9" s="72"/>
      <c r="AI9" s="71"/>
      <c r="AJ9" s="72"/>
      <c r="AK9" s="71"/>
      <c r="AL9" s="72"/>
      <c r="AM9" s="71"/>
      <c r="AN9" s="72"/>
      <c r="AO9" s="71"/>
      <c r="AP9" s="72"/>
      <c r="AQ9" s="71"/>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row>
    <row r="10" spans="1:105" s="26" customFormat="1" x14ac:dyDescent="0.25">
      <c r="A10" s="58" t="s">
        <v>37</v>
      </c>
      <c r="B10" s="57" t="s">
        <v>38</v>
      </c>
      <c r="C10" s="57" t="s">
        <v>18</v>
      </c>
      <c r="D10" s="56">
        <v>32449228</v>
      </c>
      <c r="E10" s="23">
        <v>2814000</v>
      </c>
      <c r="F10" s="53">
        <f t="shared" si="0"/>
        <v>8.6720090844688194E-2</v>
      </c>
      <c r="G10" s="29">
        <v>10495000</v>
      </c>
      <c r="H10" s="53">
        <f t="shared" si="1"/>
        <v>0.32342834165422979</v>
      </c>
      <c r="I10" s="39"/>
      <c r="J10" s="53">
        <f t="shared" si="2"/>
        <v>0</v>
      </c>
      <c r="K10" s="23">
        <v>308000</v>
      </c>
      <c r="L10" s="53">
        <f t="shared" si="3"/>
        <v>9.4917512367320416E-3</v>
      </c>
      <c r="M10" s="30">
        <v>0.99524999999999997</v>
      </c>
      <c r="N10" s="23">
        <v>18832228</v>
      </c>
      <c r="O10" s="53">
        <f t="shared" si="4"/>
        <v>0.58035981626434996</v>
      </c>
      <c r="P10" s="66"/>
      <c r="Q10" s="67"/>
      <c r="R10" s="68"/>
      <c r="S10" s="69"/>
      <c r="T10" s="70"/>
      <c r="U10" s="74"/>
      <c r="V10" s="70"/>
      <c r="W10" s="71"/>
      <c r="X10" s="72"/>
      <c r="Y10" s="71"/>
      <c r="Z10" s="72"/>
      <c r="AA10" s="71"/>
      <c r="AB10" s="72"/>
      <c r="AC10" s="71"/>
      <c r="AD10" s="72"/>
      <c r="AE10" s="71"/>
      <c r="AF10" s="72"/>
      <c r="AG10" s="71"/>
      <c r="AH10" s="72"/>
      <c r="AI10" s="71"/>
      <c r="AJ10" s="72"/>
      <c r="AK10" s="71"/>
      <c r="AL10" s="72"/>
      <c r="AM10" s="71"/>
      <c r="AN10" s="72"/>
      <c r="AO10" s="71"/>
      <c r="AP10" s="72"/>
      <c r="AQ10" s="71"/>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row>
    <row r="11" spans="1:105" s="26" customFormat="1" x14ac:dyDescent="0.25">
      <c r="A11" s="58" t="s">
        <v>39</v>
      </c>
      <c r="B11" s="57" t="s">
        <v>40</v>
      </c>
      <c r="C11" s="57" t="s">
        <v>18</v>
      </c>
      <c r="D11" s="56">
        <v>19018087</v>
      </c>
      <c r="E11" s="45">
        <v>2190000</v>
      </c>
      <c r="F11" s="53">
        <f t="shared" si="0"/>
        <v>0.11515353778747568</v>
      </c>
      <c r="G11" s="29">
        <v>3215000</v>
      </c>
      <c r="H11" s="53">
        <f t="shared" si="1"/>
        <v>0.16904959999394262</v>
      </c>
      <c r="I11" s="39"/>
      <c r="J11" s="53">
        <f t="shared" si="2"/>
        <v>0</v>
      </c>
      <c r="K11" s="23">
        <v>200000</v>
      </c>
      <c r="L11" s="53">
        <f t="shared" si="3"/>
        <v>1.0516304820774034E-2</v>
      </c>
      <c r="M11" s="30">
        <v>1</v>
      </c>
      <c r="N11" s="23">
        <v>13413087</v>
      </c>
      <c r="O11" s="53">
        <f t="shared" si="4"/>
        <v>0.70528055739780771</v>
      </c>
      <c r="P11" s="66"/>
      <c r="Q11" s="67"/>
      <c r="R11" s="68"/>
      <c r="S11" s="69"/>
      <c r="T11" s="70"/>
      <c r="U11" s="74"/>
      <c r="V11" s="75"/>
      <c r="W11" s="71"/>
      <c r="X11" s="72"/>
      <c r="Y11" s="71"/>
      <c r="Z11" s="72"/>
      <c r="AA11" s="71"/>
      <c r="AB11" s="72"/>
      <c r="AC11" s="71"/>
      <c r="AD11" s="72"/>
      <c r="AE11" s="71"/>
      <c r="AF11" s="72"/>
      <c r="AG11" s="71"/>
      <c r="AH11" s="72"/>
      <c r="AI11" s="71"/>
      <c r="AJ11" s="72"/>
      <c r="AK11" s="71"/>
      <c r="AL11" s="72"/>
      <c r="AM11" s="71"/>
      <c r="AN11" s="72"/>
      <c r="AO11" s="71"/>
      <c r="AP11" s="72"/>
      <c r="AQ11" s="71"/>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row>
    <row r="12" spans="1:105" s="26" customFormat="1" x14ac:dyDescent="0.25">
      <c r="A12" s="58" t="s">
        <v>41</v>
      </c>
      <c r="B12" s="57" t="s">
        <v>42</v>
      </c>
      <c r="C12" s="57" t="s">
        <v>188</v>
      </c>
      <c r="D12" s="56">
        <v>10097935</v>
      </c>
      <c r="E12" s="45">
        <v>1952054</v>
      </c>
      <c r="F12" s="53">
        <f t="shared" si="0"/>
        <v>0.19331219699869329</v>
      </c>
      <c r="G12" s="29">
        <v>1836845</v>
      </c>
      <c r="H12" s="53">
        <f t="shared" si="1"/>
        <v>0.18190303264974472</v>
      </c>
      <c r="I12" s="39"/>
      <c r="J12" s="53">
        <f t="shared" si="2"/>
        <v>0</v>
      </c>
      <c r="K12" s="23">
        <v>129655</v>
      </c>
      <c r="L12" s="53">
        <f t="shared" si="3"/>
        <v>1.2839753870469556E-2</v>
      </c>
      <c r="M12" s="30">
        <v>0.93</v>
      </c>
      <c r="N12" s="23">
        <v>6179381</v>
      </c>
      <c r="O12" s="53">
        <f t="shared" si="4"/>
        <v>0.61194501648109245</v>
      </c>
      <c r="P12" s="66"/>
      <c r="Q12" s="67"/>
      <c r="R12" s="68"/>
      <c r="S12" s="69"/>
      <c r="T12" s="70"/>
      <c r="U12" s="74"/>
      <c r="V12" s="75"/>
      <c r="W12" s="71"/>
      <c r="X12" s="72"/>
      <c r="Y12" s="71"/>
      <c r="Z12" s="72"/>
      <c r="AA12" s="71"/>
      <c r="AB12" s="72"/>
      <c r="AC12" s="71"/>
      <c r="AD12" s="72"/>
      <c r="AE12" s="71"/>
      <c r="AF12" s="72"/>
      <c r="AG12" s="71"/>
      <c r="AH12" s="72"/>
      <c r="AI12" s="71"/>
      <c r="AJ12" s="72"/>
      <c r="AK12" s="71"/>
      <c r="AL12" s="72"/>
      <c r="AM12" s="71"/>
      <c r="AN12" s="72"/>
      <c r="AO12" s="71"/>
      <c r="AP12" s="72"/>
      <c r="AQ12" s="71"/>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row>
    <row r="13" spans="1:105" s="26" customFormat="1" x14ac:dyDescent="0.25">
      <c r="A13" s="58" t="s">
        <v>43</v>
      </c>
      <c r="B13" s="57" t="s">
        <v>44</v>
      </c>
      <c r="C13" s="57" t="s">
        <v>188</v>
      </c>
      <c r="D13" s="56">
        <v>4892960</v>
      </c>
      <c r="E13" s="45">
        <v>803619</v>
      </c>
      <c r="F13" s="53">
        <f t="shared" si="0"/>
        <v>0.16423984663680063</v>
      </c>
      <c r="G13" s="29">
        <v>917575</v>
      </c>
      <c r="H13" s="53">
        <f t="shared" si="1"/>
        <v>0.18752963441352474</v>
      </c>
      <c r="I13" s="39"/>
      <c r="J13" s="53">
        <f t="shared" si="2"/>
        <v>0</v>
      </c>
      <c r="K13" s="23">
        <v>79283</v>
      </c>
      <c r="L13" s="53">
        <f t="shared" si="3"/>
        <v>1.6203484189529445E-2</v>
      </c>
      <c r="M13" s="30">
        <v>0.93</v>
      </c>
      <c r="N13" s="23">
        <v>3092483</v>
      </c>
      <c r="O13" s="53">
        <f t="shared" si="4"/>
        <v>0.63202703476014521</v>
      </c>
      <c r="P13" s="66"/>
      <c r="Q13" s="67"/>
      <c r="R13" s="68"/>
      <c r="S13" s="69"/>
      <c r="T13" s="70"/>
      <c r="U13" s="74"/>
      <c r="V13" s="75"/>
      <c r="W13" s="71"/>
      <c r="X13" s="72"/>
      <c r="Y13" s="71"/>
      <c r="Z13" s="72"/>
      <c r="AA13" s="71"/>
      <c r="AB13" s="72"/>
      <c r="AC13" s="71"/>
      <c r="AD13" s="72"/>
      <c r="AE13" s="71"/>
      <c r="AF13" s="72"/>
      <c r="AG13" s="71"/>
      <c r="AH13" s="72"/>
      <c r="AI13" s="71"/>
      <c r="AJ13" s="72"/>
      <c r="AK13" s="71"/>
      <c r="AL13" s="72"/>
      <c r="AM13" s="71"/>
      <c r="AN13" s="72"/>
      <c r="AO13" s="71"/>
      <c r="AP13" s="72"/>
      <c r="AQ13" s="71"/>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row>
    <row r="14" spans="1:105" s="26" customFormat="1" x14ac:dyDescent="0.25">
      <c r="A14" s="58" t="s">
        <v>45</v>
      </c>
      <c r="B14" s="57" t="s">
        <v>46</v>
      </c>
      <c r="C14" s="57" t="s">
        <v>18</v>
      </c>
      <c r="D14" s="56">
        <v>13824638</v>
      </c>
      <c r="E14" s="45">
        <v>3535672</v>
      </c>
      <c r="F14" s="53">
        <f t="shared" si="0"/>
        <v>0.25575150683873243</v>
      </c>
      <c r="G14" s="29">
        <v>2464737</v>
      </c>
      <c r="H14" s="53">
        <f t="shared" si="1"/>
        <v>0.17828582563970211</v>
      </c>
      <c r="I14" s="39"/>
      <c r="J14" s="53">
        <f t="shared" si="2"/>
        <v>0</v>
      </c>
      <c r="K14" s="23">
        <v>0</v>
      </c>
      <c r="L14" s="53">
        <f t="shared" si="3"/>
        <v>0</v>
      </c>
      <c r="M14" s="30">
        <v>0.93</v>
      </c>
      <c r="N14" s="23">
        <v>7824229</v>
      </c>
      <c r="O14" s="53">
        <f t="shared" si="4"/>
        <v>0.56596266752156543</v>
      </c>
      <c r="P14" s="66"/>
      <c r="Q14" s="67"/>
      <c r="R14" s="68"/>
      <c r="S14" s="69"/>
      <c r="T14" s="70"/>
      <c r="U14" s="74"/>
      <c r="V14" s="75"/>
      <c r="W14" s="71"/>
      <c r="X14" s="72"/>
      <c r="Y14" s="71"/>
      <c r="Z14" s="72"/>
      <c r="AA14" s="71"/>
      <c r="AB14" s="72"/>
      <c r="AC14" s="71"/>
      <c r="AD14" s="72"/>
      <c r="AE14" s="71"/>
      <c r="AF14" s="72"/>
      <c r="AG14" s="71"/>
      <c r="AH14" s="72"/>
      <c r="AI14" s="71"/>
      <c r="AJ14" s="72"/>
      <c r="AK14" s="71"/>
      <c r="AL14" s="72"/>
      <c r="AM14" s="71"/>
      <c r="AN14" s="72"/>
      <c r="AO14" s="71"/>
      <c r="AP14" s="72"/>
      <c r="AQ14" s="71"/>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row>
    <row r="15" spans="1:105" s="26" customFormat="1" x14ac:dyDescent="0.25">
      <c r="A15" s="58" t="s">
        <v>47</v>
      </c>
      <c r="B15" s="57" t="s">
        <v>48</v>
      </c>
      <c r="C15" s="57" t="s">
        <v>18</v>
      </c>
      <c r="D15" s="56">
        <v>20018854</v>
      </c>
      <c r="E15" s="33">
        <v>0</v>
      </c>
      <c r="F15" s="53">
        <f t="shared" si="0"/>
        <v>0</v>
      </c>
      <c r="G15" s="29">
        <v>6536914</v>
      </c>
      <c r="H15" s="53">
        <f t="shared" si="1"/>
        <v>0.32653787274736107</v>
      </c>
      <c r="I15" s="39"/>
      <c r="J15" s="53">
        <f t="shared" si="2"/>
        <v>0</v>
      </c>
      <c r="K15" s="23">
        <v>0</v>
      </c>
      <c r="L15" s="53">
        <f t="shared" si="3"/>
        <v>0</v>
      </c>
      <c r="M15" s="30">
        <v>0.92591999999999997</v>
      </c>
      <c r="N15" s="23">
        <v>13481940</v>
      </c>
      <c r="O15" s="53">
        <f t="shared" si="4"/>
        <v>0.67346212725263899</v>
      </c>
      <c r="P15" s="66"/>
      <c r="Q15" s="67"/>
      <c r="R15" s="68"/>
      <c r="S15" s="69"/>
      <c r="T15" s="70"/>
      <c r="U15" s="74"/>
      <c r="V15" s="70"/>
      <c r="W15" s="71"/>
      <c r="X15" s="72"/>
      <c r="Y15" s="71"/>
      <c r="Z15" s="72"/>
      <c r="AA15" s="71"/>
      <c r="AB15" s="72"/>
      <c r="AC15" s="71"/>
      <c r="AD15" s="72"/>
      <c r="AE15" s="71"/>
      <c r="AF15" s="72"/>
      <c r="AG15" s="71"/>
      <c r="AH15" s="72"/>
      <c r="AI15" s="71"/>
      <c r="AJ15" s="72"/>
      <c r="AK15" s="71"/>
      <c r="AL15" s="72"/>
      <c r="AM15" s="71"/>
      <c r="AN15" s="72"/>
      <c r="AO15" s="71"/>
      <c r="AP15" s="72"/>
      <c r="AQ15" s="71"/>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row>
    <row r="16" spans="1:105" s="26" customFormat="1" x14ac:dyDescent="0.25">
      <c r="A16" s="58" t="s">
        <v>49</v>
      </c>
      <c r="B16" s="57" t="s">
        <v>50</v>
      </c>
      <c r="C16" s="57" t="s">
        <v>18</v>
      </c>
      <c r="D16" s="56">
        <v>26808212</v>
      </c>
      <c r="E16" s="33">
        <v>4145241</v>
      </c>
      <c r="F16" s="53">
        <f t="shared" si="0"/>
        <v>0.15462579152984915</v>
      </c>
      <c r="G16" s="29">
        <v>7556400</v>
      </c>
      <c r="H16" s="53">
        <f t="shared" si="1"/>
        <v>0.28186885421526808</v>
      </c>
      <c r="I16" s="39"/>
      <c r="J16" s="53">
        <f t="shared" si="2"/>
        <v>0</v>
      </c>
      <c r="K16" s="23">
        <v>183837</v>
      </c>
      <c r="L16" s="53">
        <f t="shared" si="3"/>
        <v>6.8574882950045305E-3</v>
      </c>
      <c r="M16" s="30">
        <v>0.98</v>
      </c>
      <c r="N16" s="23">
        <v>14922734</v>
      </c>
      <c r="O16" s="53">
        <f t="shared" si="4"/>
        <v>0.55664786595987825</v>
      </c>
      <c r="P16" s="66"/>
      <c r="Q16" s="67"/>
      <c r="R16" s="68"/>
      <c r="S16" s="69"/>
      <c r="T16" s="70"/>
      <c r="U16" s="74"/>
      <c r="V16" s="75"/>
      <c r="W16" s="71"/>
      <c r="X16" s="75"/>
      <c r="Y16" s="71"/>
      <c r="Z16" s="72"/>
      <c r="AA16" s="71"/>
      <c r="AB16" s="72"/>
      <c r="AC16" s="71"/>
      <c r="AD16" s="72"/>
      <c r="AE16" s="71"/>
      <c r="AF16" s="72"/>
      <c r="AG16" s="71"/>
      <c r="AH16" s="72"/>
      <c r="AI16" s="71"/>
      <c r="AJ16" s="72"/>
      <c r="AK16" s="71"/>
      <c r="AL16" s="72"/>
      <c r="AM16" s="71"/>
      <c r="AN16" s="72"/>
      <c r="AO16" s="71"/>
      <c r="AP16" s="72"/>
      <c r="AQ16" s="71"/>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row>
    <row r="17" spans="1:105" s="26" customFormat="1" x14ac:dyDescent="0.25">
      <c r="A17" s="58" t="s">
        <v>51</v>
      </c>
      <c r="B17" s="57" t="s">
        <v>52</v>
      </c>
      <c r="C17" s="57" t="s">
        <v>18</v>
      </c>
      <c r="D17" s="56">
        <v>11524203</v>
      </c>
      <c r="E17" s="33">
        <v>0</v>
      </c>
      <c r="F17" s="53">
        <f t="shared" si="0"/>
        <v>0</v>
      </c>
      <c r="G17" s="29">
        <v>2140000</v>
      </c>
      <c r="H17" s="53">
        <f t="shared" si="1"/>
        <v>0.18569613881324373</v>
      </c>
      <c r="I17" s="39">
        <v>1320000</v>
      </c>
      <c r="J17" s="53">
        <f t="shared" si="2"/>
        <v>0.11454154356704754</v>
      </c>
      <c r="K17" s="23">
        <v>515</v>
      </c>
      <c r="L17" s="53">
        <f t="shared" si="3"/>
        <v>4.468855677047688E-5</v>
      </c>
      <c r="M17" s="30">
        <v>0.94991000000000003</v>
      </c>
      <c r="N17" s="23">
        <v>8063688</v>
      </c>
      <c r="O17" s="53">
        <f t="shared" si="4"/>
        <v>0.69971762906293822</v>
      </c>
      <c r="P17" s="66"/>
      <c r="Q17" s="67"/>
      <c r="R17" s="68"/>
      <c r="S17" s="69"/>
      <c r="T17" s="70"/>
      <c r="U17" s="74"/>
      <c r="V17" s="75"/>
      <c r="W17" s="71"/>
      <c r="X17" s="75"/>
      <c r="Y17" s="71"/>
      <c r="Z17" s="72"/>
      <c r="AA17" s="71"/>
      <c r="AB17" s="72"/>
      <c r="AC17" s="71"/>
      <c r="AD17" s="72"/>
      <c r="AE17" s="71"/>
      <c r="AF17" s="72"/>
      <c r="AG17" s="71"/>
      <c r="AH17" s="72"/>
      <c r="AI17" s="71"/>
      <c r="AJ17" s="72"/>
      <c r="AK17" s="71"/>
      <c r="AL17" s="72"/>
      <c r="AM17" s="71"/>
      <c r="AN17" s="72"/>
      <c r="AO17" s="71"/>
      <c r="AP17" s="72"/>
      <c r="AQ17" s="71"/>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row>
    <row r="18" spans="1:105" s="26" customFormat="1" x14ac:dyDescent="0.25">
      <c r="A18" s="58" t="s">
        <v>53</v>
      </c>
      <c r="B18" s="57" t="s">
        <v>190</v>
      </c>
      <c r="C18" s="57" t="s">
        <v>18</v>
      </c>
      <c r="D18" s="56">
        <v>53675468</v>
      </c>
      <c r="E18" s="33">
        <v>2700000</v>
      </c>
      <c r="F18" s="53">
        <f t="shared" si="0"/>
        <v>5.0302309427465074E-2</v>
      </c>
      <c r="G18" s="29">
        <v>29518248</v>
      </c>
      <c r="H18" s="53">
        <f t="shared" si="1"/>
        <v>0.54993927579727853</v>
      </c>
      <c r="I18" s="39"/>
      <c r="J18" s="53">
        <f t="shared" si="2"/>
        <v>0</v>
      </c>
      <c r="K18" s="23">
        <v>0</v>
      </c>
      <c r="L18" s="53">
        <f t="shared" si="3"/>
        <v>0</v>
      </c>
      <c r="M18" s="30">
        <v>1.0499000000000001</v>
      </c>
      <c r="N18" s="23">
        <v>21457220</v>
      </c>
      <c r="O18" s="53">
        <f t="shared" si="4"/>
        <v>0.39975841477525637</v>
      </c>
      <c r="P18" s="66"/>
      <c r="Q18" s="67"/>
      <c r="R18" s="68"/>
      <c r="S18" s="69"/>
      <c r="T18" s="70"/>
      <c r="U18" s="74"/>
      <c r="V18" s="75"/>
      <c r="W18" s="71"/>
      <c r="X18" s="75"/>
      <c r="Y18" s="71"/>
      <c r="Z18" s="75"/>
      <c r="AA18" s="71"/>
      <c r="AB18" s="72"/>
      <c r="AC18" s="71"/>
      <c r="AD18" s="72"/>
      <c r="AE18" s="71"/>
      <c r="AF18" s="72"/>
      <c r="AG18" s="71"/>
      <c r="AH18" s="72"/>
      <c r="AI18" s="71"/>
      <c r="AJ18" s="72"/>
      <c r="AK18" s="71"/>
      <c r="AL18" s="72"/>
      <c r="AM18" s="71"/>
      <c r="AN18" s="72"/>
      <c r="AO18" s="71"/>
      <c r="AP18" s="72"/>
      <c r="AQ18" s="71"/>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19" spans="1:105" s="26" customFormat="1" x14ac:dyDescent="0.25">
      <c r="A19" s="58" t="s">
        <v>54</v>
      </c>
      <c r="B19" s="57" t="s">
        <v>55</v>
      </c>
      <c r="C19" s="57" t="s">
        <v>18</v>
      </c>
      <c r="D19" s="56">
        <v>28641041</v>
      </c>
      <c r="E19" s="33">
        <v>1598900</v>
      </c>
      <c r="F19" s="53">
        <f t="shared" si="0"/>
        <v>5.5825484834856387E-2</v>
      </c>
      <c r="G19" s="29">
        <v>7565267</v>
      </c>
      <c r="H19" s="53">
        <f t="shared" si="1"/>
        <v>0.26414078315100348</v>
      </c>
      <c r="I19" s="39">
        <v>2209800</v>
      </c>
      <c r="J19" s="53">
        <f t="shared" si="2"/>
        <v>7.7155016816602445E-2</v>
      </c>
      <c r="K19" s="23">
        <v>100</v>
      </c>
      <c r="L19" s="53">
        <f t="shared" si="3"/>
        <v>3.4914932037561065E-6</v>
      </c>
      <c r="M19" s="30">
        <v>1.1000000000000001</v>
      </c>
      <c r="N19" s="23">
        <v>17266974</v>
      </c>
      <c r="O19" s="53">
        <f t="shared" si="4"/>
        <v>0.60287522370433388</v>
      </c>
      <c r="P19" s="66"/>
      <c r="Q19" s="67"/>
      <c r="R19" s="68"/>
      <c r="S19" s="69"/>
      <c r="T19" s="70"/>
      <c r="U19" s="74"/>
      <c r="V19" s="70"/>
      <c r="W19" s="71"/>
      <c r="X19" s="75"/>
      <c r="Y19" s="71"/>
      <c r="Z19" s="72"/>
      <c r="AA19" s="71"/>
      <c r="AB19" s="72"/>
      <c r="AC19" s="71"/>
      <c r="AD19" s="72"/>
      <c r="AE19" s="71"/>
      <c r="AF19" s="72"/>
      <c r="AG19" s="71"/>
      <c r="AH19" s="72"/>
      <c r="AI19" s="71"/>
      <c r="AJ19" s="72"/>
      <c r="AK19" s="71"/>
      <c r="AL19" s="72"/>
      <c r="AM19" s="71"/>
      <c r="AN19" s="72"/>
      <c r="AO19" s="71"/>
      <c r="AP19" s="72"/>
      <c r="AQ19" s="71"/>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row>
    <row r="20" spans="1:105" s="26" customFormat="1" x14ac:dyDescent="0.25">
      <c r="A20" s="58" t="s">
        <v>56</v>
      </c>
      <c r="B20" s="57" t="s">
        <v>57</v>
      </c>
      <c r="C20" s="57" t="s">
        <v>18</v>
      </c>
      <c r="D20" s="56">
        <v>34476128</v>
      </c>
      <c r="E20" s="33">
        <v>1250000</v>
      </c>
      <c r="F20" s="53">
        <f t="shared" si="0"/>
        <v>3.6256971780589745E-2</v>
      </c>
      <c r="G20" s="29">
        <v>6728729</v>
      </c>
      <c r="H20" s="53">
        <f t="shared" si="1"/>
        <v>0.1951706699777887</v>
      </c>
      <c r="I20" s="39"/>
      <c r="J20" s="53">
        <f t="shared" si="2"/>
        <v>0</v>
      </c>
      <c r="K20" s="23">
        <v>600000</v>
      </c>
      <c r="L20" s="53">
        <f t="shared" si="3"/>
        <v>1.7403346454683079E-2</v>
      </c>
      <c r="M20" s="30">
        <v>1.0489999999999999</v>
      </c>
      <c r="N20" s="23">
        <v>25897399</v>
      </c>
      <c r="O20" s="53">
        <f t="shared" si="4"/>
        <v>0.75116901178693851</v>
      </c>
      <c r="P20" s="66"/>
      <c r="Q20" s="67"/>
      <c r="R20" s="68"/>
      <c r="S20" s="69"/>
      <c r="T20" s="70"/>
      <c r="U20" s="74"/>
      <c r="V20" s="75"/>
      <c r="W20" s="71"/>
      <c r="X20" s="75"/>
      <c r="Y20" s="71"/>
      <c r="Z20" s="72"/>
      <c r="AA20" s="71"/>
      <c r="AB20" s="72"/>
      <c r="AC20" s="71"/>
      <c r="AD20" s="72"/>
      <c r="AE20" s="71"/>
      <c r="AF20" s="72"/>
      <c r="AG20" s="71"/>
      <c r="AH20" s="72"/>
      <c r="AI20" s="71"/>
      <c r="AJ20" s="72"/>
      <c r="AK20" s="71"/>
      <c r="AL20" s="72"/>
      <c r="AM20" s="71"/>
      <c r="AN20" s="72"/>
      <c r="AO20" s="71"/>
      <c r="AP20" s="72"/>
      <c r="AQ20" s="71"/>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row>
    <row r="21" spans="1:105" s="26" customFormat="1" x14ac:dyDescent="0.25">
      <c r="A21" s="58" t="s">
        <v>58</v>
      </c>
      <c r="B21" s="57" t="s">
        <v>59</v>
      </c>
      <c r="C21" s="57" t="s">
        <v>18</v>
      </c>
      <c r="D21" s="56">
        <v>9003064</v>
      </c>
      <c r="E21" s="33">
        <v>1585400</v>
      </c>
      <c r="F21" s="53">
        <f t="shared" si="0"/>
        <v>0.17609560478521535</v>
      </c>
      <c r="G21" s="29">
        <v>1294404</v>
      </c>
      <c r="H21" s="53">
        <f t="shared" si="1"/>
        <v>0.14377371970253683</v>
      </c>
      <c r="I21" s="49"/>
      <c r="J21" s="53">
        <f t="shared" si="2"/>
        <v>0</v>
      </c>
      <c r="K21" s="23">
        <v>298447</v>
      </c>
      <c r="L21" s="53">
        <f t="shared" si="3"/>
        <v>3.3149492217316237E-2</v>
      </c>
      <c r="M21" s="30">
        <v>0.93491000000000002</v>
      </c>
      <c r="N21" s="23">
        <v>5824813</v>
      </c>
      <c r="O21" s="53">
        <f t="shared" si="4"/>
        <v>0.64698118329493159</v>
      </c>
      <c r="P21" s="66"/>
      <c r="Q21" s="67"/>
      <c r="R21" s="68"/>
      <c r="S21" s="69"/>
      <c r="T21" s="70"/>
      <c r="U21" s="74"/>
      <c r="V21" s="75"/>
      <c r="W21" s="71"/>
      <c r="X21" s="75"/>
      <c r="Y21" s="71"/>
      <c r="Z21" s="72"/>
      <c r="AA21" s="71"/>
      <c r="AB21" s="72"/>
      <c r="AC21" s="71"/>
      <c r="AD21" s="72"/>
      <c r="AE21" s="71"/>
      <c r="AF21" s="72"/>
      <c r="AG21" s="71"/>
      <c r="AH21" s="72"/>
      <c r="AI21" s="71"/>
      <c r="AJ21" s="72"/>
      <c r="AK21" s="71"/>
      <c r="AL21" s="72"/>
      <c r="AM21" s="71"/>
      <c r="AN21" s="72"/>
      <c r="AO21" s="71"/>
      <c r="AP21" s="72"/>
      <c r="AQ21" s="71"/>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row>
    <row r="22" spans="1:105" s="26" customFormat="1" x14ac:dyDescent="0.25">
      <c r="A22" s="58" t="s">
        <v>60</v>
      </c>
      <c r="B22" s="57" t="s">
        <v>61</v>
      </c>
      <c r="C22" s="57" t="s">
        <v>18</v>
      </c>
      <c r="D22" s="56">
        <v>9247710</v>
      </c>
      <c r="E22" s="33">
        <v>1475000</v>
      </c>
      <c r="F22" s="53">
        <f t="shared" si="0"/>
        <v>0.15949894622560612</v>
      </c>
      <c r="G22" s="29">
        <v>1938000</v>
      </c>
      <c r="H22" s="53">
        <f t="shared" si="1"/>
        <v>0.2095653951086269</v>
      </c>
      <c r="I22" s="39"/>
      <c r="J22" s="53">
        <f t="shared" si="2"/>
        <v>0</v>
      </c>
      <c r="K22" s="23">
        <v>320000</v>
      </c>
      <c r="L22" s="53">
        <f t="shared" si="3"/>
        <v>3.4603161215046752E-2</v>
      </c>
      <c r="M22" s="30">
        <v>0.96</v>
      </c>
      <c r="N22" s="23">
        <v>5514710</v>
      </c>
      <c r="O22" s="53">
        <f t="shared" si="4"/>
        <v>0.59633249745072026</v>
      </c>
      <c r="P22" s="66"/>
      <c r="Q22" s="67"/>
      <c r="R22" s="68"/>
      <c r="S22" s="69"/>
      <c r="T22" s="70"/>
      <c r="U22" s="74"/>
      <c r="V22" s="75"/>
      <c r="W22" s="71"/>
      <c r="X22" s="75"/>
      <c r="Y22" s="71"/>
      <c r="Z22" s="72"/>
      <c r="AA22" s="71"/>
      <c r="AB22" s="72"/>
      <c r="AC22" s="71"/>
      <c r="AD22" s="72"/>
      <c r="AE22" s="71"/>
      <c r="AF22" s="72"/>
      <c r="AG22" s="71"/>
      <c r="AH22" s="72"/>
      <c r="AI22" s="71"/>
      <c r="AJ22" s="72"/>
      <c r="AK22" s="71"/>
      <c r="AL22" s="72"/>
      <c r="AM22" s="71"/>
      <c r="AN22" s="72"/>
      <c r="AO22" s="71"/>
      <c r="AP22" s="72"/>
      <c r="AQ22" s="71"/>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row>
    <row r="23" spans="1:105" s="26" customFormat="1" x14ac:dyDescent="0.25">
      <c r="A23" s="58" t="s">
        <v>62</v>
      </c>
      <c r="B23" s="57" t="s">
        <v>63</v>
      </c>
      <c r="C23" s="57" t="s">
        <v>18</v>
      </c>
      <c r="D23" s="56">
        <v>6767860</v>
      </c>
      <c r="E23" s="33">
        <v>1000000</v>
      </c>
      <c r="F23" s="53">
        <f t="shared" si="0"/>
        <v>0.14775719355896841</v>
      </c>
      <c r="G23" s="29">
        <v>958000</v>
      </c>
      <c r="H23" s="53">
        <f t="shared" si="1"/>
        <v>0.14155139142949175</v>
      </c>
      <c r="I23" s="39"/>
      <c r="J23" s="53">
        <f t="shared" si="2"/>
        <v>0</v>
      </c>
      <c r="K23" s="23">
        <v>410000</v>
      </c>
      <c r="L23" s="53">
        <f t="shared" si="3"/>
        <v>6.0580449359177051E-2</v>
      </c>
      <c r="M23" s="30">
        <v>0.93991000000000002</v>
      </c>
      <c r="N23" s="23">
        <v>4399860</v>
      </c>
      <c r="O23" s="53">
        <f t="shared" si="4"/>
        <v>0.65011096565236282</v>
      </c>
      <c r="P23" s="66"/>
      <c r="Q23" s="67"/>
      <c r="R23" s="68"/>
      <c r="S23" s="69"/>
      <c r="T23" s="70"/>
      <c r="U23" s="74"/>
      <c r="V23" s="70"/>
      <c r="W23" s="71"/>
      <c r="X23" s="75"/>
      <c r="Y23" s="71"/>
      <c r="Z23" s="72"/>
      <c r="AA23" s="71"/>
      <c r="AB23" s="72"/>
      <c r="AC23" s="71"/>
      <c r="AD23" s="72"/>
      <c r="AE23" s="71"/>
      <c r="AF23" s="72"/>
      <c r="AG23" s="71"/>
      <c r="AH23" s="72"/>
      <c r="AI23" s="71"/>
      <c r="AJ23" s="72"/>
      <c r="AK23" s="71"/>
      <c r="AL23" s="72"/>
      <c r="AM23" s="71"/>
      <c r="AN23" s="72"/>
      <c r="AO23" s="71"/>
      <c r="AP23" s="72"/>
      <c r="AQ23" s="71"/>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row>
    <row r="24" spans="1:105" s="26" customFormat="1" x14ac:dyDescent="0.25">
      <c r="A24" s="58" t="s">
        <v>64</v>
      </c>
      <c r="B24" s="57" t="s">
        <v>65</v>
      </c>
      <c r="C24" s="57" t="s">
        <v>18</v>
      </c>
      <c r="D24" s="56">
        <v>14060009</v>
      </c>
      <c r="E24" s="33">
        <v>1600000</v>
      </c>
      <c r="F24" s="53">
        <f t="shared" si="0"/>
        <v>0.11379793569122182</v>
      </c>
      <c r="G24" s="29">
        <v>2000000</v>
      </c>
      <c r="H24" s="53">
        <f t="shared" si="1"/>
        <v>0.14224741961402729</v>
      </c>
      <c r="I24" s="49"/>
      <c r="J24" s="53">
        <f t="shared" si="2"/>
        <v>0</v>
      </c>
      <c r="K24" s="23">
        <v>250000</v>
      </c>
      <c r="L24" s="53">
        <f t="shared" si="3"/>
        <v>1.7780927451753411E-2</v>
      </c>
      <c r="M24" s="30">
        <v>0.94</v>
      </c>
      <c r="N24" s="23">
        <v>10210009</v>
      </c>
      <c r="O24" s="53">
        <f t="shared" si="4"/>
        <v>0.72617371724299751</v>
      </c>
      <c r="P24" s="66"/>
      <c r="Q24" s="67"/>
      <c r="R24" s="68"/>
      <c r="S24" s="69"/>
      <c r="T24" s="70"/>
      <c r="U24" s="74"/>
      <c r="V24" s="75"/>
      <c r="W24" s="71"/>
      <c r="X24" s="75"/>
      <c r="Y24" s="71"/>
      <c r="Z24" s="72"/>
      <c r="AA24" s="71"/>
      <c r="AB24" s="72"/>
      <c r="AC24" s="71"/>
      <c r="AD24" s="72"/>
      <c r="AE24" s="71"/>
      <c r="AF24" s="72"/>
      <c r="AG24" s="71"/>
      <c r="AH24" s="72"/>
      <c r="AI24" s="71"/>
      <c r="AJ24" s="72"/>
      <c r="AK24" s="71"/>
      <c r="AL24" s="72"/>
      <c r="AM24" s="71"/>
      <c r="AN24" s="72"/>
      <c r="AO24" s="71"/>
      <c r="AP24" s="72"/>
      <c r="AQ24" s="71"/>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row>
    <row r="25" spans="1:105" s="26" customFormat="1" x14ac:dyDescent="0.25">
      <c r="A25" s="58" t="s">
        <v>66</v>
      </c>
      <c r="B25" s="57" t="s">
        <v>67</v>
      </c>
      <c r="C25" s="57" t="s">
        <v>18</v>
      </c>
      <c r="D25" s="56">
        <v>8972684</v>
      </c>
      <c r="E25" s="33">
        <v>807100</v>
      </c>
      <c r="F25" s="53">
        <f t="shared" si="0"/>
        <v>8.9950788415149807E-2</v>
      </c>
      <c r="G25" s="29">
        <v>2000000</v>
      </c>
      <c r="H25" s="53">
        <f t="shared" si="1"/>
        <v>0.22289874467884971</v>
      </c>
      <c r="I25" s="39"/>
      <c r="J25" s="53">
        <f t="shared" si="2"/>
        <v>0</v>
      </c>
      <c r="K25" s="23">
        <v>163966</v>
      </c>
      <c r="L25" s="53">
        <f t="shared" si="3"/>
        <v>1.8273907785006135E-2</v>
      </c>
      <c r="M25" s="30">
        <v>0.93491000000000002</v>
      </c>
      <c r="N25" s="23">
        <v>6001618</v>
      </c>
      <c r="O25" s="53">
        <f t="shared" si="4"/>
        <v>0.66887655912099431</v>
      </c>
      <c r="P25" s="66"/>
      <c r="Q25" s="67"/>
      <c r="R25" s="68"/>
      <c r="S25" s="69"/>
      <c r="T25" s="70"/>
      <c r="U25" s="74"/>
      <c r="V25" s="70"/>
      <c r="W25" s="71"/>
      <c r="X25" s="75"/>
      <c r="Y25" s="71"/>
      <c r="Z25" s="72"/>
      <c r="AA25" s="71"/>
      <c r="AB25" s="72"/>
      <c r="AC25" s="71"/>
      <c r="AD25" s="72"/>
      <c r="AE25" s="71"/>
      <c r="AF25" s="72"/>
      <c r="AG25" s="71"/>
      <c r="AH25" s="72"/>
      <c r="AI25" s="71"/>
      <c r="AJ25" s="72"/>
      <c r="AK25" s="71"/>
      <c r="AL25" s="72"/>
      <c r="AM25" s="71"/>
      <c r="AN25" s="72"/>
      <c r="AO25" s="71"/>
      <c r="AP25" s="72"/>
      <c r="AQ25" s="71"/>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row>
    <row r="26" spans="1:105" s="26" customFormat="1" x14ac:dyDescent="0.25">
      <c r="A26" s="58" t="s">
        <v>68</v>
      </c>
      <c r="B26" s="57" t="s">
        <v>69</v>
      </c>
      <c r="C26" s="57" t="s">
        <v>18</v>
      </c>
      <c r="D26" s="56">
        <v>12559375</v>
      </c>
      <c r="E26" s="33">
        <v>0</v>
      </c>
      <c r="F26" s="53">
        <f t="shared" si="0"/>
        <v>0</v>
      </c>
      <c r="G26" s="29">
        <v>3000000</v>
      </c>
      <c r="H26" s="53">
        <f t="shared" si="1"/>
        <v>0.23886538940034835</v>
      </c>
      <c r="I26" s="39"/>
      <c r="J26" s="53">
        <f t="shared" si="2"/>
        <v>0</v>
      </c>
      <c r="K26" s="23">
        <v>125166</v>
      </c>
      <c r="L26" s="53">
        <f t="shared" si="3"/>
        <v>9.9659417765613333E-3</v>
      </c>
      <c r="M26" s="30">
        <v>0.92</v>
      </c>
      <c r="N26" s="23">
        <v>9434209</v>
      </c>
      <c r="O26" s="53">
        <f t="shared" si="4"/>
        <v>0.7511686688230903</v>
      </c>
      <c r="P26" s="66"/>
      <c r="Q26" s="67"/>
      <c r="R26" s="68"/>
      <c r="S26" s="69"/>
      <c r="T26" s="70"/>
      <c r="U26" s="74"/>
      <c r="V26" s="70"/>
      <c r="W26" s="71"/>
      <c r="X26" s="70"/>
      <c r="Y26" s="71"/>
      <c r="Z26" s="72"/>
      <c r="AA26" s="71"/>
      <c r="AB26" s="72"/>
      <c r="AC26" s="71"/>
      <c r="AD26" s="72"/>
      <c r="AE26" s="71"/>
      <c r="AF26" s="72"/>
      <c r="AG26" s="71"/>
      <c r="AH26" s="72"/>
      <c r="AI26" s="71"/>
      <c r="AJ26" s="72"/>
      <c r="AK26" s="71"/>
      <c r="AL26" s="72"/>
      <c r="AM26" s="71"/>
      <c r="AN26" s="72"/>
      <c r="AO26" s="71"/>
      <c r="AP26" s="72"/>
      <c r="AQ26" s="71"/>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row>
    <row r="27" spans="1:105" s="26" customFormat="1" x14ac:dyDescent="0.25">
      <c r="A27" s="58" t="s">
        <v>70</v>
      </c>
      <c r="B27" s="57" t="s">
        <v>71</v>
      </c>
      <c r="C27" s="57" t="s">
        <v>18</v>
      </c>
      <c r="D27" s="56">
        <v>10966051</v>
      </c>
      <c r="E27" s="33">
        <v>0</v>
      </c>
      <c r="F27" s="53">
        <f t="shared" si="0"/>
        <v>0</v>
      </c>
      <c r="G27" s="29">
        <v>4455100</v>
      </c>
      <c r="H27" s="53">
        <f t="shared" si="1"/>
        <v>0.40626292910729667</v>
      </c>
      <c r="I27" s="39"/>
      <c r="J27" s="53">
        <f t="shared" si="2"/>
        <v>0</v>
      </c>
      <c r="K27" s="23">
        <v>460233</v>
      </c>
      <c r="L27" s="53">
        <f t="shared" si="3"/>
        <v>4.1968891080298644E-2</v>
      </c>
      <c r="M27" s="30">
        <v>0.97989999999999999</v>
      </c>
      <c r="N27" s="23">
        <v>6050718</v>
      </c>
      <c r="O27" s="53">
        <f t="shared" si="4"/>
        <v>0.55176817981240467</v>
      </c>
      <c r="P27" s="66"/>
      <c r="Q27" s="67"/>
      <c r="R27" s="68"/>
      <c r="S27" s="69"/>
      <c r="T27" s="70"/>
      <c r="U27" s="74"/>
      <c r="V27" s="75"/>
      <c r="W27" s="71"/>
      <c r="X27" s="75"/>
      <c r="Y27" s="71"/>
      <c r="Z27" s="72"/>
      <c r="AA27" s="71"/>
      <c r="AB27" s="72"/>
      <c r="AC27" s="71"/>
      <c r="AD27" s="72"/>
      <c r="AE27" s="71"/>
      <c r="AF27" s="72"/>
      <c r="AG27" s="71"/>
      <c r="AH27" s="72"/>
      <c r="AI27" s="71"/>
      <c r="AJ27" s="72"/>
      <c r="AK27" s="71"/>
      <c r="AL27" s="72"/>
      <c r="AM27" s="71"/>
      <c r="AN27" s="72"/>
      <c r="AO27" s="71"/>
      <c r="AP27" s="72"/>
      <c r="AQ27" s="71"/>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row>
    <row r="28" spans="1:105" s="26" customFormat="1" x14ac:dyDescent="0.25">
      <c r="A28" s="58" t="s">
        <v>72</v>
      </c>
      <c r="B28" s="57" t="s">
        <v>73</v>
      </c>
      <c r="C28" s="57" t="s">
        <v>18</v>
      </c>
      <c r="D28" s="56">
        <v>13637680</v>
      </c>
      <c r="E28" s="33">
        <v>0</v>
      </c>
      <c r="F28" s="53">
        <f t="shared" si="0"/>
        <v>0</v>
      </c>
      <c r="G28" s="29">
        <v>4232071</v>
      </c>
      <c r="H28" s="53">
        <f t="shared" si="1"/>
        <v>0.31032191692428623</v>
      </c>
      <c r="I28" s="39"/>
      <c r="J28" s="53">
        <f t="shared" si="2"/>
        <v>0</v>
      </c>
      <c r="K28" s="23">
        <v>300000</v>
      </c>
      <c r="L28" s="53">
        <f t="shared" si="3"/>
        <v>2.1997876471657934E-2</v>
      </c>
      <c r="M28" s="30">
        <v>0.97650000000000003</v>
      </c>
      <c r="N28" s="23">
        <v>9105609</v>
      </c>
      <c r="O28" s="53">
        <f t="shared" si="4"/>
        <v>0.6676802066040558</v>
      </c>
      <c r="P28" s="66"/>
      <c r="Q28" s="67"/>
      <c r="R28" s="68"/>
      <c r="S28" s="69"/>
      <c r="T28" s="70"/>
      <c r="U28" s="74"/>
      <c r="V28" s="70"/>
      <c r="W28" s="71"/>
      <c r="X28" s="70"/>
      <c r="Y28" s="71"/>
      <c r="Z28" s="70"/>
      <c r="AA28" s="71"/>
      <c r="AB28" s="72"/>
      <c r="AC28" s="71"/>
      <c r="AD28" s="72"/>
      <c r="AE28" s="71"/>
      <c r="AF28" s="72"/>
      <c r="AG28" s="71"/>
      <c r="AH28" s="72"/>
      <c r="AI28" s="71"/>
      <c r="AJ28" s="72"/>
      <c r="AK28" s="71"/>
      <c r="AL28" s="72"/>
      <c r="AM28" s="71"/>
      <c r="AN28" s="72"/>
      <c r="AO28" s="71"/>
      <c r="AP28" s="72"/>
      <c r="AQ28" s="71"/>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row>
    <row r="29" spans="1:105" s="26" customFormat="1" x14ac:dyDescent="0.25">
      <c r="A29" s="58" t="s">
        <v>74</v>
      </c>
      <c r="B29" s="57" t="s">
        <v>75</v>
      </c>
      <c r="C29" s="57" t="s">
        <v>18</v>
      </c>
      <c r="D29" s="56">
        <v>6427473</v>
      </c>
      <c r="E29" s="33">
        <v>676000</v>
      </c>
      <c r="F29" s="53">
        <f t="shared" si="0"/>
        <v>0.10517352620539985</v>
      </c>
      <c r="G29" s="29">
        <v>1170000</v>
      </c>
      <c r="H29" s="53">
        <f t="shared" si="1"/>
        <v>0.18203110304780742</v>
      </c>
      <c r="I29" s="39"/>
      <c r="J29" s="53">
        <f t="shared" si="2"/>
        <v>0</v>
      </c>
      <c r="K29" s="23">
        <v>313000</v>
      </c>
      <c r="L29" s="53">
        <f t="shared" si="3"/>
        <v>4.8697209618772413E-2</v>
      </c>
      <c r="M29" s="30">
        <v>0.98360999999999998</v>
      </c>
      <c r="N29" s="23">
        <v>4268473</v>
      </c>
      <c r="O29" s="53">
        <f t="shared" si="4"/>
        <v>0.66409816112802034</v>
      </c>
      <c r="P29" s="66"/>
      <c r="Q29" s="67"/>
      <c r="R29" s="68"/>
      <c r="S29" s="69"/>
      <c r="T29" s="70"/>
      <c r="U29" s="71"/>
      <c r="V29" s="70"/>
      <c r="W29" s="71"/>
      <c r="X29" s="75"/>
      <c r="Y29" s="71"/>
      <c r="Z29" s="72"/>
      <c r="AA29" s="71"/>
      <c r="AB29" s="72"/>
      <c r="AC29" s="71"/>
      <c r="AD29" s="72"/>
      <c r="AE29" s="71"/>
      <c r="AF29" s="72"/>
      <c r="AG29" s="71"/>
      <c r="AH29" s="72"/>
      <c r="AI29" s="71"/>
      <c r="AJ29" s="72"/>
      <c r="AK29" s="71"/>
      <c r="AL29" s="72"/>
      <c r="AM29" s="71"/>
      <c r="AN29" s="72"/>
      <c r="AO29" s="71"/>
      <c r="AP29" s="72"/>
      <c r="AQ29" s="71"/>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row>
    <row r="30" spans="1:105" s="26" customFormat="1" x14ac:dyDescent="0.25">
      <c r="A30" s="58" t="s">
        <v>76</v>
      </c>
      <c r="B30" s="57" t="s">
        <v>77</v>
      </c>
      <c r="C30" s="57" t="s">
        <v>18</v>
      </c>
      <c r="D30" s="56">
        <v>29503457</v>
      </c>
      <c r="E30" s="33">
        <v>2424000</v>
      </c>
      <c r="F30" s="53">
        <f t="shared" si="0"/>
        <v>8.2159863503453168E-2</v>
      </c>
      <c r="G30" s="29">
        <v>6100000</v>
      </c>
      <c r="H30" s="53">
        <f t="shared" si="1"/>
        <v>0.20675543208377242</v>
      </c>
      <c r="I30" s="39"/>
      <c r="J30" s="53">
        <f t="shared" si="2"/>
        <v>0</v>
      </c>
      <c r="K30" s="23">
        <v>564771</v>
      </c>
      <c r="L30" s="53">
        <f t="shared" si="3"/>
        <v>1.914253641530889E-2</v>
      </c>
      <c r="M30" s="30">
        <v>1</v>
      </c>
      <c r="N30" s="23">
        <v>20414686</v>
      </c>
      <c r="O30" s="53">
        <f t="shared" si="4"/>
        <v>0.69194216799746555</v>
      </c>
      <c r="P30" s="66"/>
      <c r="Q30" s="67"/>
      <c r="R30" s="68"/>
      <c r="S30" s="69"/>
      <c r="T30" s="70"/>
      <c r="U30" s="74"/>
      <c r="V30" s="75"/>
      <c r="W30" s="71"/>
      <c r="X30" s="70"/>
      <c r="Y30" s="71"/>
      <c r="Z30" s="72"/>
      <c r="AA30" s="71"/>
      <c r="AB30" s="72"/>
      <c r="AC30" s="71"/>
      <c r="AD30" s="72"/>
      <c r="AE30" s="71"/>
      <c r="AF30" s="72"/>
      <c r="AG30" s="71"/>
      <c r="AH30" s="72"/>
      <c r="AI30" s="71"/>
      <c r="AJ30" s="72"/>
      <c r="AK30" s="71"/>
      <c r="AL30" s="72"/>
      <c r="AM30" s="71"/>
      <c r="AN30" s="72"/>
      <c r="AO30" s="71"/>
      <c r="AP30" s="72"/>
      <c r="AQ30" s="71"/>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row>
    <row r="31" spans="1:105" s="26" customFormat="1" x14ac:dyDescent="0.25">
      <c r="A31" s="58" t="s">
        <v>78</v>
      </c>
      <c r="B31" s="57" t="s">
        <v>79</v>
      </c>
      <c r="C31" s="57" t="s">
        <v>19</v>
      </c>
      <c r="D31" s="56">
        <v>8753942</v>
      </c>
      <c r="E31" s="33">
        <v>451000</v>
      </c>
      <c r="F31" s="53">
        <f t="shared" si="0"/>
        <v>5.1519646805976094E-2</v>
      </c>
      <c r="G31" s="29">
        <v>3165906</v>
      </c>
      <c r="H31" s="53">
        <f t="shared" si="1"/>
        <v>0.36165489787343802</v>
      </c>
      <c r="I31" s="39"/>
      <c r="J31" s="53">
        <f t="shared" si="2"/>
        <v>0</v>
      </c>
      <c r="K31" s="23">
        <v>1259817</v>
      </c>
      <c r="L31" s="53">
        <f t="shared" si="3"/>
        <v>0.14391425028861282</v>
      </c>
      <c r="M31" s="30">
        <v>0.97572999999999999</v>
      </c>
      <c r="N31" s="23">
        <v>3877219</v>
      </c>
      <c r="O31" s="53">
        <f t="shared" si="4"/>
        <v>0.44291120503197301</v>
      </c>
      <c r="P31" s="66"/>
      <c r="Q31" s="67"/>
      <c r="R31" s="68"/>
      <c r="S31" s="69"/>
      <c r="T31" s="70"/>
      <c r="U31" s="74"/>
      <c r="V31" s="70"/>
      <c r="W31" s="71"/>
      <c r="X31" s="75"/>
      <c r="Y31" s="71"/>
      <c r="Z31" s="72"/>
      <c r="AA31" s="71"/>
      <c r="AB31" s="72"/>
      <c r="AC31" s="71"/>
      <c r="AD31" s="72"/>
      <c r="AE31" s="71"/>
      <c r="AF31" s="72"/>
      <c r="AG31" s="71"/>
      <c r="AH31" s="72"/>
      <c r="AI31" s="71"/>
      <c r="AJ31" s="72"/>
      <c r="AK31" s="71"/>
      <c r="AL31" s="72"/>
      <c r="AM31" s="71"/>
      <c r="AN31" s="72"/>
      <c r="AO31" s="71"/>
      <c r="AP31" s="72"/>
      <c r="AQ31" s="71"/>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2" spans="1:105" s="26" customFormat="1" x14ac:dyDescent="0.25">
      <c r="A32" s="58" t="s">
        <v>80</v>
      </c>
      <c r="B32" s="57" t="s">
        <v>81</v>
      </c>
      <c r="C32" s="57" t="s">
        <v>18</v>
      </c>
      <c r="D32" s="56">
        <v>5703782</v>
      </c>
      <c r="E32" s="33">
        <v>0</v>
      </c>
      <c r="F32" s="53">
        <f t="shared" si="0"/>
        <v>0</v>
      </c>
      <c r="G32" s="29">
        <v>2143344</v>
      </c>
      <c r="H32" s="53">
        <f t="shared" si="1"/>
        <v>0.37577593253038072</v>
      </c>
      <c r="I32" s="39"/>
      <c r="J32" s="53">
        <f t="shared" si="2"/>
        <v>0</v>
      </c>
      <c r="K32" s="23">
        <v>12000</v>
      </c>
      <c r="L32" s="53">
        <f t="shared" si="3"/>
        <v>2.1038672235369443E-3</v>
      </c>
      <c r="M32" s="30">
        <v>0.94991000000000003</v>
      </c>
      <c r="N32" s="23">
        <v>3548438</v>
      </c>
      <c r="O32" s="53">
        <f t="shared" si="4"/>
        <v>0.62212020024608239</v>
      </c>
      <c r="P32" s="66"/>
      <c r="Q32" s="67"/>
      <c r="R32" s="68"/>
      <c r="S32" s="69"/>
      <c r="T32" s="70"/>
      <c r="U32" s="74"/>
      <c r="V32" s="75"/>
      <c r="W32" s="71"/>
      <c r="X32" s="75"/>
      <c r="Y32" s="71"/>
      <c r="Z32" s="72"/>
      <c r="AA32" s="71"/>
      <c r="AB32" s="72"/>
      <c r="AC32" s="71"/>
      <c r="AD32" s="72"/>
      <c r="AE32" s="71"/>
      <c r="AF32" s="72"/>
      <c r="AG32" s="71"/>
      <c r="AH32" s="72"/>
      <c r="AI32" s="71"/>
      <c r="AJ32" s="72"/>
      <c r="AK32" s="71"/>
      <c r="AL32" s="72"/>
      <c r="AM32" s="71"/>
      <c r="AN32" s="72"/>
      <c r="AO32" s="71"/>
      <c r="AP32" s="72"/>
      <c r="AQ32" s="71"/>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row>
    <row r="33" spans="1:105" s="26" customFormat="1" x14ac:dyDescent="0.25">
      <c r="A33" s="58" t="s">
        <v>82</v>
      </c>
      <c r="B33" s="57" t="s">
        <v>83</v>
      </c>
      <c r="C33" s="57" t="s">
        <v>18</v>
      </c>
      <c r="D33" s="56">
        <v>25216749</v>
      </c>
      <c r="E33" s="33">
        <v>1610000</v>
      </c>
      <c r="F33" s="53">
        <f t="shared" si="0"/>
        <v>6.384645379941721E-2</v>
      </c>
      <c r="G33" s="29">
        <v>5324000</v>
      </c>
      <c r="H33" s="53">
        <f t="shared" si="1"/>
        <v>0.21112951554540199</v>
      </c>
      <c r="I33" s="39">
        <v>1359000</v>
      </c>
      <c r="J33" s="53">
        <f t="shared" si="2"/>
        <v>5.3892751995905576E-2</v>
      </c>
      <c r="K33" s="23">
        <v>202898</v>
      </c>
      <c r="L33" s="53">
        <f t="shared" si="3"/>
        <v>8.0461601136609644E-3</v>
      </c>
      <c r="M33" s="30">
        <v>0.97994999999999999</v>
      </c>
      <c r="N33" s="23">
        <v>16720851</v>
      </c>
      <c r="O33" s="53">
        <f t="shared" si="4"/>
        <v>0.66308511854561425</v>
      </c>
      <c r="P33" s="66"/>
      <c r="Q33" s="67"/>
      <c r="R33" s="68"/>
      <c r="S33" s="69"/>
      <c r="T33" s="70"/>
      <c r="U33" s="74"/>
      <c r="V33" s="70"/>
      <c r="W33" s="71"/>
      <c r="X33" s="75"/>
      <c r="Y33" s="71"/>
      <c r="Z33" s="72"/>
      <c r="AA33" s="71"/>
      <c r="AB33" s="72"/>
      <c r="AC33" s="71"/>
      <c r="AD33" s="72"/>
      <c r="AE33" s="71"/>
      <c r="AF33" s="72"/>
      <c r="AG33" s="71"/>
      <c r="AH33" s="72"/>
      <c r="AI33" s="71"/>
      <c r="AJ33" s="72"/>
      <c r="AK33" s="71"/>
      <c r="AL33" s="72"/>
      <c r="AM33" s="71"/>
      <c r="AN33" s="72"/>
      <c r="AO33" s="71"/>
      <c r="AP33" s="72"/>
      <c r="AQ33" s="71"/>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row>
    <row r="34" spans="1:105" s="26" customFormat="1" x14ac:dyDescent="0.25">
      <c r="A34" s="58" t="s">
        <v>84</v>
      </c>
      <c r="B34" s="57" t="s">
        <v>85</v>
      </c>
      <c r="C34" s="57" t="s">
        <v>18</v>
      </c>
      <c r="D34" s="56">
        <v>10754497</v>
      </c>
      <c r="E34" s="33">
        <v>0</v>
      </c>
      <c r="F34" s="53">
        <f t="shared" si="0"/>
        <v>0</v>
      </c>
      <c r="G34" s="29">
        <v>4071261</v>
      </c>
      <c r="H34" s="53">
        <f t="shared" si="1"/>
        <v>0.37856359065421658</v>
      </c>
      <c r="I34" s="49"/>
      <c r="J34" s="53">
        <f t="shared" si="2"/>
        <v>0</v>
      </c>
      <c r="K34" s="23">
        <v>0</v>
      </c>
      <c r="L34" s="53">
        <f t="shared" si="3"/>
        <v>0</v>
      </c>
      <c r="M34" s="30">
        <v>0.96501000000000003</v>
      </c>
      <c r="N34" s="23">
        <v>6683236</v>
      </c>
      <c r="O34" s="53">
        <f t="shared" si="4"/>
        <v>0.62143640934578348</v>
      </c>
      <c r="P34" s="66"/>
      <c r="Q34" s="67"/>
      <c r="R34" s="68"/>
      <c r="S34" s="69"/>
      <c r="T34" s="70"/>
      <c r="U34" s="74"/>
      <c r="V34" s="75"/>
      <c r="W34" s="71"/>
      <c r="X34" s="75"/>
      <c r="Y34" s="71"/>
      <c r="Z34" s="72"/>
      <c r="AA34" s="71"/>
      <c r="AB34" s="72"/>
      <c r="AC34" s="71"/>
      <c r="AD34" s="72"/>
      <c r="AE34" s="71"/>
      <c r="AF34" s="72"/>
      <c r="AG34" s="71"/>
      <c r="AH34" s="72"/>
      <c r="AI34" s="71"/>
      <c r="AJ34" s="72"/>
      <c r="AK34" s="71"/>
      <c r="AL34" s="72"/>
      <c r="AM34" s="71"/>
      <c r="AN34" s="72"/>
      <c r="AO34" s="71"/>
      <c r="AP34" s="72"/>
      <c r="AQ34" s="71"/>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row>
    <row r="35" spans="1:105" s="26" customFormat="1" x14ac:dyDescent="0.25">
      <c r="A35" s="58" t="s">
        <v>86</v>
      </c>
      <c r="B35" s="57" t="s">
        <v>87</v>
      </c>
      <c r="C35" s="57" t="s">
        <v>18</v>
      </c>
      <c r="D35" s="56">
        <v>26083644</v>
      </c>
      <c r="E35" s="33">
        <v>2294990</v>
      </c>
      <c r="F35" s="53">
        <f t="shared" si="0"/>
        <v>8.7985789102166853E-2</v>
      </c>
      <c r="G35" s="29">
        <v>7700000</v>
      </c>
      <c r="H35" s="53">
        <f t="shared" si="1"/>
        <v>0.29520415168984826</v>
      </c>
      <c r="I35" s="49"/>
      <c r="J35" s="53">
        <f t="shared" si="2"/>
        <v>0</v>
      </c>
      <c r="K35" s="23">
        <v>0</v>
      </c>
      <c r="L35" s="53">
        <f t="shared" si="3"/>
        <v>0</v>
      </c>
      <c r="M35" s="30">
        <v>0.97</v>
      </c>
      <c r="N35" s="23">
        <v>16088654</v>
      </c>
      <c r="O35" s="53">
        <f t="shared" si="4"/>
        <v>0.61681005920798493</v>
      </c>
      <c r="P35" s="66"/>
      <c r="Q35" s="67"/>
      <c r="R35" s="68"/>
      <c r="S35" s="69"/>
      <c r="T35" s="70"/>
      <c r="U35" s="74"/>
      <c r="V35" s="75"/>
      <c r="W35" s="71"/>
      <c r="X35" s="75"/>
      <c r="Y35" s="71"/>
      <c r="Z35" s="72"/>
      <c r="AA35" s="71"/>
      <c r="AB35" s="72"/>
      <c r="AC35" s="71"/>
      <c r="AD35" s="72"/>
      <c r="AE35" s="71"/>
      <c r="AF35" s="72"/>
      <c r="AG35" s="71"/>
      <c r="AH35" s="72"/>
      <c r="AI35" s="71"/>
      <c r="AJ35" s="72"/>
      <c r="AK35" s="71"/>
      <c r="AL35" s="72"/>
      <c r="AM35" s="71"/>
      <c r="AN35" s="72"/>
      <c r="AO35" s="71"/>
      <c r="AP35" s="72"/>
      <c r="AQ35" s="71"/>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row>
    <row r="36" spans="1:105" s="26" customFormat="1" x14ac:dyDescent="0.25">
      <c r="A36" s="58" t="s">
        <v>88</v>
      </c>
      <c r="B36" s="57" t="s">
        <v>89</v>
      </c>
      <c r="C36" s="57" t="s">
        <v>188</v>
      </c>
      <c r="D36" s="56">
        <v>5497025</v>
      </c>
      <c r="E36" s="33">
        <v>645000</v>
      </c>
      <c r="F36" s="53">
        <f t="shared" si="0"/>
        <v>0.11733619548755918</v>
      </c>
      <c r="G36" s="29">
        <v>1660811</v>
      </c>
      <c r="H36" s="53">
        <f t="shared" si="1"/>
        <v>0.3021290607192072</v>
      </c>
      <c r="I36" s="49"/>
      <c r="J36" s="53">
        <f t="shared" si="2"/>
        <v>0</v>
      </c>
      <c r="K36" s="23">
        <v>87031</v>
      </c>
      <c r="L36" s="53">
        <f t="shared" si="3"/>
        <v>1.5832382061205835E-2</v>
      </c>
      <c r="M36" s="30">
        <v>0.9</v>
      </c>
      <c r="N36" s="23">
        <v>3104183</v>
      </c>
      <c r="O36" s="53">
        <f t="shared" si="4"/>
        <v>0.56470236173202781</v>
      </c>
      <c r="P36" s="66"/>
      <c r="Q36" s="67"/>
      <c r="R36" s="68"/>
      <c r="S36" s="69"/>
      <c r="T36" s="70"/>
      <c r="U36" s="74"/>
      <c r="V36" s="75"/>
      <c r="W36" s="71"/>
      <c r="X36" s="75"/>
      <c r="Y36" s="71"/>
      <c r="Z36" s="72"/>
      <c r="AA36" s="71"/>
      <c r="AB36" s="72"/>
      <c r="AC36" s="71"/>
      <c r="AD36" s="72"/>
      <c r="AE36" s="71"/>
      <c r="AF36" s="72"/>
      <c r="AG36" s="71"/>
      <c r="AH36" s="72"/>
      <c r="AI36" s="71"/>
      <c r="AJ36" s="72"/>
      <c r="AK36" s="71"/>
      <c r="AL36" s="72"/>
      <c r="AM36" s="71"/>
      <c r="AN36" s="72"/>
      <c r="AO36" s="71"/>
      <c r="AP36" s="72"/>
      <c r="AQ36" s="71"/>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row>
    <row r="37" spans="1:105" s="26" customFormat="1" x14ac:dyDescent="0.25">
      <c r="A37" s="58" t="s">
        <v>90</v>
      </c>
      <c r="B37" s="57" t="s">
        <v>91</v>
      </c>
      <c r="C37" s="57" t="s">
        <v>18</v>
      </c>
      <c r="D37" s="56">
        <v>19970247</v>
      </c>
      <c r="E37" s="33">
        <v>0</v>
      </c>
      <c r="F37" s="53">
        <f t="shared" si="0"/>
        <v>0</v>
      </c>
      <c r="G37" s="29">
        <v>7409698</v>
      </c>
      <c r="H37" s="53">
        <f t="shared" si="1"/>
        <v>0.37103687300412458</v>
      </c>
      <c r="I37" s="49"/>
      <c r="J37" s="53">
        <f t="shared" si="2"/>
        <v>0</v>
      </c>
      <c r="K37" s="23">
        <v>1248839</v>
      </c>
      <c r="L37" s="53">
        <f t="shared" si="3"/>
        <v>6.2534980163239842E-2</v>
      </c>
      <c r="M37" s="30">
        <v>0.97070000000000001</v>
      </c>
      <c r="N37" s="23">
        <v>11311710</v>
      </c>
      <c r="O37" s="53">
        <f t="shared" si="4"/>
        <v>0.56642814683263554</v>
      </c>
      <c r="P37" s="66"/>
      <c r="Q37" s="67"/>
      <c r="R37" s="68"/>
      <c r="S37" s="69"/>
      <c r="T37" s="70"/>
      <c r="U37" s="74"/>
      <c r="V37" s="75"/>
      <c r="W37" s="71"/>
      <c r="X37" s="75"/>
      <c r="Y37" s="71"/>
      <c r="Z37" s="72"/>
      <c r="AA37" s="71"/>
      <c r="AB37" s="72"/>
      <c r="AC37" s="71"/>
      <c r="AD37" s="72"/>
      <c r="AE37" s="71"/>
      <c r="AF37" s="72"/>
      <c r="AG37" s="71"/>
      <c r="AH37" s="72"/>
      <c r="AI37" s="71"/>
      <c r="AJ37" s="72"/>
      <c r="AK37" s="71"/>
      <c r="AL37" s="72"/>
      <c r="AM37" s="71"/>
      <c r="AN37" s="73"/>
      <c r="AO37" s="76"/>
      <c r="AP37" s="72"/>
      <c r="AQ37" s="71"/>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row>
    <row r="38" spans="1:105" s="26" customFormat="1" x14ac:dyDescent="0.25">
      <c r="A38" s="58" t="s">
        <v>92</v>
      </c>
      <c r="B38" s="57" t="s">
        <v>93</v>
      </c>
      <c r="C38" s="57" t="s">
        <v>18</v>
      </c>
      <c r="D38" s="56">
        <v>13214002</v>
      </c>
      <c r="E38" s="33">
        <v>2318189</v>
      </c>
      <c r="F38" s="53">
        <f t="shared" si="0"/>
        <v>0.17543428554044416</v>
      </c>
      <c r="G38" s="29">
        <v>4318503</v>
      </c>
      <c r="H38" s="53">
        <f t="shared" si="1"/>
        <v>0.32681264918833824</v>
      </c>
      <c r="I38" s="49">
        <v>1343540</v>
      </c>
      <c r="J38" s="53">
        <f t="shared" si="2"/>
        <v>0.10167548029733914</v>
      </c>
      <c r="K38" s="23">
        <v>157548</v>
      </c>
      <c r="L38" s="53">
        <f t="shared" si="3"/>
        <v>1.1922807337247262E-2</v>
      </c>
      <c r="M38" s="30">
        <v>0.96</v>
      </c>
      <c r="N38" s="23">
        <v>5076222</v>
      </c>
      <c r="O38" s="53">
        <f t="shared" si="4"/>
        <v>0.3841547776366312</v>
      </c>
      <c r="P38" s="66"/>
      <c r="Q38" s="67"/>
      <c r="R38" s="68"/>
      <c r="S38" s="69"/>
      <c r="T38" s="70"/>
      <c r="U38" s="74"/>
      <c r="V38" s="70"/>
      <c r="W38" s="71"/>
      <c r="X38" s="75"/>
      <c r="Y38" s="71"/>
      <c r="Z38" s="72"/>
      <c r="AA38" s="71"/>
      <c r="AB38" s="72"/>
      <c r="AC38" s="71"/>
      <c r="AD38" s="72"/>
      <c r="AE38" s="71"/>
      <c r="AF38" s="72"/>
      <c r="AG38" s="71"/>
      <c r="AH38" s="72"/>
      <c r="AI38" s="71"/>
      <c r="AJ38" s="72"/>
      <c r="AK38" s="71"/>
      <c r="AL38" s="72"/>
      <c r="AM38" s="71"/>
      <c r="AN38" s="72"/>
      <c r="AO38" s="71"/>
      <c r="AP38" s="72"/>
      <c r="AQ38" s="71"/>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row>
    <row r="39" spans="1:105" s="26" customFormat="1" x14ac:dyDescent="0.25">
      <c r="A39" s="58" t="s">
        <v>94</v>
      </c>
      <c r="B39" s="57" t="s">
        <v>95</v>
      </c>
      <c r="C39" s="57" t="s">
        <v>18</v>
      </c>
      <c r="D39" s="56">
        <v>32461752</v>
      </c>
      <c r="E39" s="33">
        <v>0</v>
      </c>
      <c r="F39" s="53">
        <f t="shared" si="0"/>
        <v>0</v>
      </c>
      <c r="G39" s="29">
        <v>10466005</v>
      </c>
      <c r="H39" s="53">
        <f t="shared" si="1"/>
        <v>0.32241035542382307</v>
      </c>
      <c r="I39" s="49"/>
      <c r="J39" s="53">
        <f t="shared" si="2"/>
        <v>0</v>
      </c>
      <c r="K39" s="23">
        <v>82664</v>
      </c>
      <c r="L39" s="53">
        <f t="shared" si="3"/>
        <v>2.5465045756002326E-3</v>
      </c>
      <c r="M39" s="30">
        <v>1.0422899999999999</v>
      </c>
      <c r="N39" s="23">
        <v>21913083</v>
      </c>
      <c r="O39" s="53">
        <f t="shared" si="4"/>
        <v>0.67504314000057664</v>
      </c>
      <c r="P39" s="66"/>
      <c r="Q39" s="67"/>
      <c r="R39" s="68"/>
      <c r="S39" s="69"/>
      <c r="T39" s="75"/>
      <c r="U39" s="71"/>
      <c r="V39" s="75"/>
      <c r="W39" s="71"/>
      <c r="X39" s="75"/>
      <c r="Y39" s="71"/>
      <c r="Z39" s="72"/>
      <c r="AA39" s="71"/>
      <c r="AB39" s="72"/>
      <c r="AC39" s="71"/>
      <c r="AD39" s="72"/>
      <c r="AE39" s="71"/>
      <c r="AF39" s="72"/>
      <c r="AG39" s="71"/>
      <c r="AH39" s="72"/>
      <c r="AI39" s="71"/>
      <c r="AJ39" s="72"/>
      <c r="AK39" s="71"/>
      <c r="AL39" s="72"/>
      <c r="AM39" s="71"/>
      <c r="AN39" s="72"/>
      <c r="AO39" s="71"/>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row>
    <row r="40" spans="1:105" s="26" customFormat="1" x14ac:dyDescent="0.25">
      <c r="A40" s="58" t="s">
        <v>96</v>
      </c>
      <c r="B40" s="57" t="s">
        <v>97</v>
      </c>
      <c r="C40" s="57" t="s">
        <v>18</v>
      </c>
      <c r="D40" s="56">
        <v>24954122</v>
      </c>
      <c r="E40" s="33">
        <v>2773400</v>
      </c>
      <c r="F40" s="53">
        <f t="shared" si="0"/>
        <v>0.11113995515450313</v>
      </c>
      <c r="G40" s="29">
        <v>3774780</v>
      </c>
      <c r="H40" s="53">
        <f t="shared" si="1"/>
        <v>0.15126879639363788</v>
      </c>
      <c r="I40" s="49"/>
      <c r="J40" s="53">
        <f t="shared" si="2"/>
        <v>0</v>
      </c>
      <c r="K40" s="23">
        <v>124678</v>
      </c>
      <c r="L40" s="53">
        <f t="shared" si="3"/>
        <v>4.9962887894833569E-3</v>
      </c>
      <c r="M40" s="30">
        <v>1.05</v>
      </c>
      <c r="N40" s="23">
        <v>18281264</v>
      </c>
      <c r="O40" s="53">
        <f t="shared" si="4"/>
        <v>0.73259495966237564</v>
      </c>
      <c r="P40" s="66"/>
      <c r="Q40" s="67"/>
      <c r="R40" s="68"/>
      <c r="S40" s="69"/>
      <c r="T40" s="75"/>
      <c r="U40" s="74"/>
      <c r="V40" s="75"/>
      <c r="W40" s="71"/>
      <c r="X40" s="75"/>
      <c r="Y40" s="71"/>
      <c r="Z40" s="72"/>
      <c r="AA40" s="71"/>
      <c r="AB40" s="72"/>
      <c r="AC40" s="71"/>
      <c r="AD40" s="72"/>
      <c r="AE40" s="71"/>
      <c r="AF40" s="72"/>
      <c r="AG40" s="71"/>
      <c r="AH40" s="72"/>
      <c r="AI40" s="71"/>
      <c r="AJ40" s="72"/>
      <c r="AK40" s="71"/>
      <c r="AL40" s="72"/>
      <c r="AM40" s="71"/>
      <c r="AN40" s="72"/>
      <c r="AO40" s="71"/>
      <c r="AP40" s="72"/>
      <c r="AQ40" s="71"/>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row>
    <row r="41" spans="1:105" s="26" customFormat="1" x14ac:dyDescent="0.25">
      <c r="A41" s="58" t="s">
        <v>98</v>
      </c>
      <c r="B41" s="57" t="s">
        <v>99</v>
      </c>
      <c r="C41" s="57" t="s">
        <v>18</v>
      </c>
      <c r="D41" s="56">
        <v>29499713</v>
      </c>
      <c r="E41" s="33">
        <v>0</v>
      </c>
      <c r="F41" s="53">
        <f t="shared" si="0"/>
        <v>0</v>
      </c>
      <c r="G41" s="29">
        <v>16635000</v>
      </c>
      <c r="H41" s="53">
        <f t="shared" si="1"/>
        <v>0.56390379119959577</v>
      </c>
      <c r="I41" s="39"/>
      <c r="J41" s="53">
        <f t="shared" si="2"/>
        <v>0</v>
      </c>
      <c r="K41" s="23">
        <v>25654</v>
      </c>
      <c r="L41" s="53">
        <f t="shared" si="3"/>
        <v>8.6963557916648203E-4</v>
      </c>
      <c r="M41" s="30">
        <v>1.0269999999999999</v>
      </c>
      <c r="N41" s="23">
        <v>12839059</v>
      </c>
      <c r="O41" s="53">
        <f t="shared" si="4"/>
        <v>0.43522657322123776</v>
      </c>
      <c r="P41" s="66"/>
      <c r="Q41" s="67"/>
      <c r="R41" s="68"/>
      <c r="S41" s="69"/>
      <c r="T41" s="70"/>
      <c r="U41" s="74"/>
      <c r="V41" s="75"/>
      <c r="W41" s="71"/>
      <c r="X41" s="75"/>
      <c r="Y41" s="71"/>
      <c r="Z41" s="75"/>
      <c r="AA41" s="71"/>
      <c r="AB41" s="72"/>
      <c r="AC41" s="71"/>
      <c r="AD41" s="72"/>
      <c r="AE41" s="71"/>
      <c r="AF41" s="72"/>
      <c r="AG41" s="71"/>
      <c r="AH41" s="72"/>
      <c r="AI41" s="71"/>
      <c r="AJ41" s="72"/>
      <c r="AK41" s="71"/>
      <c r="AL41" s="72"/>
      <c r="AM41" s="71"/>
      <c r="AN41" s="72"/>
      <c r="AO41" s="71"/>
      <c r="AP41" s="72"/>
      <c r="AQ41" s="71"/>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row>
    <row r="42" spans="1:105" s="26" customFormat="1" x14ac:dyDescent="0.25">
      <c r="A42" s="58" t="s">
        <v>100</v>
      </c>
      <c r="B42" s="57" t="s">
        <v>101</v>
      </c>
      <c r="C42" s="57" t="s">
        <v>18</v>
      </c>
      <c r="D42" s="56">
        <v>35701063</v>
      </c>
      <c r="E42" s="33">
        <v>0</v>
      </c>
      <c r="F42" s="53">
        <f t="shared" si="0"/>
        <v>0</v>
      </c>
      <c r="G42" s="29">
        <v>18578896</v>
      </c>
      <c r="H42" s="53">
        <f t="shared" si="1"/>
        <v>0.52040175946581757</v>
      </c>
      <c r="I42" s="49"/>
      <c r="J42" s="53">
        <f t="shared" si="2"/>
        <v>0</v>
      </c>
      <c r="K42" s="23">
        <v>1726</v>
      </c>
      <c r="L42" s="53">
        <f t="shared" si="3"/>
        <v>4.8345899392407445E-5</v>
      </c>
      <c r="M42" s="30">
        <v>1.1000000000000001</v>
      </c>
      <c r="N42" s="23">
        <v>17120441</v>
      </c>
      <c r="O42" s="53">
        <f t="shared" si="4"/>
        <v>0.47954989463479003</v>
      </c>
      <c r="P42" s="66"/>
      <c r="Q42" s="67"/>
      <c r="R42" s="68"/>
      <c r="S42" s="69"/>
      <c r="T42" s="70"/>
      <c r="U42" s="74"/>
      <c r="V42" s="75"/>
      <c r="W42" s="71"/>
      <c r="X42" s="75"/>
      <c r="Y42" s="71"/>
      <c r="Z42" s="72"/>
      <c r="AA42" s="71"/>
      <c r="AB42" s="72"/>
      <c r="AC42" s="71"/>
      <c r="AD42" s="72"/>
      <c r="AE42" s="71"/>
      <c r="AF42" s="72"/>
      <c r="AG42" s="71"/>
      <c r="AH42" s="72"/>
      <c r="AI42" s="71"/>
      <c r="AJ42" s="72"/>
      <c r="AK42" s="71"/>
      <c r="AL42" s="72"/>
      <c r="AM42" s="71"/>
      <c r="AN42" s="72"/>
      <c r="AO42" s="71"/>
      <c r="AP42" s="72"/>
      <c r="AQ42" s="71"/>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row>
    <row r="43" spans="1:105" s="26" customFormat="1" x14ac:dyDescent="0.25">
      <c r="A43" s="58" t="s">
        <v>102</v>
      </c>
      <c r="B43" s="57" t="s">
        <v>103</v>
      </c>
      <c r="C43" s="57" t="s">
        <v>18</v>
      </c>
      <c r="D43" s="55">
        <f>36171515-1391000</f>
        <v>34780515</v>
      </c>
      <c r="E43" s="33">
        <v>0</v>
      </c>
      <c r="F43" s="53">
        <f t="shared" si="0"/>
        <v>0</v>
      </c>
      <c r="G43" s="29">
        <v>13802000</v>
      </c>
      <c r="H43" s="53">
        <f t="shared" si="1"/>
        <v>0.39683138676928736</v>
      </c>
      <c r="I43" s="49"/>
      <c r="J43" s="53">
        <f t="shared" si="2"/>
        <v>0</v>
      </c>
      <c r="K43" s="23">
        <v>0</v>
      </c>
      <c r="L43" s="53">
        <f t="shared" si="3"/>
        <v>0</v>
      </c>
      <c r="M43" s="30">
        <v>1.03</v>
      </c>
      <c r="N43" s="23">
        <v>20978515</v>
      </c>
      <c r="O43" s="53">
        <f t="shared" si="4"/>
        <v>0.60316861323071269</v>
      </c>
      <c r="P43" s="66"/>
      <c r="Q43" s="67"/>
      <c r="R43" s="68"/>
      <c r="S43" s="69"/>
      <c r="T43" s="70"/>
      <c r="U43" s="74"/>
      <c r="V43" s="70"/>
      <c r="W43" s="71"/>
      <c r="X43" s="75"/>
      <c r="Y43" s="71"/>
      <c r="Z43" s="72"/>
      <c r="AA43" s="71"/>
      <c r="AB43" s="72"/>
      <c r="AC43" s="71"/>
      <c r="AD43" s="72"/>
      <c r="AE43" s="71"/>
      <c r="AF43" s="72"/>
      <c r="AG43" s="71"/>
      <c r="AH43" s="72"/>
      <c r="AI43" s="71"/>
      <c r="AJ43" s="72"/>
      <c r="AK43" s="71"/>
      <c r="AL43" s="72"/>
      <c r="AM43" s="71"/>
      <c r="AN43" s="72"/>
      <c r="AO43" s="71"/>
      <c r="AP43" s="72"/>
      <c r="AQ43" s="71"/>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row>
    <row r="44" spans="1:105" s="26" customFormat="1" x14ac:dyDescent="0.25">
      <c r="A44" s="58" t="s">
        <v>104</v>
      </c>
      <c r="B44" s="57" t="s">
        <v>105</v>
      </c>
      <c r="C44" s="57" t="s">
        <v>18</v>
      </c>
      <c r="D44" s="55">
        <v>20502652</v>
      </c>
      <c r="E44" s="33">
        <v>0</v>
      </c>
      <c r="F44" s="53">
        <f t="shared" si="0"/>
        <v>0</v>
      </c>
      <c r="G44" s="29">
        <v>4000000</v>
      </c>
      <c r="H44" s="53">
        <f t="shared" si="1"/>
        <v>0.1950967123667709</v>
      </c>
      <c r="I44" s="49"/>
      <c r="J44" s="53">
        <f t="shared" si="2"/>
        <v>0</v>
      </c>
      <c r="K44" s="23">
        <v>0</v>
      </c>
      <c r="L44" s="53">
        <f t="shared" si="3"/>
        <v>0</v>
      </c>
      <c r="M44" s="30">
        <v>1.05989</v>
      </c>
      <c r="N44" s="23">
        <v>16502652</v>
      </c>
      <c r="O44" s="53">
        <f t="shared" si="4"/>
        <v>0.80490328763322916</v>
      </c>
      <c r="P44" s="66"/>
      <c r="Q44" s="67"/>
      <c r="R44" s="68"/>
      <c r="S44" s="69"/>
      <c r="T44" s="70"/>
      <c r="U44" s="74"/>
      <c r="V44" s="75"/>
      <c r="W44" s="71"/>
      <c r="X44" s="70"/>
      <c r="Y44" s="71"/>
      <c r="Z44" s="72"/>
      <c r="AA44" s="71"/>
      <c r="AB44" s="72"/>
      <c r="AC44" s="71"/>
      <c r="AD44" s="72"/>
      <c r="AE44" s="71"/>
      <c r="AF44" s="72"/>
      <c r="AG44" s="71"/>
      <c r="AH44" s="72"/>
      <c r="AI44" s="71"/>
      <c r="AJ44" s="72"/>
      <c r="AK44" s="71"/>
      <c r="AL44" s="72"/>
      <c r="AM44" s="71"/>
      <c r="AN44" s="72"/>
      <c r="AO44" s="71"/>
      <c r="AP44" s="72"/>
      <c r="AQ44" s="71"/>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row>
    <row r="45" spans="1:105" s="26" customFormat="1" x14ac:dyDescent="0.25">
      <c r="A45" s="58" t="s">
        <v>106</v>
      </c>
      <c r="B45" s="57" t="s">
        <v>107</v>
      </c>
      <c r="C45" s="57" t="s">
        <v>19</v>
      </c>
      <c r="D45" s="55">
        <v>10347997</v>
      </c>
      <c r="E45" s="33">
        <v>2050000</v>
      </c>
      <c r="F45" s="53">
        <f t="shared" si="0"/>
        <v>0.19810597161943513</v>
      </c>
      <c r="G45" s="29">
        <v>2336958</v>
      </c>
      <c r="H45" s="53">
        <f t="shared" si="1"/>
        <v>0.22583674888966435</v>
      </c>
      <c r="I45" s="49"/>
      <c r="J45" s="53">
        <f t="shared" si="2"/>
        <v>0</v>
      </c>
      <c r="K45" s="23">
        <v>818619</v>
      </c>
      <c r="L45" s="53">
        <f t="shared" si="3"/>
        <v>7.9108932868844087E-2</v>
      </c>
      <c r="M45" s="30">
        <v>0.9</v>
      </c>
      <c r="N45" s="23">
        <v>5142420</v>
      </c>
      <c r="O45" s="53">
        <f t="shared" si="4"/>
        <v>0.49694834662205645</v>
      </c>
      <c r="P45" s="66"/>
      <c r="Q45" s="67"/>
      <c r="R45" s="68"/>
      <c r="S45" s="69"/>
      <c r="T45" s="70"/>
      <c r="U45" s="74"/>
      <c r="V45" s="70"/>
      <c r="W45" s="71"/>
      <c r="X45" s="75"/>
      <c r="Y45" s="71"/>
      <c r="Z45" s="72"/>
      <c r="AA45" s="71"/>
      <c r="AB45" s="72"/>
      <c r="AC45" s="71"/>
      <c r="AD45" s="72"/>
      <c r="AE45" s="71"/>
      <c r="AF45" s="72"/>
      <c r="AG45" s="71"/>
      <c r="AH45" s="72"/>
      <c r="AI45" s="71"/>
      <c r="AJ45" s="72"/>
      <c r="AK45" s="71"/>
      <c r="AL45" s="72"/>
      <c r="AM45" s="71"/>
      <c r="AN45" s="72"/>
      <c r="AO45" s="71"/>
      <c r="AP45" s="72"/>
      <c r="AQ45" s="71"/>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row>
    <row r="46" spans="1:105" s="26" customFormat="1" x14ac:dyDescent="0.25">
      <c r="A46" s="58" t="s">
        <v>108</v>
      </c>
      <c r="B46" s="57" t="s">
        <v>109</v>
      </c>
      <c r="C46" s="57" t="s">
        <v>19</v>
      </c>
      <c r="D46" s="55">
        <v>6174226</v>
      </c>
      <c r="E46" s="33">
        <v>295000</v>
      </c>
      <c r="F46" s="53">
        <f t="shared" si="0"/>
        <v>4.7779268203010386E-2</v>
      </c>
      <c r="G46" s="29">
        <v>1799609</v>
      </c>
      <c r="H46" s="53">
        <f t="shared" si="1"/>
        <v>0.29147119007305533</v>
      </c>
      <c r="I46" s="49"/>
      <c r="J46" s="53">
        <f t="shared" si="2"/>
        <v>0</v>
      </c>
      <c r="K46" s="23">
        <v>245910</v>
      </c>
      <c r="L46" s="53">
        <f t="shared" si="3"/>
        <v>3.9828474046787403E-2</v>
      </c>
      <c r="M46" s="30">
        <v>0.96853999999999996</v>
      </c>
      <c r="N46" s="23">
        <v>3833707</v>
      </c>
      <c r="O46" s="53">
        <f t="shared" si="4"/>
        <v>0.62092106767714694</v>
      </c>
      <c r="P46" s="66"/>
      <c r="Q46" s="67"/>
      <c r="R46" s="68"/>
      <c r="S46" s="69"/>
      <c r="T46" s="70"/>
      <c r="U46" s="74"/>
      <c r="V46" s="70"/>
      <c r="W46" s="71"/>
      <c r="X46" s="75"/>
      <c r="Y46" s="71"/>
      <c r="Z46" s="72"/>
      <c r="AA46" s="71"/>
      <c r="AB46" s="72"/>
      <c r="AC46" s="71"/>
      <c r="AD46" s="72"/>
      <c r="AE46" s="71"/>
      <c r="AF46" s="72"/>
      <c r="AG46" s="71"/>
      <c r="AH46" s="72"/>
      <c r="AI46" s="71"/>
      <c r="AJ46" s="72"/>
      <c r="AK46" s="71"/>
      <c r="AL46" s="72"/>
      <c r="AM46" s="71"/>
      <c r="AN46" s="72"/>
      <c r="AO46" s="71"/>
      <c r="AP46" s="72"/>
      <c r="AQ46" s="71"/>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row>
    <row r="47" spans="1:105" s="26" customFormat="1" x14ac:dyDescent="0.25">
      <c r="A47" s="58" t="s">
        <v>110</v>
      </c>
      <c r="B47" s="57" t="s">
        <v>111</v>
      </c>
      <c r="C47" s="57" t="s">
        <v>18</v>
      </c>
      <c r="D47" s="55">
        <v>48618284</v>
      </c>
      <c r="E47" s="33">
        <v>1242614</v>
      </c>
      <c r="F47" s="53">
        <f t="shared" si="0"/>
        <v>2.5558573807335529E-2</v>
      </c>
      <c r="G47" s="29">
        <v>19932230</v>
      </c>
      <c r="H47" s="53">
        <f t="shared" si="1"/>
        <v>0.40997395136364745</v>
      </c>
      <c r="I47" s="49"/>
      <c r="J47" s="53">
        <f t="shared" si="2"/>
        <v>0</v>
      </c>
      <c r="K47" s="23">
        <v>100</v>
      </c>
      <c r="L47" s="53">
        <f t="shared" si="3"/>
        <v>2.0568393569793619E-6</v>
      </c>
      <c r="M47" s="30">
        <v>1.0977300000000001</v>
      </c>
      <c r="N47" s="23">
        <v>27443340</v>
      </c>
      <c r="O47" s="53">
        <f t="shared" si="4"/>
        <v>0.56446541798965999</v>
      </c>
      <c r="P47" s="66"/>
      <c r="Q47" s="67"/>
      <c r="R47" s="68"/>
      <c r="S47" s="69"/>
      <c r="T47" s="70"/>
      <c r="U47" s="74"/>
      <c r="V47" s="75"/>
      <c r="W47" s="71"/>
      <c r="X47" s="75"/>
      <c r="Y47" s="71"/>
      <c r="Z47" s="72"/>
      <c r="AA47" s="71"/>
      <c r="AB47" s="72"/>
      <c r="AC47" s="71"/>
      <c r="AD47" s="72"/>
      <c r="AE47" s="71"/>
      <c r="AF47" s="72"/>
      <c r="AG47" s="71"/>
      <c r="AH47" s="72"/>
      <c r="AI47" s="71"/>
      <c r="AJ47" s="72"/>
      <c r="AK47" s="71"/>
      <c r="AL47" s="72"/>
      <c r="AM47" s="71"/>
      <c r="AN47" s="72"/>
      <c r="AO47" s="71"/>
      <c r="AP47" s="72"/>
      <c r="AQ47" s="71"/>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row>
    <row r="48" spans="1:105" s="26" customFormat="1" x14ac:dyDescent="0.25">
      <c r="A48" s="58" t="s">
        <v>112</v>
      </c>
      <c r="B48" s="57" t="s">
        <v>113</v>
      </c>
      <c r="C48" s="57" t="s">
        <v>18</v>
      </c>
      <c r="D48" s="55">
        <v>38844557</v>
      </c>
      <c r="E48" s="33">
        <v>2518900</v>
      </c>
      <c r="F48" s="53">
        <f t="shared" si="0"/>
        <v>6.4845635902090484E-2</v>
      </c>
      <c r="G48" s="29">
        <v>12706639</v>
      </c>
      <c r="H48" s="53">
        <f t="shared" si="1"/>
        <v>0.32711504471527375</v>
      </c>
      <c r="I48" s="49">
        <v>2553000</v>
      </c>
      <c r="J48" s="53">
        <f t="shared" si="2"/>
        <v>6.5723493770311239E-2</v>
      </c>
      <c r="K48" s="23">
        <v>263916</v>
      </c>
      <c r="L48" s="53">
        <f t="shared" si="3"/>
        <v>6.7941565146437373E-3</v>
      </c>
      <c r="M48" s="30">
        <v>1.09964</v>
      </c>
      <c r="N48" s="23">
        <v>20802102</v>
      </c>
      <c r="O48" s="53">
        <f t="shared" si="4"/>
        <v>0.53552166909768084</v>
      </c>
      <c r="P48" s="66"/>
      <c r="Q48" s="67"/>
      <c r="R48" s="68"/>
      <c r="S48" s="69"/>
      <c r="T48" s="70"/>
      <c r="U48" s="74"/>
      <c r="V48" s="70"/>
      <c r="W48" s="71"/>
      <c r="X48" s="75"/>
      <c r="Y48" s="71"/>
      <c r="Z48" s="72"/>
      <c r="AA48" s="71"/>
      <c r="AB48" s="72"/>
      <c r="AC48" s="71"/>
      <c r="AD48" s="72"/>
      <c r="AE48" s="71"/>
      <c r="AF48" s="72"/>
      <c r="AG48" s="71"/>
      <c r="AH48" s="72"/>
      <c r="AI48" s="71"/>
      <c r="AJ48" s="72"/>
      <c r="AK48" s="71"/>
      <c r="AL48" s="72"/>
      <c r="AM48" s="71"/>
      <c r="AN48" s="72"/>
      <c r="AO48" s="71"/>
      <c r="AP48" s="72"/>
      <c r="AQ48" s="71"/>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row>
    <row r="49" spans="1:105" s="26" customFormat="1" x14ac:dyDescent="0.25">
      <c r="A49" s="58" t="s">
        <v>114</v>
      </c>
      <c r="B49" s="57" t="s">
        <v>115</v>
      </c>
      <c r="C49" s="57" t="s">
        <v>18</v>
      </c>
      <c r="D49" s="55">
        <v>36648505</v>
      </c>
      <c r="E49" s="33">
        <v>1779000</v>
      </c>
      <c r="F49" s="53">
        <f t="shared" si="0"/>
        <v>4.8542225665139681E-2</v>
      </c>
      <c r="G49" s="29">
        <v>15758500</v>
      </c>
      <c r="H49" s="53">
        <f t="shared" si="1"/>
        <v>0.42999025471843938</v>
      </c>
      <c r="I49" s="49"/>
      <c r="J49" s="53">
        <f t="shared" si="2"/>
        <v>0</v>
      </c>
      <c r="K49" s="23">
        <v>600000</v>
      </c>
      <c r="L49" s="53">
        <f t="shared" si="3"/>
        <v>1.6371745586893655E-2</v>
      </c>
      <c r="M49" s="30">
        <v>1.0451999999999999</v>
      </c>
      <c r="N49" s="23">
        <v>18511005</v>
      </c>
      <c r="O49" s="53">
        <f t="shared" si="4"/>
        <v>0.50509577402952721</v>
      </c>
      <c r="P49" s="66"/>
      <c r="Q49" s="67"/>
      <c r="R49" s="68"/>
      <c r="S49" s="69"/>
      <c r="T49" s="70"/>
      <c r="U49" s="74"/>
      <c r="V49" s="75"/>
      <c r="W49" s="71"/>
      <c r="X49" s="75"/>
      <c r="Y49" s="71"/>
      <c r="Z49" s="72"/>
      <c r="AA49" s="71"/>
      <c r="AB49" s="72"/>
      <c r="AC49" s="71"/>
      <c r="AD49" s="72"/>
      <c r="AE49" s="71"/>
      <c r="AF49" s="72"/>
      <c r="AG49" s="71"/>
      <c r="AH49" s="72"/>
      <c r="AI49" s="71"/>
      <c r="AJ49" s="72"/>
      <c r="AK49" s="71"/>
      <c r="AL49" s="72"/>
      <c r="AM49" s="71"/>
      <c r="AN49" s="72"/>
      <c r="AO49" s="71"/>
      <c r="AP49" s="72"/>
      <c r="AQ49" s="71"/>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row>
    <row r="50" spans="1:105" s="26" customFormat="1" x14ac:dyDescent="0.25">
      <c r="A50" s="58" t="s">
        <v>116</v>
      </c>
      <c r="B50" s="57" t="s">
        <v>117</v>
      </c>
      <c r="C50" s="57" t="s">
        <v>18</v>
      </c>
      <c r="D50" s="55">
        <v>23090076</v>
      </c>
      <c r="E50" s="33">
        <v>650000</v>
      </c>
      <c r="F50" s="53">
        <f t="shared" si="0"/>
        <v>2.8150621938186779E-2</v>
      </c>
      <c r="G50" s="29">
        <v>2231473</v>
      </c>
      <c r="H50" s="53">
        <f t="shared" si="1"/>
        <v>9.6642081212725328E-2</v>
      </c>
      <c r="I50" s="49"/>
      <c r="J50" s="53">
        <f t="shared" si="2"/>
        <v>0</v>
      </c>
      <c r="K50" s="23">
        <v>4420</v>
      </c>
      <c r="L50" s="53">
        <f t="shared" si="3"/>
        <v>1.9142422917967008E-4</v>
      </c>
      <c r="M50" s="30">
        <v>1.06995</v>
      </c>
      <c r="N50" s="23">
        <v>20204183</v>
      </c>
      <c r="O50" s="53">
        <f t="shared" si="4"/>
        <v>0.87501587261990821</v>
      </c>
      <c r="P50" s="66"/>
      <c r="Q50" s="67"/>
      <c r="R50" s="68"/>
      <c r="S50" s="69"/>
      <c r="T50" s="70"/>
      <c r="U50" s="74"/>
      <c r="V50" s="70"/>
      <c r="W50" s="71"/>
      <c r="X50" s="75"/>
      <c r="Y50" s="71"/>
      <c r="Z50" s="72"/>
      <c r="AA50" s="71"/>
      <c r="AB50" s="72"/>
      <c r="AC50" s="71"/>
      <c r="AD50" s="72"/>
      <c r="AE50" s="71"/>
      <c r="AF50" s="72"/>
      <c r="AG50" s="71"/>
      <c r="AH50" s="72"/>
      <c r="AI50" s="71"/>
      <c r="AJ50" s="72"/>
      <c r="AK50" s="71"/>
      <c r="AL50" s="72"/>
      <c r="AM50" s="71"/>
      <c r="AN50" s="72"/>
      <c r="AO50" s="71"/>
      <c r="AP50" s="72"/>
      <c r="AQ50" s="71"/>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row>
    <row r="51" spans="1:105" s="26" customFormat="1" x14ac:dyDescent="0.25">
      <c r="A51" s="58" t="s">
        <v>118</v>
      </c>
      <c r="B51" s="59" t="s">
        <v>119</v>
      </c>
      <c r="C51" s="57" t="s">
        <v>18</v>
      </c>
      <c r="D51" s="55">
        <v>30298850</v>
      </c>
      <c r="E51" s="33">
        <v>5319263</v>
      </c>
      <c r="F51" s="53">
        <f t="shared" si="0"/>
        <v>0.17555989748785844</v>
      </c>
      <c r="G51" s="29">
        <v>1170000</v>
      </c>
      <c r="H51" s="53">
        <f t="shared" si="1"/>
        <v>3.861532698435749E-2</v>
      </c>
      <c r="I51" s="49"/>
      <c r="J51" s="53">
        <f t="shared" si="2"/>
        <v>0</v>
      </c>
      <c r="K51" s="23">
        <v>7424956</v>
      </c>
      <c r="L51" s="53">
        <f t="shared" si="3"/>
        <v>0.24505735366193768</v>
      </c>
      <c r="M51" s="30">
        <v>1.05</v>
      </c>
      <c r="N51" s="23">
        <v>16384631</v>
      </c>
      <c r="O51" s="53">
        <f t="shared" si="4"/>
        <v>0.54076742186584636</v>
      </c>
      <c r="P51" s="66"/>
      <c r="Q51" s="67"/>
      <c r="R51" s="68"/>
      <c r="S51" s="69"/>
      <c r="T51" s="70"/>
      <c r="U51" s="74"/>
      <c r="V51" s="70"/>
      <c r="W51" s="71"/>
      <c r="X51" s="75"/>
      <c r="Y51" s="71"/>
      <c r="Z51" s="72"/>
      <c r="AA51" s="71"/>
      <c r="AB51" s="72"/>
      <c r="AC51" s="71"/>
      <c r="AD51" s="72"/>
      <c r="AE51" s="71"/>
      <c r="AF51" s="72"/>
      <c r="AG51" s="71"/>
      <c r="AH51" s="72"/>
      <c r="AI51" s="71"/>
      <c r="AJ51" s="72"/>
      <c r="AK51" s="71"/>
      <c r="AL51" s="72"/>
      <c r="AM51" s="71"/>
      <c r="AN51" s="72"/>
      <c r="AO51" s="71"/>
      <c r="AP51" s="72"/>
      <c r="AQ51" s="71"/>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row>
    <row r="52" spans="1:105" s="26" customFormat="1" x14ac:dyDescent="0.25">
      <c r="A52" s="58" t="s">
        <v>120</v>
      </c>
      <c r="B52" s="57" t="s">
        <v>121</v>
      </c>
      <c r="C52" s="57" t="s">
        <v>18</v>
      </c>
      <c r="D52" s="55">
        <v>40242520</v>
      </c>
      <c r="E52" s="33">
        <v>996300</v>
      </c>
      <c r="F52" s="53">
        <f t="shared" si="0"/>
        <v>2.4757395908606122E-2</v>
      </c>
      <c r="G52" s="29">
        <v>13507158</v>
      </c>
      <c r="H52" s="53">
        <f t="shared" si="1"/>
        <v>0.33564394078700838</v>
      </c>
      <c r="I52" s="49">
        <v>2060000</v>
      </c>
      <c r="J52" s="53">
        <f t="shared" si="2"/>
        <v>5.1189637229477676E-2</v>
      </c>
      <c r="K52" s="23">
        <v>200000</v>
      </c>
      <c r="L52" s="53">
        <f t="shared" si="3"/>
        <v>4.9698676921822987E-3</v>
      </c>
      <c r="M52" s="30">
        <v>1.05325</v>
      </c>
      <c r="N52" s="23">
        <v>23479062</v>
      </c>
      <c r="O52" s="53">
        <f t="shared" si="4"/>
        <v>0.58343915838272553</v>
      </c>
      <c r="P52" s="66"/>
      <c r="Q52" s="67"/>
      <c r="R52" s="68"/>
      <c r="S52" s="69"/>
      <c r="T52" s="70"/>
      <c r="U52" s="74"/>
      <c r="V52" s="70"/>
      <c r="W52" s="71"/>
      <c r="X52" s="70"/>
      <c r="Y52" s="71"/>
      <c r="Z52" s="72"/>
      <c r="AA52" s="71"/>
      <c r="AB52" s="72"/>
      <c r="AC52" s="71"/>
      <c r="AD52" s="72"/>
      <c r="AE52" s="71"/>
      <c r="AF52" s="72"/>
      <c r="AG52" s="71"/>
      <c r="AH52" s="72"/>
      <c r="AI52" s="71"/>
      <c r="AJ52" s="72"/>
      <c r="AK52" s="71"/>
      <c r="AL52" s="72"/>
      <c r="AM52" s="71"/>
      <c r="AN52" s="72"/>
      <c r="AO52" s="71"/>
      <c r="AP52" s="72"/>
      <c r="AQ52" s="71"/>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row>
    <row r="53" spans="1:105" s="26" customFormat="1" x14ac:dyDescent="0.25">
      <c r="A53" s="58" t="s">
        <v>122</v>
      </c>
      <c r="B53" s="57" t="s">
        <v>123</v>
      </c>
      <c r="C53" s="57" t="s">
        <v>18</v>
      </c>
      <c r="D53" s="55">
        <v>36157012</v>
      </c>
      <c r="E53" s="33">
        <v>0</v>
      </c>
      <c r="F53" s="53">
        <f t="shared" si="0"/>
        <v>0</v>
      </c>
      <c r="G53" s="29">
        <v>20405132</v>
      </c>
      <c r="H53" s="53">
        <f t="shared" si="1"/>
        <v>0.56434785042525082</v>
      </c>
      <c r="I53" s="49"/>
      <c r="J53" s="53">
        <f t="shared" si="2"/>
        <v>0</v>
      </c>
      <c r="K53" s="23">
        <v>0</v>
      </c>
      <c r="L53" s="53">
        <f t="shared" si="3"/>
        <v>0</v>
      </c>
      <c r="M53" s="30">
        <v>1.05989</v>
      </c>
      <c r="N53" s="23">
        <v>15751880</v>
      </c>
      <c r="O53" s="53">
        <f t="shared" si="4"/>
        <v>0.43565214957474913</v>
      </c>
      <c r="P53" s="66"/>
      <c r="Q53" s="67"/>
      <c r="R53" s="68"/>
      <c r="S53" s="69"/>
      <c r="T53" s="70"/>
      <c r="U53" s="74"/>
      <c r="V53" s="70"/>
      <c r="W53" s="71"/>
      <c r="X53" s="70"/>
      <c r="Y53" s="71"/>
      <c r="Z53" s="70"/>
      <c r="AA53" s="71"/>
      <c r="AB53" s="70"/>
      <c r="AC53" s="71"/>
      <c r="AD53" s="72"/>
      <c r="AE53" s="71"/>
      <c r="AF53" s="72"/>
      <c r="AG53" s="71"/>
      <c r="AH53" s="72"/>
      <c r="AI53" s="71"/>
      <c r="AJ53" s="72"/>
      <c r="AK53" s="71"/>
      <c r="AL53" s="72"/>
      <c r="AM53" s="71"/>
      <c r="AN53" s="72"/>
      <c r="AO53" s="71"/>
      <c r="AP53" s="72"/>
      <c r="AQ53" s="71"/>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row>
    <row r="54" spans="1:105" s="26" customFormat="1" x14ac:dyDescent="0.25">
      <c r="A54" s="58" t="s">
        <v>124</v>
      </c>
      <c r="B54" s="57" t="s">
        <v>125</v>
      </c>
      <c r="C54" s="57" t="s">
        <v>188</v>
      </c>
      <c r="D54" s="55">
        <v>22065339</v>
      </c>
      <c r="E54" s="45">
        <v>3405000</v>
      </c>
      <c r="F54" s="53">
        <f t="shared" si="0"/>
        <v>0.15431442045825808</v>
      </c>
      <c r="G54" s="29">
        <v>6733000</v>
      </c>
      <c r="H54" s="53">
        <f t="shared" si="1"/>
        <v>0.30513920497663777</v>
      </c>
      <c r="I54" s="39"/>
      <c r="J54" s="53">
        <f t="shared" si="2"/>
        <v>0</v>
      </c>
      <c r="K54" s="23">
        <v>663551</v>
      </c>
      <c r="L54" s="53">
        <f t="shared" si="3"/>
        <v>3.0072096331717361E-2</v>
      </c>
      <c r="M54" s="30">
        <v>1.02444</v>
      </c>
      <c r="N54" s="23">
        <v>11263788</v>
      </c>
      <c r="O54" s="53">
        <f t="shared" si="4"/>
        <v>0.51047427823338676</v>
      </c>
      <c r="P54" s="66"/>
      <c r="Q54" s="67"/>
      <c r="R54" s="68"/>
      <c r="S54" s="69"/>
      <c r="T54" s="70"/>
      <c r="U54" s="74"/>
      <c r="V54" s="75"/>
      <c r="W54" s="71"/>
      <c r="X54" s="75"/>
      <c r="Y54" s="71"/>
      <c r="Z54" s="72"/>
      <c r="AA54" s="71"/>
      <c r="AB54" s="72"/>
      <c r="AC54" s="71"/>
      <c r="AD54" s="72"/>
      <c r="AE54" s="71"/>
      <c r="AF54" s="72"/>
      <c r="AG54" s="71"/>
      <c r="AH54" s="72"/>
      <c r="AI54" s="71"/>
      <c r="AJ54" s="72"/>
      <c r="AK54" s="71"/>
      <c r="AL54" s="72"/>
      <c r="AM54" s="71"/>
      <c r="AN54" s="72"/>
      <c r="AO54" s="71"/>
      <c r="AP54" s="72"/>
      <c r="AQ54" s="71"/>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row>
    <row r="55" spans="1:105" s="26" customFormat="1" x14ac:dyDescent="0.25">
      <c r="A55" s="58" t="s">
        <v>126</v>
      </c>
      <c r="B55" s="57" t="s">
        <v>127</v>
      </c>
      <c r="C55" s="57" t="s">
        <v>19</v>
      </c>
      <c r="D55" s="55">
        <v>21283293</v>
      </c>
      <c r="E55" s="33">
        <v>4554972</v>
      </c>
      <c r="F55" s="53">
        <f t="shared" si="0"/>
        <v>0.21401631786960787</v>
      </c>
      <c r="G55" s="29">
        <v>4442611</v>
      </c>
      <c r="H55" s="53">
        <f t="shared" si="1"/>
        <v>0.20873701264179373</v>
      </c>
      <c r="I55" s="39"/>
      <c r="J55" s="53">
        <f t="shared" si="2"/>
        <v>0</v>
      </c>
      <c r="K55" s="23">
        <v>1116000</v>
      </c>
      <c r="L55" s="53">
        <f t="shared" si="3"/>
        <v>5.2435494826857852E-2</v>
      </c>
      <c r="M55" s="30">
        <v>0.94</v>
      </c>
      <c r="N55" s="23">
        <v>11169710</v>
      </c>
      <c r="O55" s="53">
        <f t="shared" si="4"/>
        <v>0.52481117466174054</v>
      </c>
      <c r="P55" s="66"/>
      <c r="Q55" s="67"/>
      <c r="R55" s="68"/>
      <c r="S55" s="69"/>
      <c r="T55" s="70"/>
      <c r="U55" s="74"/>
      <c r="V55" s="70"/>
      <c r="W55" s="71"/>
      <c r="X55" s="75"/>
      <c r="Y55" s="71"/>
      <c r="Z55" s="72"/>
      <c r="AA55" s="71"/>
      <c r="AB55" s="72"/>
      <c r="AC55" s="71"/>
      <c r="AD55" s="72"/>
      <c r="AE55" s="71"/>
      <c r="AF55" s="72"/>
      <c r="AG55" s="71"/>
      <c r="AH55" s="72"/>
      <c r="AI55" s="71"/>
      <c r="AJ55" s="72"/>
      <c r="AK55" s="71"/>
      <c r="AL55" s="72"/>
      <c r="AM55" s="71"/>
      <c r="AN55" s="72"/>
      <c r="AO55" s="71"/>
      <c r="AP55" s="72"/>
      <c r="AQ55" s="71"/>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row>
    <row r="56" spans="1:105" s="26" customFormat="1" x14ac:dyDescent="0.25">
      <c r="A56" s="58" t="s">
        <v>128</v>
      </c>
      <c r="B56" s="57" t="s">
        <v>129</v>
      </c>
      <c r="C56" s="57" t="s">
        <v>19</v>
      </c>
      <c r="D56" s="55">
        <v>5772464</v>
      </c>
      <c r="E56" s="33">
        <v>917559</v>
      </c>
      <c r="F56" s="53">
        <f t="shared" si="0"/>
        <v>0.15895447767192658</v>
      </c>
      <c r="G56" s="29">
        <v>1356892</v>
      </c>
      <c r="H56" s="53">
        <f t="shared" si="1"/>
        <v>0.23506287782825497</v>
      </c>
      <c r="I56" s="39"/>
      <c r="J56" s="53">
        <f t="shared" si="2"/>
        <v>0</v>
      </c>
      <c r="K56" s="23">
        <v>0</v>
      </c>
      <c r="L56" s="53">
        <f t="shared" si="3"/>
        <v>0</v>
      </c>
      <c r="M56" s="30">
        <v>0.93</v>
      </c>
      <c r="N56" s="23">
        <v>3498013</v>
      </c>
      <c r="O56" s="53">
        <f t="shared" si="4"/>
        <v>0.60598264449981842</v>
      </c>
      <c r="P56" s="66"/>
      <c r="Q56" s="67"/>
      <c r="R56" s="68"/>
      <c r="S56" s="69"/>
      <c r="T56" s="70"/>
      <c r="U56" s="74"/>
      <c r="V56" s="75"/>
      <c r="W56" s="71"/>
      <c r="X56" s="75"/>
      <c r="Y56" s="71"/>
      <c r="Z56" s="72"/>
      <c r="AA56" s="71"/>
      <c r="AB56" s="72"/>
      <c r="AC56" s="71"/>
      <c r="AD56" s="72"/>
      <c r="AE56" s="71"/>
      <c r="AF56" s="72"/>
      <c r="AG56" s="71"/>
      <c r="AH56" s="72"/>
      <c r="AI56" s="71"/>
      <c r="AJ56" s="72"/>
      <c r="AK56" s="71"/>
      <c r="AL56" s="72"/>
      <c r="AM56" s="71"/>
      <c r="AN56" s="72"/>
      <c r="AO56" s="71"/>
      <c r="AP56" s="72"/>
      <c r="AQ56" s="71"/>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row>
    <row r="57" spans="1:105" s="26" customFormat="1" x14ac:dyDescent="0.25">
      <c r="A57" s="58" t="s">
        <v>130</v>
      </c>
      <c r="B57" s="57" t="s">
        <v>131</v>
      </c>
      <c r="C57" s="57" t="s">
        <v>18</v>
      </c>
      <c r="D57" s="55">
        <v>29150718</v>
      </c>
      <c r="E57" s="33">
        <v>1436870</v>
      </c>
      <c r="F57" s="53">
        <f t="shared" si="0"/>
        <v>4.9291067204588236E-2</v>
      </c>
      <c r="G57" s="29">
        <v>4482744</v>
      </c>
      <c r="H57" s="53">
        <f t="shared" si="1"/>
        <v>0.153778167659541</v>
      </c>
      <c r="I57" s="39">
        <v>3548062</v>
      </c>
      <c r="J57" s="53">
        <f t="shared" si="2"/>
        <v>0.12171439482211038</v>
      </c>
      <c r="K57" s="23">
        <v>105000</v>
      </c>
      <c r="L57" s="53">
        <f t="shared" si="3"/>
        <v>3.6019695981416308E-3</v>
      </c>
      <c r="M57" s="30">
        <v>0.99990000000000001</v>
      </c>
      <c r="N57" s="23">
        <v>19578042</v>
      </c>
      <c r="O57" s="53">
        <f t="shared" si="4"/>
        <v>0.67161440071561873</v>
      </c>
      <c r="P57" s="66"/>
      <c r="Q57" s="67"/>
      <c r="R57" s="68"/>
      <c r="S57" s="69"/>
      <c r="T57" s="70"/>
      <c r="U57" s="74"/>
      <c r="V57" s="75"/>
      <c r="W57" s="71"/>
      <c r="X57" s="75"/>
      <c r="Y57" s="71"/>
      <c r="Z57" s="72"/>
      <c r="AA57" s="71"/>
      <c r="AB57" s="72"/>
      <c r="AC57" s="71"/>
      <c r="AD57" s="72"/>
      <c r="AE57" s="71"/>
      <c r="AF57" s="72"/>
      <c r="AG57" s="71"/>
      <c r="AH57" s="72"/>
      <c r="AI57" s="71"/>
      <c r="AJ57" s="72"/>
      <c r="AK57" s="71"/>
      <c r="AL57" s="72"/>
      <c r="AM57" s="71"/>
      <c r="AN57" s="72"/>
      <c r="AO57" s="71"/>
      <c r="AP57" s="72"/>
      <c r="AQ57" s="71"/>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row>
    <row r="58" spans="1:105" s="26" customFormat="1" x14ac:dyDescent="0.25">
      <c r="A58" s="58" t="s">
        <v>132</v>
      </c>
      <c r="B58" s="59" t="s">
        <v>133</v>
      </c>
      <c r="C58" s="57" t="s">
        <v>18</v>
      </c>
      <c r="D58" s="55">
        <v>25386171</v>
      </c>
      <c r="E58" s="33">
        <v>1763131</v>
      </c>
      <c r="F58" s="53">
        <f t="shared" si="0"/>
        <v>6.9452419587026332E-2</v>
      </c>
      <c r="G58" s="29">
        <v>8695000</v>
      </c>
      <c r="H58" s="53">
        <f t="shared" si="1"/>
        <v>0.34250931343683144</v>
      </c>
      <c r="I58" s="49"/>
      <c r="J58" s="53">
        <f t="shared" si="2"/>
        <v>0</v>
      </c>
      <c r="K58" s="23">
        <v>789454</v>
      </c>
      <c r="L58" s="53">
        <f t="shared" si="3"/>
        <v>3.1097797300742989E-2</v>
      </c>
      <c r="M58" s="30">
        <v>1.01</v>
      </c>
      <c r="N58" s="23">
        <v>14138586</v>
      </c>
      <c r="O58" s="53">
        <f t="shared" si="4"/>
        <v>0.55694046967539923</v>
      </c>
      <c r="P58" s="66"/>
      <c r="Q58" s="67"/>
      <c r="R58" s="68"/>
      <c r="S58" s="69"/>
      <c r="T58" s="70"/>
      <c r="U58" s="74"/>
      <c r="V58" s="72"/>
      <c r="W58" s="71"/>
      <c r="X58" s="72"/>
      <c r="Y58" s="71"/>
      <c r="Z58" s="72"/>
      <c r="AA58" s="71"/>
      <c r="AB58" s="72"/>
      <c r="AC58" s="71"/>
      <c r="AD58" s="72"/>
      <c r="AE58" s="71"/>
      <c r="AF58" s="72"/>
      <c r="AG58" s="71"/>
      <c r="AH58" s="72"/>
      <c r="AI58" s="71"/>
      <c r="AJ58" s="72"/>
      <c r="AK58" s="71"/>
      <c r="AL58" s="72"/>
      <c r="AM58" s="71"/>
      <c r="AN58" s="72"/>
      <c r="AO58" s="71"/>
      <c r="AP58" s="72"/>
      <c r="AQ58" s="71"/>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row>
    <row r="59" spans="1:105" s="26" customFormat="1" x14ac:dyDescent="0.25">
      <c r="A59" s="58" t="s">
        <v>134</v>
      </c>
      <c r="B59" s="57" t="s">
        <v>135</v>
      </c>
      <c r="C59" s="57" t="s">
        <v>18</v>
      </c>
      <c r="D59" s="55">
        <v>4124131</v>
      </c>
      <c r="E59" s="33">
        <v>0</v>
      </c>
      <c r="F59" s="53">
        <f t="shared" si="0"/>
        <v>0</v>
      </c>
      <c r="G59" s="29">
        <v>915428</v>
      </c>
      <c r="H59" s="53">
        <f t="shared" si="1"/>
        <v>0.22196870080024131</v>
      </c>
      <c r="I59" s="39"/>
      <c r="J59" s="53">
        <f t="shared" si="2"/>
        <v>0</v>
      </c>
      <c r="K59" s="23">
        <v>0</v>
      </c>
      <c r="L59" s="53">
        <f t="shared" si="3"/>
        <v>0</v>
      </c>
      <c r="M59" s="30">
        <v>0.89029000000000003</v>
      </c>
      <c r="N59" s="23">
        <v>3208703</v>
      </c>
      <c r="O59" s="53">
        <f t="shared" si="4"/>
        <v>0.77803129919975866</v>
      </c>
      <c r="P59" s="66"/>
      <c r="Q59" s="67"/>
      <c r="R59" s="68"/>
      <c r="S59" s="69"/>
      <c r="T59" s="70"/>
      <c r="U59" s="74"/>
      <c r="V59" s="75"/>
      <c r="W59" s="71"/>
      <c r="X59" s="72"/>
      <c r="Y59" s="71"/>
      <c r="Z59" s="72"/>
      <c r="AA59" s="71"/>
      <c r="AB59" s="72"/>
      <c r="AC59" s="71"/>
      <c r="AD59" s="72"/>
      <c r="AE59" s="71"/>
      <c r="AF59" s="72"/>
      <c r="AG59" s="71"/>
      <c r="AH59" s="72"/>
      <c r="AI59" s="71"/>
      <c r="AJ59" s="72"/>
      <c r="AK59" s="71"/>
      <c r="AL59" s="72"/>
      <c r="AM59" s="71"/>
      <c r="AN59" s="72"/>
      <c r="AO59" s="71"/>
      <c r="AP59" s="72"/>
      <c r="AQ59" s="71"/>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row>
    <row r="60" spans="1:105" s="26" customFormat="1" x14ac:dyDescent="0.25">
      <c r="A60" s="58" t="s">
        <v>136</v>
      </c>
      <c r="B60" s="57" t="s">
        <v>137</v>
      </c>
      <c r="C60" s="57" t="s">
        <v>18</v>
      </c>
      <c r="D60" s="55">
        <v>16846647</v>
      </c>
      <c r="E60" s="33">
        <v>943300</v>
      </c>
      <c r="F60" s="53">
        <f t="shared" si="0"/>
        <v>5.5993338021506592E-2</v>
      </c>
      <c r="G60" s="29">
        <v>3000000</v>
      </c>
      <c r="H60" s="53">
        <f t="shared" si="1"/>
        <v>0.17807697876022452</v>
      </c>
      <c r="I60" s="39">
        <v>653444</v>
      </c>
      <c r="J60" s="53">
        <f t="shared" si="2"/>
        <v>3.8787777769665382E-2</v>
      </c>
      <c r="K60" s="23">
        <v>236808</v>
      </c>
      <c r="L60" s="53">
        <f t="shared" si="3"/>
        <v>1.4056684395417083E-2</v>
      </c>
      <c r="M60" s="30">
        <v>0.92991000000000001</v>
      </c>
      <c r="N60" s="23">
        <v>12013095</v>
      </c>
      <c r="O60" s="53">
        <f t="shared" si="4"/>
        <v>0.71308522105318639</v>
      </c>
      <c r="P60" s="66"/>
      <c r="Q60" s="67"/>
      <c r="R60" s="68"/>
      <c r="S60" s="69"/>
      <c r="T60" s="70"/>
      <c r="U60" s="74"/>
      <c r="V60" s="70"/>
      <c r="W60" s="71"/>
      <c r="X60" s="75"/>
      <c r="Y60" s="71"/>
      <c r="Z60" s="72"/>
      <c r="AA60" s="71"/>
      <c r="AB60" s="72"/>
      <c r="AC60" s="71"/>
      <c r="AD60" s="72"/>
      <c r="AE60" s="71"/>
      <c r="AF60" s="72"/>
      <c r="AG60" s="71"/>
      <c r="AH60" s="72"/>
      <c r="AI60" s="71"/>
      <c r="AJ60" s="72"/>
      <c r="AK60" s="71"/>
      <c r="AL60" s="72"/>
      <c r="AM60" s="71"/>
      <c r="AN60" s="72"/>
      <c r="AO60" s="71"/>
      <c r="AP60" s="72"/>
      <c r="AQ60" s="71"/>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row>
    <row r="61" spans="1:105" s="26" customFormat="1" x14ac:dyDescent="0.25">
      <c r="A61" s="58" t="s">
        <v>138</v>
      </c>
      <c r="B61" s="57" t="s">
        <v>139</v>
      </c>
      <c r="C61" s="57" t="s">
        <v>19</v>
      </c>
      <c r="D61" s="55">
        <v>6297585</v>
      </c>
      <c r="E61" s="33">
        <v>0</v>
      </c>
      <c r="F61" s="53">
        <f t="shared" si="0"/>
        <v>0</v>
      </c>
      <c r="G61" s="23">
        <v>1669338</v>
      </c>
      <c r="H61" s="53">
        <f t="shared" si="1"/>
        <v>0.2650758981419068</v>
      </c>
      <c r="I61" s="39">
        <v>665000</v>
      </c>
      <c r="J61" s="53">
        <f t="shared" si="2"/>
        <v>0.10559603403526907</v>
      </c>
      <c r="K61" s="23">
        <v>64158</v>
      </c>
      <c r="L61" s="53">
        <f t="shared" si="3"/>
        <v>1.0187714814488411E-2</v>
      </c>
      <c r="M61" s="30">
        <v>0.9</v>
      </c>
      <c r="N61" s="23">
        <v>3899089</v>
      </c>
      <c r="O61" s="53">
        <f t="shared" si="4"/>
        <v>0.6191403530083357</v>
      </c>
      <c r="P61" s="66"/>
      <c r="Q61" s="67"/>
      <c r="R61" s="68"/>
      <c r="S61" s="69"/>
      <c r="T61" s="70"/>
      <c r="U61" s="74"/>
      <c r="V61" s="75"/>
      <c r="W61" s="71"/>
      <c r="X61" s="75"/>
      <c r="Y61" s="71"/>
      <c r="Z61" s="72"/>
      <c r="AA61" s="71"/>
      <c r="AB61" s="72"/>
      <c r="AC61" s="71"/>
      <c r="AD61" s="72"/>
      <c r="AE61" s="71"/>
      <c r="AF61" s="72"/>
      <c r="AG61" s="71"/>
      <c r="AH61" s="72"/>
      <c r="AI61" s="71"/>
      <c r="AJ61" s="72"/>
      <c r="AK61" s="71"/>
      <c r="AL61" s="72"/>
      <c r="AM61" s="71"/>
      <c r="AN61" s="72"/>
      <c r="AO61" s="71"/>
      <c r="AP61" s="72"/>
      <c r="AQ61" s="71"/>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row>
    <row r="62" spans="1:105" s="26" customFormat="1" x14ac:dyDescent="0.25">
      <c r="A62" s="58" t="s">
        <v>140</v>
      </c>
      <c r="B62" s="57" t="s">
        <v>141</v>
      </c>
      <c r="C62" s="57" t="s">
        <v>18</v>
      </c>
      <c r="D62" s="55">
        <v>19478495</v>
      </c>
      <c r="E62" s="33">
        <v>630000</v>
      </c>
      <c r="F62" s="53">
        <f t="shared" si="0"/>
        <v>3.2343361229910217E-2</v>
      </c>
      <c r="G62" s="23">
        <v>1970000</v>
      </c>
      <c r="H62" s="53">
        <f t="shared" si="1"/>
        <v>0.10113717717924306</v>
      </c>
      <c r="I62" s="39">
        <v>2720000</v>
      </c>
      <c r="J62" s="53">
        <f t="shared" si="2"/>
        <v>0.13964117864342188</v>
      </c>
      <c r="K62" s="23">
        <v>114904</v>
      </c>
      <c r="L62" s="53">
        <f t="shared" si="3"/>
        <v>5.8990183789866726E-3</v>
      </c>
      <c r="M62" s="30">
        <v>0.96</v>
      </c>
      <c r="N62" s="23">
        <v>14043591</v>
      </c>
      <c r="O62" s="53">
        <f t="shared" si="4"/>
        <v>0.72097926456843819</v>
      </c>
      <c r="P62" s="66"/>
      <c r="Q62" s="67"/>
      <c r="R62" s="68"/>
      <c r="S62" s="69"/>
      <c r="T62" s="70"/>
      <c r="U62" s="74"/>
      <c r="V62" s="75"/>
      <c r="W62" s="71"/>
      <c r="X62" s="72"/>
      <c r="Y62" s="71"/>
      <c r="Z62" s="72"/>
      <c r="AA62" s="71"/>
      <c r="AB62" s="72"/>
      <c r="AC62" s="71"/>
      <c r="AD62" s="72"/>
      <c r="AE62" s="71"/>
      <c r="AF62" s="72"/>
      <c r="AG62" s="71"/>
      <c r="AH62" s="72"/>
      <c r="AI62" s="71"/>
      <c r="AJ62" s="72"/>
      <c r="AK62" s="71"/>
      <c r="AL62" s="72"/>
      <c r="AM62" s="71"/>
      <c r="AN62" s="72"/>
      <c r="AO62" s="71"/>
      <c r="AP62" s="72"/>
      <c r="AQ62" s="71"/>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row>
    <row r="63" spans="1:105" s="26" customFormat="1" x14ac:dyDescent="0.25">
      <c r="A63" s="58" t="s">
        <v>142</v>
      </c>
      <c r="B63" s="57" t="s">
        <v>143</v>
      </c>
      <c r="C63" s="63" t="s">
        <v>19</v>
      </c>
      <c r="D63" s="55">
        <v>10236291</v>
      </c>
      <c r="E63" s="33">
        <v>780900</v>
      </c>
      <c r="F63" s="53">
        <f t="shared" si="0"/>
        <v>7.6287397456754599E-2</v>
      </c>
      <c r="G63" s="29">
        <v>3049833</v>
      </c>
      <c r="H63" s="53">
        <f t="shared" si="1"/>
        <v>0.29794317101770551</v>
      </c>
      <c r="I63" s="39"/>
      <c r="J63" s="53">
        <f t="shared" si="2"/>
        <v>0</v>
      </c>
      <c r="K63" s="23">
        <v>93227</v>
      </c>
      <c r="L63" s="53">
        <f t="shared" si="3"/>
        <v>9.1074980185694206E-3</v>
      </c>
      <c r="M63" s="30">
        <v>1.0131300000000001</v>
      </c>
      <c r="N63" s="23">
        <v>6312331</v>
      </c>
      <c r="O63" s="53">
        <f t="shared" si="4"/>
        <v>0.61666193350697041</v>
      </c>
      <c r="P63" s="66"/>
      <c r="Q63" s="67"/>
      <c r="R63" s="68"/>
      <c r="S63" s="69"/>
      <c r="T63" s="70"/>
      <c r="U63" s="74"/>
      <c r="V63" s="70"/>
      <c r="W63" s="74"/>
      <c r="X63" s="72"/>
      <c r="Y63" s="71"/>
      <c r="Z63" s="72"/>
      <c r="AA63" s="71"/>
      <c r="AB63" s="72"/>
      <c r="AC63" s="71"/>
      <c r="AD63" s="72"/>
      <c r="AE63" s="71"/>
      <c r="AF63" s="72"/>
      <c r="AG63" s="71"/>
      <c r="AH63" s="72"/>
      <c r="AI63" s="71"/>
      <c r="AJ63" s="72"/>
      <c r="AK63" s="71"/>
      <c r="AL63" s="72"/>
      <c r="AM63" s="71"/>
      <c r="AN63" s="72"/>
      <c r="AO63" s="71"/>
      <c r="AP63" s="72"/>
      <c r="AQ63" s="71"/>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row>
    <row r="64" spans="1:105" s="26" customFormat="1" x14ac:dyDescent="0.25">
      <c r="A64" s="58" t="s">
        <v>144</v>
      </c>
      <c r="B64" s="57" t="s">
        <v>145</v>
      </c>
      <c r="C64" s="57" t="s">
        <v>18</v>
      </c>
      <c r="D64" s="55">
        <v>11572419</v>
      </c>
      <c r="E64" s="33">
        <v>780000</v>
      </c>
      <c r="F64" s="53">
        <f t="shared" si="0"/>
        <v>6.7401638326438057E-2</v>
      </c>
      <c r="G64" s="29">
        <v>710000</v>
      </c>
      <c r="H64" s="53">
        <f t="shared" si="1"/>
        <v>6.1352773348424386E-2</v>
      </c>
      <c r="I64" s="39">
        <v>1460000</v>
      </c>
      <c r="J64" s="53">
        <f t="shared" si="2"/>
        <v>0.12616204096999944</v>
      </c>
      <c r="K64" s="23">
        <v>420725</v>
      </c>
      <c r="L64" s="53">
        <f t="shared" si="3"/>
        <v>3.6355838826782887E-2</v>
      </c>
      <c r="M64" s="30">
        <v>0.96</v>
      </c>
      <c r="N64" s="23">
        <v>8201694</v>
      </c>
      <c r="O64" s="53">
        <f t="shared" si="4"/>
        <v>0.7087277085283552</v>
      </c>
      <c r="P64" s="66"/>
      <c r="Q64" s="67"/>
      <c r="R64" s="68"/>
      <c r="S64" s="69"/>
      <c r="T64" s="70"/>
      <c r="U64" s="74"/>
      <c r="V64" s="75"/>
      <c r="W64" s="71"/>
      <c r="X64" s="72"/>
      <c r="Y64" s="71"/>
      <c r="Z64" s="72"/>
      <c r="AA64" s="71"/>
      <c r="AB64" s="72"/>
      <c r="AC64" s="71"/>
      <c r="AD64" s="72"/>
      <c r="AE64" s="71"/>
      <c r="AF64" s="72"/>
      <c r="AG64" s="71"/>
      <c r="AH64" s="72"/>
      <c r="AI64" s="71"/>
      <c r="AJ64" s="72"/>
      <c r="AK64" s="71"/>
      <c r="AL64" s="72"/>
      <c r="AM64" s="71"/>
      <c r="AN64" s="72"/>
      <c r="AO64" s="71"/>
      <c r="AP64" s="72"/>
      <c r="AQ64" s="71"/>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row>
    <row r="65" spans="1:105" s="26" customFormat="1" x14ac:dyDescent="0.25">
      <c r="A65" s="58" t="s">
        <v>146</v>
      </c>
      <c r="B65" s="57" t="s">
        <v>147</v>
      </c>
      <c r="C65" s="57" t="s">
        <v>186</v>
      </c>
      <c r="D65" s="55">
        <v>33212344</v>
      </c>
      <c r="E65" s="33">
        <v>0</v>
      </c>
      <c r="F65" s="53">
        <f t="shared" si="0"/>
        <v>0</v>
      </c>
      <c r="G65" s="29">
        <v>5878640</v>
      </c>
      <c r="H65" s="53">
        <f t="shared" si="1"/>
        <v>0.17700165938302939</v>
      </c>
      <c r="I65" s="39">
        <v>500000</v>
      </c>
      <c r="J65" s="53">
        <f t="shared" si="2"/>
        <v>1.5054643538559037E-2</v>
      </c>
      <c r="K65" s="23">
        <v>105326</v>
      </c>
      <c r="L65" s="53">
        <f t="shared" si="3"/>
        <v>3.1712907706845381E-3</v>
      </c>
      <c r="M65" s="30">
        <v>1.0448500000000001</v>
      </c>
      <c r="N65" s="23">
        <v>26728378</v>
      </c>
      <c r="O65" s="53">
        <f t="shared" si="4"/>
        <v>0.80477240630772706</v>
      </c>
      <c r="P65" s="66"/>
      <c r="Q65" s="67"/>
      <c r="R65" s="68"/>
      <c r="S65" s="69"/>
      <c r="T65" s="70"/>
      <c r="U65" s="74"/>
      <c r="V65" s="75"/>
      <c r="W65" s="71"/>
      <c r="X65" s="72"/>
      <c r="Y65" s="71"/>
      <c r="Z65" s="72"/>
      <c r="AA65" s="71"/>
      <c r="AB65" s="72"/>
      <c r="AC65" s="71"/>
      <c r="AD65" s="72"/>
      <c r="AE65" s="71"/>
      <c r="AF65" s="72"/>
      <c r="AG65" s="71"/>
      <c r="AH65" s="72"/>
      <c r="AI65" s="71"/>
      <c r="AJ65" s="72"/>
      <c r="AK65" s="71"/>
      <c r="AL65" s="72"/>
      <c r="AM65" s="71"/>
      <c r="AN65" s="72"/>
      <c r="AO65" s="71"/>
      <c r="AP65" s="72"/>
      <c r="AQ65" s="71"/>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row>
    <row r="66" spans="1:105" s="26" customFormat="1" x14ac:dyDescent="0.25">
      <c r="A66" s="58" t="s">
        <v>148</v>
      </c>
      <c r="B66" s="57" t="s">
        <v>149</v>
      </c>
      <c r="C66" s="57" t="s">
        <v>18</v>
      </c>
      <c r="D66" s="55">
        <v>11934369</v>
      </c>
      <c r="E66" s="33">
        <v>573000</v>
      </c>
      <c r="F66" s="53">
        <f t="shared" si="0"/>
        <v>4.8012592873573796E-2</v>
      </c>
      <c r="G66" s="29">
        <v>1360910</v>
      </c>
      <c r="H66" s="53">
        <f t="shared" si="1"/>
        <v>0.11403284078110874</v>
      </c>
      <c r="I66" s="39">
        <v>1164000</v>
      </c>
      <c r="J66" s="53">
        <f t="shared" si="2"/>
        <v>9.7533434737940475E-2</v>
      </c>
      <c r="K66" s="23">
        <v>33099</v>
      </c>
      <c r="L66" s="53">
        <f t="shared" si="3"/>
        <v>2.7734185192363333E-3</v>
      </c>
      <c r="M66" s="30">
        <v>0.99990000000000001</v>
      </c>
      <c r="N66" s="23">
        <v>8803360</v>
      </c>
      <c r="O66" s="53">
        <f t="shared" si="4"/>
        <v>0.7376477130881407</v>
      </c>
      <c r="P66" s="66"/>
      <c r="Q66" s="67"/>
      <c r="R66" s="68"/>
      <c r="S66" s="69"/>
      <c r="T66" s="70"/>
      <c r="U66" s="74"/>
      <c r="V66" s="75"/>
      <c r="W66" s="71"/>
      <c r="X66" s="75"/>
      <c r="Y66" s="71"/>
      <c r="Z66" s="75"/>
      <c r="AA66" s="71"/>
      <c r="AB66" s="72"/>
      <c r="AC66" s="71"/>
      <c r="AD66" s="72"/>
      <c r="AE66" s="71"/>
      <c r="AF66" s="72"/>
      <c r="AG66" s="71"/>
      <c r="AH66" s="72"/>
      <c r="AI66" s="71"/>
      <c r="AJ66" s="72"/>
      <c r="AK66" s="71"/>
      <c r="AL66" s="72"/>
      <c r="AM66" s="71"/>
      <c r="AN66" s="72"/>
      <c r="AO66" s="71"/>
      <c r="AP66" s="72"/>
      <c r="AQ66" s="71"/>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row>
    <row r="67" spans="1:105" s="26" customFormat="1" x14ac:dyDescent="0.25">
      <c r="A67" s="58" t="s">
        <v>150</v>
      </c>
      <c r="B67" s="57" t="s">
        <v>151</v>
      </c>
      <c r="C67" s="57" t="s">
        <v>188</v>
      </c>
      <c r="D67" s="55">
        <v>10262916</v>
      </c>
      <c r="E67" s="33">
        <v>0</v>
      </c>
      <c r="F67" s="53">
        <f t="shared" ref="F67:F84" si="5">E67/D67</f>
        <v>0</v>
      </c>
      <c r="G67" s="29">
        <v>1120182</v>
      </c>
      <c r="H67" s="53">
        <f t="shared" ref="H67:H84" si="6">G67/D67</f>
        <v>0.10914851100798252</v>
      </c>
      <c r="I67" s="39">
        <v>2425000</v>
      </c>
      <c r="J67" s="53">
        <f t="shared" ref="J67:J84" si="7">I67/D67</f>
        <v>0.23628762039950438</v>
      </c>
      <c r="K67" s="23">
        <v>358200</v>
      </c>
      <c r="L67" s="53">
        <f t="shared" ref="L67:L84" si="8">K67/D67</f>
        <v>3.4902361083341223E-2</v>
      </c>
      <c r="M67" s="30">
        <v>0.9</v>
      </c>
      <c r="N67" s="23">
        <v>6359534</v>
      </c>
      <c r="O67" s="53">
        <f t="shared" ref="O67:O84" si="9">N67/D67</f>
        <v>0.61966150750917182</v>
      </c>
      <c r="P67" s="66"/>
      <c r="Q67" s="67"/>
      <c r="R67" s="68"/>
      <c r="S67" s="69"/>
      <c r="T67" s="70"/>
      <c r="U67" s="74"/>
      <c r="V67" s="75"/>
      <c r="W67" s="71"/>
      <c r="X67" s="72"/>
      <c r="Y67" s="71"/>
      <c r="Z67" s="72"/>
      <c r="AA67" s="71"/>
      <c r="AB67" s="72"/>
      <c r="AC67" s="71"/>
      <c r="AD67" s="72"/>
      <c r="AE67" s="71"/>
      <c r="AF67" s="72"/>
      <c r="AG67" s="71"/>
      <c r="AH67" s="72"/>
      <c r="AI67" s="71"/>
      <c r="AJ67" s="72"/>
      <c r="AK67" s="71"/>
      <c r="AL67" s="72"/>
      <c r="AM67" s="71"/>
      <c r="AN67" s="72"/>
      <c r="AO67" s="71"/>
      <c r="AP67" s="72"/>
      <c r="AQ67" s="71"/>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row>
    <row r="68" spans="1:105" s="26" customFormat="1" x14ac:dyDescent="0.25">
      <c r="A68" s="58" t="s">
        <v>152</v>
      </c>
      <c r="B68" s="57" t="s">
        <v>153</v>
      </c>
      <c r="C68" s="57" t="s">
        <v>188</v>
      </c>
      <c r="D68" s="55">
        <v>7194190</v>
      </c>
      <c r="E68" s="33">
        <v>2035839</v>
      </c>
      <c r="F68" s="53">
        <f t="shared" si="5"/>
        <v>0.28298376884680554</v>
      </c>
      <c r="G68" s="29">
        <v>1005117</v>
      </c>
      <c r="H68" s="53">
        <f t="shared" si="6"/>
        <v>0.13971232341653472</v>
      </c>
      <c r="I68" s="39"/>
      <c r="J68" s="53">
        <f t="shared" si="7"/>
        <v>0</v>
      </c>
      <c r="K68" s="23">
        <v>325000</v>
      </c>
      <c r="L68" s="53">
        <f t="shared" si="8"/>
        <v>4.5175342880852468E-2</v>
      </c>
      <c r="M68" s="30">
        <v>0.95</v>
      </c>
      <c r="N68" s="23">
        <v>3828234</v>
      </c>
      <c r="O68" s="53">
        <f t="shared" si="9"/>
        <v>0.53212856485580728</v>
      </c>
      <c r="P68" s="66"/>
      <c r="Q68" s="67"/>
      <c r="R68" s="68"/>
      <c r="S68" s="69"/>
      <c r="T68" s="75"/>
      <c r="U68" s="71"/>
      <c r="V68" s="75"/>
      <c r="W68" s="71"/>
      <c r="X68" s="72"/>
      <c r="Y68" s="71"/>
      <c r="Z68" s="72"/>
      <c r="AA68" s="71"/>
      <c r="AB68" s="72"/>
      <c r="AC68" s="71"/>
      <c r="AD68" s="72"/>
      <c r="AE68" s="71"/>
      <c r="AF68" s="72"/>
      <c r="AG68" s="71"/>
      <c r="AH68" s="72"/>
      <c r="AI68" s="71"/>
      <c r="AJ68" s="72"/>
      <c r="AK68" s="71"/>
      <c r="AL68" s="72"/>
      <c r="AM68" s="71"/>
      <c r="AN68" s="72"/>
      <c r="AO68" s="71"/>
      <c r="AP68" s="72"/>
      <c r="AQ68" s="71"/>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row>
    <row r="69" spans="1:105" s="26" customFormat="1" x14ac:dyDescent="0.25">
      <c r="A69" s="58" t="s">
        <v>154</v>
      </c>
      <c r="B69" s="57" t="s">
        <v>155</v>
      </c>
      <c r="C69" s="57" t="s">
        <v>18</v>
      </c>
      <c r="D69" s="55">
        <v>24396208</v>
      </c>
      <c r="E69" s="33">
        <v>1767700</v>
      </c>
      <c r="F69" s="53">
        <f t="shared" si="5"/>
        <v>7.2457981994578827E-2</v>
      </c>
      <c r="G69" s="29">
        <v>4757920</v>
      </c>
      <c r="H69" s="53">
        <f t="shared" si="6"/>
        <v>0.19502703043030295</v>
      </c>
      <c r="I69" s="49"/>
      <c r="J69" s="53">
        <f t="shared" si="7"/>
        <v>0</v>
      </c>
      <c r="K69" s="23">
        <v>600551</v>
      </c>
      <c r="L69" s="53">
        <f t="shared" si="8"/>
        <v>2.4616571558989823E-2</v>
      </c>
      <c r="M69" s="30">
        <v>1</v>
      </c>
      <c r="N69" s="23">
        <v>17270037</v>
      </c>
      <c r="O69" s="53">
        <f t="shared" si="9"/>
        <v>0.70789841601612846</v>
      </c>
      <c r="P69" s="66"/>
      <c r="Q69" s="67"/>
      <c r="R69" s="68"/>
      <c r="S69" s="69"/>
      <c r="T69" s="70"/>
      <c r="U69" s="74"/>
      <c r="V69" s="70"/>
      <c r="W69" s="71"/>
      <c r="X69" s="72"/>
      <c r="Y69" s="71"/>
      <c r="Z69" s="72"/>
      <c r="AA69" s="71"/>
      <c r="AB69" s="72"/>
      <c r="AC69" s="71"/>
      <c r="AD69" s="72"/>
      <c r="AE69" s="71"/>
      <c r="AF69" s="72"/>
      <c r="AG69" s="71"/>
      <c r="AH69" s="72"/>
      <c r="AI69" s="71"/>
      <c r="AJ69" s="72"/>
      <c r="AK69" s="71"/>
      <c r="AL69" s="72"/>
      <c r="AM69" s="71"/>
      <c r="AN69" s="72"/>
      <c r="AO69" s="71"/>
      <c r="AP69" s="72"/>
      <c r="AQ69" s="71"/>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row>
    <row r="70" spans="1:105" s="26" customFormat="1" x14ac:dyDescent="0.25">
      <c r="A70" s="58" t="s">
        <v>156</v>
      </c>
      <c r="B70" s="57" t="s">
        <v>157</v>
      </c>
      <c r="C70" s="57" t="s">
        <v>18</v>
      </c>
      <c r="D70" s="55">
        <v>27771128</v>
      </c>
      <c r="E70" s="33">
        <v>638000</v>
      </c>
      <c r="F70" s="53">
        <f t="shared" si="5"/>
        <v>2.2973499672033486E-2</v>
      </c>
      <c r="G70" s="29">
        <v>8174024</v>
      </c>
      <c r="H70" s="53">
        <f t="shared" si="6"/>
        <v>0.29433532552224745</v>
      </c>
      <c r="I70" s="50">
        <v>2715000</v>
      </c>
      <c r="J70" s="53">
        <f t="shared" si="7"/>
        <v>9.7763403776756921E-2</v>
      </c>
      <c r="K70" s="23">
        <v>1624</v>
      </c>
      <c r="L70" s="53">
        <f t="shared" si="8"/>
        <v>5.847799916517615E-5</v>
      </c>
      <c r="M70" s="30">
        <v>1.1000000000000001</v>
      </c>
      <c r="N70" s="23">
        <v>16242480</v>
      </c>
      <c r="O70" s="53">
        <f t="shared" si="9"/>
        <v>0.58486929302979695</v>
      </c>
      <c r="P70" s="66"/>
      <c r="Q70" s="67"/>
      <c r="R70" s="68"/>
      <c r="S70" s="69"/>
      <c r="T70" s="70"/>
      <c r="U70" s="74"/>
      <c r="V70" s="75"/>
      <c r="W70" s="71"/>
      <c r="X70" s="72"/>
      <c r="Y70" s="71"/>
      <c r="Z70" s="72"/>
      <c r="AA70" s="71"/>
      <c r="AB70" s="72"/>
      <c r="AC70" s="71"/>
      <c r="AD70" s="72"/>
      <c r="AE70" s="71"/>
      <c r="AF70" s="72"/>
      <c r="AG70" s="71"/>
      <c r="AH70" s="72"/>
      <c r="AI70" s="71"/>
      <c r="AJ70" s="72"/>
      <c r="AK70" s="71"/>
      <c r="AL70" s="72"/>
      <c r="AM70" s="71"/>
      <c r="AN70" s="72"/>
      <c r="AO70" s="71"/>
      <c r="AP70" s="72"/>
      <c r="AQ70" s="71"/>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row>
    <row r="71" spans="1:105" s="26" customFormat="1" x14ac:dyDescent="0.25">
      <c r="A71" s="58" t="s">
        <v>158</v>
      </c>
      <c r="B71" s="57" t="s">
        <v>159</v>
      </c>
      <c r="C71" s="57" t="s">
        <v>18</v>
      </c>
      <c r="D71" s="55">
        <v>22463983</v>
      </c>
      <c r="E71" s="33">
        <v>0</v>
      </c>
      <c r="F71" s="53">
        <f t="shared" si="5"/>
        <v>0</v>
      </c>
      <c r="G71" s="29">
        <v>5980000</v>
      </c>
      <c r="H71" s="53">
        <f t="shared" si="6"/>
        <v>0.26620390515786985</v>
      </c>
      <c r="I71" s="50">
        <v>2280000</v>
      </c>
      <c r="J71" s="53">
        <f t="shared" si="7"/>
        <v>0.10149580330433833</v>
      </c>
      <c r="K71" s="23">
        <v>600000</v>
      </c>
      <c r="L71" s="53">
        <f t="shared" si="8"/>
        <v>2.6709421922194297E-2</v>
      </c>
      <c r="M71" s="30">
        <v>0.95545000000000002</v>
      </c>
      <c r="N71" s="23">
        <v>13603983</v>
      </c>
      <c r="O71" s="53">
        <f t="shared" si="9"/>
        <v>0.6055908696155976</v>
      </c>
      <c r="P71" s="66"/>
      <c r="Q71" s="67"/>
      <c r="R71" s="68"/>
      <c r="S71" s="69"/>
      <c r="T71" s="70"/>
      <c r="U71" s="74"/>
      <c r="V71" s="75"/>
      <c r="W71" s="71"/>
      <c r="X71" s="72"/>
      <c r="Y71" s="71"/>
      <c r="Z71" s="72"/>
      <c r="AA71" s="71"/>
      <c r="AB71" s="72"/>
      <c r="AC71" s="71"/>
      <c r="AD71" s="72"/>
      <c r="AE71" s="71"/>
      <c r="AF71" s="72"/>
      <c r="AG71" s="71"/>
      <c r="AH71" s="72"/>
      <c r="AI71" s="71"/>
      <c r="AJ71" s="72"/>
      <c r="AK71" s="71"/>
      <c r="AL71" s="72"/>
      <c r="AM71" s="71"/>
      <c r="AN71" s="72"/>
      <c r="AO71" s="71"/>
      <c r="AP71" s="72"/>
      <c r="AQ71" s="71"/>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row>
    <row r="72" spans="1:105" s="26" customFormat="1" x14ac:dyDescent="0.25">
      <c r="A72" s="58" t="s">
        <v>160</v>
      </c>
      <c r="B72" s="57" t="s">
        <v>161</v>
      </c>
      <c r="C72" s="57" t="s">
        <v>18</v>
      </c>
      <c r="D72" s="55">
        <v>19613233</v>
      </c>
      <c r="E72" s="33">
        <v>1900000</v>
      </c>
      <c r="F72" s="53">
        <f t="shared" si="5"/>
        <v>9.6873371157116223E-2</v>
      </c>
      <c r="G72" s="29">
        <v>4100000</v>
      </c>
      <c r="H72" s="53">
        <f t="shared" si="6"/>
        <v>0.20904253776009291</v>
      </c>
      <c r="I72" s="50"/>
      <c r="J72" s="53">
        <f t="shared" si="7"/>
        <v>0</v>
      </c>
      <c r="K72" s="23">
        <v>1419394</v>
      </c>
      <c r="L72" s="53">
        <f t="shared" si="8"/>
        <v>7.2369200936938854E-2</v>
      </c>
      <c r="M72" s="30">
        <v>0.92</v>
      </c>
      <c r="N72" s="23">
        <v>12193839</v>
      </c>
      <c r="O72" s="53">
        <f t="shared" si="9"/>
        <v>0.62171489014585202</v>
      </c>
      <c r="P72" s="66"/>
      <c r="Q72" s="67"/>
      <c r="R72" s="68"/>
      <c r="S72" s="69"/>
      <c r="T72" s="70"/>
      <c r="U72" s="74"/>
      <c r="V72" s="75"/>
      <c r="W72" s="71"/>
      <c r="X72" s="72"/>
      <c r="Y72" s="71"/>
      <c r="Z72" s="72"/>
      <c r="AA72" s="71"/>
      <c r="AB72" s="72"/>
      <c r="AC72" s="71"/>
      <c r="AD72" s="72"/>
      <c r="AE72" s="71"/>
      <c r="AF72" s="72"/>
      <c r="AG72" s="71"/>
      <c r="AH72" s="72"/>
      <c r="AI72" s="71"/>
      <c r="AJ72" s="72"/>
      <c r="AK72" s="71"/>
      <c r="AL72" s="72"/>
      <c r="AM72" s="71"/>
      <c r="AN72" s="72"/>
      <c r="AO72" s="71"/>
      <c r="AP72" s="72"/>
      <c r="AQ72" s="71"/>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row>
    <row r="73" spans="1:105" s="26" customFormat="1" x14ac:dyDescent="0.25">
      <c r="A73" s="58" t="s">
        <v>162</v>
      </c>
      <c r="B73" s="57" t="s">
        <v>163</v>
      </c>
      <c r="C73" s="57" t="s">
        <v>18</v>
      </c>
      <c r="D73" s="55">
        <v>16591477</v>
      </c>
      <c r="E73" s="33">
        <v>2720148</v>
      </c>
      <c r="F73" s="53">
        <f t="shared" si="5"/>
        <v>0.16394851404730271</v>
      </c>
      <c r="G73" s="29">
        <v>4587523</v>
      </c>
      <c r="H73" s="53">
        <f t="shared" si="6"/>
        <v>0.27649877102562959</v>
      </c>
      <c r="I73" s="50"/>
      <c r="J73" s="53">
        <f t="shared" si="7"/>
        <v>0</v>
      </c>
      <c r="K73" s="23">
        <v>0</v>
      </c>
      <c r="L73" s="53">
        <f t="shared" si="8"/>
        <v>0</v>
      </c>
      <c r="M73" s="30">
        <v>1.0900000000000001</v>
      </c>
      <c r="N73" s="23">
        <v>9283806</v>
      </c>
      <c r="O73" s="53">
        <f t="shared" si="9"/>
        <v>0.55955271492706771</v>
      </c>
      <c r="P73" s="66"/>
      <c r="Q73" s="67"/>
      <c r="R73" s="68"/>
      <c r="S73" s="69"/>
      <c r="T73" s="70"/>
      <c r="U73" s="74"/>
      <c r="V73" s="75"/>
      <c r="W73" s="71"/>
      <c r="X73" s="75"/>
      <c r="Y73" s="71"/>
      <c r="Z73" s="72"/>
      <c r="AA73" s="71"/>
      <c r="AB73" s="72"/>
      <c r="AC73" s="71"/>
      <c r="AD73" s="72"/>
      <c r="AE73" s="71"/>
      <c r="AF73" s="72"/>
      <c r="AG73" s="71"/>
      <c r="AH73" s="72"/>
      <c r="AI73" s="71"/>
      <c r="AJ73" s="72"/>
      <c r="AK73" s="71"/>
      <c r="AL73" s="72"/>
      <c r="AM73" s="71"/>
      <c r="AN73" s="72"/>
      <c r="AO73" s="71"/>
      <c r="AP73" s="72"/>
      <c r="AQ73" s="71"/>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row>
    <row r="74" spans="1:105" s="26" customFormat="1" x14ac:dyDescent="0.25">
      <c r="A74" s="58" t="s">
        <v>164</v>
      </c>
      <c r="B74" s="57" t="s">
        <v>165</v>
      </c>
      <c r="C74" s="57" t="s">
        <v>18</v>
      </c>
      <c r="D74" s="55">
        <v>19654482</v>
      </c>
      <c r="E74" s="33">
        <v>1216600</v>
      </c>
      <c r="F74" s="53">
        <f t="shared" si="5"/>
        <v>6.1899367279178358E-2</v>
      </c>
      <c r="G74" s="29">
        <v>4351880</v>
      </c>
      <c r="H74" s="53">
        <f t="shared" si="6"/>
        <v>0.22141921623780267</v>
      </c>
      <c r="I74" s="50"/>
      <c r="J74" s="53">
        <f t="shared" si="7"/>
        <v>0</v>
      </c>
      <c r="K74" s="23">
        <v>570118</v>
      </c>
      <c r="L74" s="53">
        <f t="shared" si="8"/>
        <v>2.9007022418601518E-2</v>
      </c>
      <c r="M74" s="30">
        <v>1.02</v>
      </c>
      <c r="N74" s="23">
        <v>13515884</v>
      </c>
      <c r="O74" s="53">
        <f t="shared" si="9"/>
        <v>0.68767439406441744</v>
      </c>
      <c r="P74" s="66"/>
      <c r="Q74" s="67"/>
      <c r="R74" s="68"/>
      <c r="S74" s="69"/>
      <c r="T74" s="70"/>
      <c r="U74" s="74"/>
      <c r="V74" s="75"/>
      <c r="W74" s="71"/>
      <c r="X74" s="72"/>
      <c r="Y74" s="71"/>
      <c r="Z74" s="72"/>
      <c r="AA74" s="71"/>
      <c r="AB74" s="72"/>
      <c r="AC74" s="71"/>
      <c r="AD74" s="72"/>
      <c r="AE74" s="71"/>
      <c r="AF74" s="72"/>
      <c r="AG74" s="71"/>
      <c r="AH74" s="72"/>
      <c r="AI74" s="71"/>
      <c r="AJ74" s="72"/>
      <c r="AK74" s="71"/>
      <c r="AL74" s="72"/>
      <c r="AM74" s="71"/>
      <c r="AN74" s="72"/>
      <c r="AO74" s="71"/>
      <c r="AP74" s="72"/>
      <c r="AQ74" s="71"/>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row>
    <row r="75" spans="1:105" s="26" customFormat="1" x14ac:dyDescent="0.25">
      <c r="A75" s="58" t="s">
        <v>166</v>
      </c>
      <c r="B75" s="59" t="s">
        <v>167</v>
      </c>
      <c r="C75" s="59" t="s">
        <v>18</v>
      </c>
      <c r="D75" s="55">
        <v>25568457</v>
      </c>
      <c r="E75" s="33">
        <v>3197000</v>
      </c>
      <c r="F75" s="53">
        <f t="shared" si="5"/>
        <v>0.12503687649199949</v>
      </c>
      <c r="G75" s="29">
        <v>6892314</v>
      </c>
      <c r="H75" s="53">
        <f t="shared" si="6"/>
        <v>0.26956315744825743</v>
      </c>
      <c r="I75" s="50"/>
      <c r="J75" s="53">
        <f t="shared" si="7"/>
        <v>0</v>
      </c>
      <c r="K75" s="23">
        <v>248729</v>
      </c>
      <c r="L75" s="53">
        <f t="shared" si="8"/>
        <v>9.7279628567339821E-3</v>
      </c>
      <c r="M75" s="30">
        <v>1.05</v>
      </c>
      <c r="N75" s="23">
        <v>15230414</v>
      </c>
      <c r="O75" s="53">
        <f t="shared" si="9"/>
        <v>0.59567200320300906</v>
      </c>
      <c r="P75" s="66"/>
      <c r="Q75" s="67"/>
      <c r="R75" s="68"/>
      <c r="S75" s="69"/>
      <c r="T75" s="70"/>
      <c r="U75" s="74"/>
      <c r="V75" s="75"/>
      <c r="W75" s="71"/>
      <c r="X75" s="72"/>
      <c r="Y75" s="71"/>
      <c r="Z75" s="72"/>
      <c r="AA75" s="71"/>
      <c r="AB75" s="72"/>
      <c r="AC75" s="71"/>
      <c r="AD75" s="72"/>
      <c r="AE75" s="71"/>
      <c r="AF75" s="72"/>
      <c r="AG75" s="71"/>
      <c r="AH75" s="72"/>
      <c r="AI75" s="71"/>
      <c r="AJ75" s="72"/>
      <c r="AK75" s="71"/>
      <c r="AL75" s="72"/>
      <c r="AM75" s="71"/>
      <c r="AN75" s="72"/>
      <c r="AO75" s="71"/>
      <c r="AP75" s="72"/>
      <c r="AQ75" s="71"/>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row>
    <row r="76" spans="1:105" s="26" customFormat="1" x14ac:dyDescent="0.25">
      <c r="A76" s="58" t="s">
        <v>168</v>
      </c>
      <c r="B76" s="57" t="s">
        <v>169</v>
      </c>
      <c r="C76" s="57" t="s">
        <v>18</v>
      </c>
      <c r="D76" s="55">
        <v>24846731</v>
      </c>
      <c r="E76" s="33">
        <v>3884553</v>
      </c>
      <c r="F76" s="53">
        <f t="shared" si="5"/>
        <v>0.15634060673816608</v>
      </c>
      <c r="G76" s="29">
        <v>3310000</v>
      </c>
      <c r="H76" s="53">
        <f t="shared" si="6"/>
        <v>0.13321671973669294</v>
      </c>
      <c r="I76" s="50">
        <v>5218936</v>
      </c>
      <c r="J76" s="53">
        <f t="shared" si="7"/>
        <v>0.21004517656668797</v>
      </c>
      <c r="K76" s="23">
        <v>463759</v>
      </c>
      <c r="L76" s="53">
        <f t="shared" si="8"/>
        <v>1.8664789343918121E-2</v>
      </c>
      <c r="M76" s="30">
        <v>1.05</v>
      </c>
      <c r="N76" s="23">
        <v>11969483</v>
      </c>
      <c r="O76" s="53">
        <f t="shared" si="9"/>
        <v>0.48173270761453491</v>
      </c>
      <c r="P76" s="66"/>
      <c r="Q76" s="67"/>
      <c r="R76" s="68"/>
      <c r="S76" s="69"/>
      <c r="T76" s="70"/>
      <c r="U76" s="74"/>
      <c r="V76" s="70"/>
      <c r="W76" s="71"/>
      <c r="X76" s="72"/>
      <c r="Y76" s="71"/>
      <c r="Z76" s="72"/>
      <c r="AA76" s="71"/>
      <c r="AB76" s="72"/>
      <c r="AC76" s="71"/>
      <c r="AD76" s="72"/>
      <c r="AE76" s="71"/>
      <c r="AF76" s="72"/>
      <c r="AG76" s="71"/>
      <c r="AH76" s="72"/>
      <c r="AI76" s="71"/>
      <c r="AJ76" s="72"/>
      <c r="AK76" s="71"/>
      <c r="AL76" s="72"/>
      <c r="AM76" s="71"/>
      <c r="AN76" s="72"/>
      <c r="AO76" s="71"/>
      <c r="AP76" s="72"/>
      <c r="AQ76" s="71"/>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row>
    <row r="77" spans="1:105" s="26" customFormat="1" x14ac:dyDescent="0.25">
      <c r="A77" s="58" t="s">
        <v>170</v>
      </c>
      <c r="B77" s="57" t="s">
        <v>171</v>
      </c>
      <c r="C77" s="57" t="s">
        <v>18</v>
      </c>
      <c r="D77" s="55">
        <v>11461236</v>
      </c>
      <c r="E77" s="33">
        <v>0</v>
      </c>
      <c r="F77" s="53">
        <f t="shared" si="5"/>
        <v>0</v>
      </c>
      <c r="G77" s="29">
        <v>6127064</v>
      </c>
      <c r="H77" s="53">
        <f t="shared" si="6"/>
        <v>0.53459016113096358</v>
      </c>
      <c r="I77" s="39"/>
      <c r="J77" s="53">
        <f t="shared" si="7"/>
        <v>0</v>
      </c>
      <c r="K77" s="23">
        <v>0</v>
      </c>
      <c r="L77" s="53">
        <f t="shared" si="8"/>
        <v>0</v>
      </c>
      <c r="M77" s="30">
        <v>0.90900000000000003</v>
      </c>
      <c r="N77" s="23">
        <v>5334172</v>
      </c>
      <c r="O77" s="53">
        <f t="shared" si="9"/>
        <v>0.46540983886903647</v>
      </c>
      <c r="P77" s="66"/>
      <c r="Q77" s="67"/>
      <c r="R77" s="68"/>
      <c r="S77" s="69"/>
      <c r="T77" s="70"/>
      <c r="U77" s="74"/>
      <c r="V77" s="72"/>
      <c r="W77" s="71"/>
      <c r="X77" s="72"/>
      <c r="Y77" s="71"/>
      <c r="Z77" s="72"/>
      <c r="AA77" s="71"/>
      <c r="AB77" s="72"/>
      <c r="AC77" s="71"/>
      <c r="AD77" s="72"/>
      <c r="AE77" s="71"/>
      <c r="AF77" s="72"/>
      <c r="AG77" s="71"/>
      <c r="AH77" s="72"/>
      <c r="AI77" s="71"/>
      <c r="AJ77" s="72"/>
      <c r="AK77" s="71"/>
      <c r="AL77" s="72"/>
      <c r="AM77" s="71"/>
      <c r="AN77" s="72"/>
      <c r="AO77" s="71"/>
      <c r="AP77" s="72"/>
      <c r="AQ77" s="71"/>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row>
    <row r="78" spans="1:105" s="26" customFormat="1" x14ac:dyDescent="0.25">
      <c r="A78" s="58" t="s">
        <v>172</v>
      </c>
      <c r="B78" s="57" t="s">
        <v>173</v>
      </c>
      <c r="C78" s="57" t="s">
        <v>18</v>
      </c>
      <c r="D78" s="55">
        <v>11636315</v>
      </c>
      <c r="E78" s="45">
        <v>0</v>
      </c>
      <c r="F78" s="53">
        <f t="shared" si="5"/>
        <v>0</v>
      </c>
      <c r="G78" s="29">
        <v>4677536</v>
      </c>
      <c r="H78" s="53">
        <f t="shared" si="6"/>
        <v>0.40197743014004006</v>
      </c>
      <c r="I78" s="39"/>
      <c r="J78" s="53">
        <f t="shared" si="7"/>
        <v>0</v>
      </c>
      <c r="K78" s="23">
        <v>320680</v>
      </c>
      <c r="L78" s="53">
        <f t="shared" si="8"/>
        <v>2.7558552686138181E-2</v>
      </c>
      <c r="M78" s="30">
        <v>0.96413000000000004</v>
      </c>
      <c r="N78" s="23">
        <v>6638099</v>
      </c>
      <c r="O78" s="53">
        <f t="shared" si="9"/>
        <v>0.57046401717382178</v>
      </c>
      <c r="P78" s="66"/>
      <c r="Q78" s="67"/>
      <c r="R78" s="68"/>
      <c r="S78" s="69"/>
      <c r="T78" s="70"/>
      <c r="U78" s="74"/>
      <c r="V78" s="75"/>
      <c r="W78" s="71"/>
      <c r="X78" s="72"/>
      <c r="Y78" s="71"/>
      <c r="Z78" s="72"/>
      <c r="AA78" s="71"/>
      <c r="AB78" s="72"/>
      <c r="AC78" s="71"/>
      <c r="AD78" s="72"/>
      <c r="AE78" s="71"/>
      <c r="AF78" s="72"/>
      <c r="AG78" s="71"/>
      <c r="AH78" s="72"/>
      <c r="AI78" s="71"/>
      <c r="AJ78" s="72"/>
      <c r="AK78" s="71"/>
      <c r="AL78" s="72"/>
      <c r="AM78" s="71"/>
      <c r="AN78" s="72"/>
      <c r="AO78" s="71"/>
      <c r="AP78" s="72"/>
      <c r="AQ78" s="71"/>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row>
    <row r="79" spans="1:105" s="26" customFormat="1" x14ac:dyDescent="0.25">
      <c r="A79" s="58" t="s">
        <v>174</v>
      </c>
      <c r="B79" s="57" t="s">
        <v>175</v>
      </c>
      <c r="C79" s="57" t="s">
        <v>18</v>
      </c>
      <c r="D79" s="55">
        <v>26211612</v>
      </c>
      <c r="E79" s="33">
        <v>725000</v>
      </c>
      <c r="F79" s="53">
        <f t="shared" si="5"/>
        <v>2.765949686726631E-2</v>
      </c>
      <c r="G79" s="29">
        <v>14467239</v>
      </c>
      <c r="H79" s="53">
        <f t="shared" si="6"/>
        <v>0.55194007144619717</v>
      </c>
      <c r="I79" s="39"/>
      <c r="J79" s="53">
        <f t="shared" si="7"/>
        <v>0</v>
      </c>
      <c r="K79" s="23">
        <v>2084</v>
      </c>
      <c r="L79" s="53">
        <f t="shared" si="8"/>
        <v>7.9506746857079986E-5</v>
      </c>
      <c r="M79" s="30">
        <v>1.0579400000000001</v>
      </c>
      <c r="N79" s="23">
        <v>11017289</v>
      </c>
      <c r="O79" s="53">
        <f t="shared" si="9"/>
        <v>0.42032092493967943</v>
      </c>
      <c r="P79" s="66"/>
      <c r="Q79" s="67"/>
      <c r="R79" s="68"/>
      <c r="S79" s="69"/>
      <c r="T79" s="70"/>
      <c r="U79" s="74"/>
      <c r="V79" s="75"/>
      <c r="W79" s="71"/>
      <c r="X79" s="72"/>
      <c r="Y79" s="71"/>
      <c r="Z79" s="72"/>
      <c r="AA79" s="71"/>
      <c r="AB79" s="72"/>
      <c r="AC79" s="71"/>
      <c r="AD79" s="72"/>
      <c r="AE79" s="71"/>
      <c r="AF79" s="72"/>
      <c r="AG79" s="71"/>
      <c r="AH79" s="72"/>
      <c r="AI79" s="71"/>
      <c r="AJ79" s="72"/>
      <c r="AK79" s="71"/>
      <c r="AL79" s="72"/>
      <c r="AM79" s="71"/>
      <c r="AN79" s="72"/>
      <c r="AO79" s="71"/>
      <c r="AP79" s="72"/>
      <c r="AQ79" s="71"/>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row>
    <row r="80" spans="1:105" s="26" customFormat="1" x14ac:dyDescent="0.25">
      <c r="A80" s="58" t="s">
        <v>176</v>
      </c>
      <c r="B80" s="57" t="s">
        <v>177</v>
      </c>
      <c r="C80" s="57" t="s">
        <v>18</v>
      </c>
      <c r="D80" s="55">
        <v>19351067</v>
      </c>
      <c r="E80" s="33">
        <v>1184695</v>
      </c>
      <c r="F80" s="53">
        <f t="shared" si="5"/>
        <v>6.1221171938477606E-2</v>
      </c>
      <c r="G80" s="29">
        <v>8813928</v>
      </c>
      <c r="H80" s="53">
        <f t="shared" si="6"/>
        <v>0.45547503918001009</v>
      </c>
      <c r="I80" s="39"/>
      <c r="J80" s="53">
        <f t="shared" si="7"/>
        <v>0</v>
      </c>
      <c r="K80" s="23">
        <v>170003</v>
      </c>
      <c r="L80" s="53">
        <f t="shared" si="8"/>
        <v>8.7852003199616856E-3</v>
      </c>
      <c r="M80" s="30">
        <v>0.97989999999999999</v>
      </c>
      <c r="N80" s="23">
        <v>9182441</v>
      </c>
      <c r="O80" s="53">
        <f t="shared" si="9"/>
        <v>0.47451858856155066</v>
      </c>
      <c r="P80" s="66"/>
      <c r="Q80" s="67"/>
      <c r="R80" s="68"/>
      <c r="S80" s="69"/>
      <c r="T80" s="70"/>
      <c r="U80" s="74"/>
      <c r="V80" s="75"/>
      <c r="W80" s="71"/>
      <c r="X80" s="72"/>
      <c r="Y80" s="71"/>
      <c r="Z80" s="72"/>
      <c r="AA80" s="71"/>
      <c r="AB80" s="72"/>
      <c r="AC80" s="71"/>
      <c r="AD80" s="72"/>
      <c r="AE80" s="71"/>
      <c r="AF80" s="72"/>
      <c r="AG80" s="71"/>
      <c r="AH80" s="72"/>
      <c r="AI80" s="71"/>
      <c r="AJ80" s="72"/>
      <c r="AK80" s="71"/>
      <c r="AL80" s="72"/>
      <c r="AM80" s="71"/>
      <c r="AN80" s="72"/>
      <c r="AO80" s="71"/>
      <c r="AP80" s="72"/>
      <c r="AQ80" s="71"/>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row>
    <row r="81" spans="1:105" s="26" customFormat="1" x14ac:dyDescent="0.25">
      <c r="A81" s="58" t="s">
        <v>178</v>
      </c>
      <c r="B81" s="57" t="s">
        <v>179</v>
      </c>
      <c r="C81" s="57" t="s">
        <v>18</v>
      </c>
      <c r="D81" s="55">
        <v>5260269</v>
      </c>
      <c r="E81" s="33">
        <v>901500</v>
      </c>
      <c r="F81" s="53">
        <f t="shared" si="5"/>
        <v>0.17137906825677546</v>
      </c>
      <c r="G81" s="29">
        <v>500000</v>
      </c>
      <c r="H81" s="53">
        <f t="shared" si="6"/>
        <v>9.5052173187340799E-2</v>
      </c>
      <c r="I81" s="39">
        <v>633500</v>
      </c>
      <c r="J81" s="53">
        <f t="shared" si="7"/>
        <v>0.12043110342836079</v>
      </c>
      <c r="K81" s="23">
        <v>0</v>
      </c>
      <c r="L81" s="53">
        <f t="shared" si="8"/>
        <v>0</v>
      </c>
      <c r="M81" s="30">
        <v>0.93991000000000002</v>
      </c>
      <c r="N81" s="23">
        <v>3225269</v>
      </c>
      <c r="O81" s="53">
        <f t="shared" si="9"/>
        <v>0.61313765512752294</v>
      </c>
      <c r="P81" s="66"/>
      <c r="Q81" s="67"/>
      <c r="R81" s="68"/>
      <c r="S81" s="69"/>
      <c r="T81" s="70"/>
      <c r="U81" s="74"/>
      <c r="V81" s="75"/>
      <c r="W81" s="71"/>
      <c r="X81" s="72"/>
      <c r="Y81" s="71"/>
      <c r="Z81" s="72"/>
      <c r="AA81" s="71"/>
      <c r="AB81" s="72"/>
      <c r="AC81" s="71"/>
      <c r="AD81" s="72"/>
      <c r="AE81" s="71"/>
      <c r="AF81" s="72"/>
      <c r="AG81" s="71"/>
      <c r="AH81" s="72"/>
      <c r="AI81" s="71"/>
      <c r="AJ81" s="72"/>
      <c r="AK81" s="71"/>
      <c r="AL81" s="72"/>
      <c r="AM81" s="71"/>
      <c r="AN81" s="72"/>
      <c r="AO81" s="71"/>
      <c r="AP81" s="72"/>
      <c r="AQ81" s="71"/>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row>
    <row r="82" spans="1:105" s="26" customFormat="1" x14ac:dyDescent="0.25">
      <c r="A82" s="58" t="s">
        <v>180</v>
      </c>
      <c r="B82" s="57" t="s">
        <v>181</v>
      </c>
      <c r="C82" s="57" t="s">
        <v>18</v>
      </c>
      <c r="D82" s="55">
        <v>32153377</v>
      </c>
      <c r="E82" s="33">
        <v>2250000</v>
      </c>
      <c r="F82" s="53">
        <f t="shared" si="5"/>
        <v>6.997709758449322E-2</v>
      </c>
      <c r="G82" s="29">
        <v>6681389</v>
      </c>
      <c r="H82" s="53">
        <f t="shared" si="6"/>
        <v>0.20779742669020426</v>
      </c>
      <c r="I82" s="39"/>
      <c r="J82" s="53">
        <f t="shared" si="7"/>
        <v>0</v>
      </c>
      <c r="K82" s="23">
        <v>600000</v>
      </c>
      <c r="L82" s="53">
        <f t="shared" si="8"/>
        <v>1.8660559355864859E-2</v>
      </c>
      <c r="M82" s="30">
        <v>1.0449999999999999</v>
      </c>
      <c r="N82" s="23">
        <v>22621988</v>
      </c>
      <c r="O82" s="53">
        <f t="shared" si="9"/>
        <v>0.70356491636943763</v>
      </c>
      <c r="P82" s="66"/>
      <c r="Q82" s="67"/>
      <c r="R82" s="68"/>
      <c r="S82" s="69"/>
      <c r="T82" s="70"/>
      <c r="U82" s="74"/>
      <c r="V82" s="75"/>
      <c r="W82" s="71"/>
      <c r="X82" s="72"/>
      <c r="Y82" s="71"/>
      <c r="Z82" s="72"/>
      <c r="AA82" s="71"/>
      <c r="AB82" s="72"/>
      <c r="AC82" s="71"/>
      <c r="AD82" s="72"/>
      <c r="AE82" s="71"/>
      <c r="AF82" s="72"/>
      <c r="AG82" s="71"/>
      <c r="AH82" s="72"/>
      <c r="AI82" s="71"/>
      <c r="AJ82" s="72"/>
      <c r="AK82" s="71"/>
      <c r="AL82" s="72"/>
      <c r="AM82" s="71"/>
      <c r="AN82" s="72"/>
      <c r="AO82" s="71"/>
      <c r="AP82" s="72"/>
      <c r="AQ82" s="71"/>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row>
    <row r="83" spans="1:105" s="26" customFormat="1" x14ac:dyDescent="0.25">
      <c r="A83" s="58" t="s">
        <v>182</v>
      </c>
      <c r="B83" s="57" t="s">
        <v>183</v>
      </c>
      <c r="C83" s="57" t="s">
        <v>187</v>
      </c>
      <c r="D83" s="55">
        <v>13927035</v>
      </c>
      <c r="E83" s="33">
        <v>1300000</v>
      </c>
      <c r="F83" s="53">
        <f t="shared" si="5"/>
        <v>9.3343629853734122E-2</v>
      </c>
      <c r="G83" s="29">
        <v>3398940</v>
      </c>
      <c r="H83" s="53">
        <f t="shared" si="6"/>
        <v>0.24405338250388542</v>
      </c>
      <c r="I83" s="39"/>
      <c r="J83" s="53">
        <f t="shared" si="7"/>
        <v>0</v>
      </c>
      <c r="K83" s="23">
        <v>353258</v>
      </c>
      <c r="L83" s="53">
        <f t="shared" si="8"/>
        <v>2.536491076528493E-2</v>
      </c>
      <c r="M83" s="30">
        <v>0.94991000000000003</v>
      </c>
      <c r="N83" s="23">
        <v>8874837</v>
      </c>
      <c r="O83" s="53">
        <f t="shared" si="9"/>
        <v>0.63723807687709555</v>
      </c>
      <c r="P83" s="66"/>
      <c r="Q83" s="67"/>
      <c r="R83" s="68"/>
      <c r="S83" s="69"/>
      <c r="T83" s="70"/>
      <c r="U83" s="74"/>
      <c r="V83" s="75"/>
      <c r="W83" s="71"/>
      <c r="X83" s="72"/>
      <c r="Y83" s="71"/>
      <c r="Z83" s="72"/>
      <c r="AA83" s="71"/>
      <c r="AB83" s="72"/>
      <c r="AC83" s="71"/>
      <c r="AD83" s="72"/>
      <c r="AE83" s="71"/>
      <c r="AF83" s="72"/>
      <c r="AG83" s="71"/>
      <c r="AH83" s="72"/>
      <c r="AI83" s="71"/>
      <c r="AJ83" s="72"/>
      <c r="AK83" s="71"/>
      <c r="AL83" s="72"/>
      <c r="AM83" s="71"/>
      <c r="AN83" s="72"/>
      <c r="AO83" s="71"/>
      <c r="AP83" s="72"/>
      <c r="AQ83" s="71"/>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row>
    <row r="84" spans="1:105" s="26" customFormat="1" x14ac:dyDescent="0.25">
      <c r="A84" s="58" t="s">
        <v>184</v>
      </c>
      <c r="B84" s="57" t="s">
        <v>185</v>
      </c>
      <c r="C84" s="57" t="s">
        <v>18</v>
      </c>
      <c r="D84" s="54">
        <v>9228228</v>
      </c>
      <c r="E84" s="41">
        <v>0</v>
      </c>
      <c r="F84" s="52">
        <f t="shared" si="5"/>
        <v>0</v>
      </c>
      <c r="G84" s="46">
        <v>3060500</v>
      </c>
      <c r="H84" s="52">
        <f t="shared" si="6"/>
        <v>0.33164546866418992</v>
      </c>
      <c r="I84" s="40"/>
      <c r="J84" s="52">
        <f t="shared" si="7"/>
        <v>0</v>
      </c>
      <c r="K84" s="31">
        <v>0</v>
      </c>
      <c r="L84" s="52">
        <f t="shared" si="8"/>
        <v>0</v>
      </c>
      <c r="M84" s="51">
        <v>0.93410000000000004</v>
      </c>
      <c r="N84" s="31">
        <v>6167728</v>
      </c>
      <c r="O84" s="52">
        <f t="shared" si="9"/>
        <v>0.66835453133581013</v>
      </c>
      <c r="P84" s="66"/>
      <c r="Q84" s="67"/>
      <c r="R84" s="68"/>
      <c r="S84" s="69"/>
      <c r="T84" s="70"/>
      <c r="U84" s="74"/>
      <c r="V84" s="75"/>
      <c r="W84" s="71"/>
      <c r="X84" s="72"/>
      <c r="Y84" s="71"/>
      <c r="Z84" s="72"/>
      <c r="AA84" s="71"/>
      <c r="AB84" s="72"/>
      <c r="AC84" s="71"/>
      <c r="AD84" s="72"/>
      <c r="AE84" s="71"/>
      <c r="AF84" s="72"/>
      <c r="AG84" s="71"/>
      <c r="AH84" s="72"/>
      <c r="AI84" s="71"/>
      <c r="AJ84" s="72"/>
      <c r="AK84" s="71"/>
      <c r="AL84" s="72"/>
      <c r="AM84" s="71"/>
      <c r="AN84" s="72"/>
      <c r="AO84" s="71"/>
      <c r="AP84" s="72"/>
      <c r="AQ84" s="71"/>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row>
    <row r="85" spans="1:105" x14ac:dyDescent="0.25">
      <c r="B85" s="6" t="s">
        <v>11</v>
      </c>
      <c r="C85" s="6"/>
      <c r="D85" s="24">
        <f>SUM(D2:D84)</f>
        <v>1658782721</v>
      </c>
      <c r="E85" s="24">
        <f>SUM(E2:E84)</f>
        <v>102686888</v>
      </c>
      <c r="F85" s="7"/>
      <c r="G85" s="24">
        <f>SUM(G2:G84)</f>
        <v>500684295</v>
      </c>
      <c r="H85" s="8"/>
      <c r="I85" s="24">
        <f>SUM(I2:I84)</f>
        <v>34828282</v>
      </c>
      <c r="J85" s="8"/>
      <c r="K85" s="24">
        <f>SUM(K2:K84)</f>
        <v>28582630</v>
      </c>
      <c r="L85" s="22"/>
      <c r="M85" s="17"/>
      <c r="N85" s="24">
        <f>SUM(N2:N84)</f>
        <v>992000626</v>
      </c>
      <c r="O85" s="7"/>
      <c r="P85" s="48"/>
      <c r="Q85" s="67"/>
      <c r="R85" s="77"/>
      <c r="S85" s="78"/>
      <c r="T85" s="73"/>
      <c r="U85" s="76"/>
      <c r="V85" s="73"/>
      <c r="W85" s="76"/>
      <c r="X85" s="73"/>
      <c r="Y85" s="76"/>
      <c r="Z85" s="73"/>
      <c r="AA85" s="76"/>
      <c r="AB85" s="73"/>
      <c r="AC85" s="76"/>
      <c r="AD85" s="73"/>
      <c r="AE85" s="76"/>
      <c r="AF85" s="73"/>
      <c r="AG85" s="76"/>
      <c r="AH85" s="73"/>
      <c r="AI85" s="76"/>
      <c r="AJ85" s="73"/>
      <c r="AK85" s="76"/>
      <c r="AL85" s="73"/>
      <c r="AM85" s="76"/>
      <c r="AN85" s="73"/>
      <c r="AO85" s="76"/>
      <c r="AP85" s="73"/>
      <c r="AQ85" s="76"/>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row>
    <row r="86" spans="1:105" x14ac:dyDescent="0.25">
      <c r="B86" s="6" t="s">
        <v>12</v>
      </c>
      <c r="C86" s="6"/>
      <c r="D86" s="27">
        <f t="shared" ref="D86:O86" si="10">AVERAGE(D2:D84)</f>
        <v>19985333.987951808</v>
      </c>
      <c r="E86" s="27">
        <f t="shared" si="10"/>
        <v>1237191.4216867469</v>
      </c>
      <c r="F86" s="25">
        <f t="shared" si="10"/>
        <v>7.1565853480034913E-2</v>
      </c>
      <c r="G86" s="27">
        <f t="shared" si="10"/>
        <v>6032340.9036144577</v>
      </c>
      <c r="H86" s="25">
        <f t="shared" si="10"/>
        <v>0.27444490122747256</v>
      </c>
      <c r="I86" s="27">
        <f t="shared" si="10"/>
        <v>1934904.5555555555</v>
      </c>
      <c r="J86" s="25">
        <f t="shared" si="10"/>
        <v>2.2586632959871053E-2</v>
      </c>
      <c r="K86" s="27">
        <f t="shared" si="10"/>
        <v>344369.03614457831</v>
      </c>
      <c r="L86" s="25">
        <f t="shared" si="10"/>
        <v>2.011596277885919E-2</v>
      </c>
      <c r="M86" s="18">
        <f t="shared" si="10"/>
        <v>0.98850409638554193</v>
      </c>
      <c r="N86" s="27">
        <f t="shared" si="10"/>
        <v>11951814.771084337</v>
      </c>
      <c r="O86" s="25">
        <f t="shared" si="10"/>
        <v>0.61128664955376233</v>
      </c>
      <c r="P86" s="25"/>
      <c r="R86" s="42"/>
      <c r="S86" s="42"/>
      <c r="T86" s="1"/>
      <c r="V86" s="1"/>
    </row>
    <row r="87" spans="1:105" x14ac:dyDescent="0.25">
      <c r="B87" s="6" t="s">
        <v>13</v>
      </c>
      <c r="C87" s="6"/>
      <c r="E87" s="10"/>
      <c r="F87" s="7">
        <f>E85/TOTALTDC</f>
        <v>6.190496603322166E-2</v>
      </c>
      <c r="G87" s="1"/>
      <c r="H87" s="25">
        <f>G85/TOTALTDC</f>
        <v>0.30183838344913649</v>
      </c>
      <c r="I87" s="27"/>
      <c r="J87" s="25">
        <f>I85/TOTALTDC</f>
        <v>2.0996289362722388E-2</v>
      </c>
      <c r="K87" s="10"/>
      <c r="L87" s="25">
        <f>K85/TOTALTDC</f>
        <v>1.7231087373980429E-2</v>
      </c>
      <c r="M87" s="18"/>
      <c r="N87" s="10"/>
      <c r="O87" s="25">
        <f>N85/TOTALTDC</f>
        <v>0.59802927378093906</v>
      </c>
      <c r="P87" s="25"/>
      <c r="R87" s="1"/>
      <c r="T87" s="1"/>
      <c r="V87" s="1"/>
    </row>
    <row r="88" spans="1:105" ht="2.25" customHeight="1" x14ac:dyDescent="0.25">
      <c r="A88" s="11"/>
      <c r="B88" s="12"/>
      <c r="C88" s="12"/>
      <c r="D88" s="28"/>
      <c r="E88" s="13"/>
      <c r="F88" s="14"/>
      <c r="G88" s="13"/>
      <c r="H88" s="13"/>
      <c r="I88" s="28"/>
      <c r="J88" s="13"/>
      <c r="K88" s="13"/>
      <c r="L88" s="13"/>
      <c r="M88" s="19"/>
      <c r="N88" s="13"/>
      <c r="O88" s="14"/>
      <c r="P88" s="48"/>
      <c r="Q88" s="36"/>
      <c r="R88" s="15"/>
      <c r="S88" s="36"/>
      <c r="T88" s="15"/>
      <c r="U88" s="38"/>
      <c r="V88" s="15"/>
    </row>
    <row r="89" spans="1:105" x14ac:dyDescent="0.25">
      <c r="E89" s="1"/>
      <c r="F89" s="1"/>
      <c r="G89" s="1"/>
      <c r="H89" s="1"/>
      <c r="J89" s="1"/>
      <c r="K89" s="1"/>
      <c r="L89" s="1"/>
      <c r="M89" s="1"/>
      <c r="N89" s="1"/>
      <c r="O89" s="1"/>
      <c r="R89" s="1"/>
      <c r="S89" s="34"/>
      <c r="T89" s="1"/>
      <c r="V89" s="1"/>
    </row>
    <row r="90" spans="1:105" ht="30" customHeight="1" x14ac:dyDescent="0.25">
      <c r="A90" s="79" t="s">
        <v>189</v>
      </c>
      <c r="B90" s="79"/>
      <c r="C90" s="79"/>
      <c r="D90" s="79"/>
      <c r="E90" s="79"/>
      <c r="F90" s="79"/>
      <c r="G90" s="79"/>
      <c r="H90" s="79"/>
      <c r="I90" s="79"/>
      <c r="J90" s="79"/>
      <c r="K90" s="79"/>
      <c r="L90" s="79"/>
      <c r="M90" s="79"/>
      <c r="N90" s="79"/>
      <c r="O90" s="79"/>
      <c r="P90" s="44"/>
      <c r="R90" s="1"/>
      <c r="T90" s="1"/>
      <c r="V90" s="1"/>
    </row>
    <row r="91" spans="1:105" ht="30" customHeight="1" x14ac:dyDescent="0.25">
      <c r="A91" s="79" t="s">
        <v>16</v>
      </c>
      <c r="B91" s="79"/>
      <c r="C91" s="79"/>
      <c r="D91" s="79"/>
      <c r="E91" s="79"/>
      <c r="F91" s="79"/>
      <c r="G91" s="79"/>
      <c r="H91" s="79"/>
      <c r="I91" s="79"/>
      <c r="J91" s="79"/>
      <c r="K91" s="79"/>
      <c r="L91" s="79"/>
      <c r="M91" s="79"/>
      <c r="N91" s="79"/>
      <c r="O91" s="79"/>
      <c r="P91" s="44"/>
      <c r="R91" s="1"/>
      <c r="T91" s="1"/>
      <c r="V91" s="1"/>
    </row>
    <row r="92" spans="1:105" x14ac:dyDescent="0.25">
      <c r="E92" s="1"/>
      <c r="F92" s="1"/>
      <c r="G92" s="1"/>
      <c r="H92" s="1"/>
      <c r="J92" s="1"/>
      <c r="K92" s="1"/>
      <c r="L92" s="1"/>
      <c r="M92" s="1"/>
      <c r="N92" s="1"/>
      <c r="O92" s="1"/>
      <c r="R92" s="1"/>
      <c r="T92" s="1"/>
      <c r="V92" s="1"/>
    </row>
    <row r="93" spans="1:105" x14ac:dyDescent="0.25">
      <c r="D93" s="61"/>
      <c r="E93" s="9"/>
      <c r="G93" s="61"/>
      <c r="H93" s="62"/>
      <c r="I93" s="43"/>
    </row>
    <row r="94" spans="1:105" x14ac:dyDescent="0.25">
      <c r="D94" s="61"/>
      <c r="G94" s="61"/>
      <c r="H94" s="62"/>
    </row>
    <row r="95" spans="1:105" x14ac:dyDescent="0.25">
      <c r="D95" s="61"/>
      <c r="E95" s="32"/>
      <c r="G95" s="61"/>
    </row>
  </sheetData>
  <mergeCells count="2">
    <mergeCell ref="A90:O90"/>
    <mergeCell ref="A91:O91"/>
  </mergeCells>
  <printOptions horizontalCentered="1"/>
  <pageMargins left="0.5" right="0.5" top="0.75" bottom="0.75" header="0.3" footer="0.3"/>
  <pageSetup scale="50" fitToHeight="3" orientation="landscape" r:id="rId1"/>
  <headerFooter>
    <oddHeader>&amp;C&amp;"Times New Roman,Bold"&amp;12CALIFORNIA TAX CREDIT ALLOCATION COMMITTEE
Financing Breakdown for 2014 9% Allocations</oddHeader>
    <oddFooter>&amp;C&amp;"Times New Roman,Regular"&amp;10Page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2014 9%</vt:lpstr>
      <vt:lpstr>'2014 9%'!Print_Area</vt:lpstr>
      <vt:lpstr>'2014 9%'!Print_Titles</vt:lpstr>
      <vt:lpstr>TOTALTDC</vt:lpstr>
      <vt:lpstr>TOTAverage</vt:lpstr>
    </vt:vector>
  </TitlesOfParts>
  <Company>State Treasurer's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 Nicola</dc:creator>
  <cp:lastModifiedBy>Craig, Wendy</cp:lastModifiedBy>
  <cp:lastPrinted>2015-04-01T19:00:04Z</cp:lastPrinted>
  <dcterms:created xsi:type="dcterms:W3CDTF">2013-03-05T18:46:27Z</dcterms:created>
  <dcterms:modified xsi:type="dcterms:W3CDTF">2015-04-01T23:22:31Z</dcterms:modified>
</cp:coreProperties>
</file>