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nnual Reports\2016 Annual Report\"/>
    </mc:Choice>
  </mc:AlternateContent>
  <bookViews>
    <workbookView xWindow="480" yWindow="255" windowWidth="18195" windowHeight="11640"/>
  </bookViews>
  <sheets>
    <sheet name="2016 9%" sheetId="1" r:id="rId1"/>
  </sheets>
  <definedNames>
    <definedName name="_xlnm._FilterDatabase" localSheetId="0" hidden="1">'2016 9%'!$A$1:$AO$86</definedName>
    <definedName name="_xlnm.Print_Area" localSheetId="0">'2016 9%'!$A$1:$O$90</definedName>
    <definedName name="_xlnm.Print_Titles" localSheetId="0">'2016 9%'!$1:$1</definedName>
    <definedName name="TOTALTDC">'2016 9%'!$D$84</definedName>
    <definedName name="TOTAverage">'2016 9%'!$D$85</definedName>
  </definedNames>
  <calcPr calcId="152511" calcOnSave="0"/>
</workbook>
</file>

<file path=xl/calcChain.xml><?xml version="1.0" encoding="utf-8"?>
<calcChain xmlns="http://schemas.openxmlformats.org/spreadsheetml/2006/main">
  <c r="F2" i="1" l="1"/>
  <c r="H2" i="1"/>
  <c r="J2" i="1"/>
  <c r="L2" i="1"/>
  <c r="O2" i="1"/>
  <c r="F3" i="1"/>
  <c r="H3" i="1"/>
  <c r="J3" i="1"/>
  <c r="L3" i="1"/>
  <c r="O3" i="1"/>
  <c r="F4" i="1" l="1"/>
  <c r="H4" i="1"/>
  <c r="J4" i="1"/>
  <c r="L4" i="1"/>
  <c r="O4" i="1"/>
  <c r="F5" i="1"/>
  <c r="H5" i="1"/>
  <c r="J5" i="1"/>
  <c r="L5" i="1"/>
  <c r="O5" i="1"/>
  <c r="F6" i="1"/>
  <c r="H6" i="1"/>
  <c r="J6" i="1"/>
  <c r="L6" i="1"/>
  <c r="O6" i="1"/>
  <c r="F7" i="1"/>
  <c r="H7" i="1"/>
  <c r="J7" i="1"/>
  <c r="L7" i="1"/>
  <c r="O7" i="1"/>
  <c r="F8" i="1"/>
  <c r="H8" i="1"/>
  <c r="J8" i="1"/>
  <c r="L8" i="1"/>
  <c r="O8" i="1"/>
  <c r="F9" i="1"/>
  <c r="H9" i="1"/>
  <c r="J9" i="1"/>
  <c r="L9" i="1"/>
  <c r="O9" i="1"/>
  <c r="F10" i="1"/>
  <c r="H10" i="1"/>
  <c r="J10" i="1"/>
  <c r="L10" i="1"/>
  <c r="O10" i="1"/>
  <c r="F11" i="1"/>
  <c r="H11" i="1"/>
  <c r="J11" i="1"/>
  <c r="L11" i="1"/>
  <c r="O11" i="1"/>
  <c r="F12" i="1"/>
  <c r="H12" i="1"/>
  <c r="J12" i="1"/>
  <c r="L12" i="1"/>
  <c r="O12" i="1"/>
  <c r="F13" i="1"/>
  <c r="H13" i="1"/>
  <c r="J13" i="1"/>
  <c r="L13" i="1"/>
  <c r="O13" i="1"/>
  <c r="F14" i="1"/>
  <c r="H14" i="1"/>
  <c r="J14" i="1"/>
  <c r="L14" i="1"/>
  <c r="O14" i="1"/>
  <c r="F15" i="1"/>
  <c r="H15" i="1"/>
  <c r="J15" i="1"/>
  <c r="L15" i="1"/>
  <c r="O15" i="1"/>
  <c r="F16" i="1"/>
  <c r="H16" i="1"/>
  <c r="J16" i="1"/>
  <c r="L16" i="1"/>
  <c r="O16" i="1"/>
  <c r="F17" i="1"/>
  <c r="H17" i="1"/>
  <c r="J17" i="1"/>
  <c r="L17" i="1"/>
  <c r="O17" i="1"/>
  <c r="F18" i="1"/>
  <c r="H18" i="1"/>
  <c r="J18" i="1"/>
  <c r="L18" i="1"/>
  <c r="O18" i="1"/>
  <c r="F19" i="1"/>
  <c r="H19" i="1"/>
  <c r="J19" i="1"/>
  <c r="L19" i="1"/>
  <c r="O19" i="1"/>
  <c r="F20" i="1"/>
  <c r="H20" i="1"/>
  <c r="J20" i="1"/>
  <c r="L20" i="1"/>
  <c r="O20" i="1"/>
  <c r="F21" i="1"/>
  <c r="H21" i="1"/>
  <c r="J21" i="1"/>
  <c r="L21" i="1"/>
  <c r="O21" i="1"/>
  <c r="F22" i="1"/>
  <c r="H22" i="1"/>
  <c r="J22" i="1"/>
  <c r="L22" i="1"/>
  <c r="O22" i="1"/>
  <c r="F23" i="1"/>
  <c r="H23" i="1"/>
  <c r="J23" i="1"/>
  <c r="L23" i="1"/>
  <c r="O23" i="1"/>
  <c r="F24" i="1"/>
  <c r="H24" i="1"/>
  <c r="J24" i="1"/>
  <c r="L24" i="1"/>
  <c r="O24" i="1"/>
  <c r="F25" i="1"/>
  <c r="H25" i="1"/>
  <c r="J25" i="1"/>
  <c r="L25" i="1"/>
  <c r="O25" i="1"/>
  <c r="F26" i="1"/>
  <c r="H26" i="1"/>
  <c r="J26" i="1"/>
  <c r="L26" i="1"/>
  <c r="O26" i="1"/>
  <c r="F27" i="1"/>
  <c r="H27" i="1"/>
  <c r="J27" i="1"/>
  <c r="L27" i="1"/>
  <c r="O27" i="1"/>
  <c r="F28" i="1"/>
  <c r="H28" i="1"/>
  <c r="J28" i="1"/>
  <c r="L28" i="1"/>
  <c r="O28" i="1"/>
  <c r="F29" i="1"/>
  <c r="H29" i="1"/>
  <c r="J29" i="1"/>
  <c r="L29" i="1"/>
  <c r="O29" i="1"/>
  <c r="F30" i="1"/>
  <c r="H30" i="1"/>
  <c r="J30" i="1"/>
  <c r="L30" i="1"/>
  <c r="O30" i="1"/>
  <c r="F31" i="1"/>
  <c r="H31" i="1"/>
  <c r="J31" i="1"/>
  <c r="L31" i="1"/>
  <c r="O31" i="1"/>
  <c r="F32" i="1"/>
  <c r="H32" i="1"/>
  <c r="J32" i="1"/>
  <c r="L32" i="1"/>
  <c r="O32" i="1"/>
  <c r="F33" i="1"/>
  <c r="H33" i="1"/>
  <c r="J33" i="1"/>
  <c r="L33" i="1"/>
  <c r="O33" i="1"/>
  <c r="F34" i="1"/>
  <c r="H34" i="1"/>
  <c r="J34" i="1"/>
  <c r="L34" i="1"/>
  <c r="O34" i="1"/>
  <c r="F35" i="1"/>
  <c r="H35" i="1"/>
  <c r="J35" i="1"/>
  <c r="L35" i="1"/>
  <c r="O35" i="1"/>
  <c r="F36" i="1"/>
  <c r="H36" i="1"/>
  <c r="J36" i="1"/>
  <c r="L36" i="1"/>
  <c r="O36" i="1"/>
  <c r="F37" i="1"/>
  <c r="H37" i="1"/>
  <c r="J37" i="1"/>
  <c r="L37" i="1"/>
  <c r="O37" i="1"/>
  <c r="F38" i="1"/>
  <c r="H38" i="1"/>
  <c r="J38" i="1"/>
  <c r="L38" i="1"/>
  <c r="O38" i="1"/>
  <c r="F39" i="1"/>
  <c r="H39" i="1"/>
  <c r="J39" i="1"/>
  <c r="L39" i="1"/>
  <c r="O39" i="1"/>
  <c r="F40" i="1"/>
  <c r="H40" i="1"/>
  <c r="J40" i="1"/>
  <c r="L40" i="1"/>
  <c r="O40" i="1"/>
  <c r="F41" i="1"/>
  <c r="H41" i="1"/>
  <c r="J41" i="1"/>
  <c r="L41" i="1"/>
  <c r="O41" i="1"/>
  <c r="F42" i="1"/>
  <c r="H42" i="1"/>
  <c r="J42" i="1"/>
  <c r="L42" i="1"/>
  <c r="O42" i="1"/>
  <c r="F43" i="1"/>
  <c r="H43" i="1"/>
  <c r="J43" i="1"/>
  <c r="L43" i="1"/>
  <c r="O43" i="1"/>
  <c r="F44" i="1"/>
  <c r="H44" i="1"/>
  <c r="J44" i="1"/>
  <c r="L44" i="1"/>
  <c r="O44" i="1"/>
  <c r="F45" i="1"/>
  <c r="H45" i="1"/>
  <c r="J45" i="1"/>
  <c r="L45" i="1"/>
  <c r="O45" i="1"/>
  <c r="F46" i="1"/>
  <c r="H46" i="1"/>
  <c r="J46" i="1"/>
  <c r="L46" i="1"/>
  <c r="O46" i="1"/>
  <c r="F47" i="1"/>
  <c r="H47" i="1"/>
  <c r="J47" i="1"/>
  <c r="L47" i="1"/>
  <c r="O47" i="1"/>
  <c r="F48" i="1"/>
  <c r="H48" i="1"/>
  <c r="J48" i="1"/>
  <c r="L48" i="1"/>
  <c r="O48" i="1"/>
  <c r="F49" i="1"/>
  <c r="H49" i="1"/>
  <c r="J49" i="1"/>
  <c r="L49" i="1"/>
  <c r="O49" i="1"/>
  <c r="F50" i="1"/>
  <c r="H50" i="1"/>
  <c r="J50" i="1"/>
  <c r="L50" i="1"/>
  <c r="O50" i="1"/>
  <c r="F51" i="1"/>
  <c r="H51" i="1"/>
  <c r="J51" i="1"/>
  <c r="L51" i="1"/>
  <c r="O51" i="1"/>
  <c r="F52" i="1"/>
  <c r="H52" i="1"/>
  <c r="J52" i="1"/>
  <c r="L52" i="1"/>
  <c r="O52" i="1"/>
  <c r="F53" i="1"/>
  <c r="H53" i="1"/>
  <c r="J53" i="1"/>
  <c r="L53" i="1"/>
  <c r="O53" i="1"/>
  <c r="F54" i="1"/>
  <c r="H54" i="1"/>
  <c r="J54" i="1"/>
  <c r="L54" i="1"/>
  <c r="O54" i="1"/>
  <c r="F55" i="1"/>
  <c r="H55" i="1"/>
  <c r="J55" i="1"/>
  <c r="L55" i="1"/>
  <c r="O55" i="1"/>
  <c r="F56" i="1"/>
  <c r="H56" i="1"/>
  <c r="J56" i="1"/>
  <c r="L56" i="1"/>
  <c r="O56" i="1"/>
  <c r="F57" i="1"/>
  <c r="H57" i="1"/>
  <c r="J57" i="1"/>
  <c r="L57" i="1"/>
  <c r="O57" i="1"/>
  <c r="F58" i="1"/>
  <c r="H58" i="1"/>
  <c r="J58" i="1"/>
  <c r="L58" i="1"/>
  <c r="O58" i="1"/>
  <c r="F59" i="1"/>
  <c r="H59" i="1"/>
  <c r="J59" i="1"/>
  <c r="L59" i="1"/>
  <c r="O59" i="1"/>
  <c r="F60" i="1"/>
  <c r="H60" i="1"/>
  <c r="J60" i="1"/>
  <c r="L60" i="1"/>
  <c r="O60" i="1"/>
  <c r="F61" i="1"/>
  <c r="H61" i="1"/>
  <c r="J61" i="1"/>
  <c r="L61" i="1"/>
  <c r="O61" i="1"/>
  <c r="F62" i="1"/>
  <c r="H62" i="1"/>
  <c r="J62" i="1"/>
  <c r="L62" i="1"/>
  <c r="O62" i="1"/>
  <c r="F63" i="1"/>
  <c r="H63" i="1"/>
  <c r="J63" i="1"/>
  <c r="L63" i="1"/>
  <c r="O63" i="1"/>
  <c r="F64" i="1"/>
  <c r="H64" i="1"/>
  <c r="J64" i="1"/>
  <c r="L64" i="1"/>
  <c r="O64" i="1"/>
  <c r="F65" i="1"/>
  <c r="H65" i="1"/>
  <c r="J65" i="1"/>
  <c r="L65" i="1"/>
  <c r="O65" i="1"/>
  <c r="F66" i="1"/>
  <c r="H66" i="1"/>
  <c r="J66" i="1"/>
  <c r="L66" i="1"/>
  <c r="O66" i="1"/>
  <c r="F67" i="1"/>
  <c r="H67" i="1"/>
  <c r="J67" i="1"/>
  <c r="L67" i="1"/>
  <c r="O67" i="1"/>
  <c r="F68" i="1"/>
  <c r="H68" i="1"/>
  <c r="J68" i="1"/>
  <c r="L68" i="1"/>
  <c r="O68" i="1"/>
  <c r="F69" i="1"/>
  <c r="H69" i="1"/>
  <c r="J69" i="1"/>
  <c r="L69" i="1"/>
  <c r="O69" i="1"/>
  <c r="F70" i="1"/>
  <c r="H70" i="1"/>
  <c r="J70" i="1"/>
  <c r="L70" i="1"/>
  <c r="O70" i="1"/>
  <c r="F71" i="1"/>
  <c r="H71" i="1"/>
  <c r="J71" i="1"/>
  <c r="L71" i="1"/>
  <c r="O71" i="1"/>
  <c r="F72" i="1"/>
  <c r="J72" i="1"/>
  <c r="L72" i="1"/>
  <c r="O72" i="1"/>
  <c r="F73" i="1"/>
  <c r="H73" i="1"/>
  <c r="J73" i="1"/>
  <c r="L73" i="1"/>
  <c r="O73" i="1"/>
  <c r="F74" i="1"/>
  <c r="H74" i="1"/>
  <c r="J74" i="1"/>
  <c r="L74" i="1"/>
  <c r="O74" i="1"/>
  <c r="F75" i="1"/>
  <c r="H75" i="1"/>
  <c r="J75" i="1"/>
  <c r="L75" i="1"/>
  <c r="O75" i="1"/>
  <c r="F76" i="1"/>
  <c r="H76" i="1"/>
  <c r="J76" i="1"/>
  <c r="L76" i="1"/>
  <c r="O76" i="1"/>
  <c r="F77" i="1"/>
  <c r="H77" i="1"/>
  <c r="J77" i="1"/>
  <c r="L77" i="1"/>
  <c r="O77" i="1"/>
  <c r="F78" i="1"/>
  <c r="H78" i="1"/>
  <c r="J78" i="1"/>
  <c r="L78" i="1"/>
  <c r="O78" i="1"/>
  <c r="F79" i="1"/>
  <c r="H79" i="1"/>
  <c r="J79" i="1"/>
  <c r="L79" i="1"/>
  <c r="O79" i="1"/>
  <c r="F80" i="1"/>
  <c r="H80" i="1"/>
  <c r="J80" i="1"/>
  <c r="L80" i="1"/>
  <c r="O80" i="1"/>
  <c r="F81" i="1"/>
  <c r="H81" i="1"/>
  <c r="J81" i="1"/>
  <c r="L81" i="1"/>
  <c r="O81" i="1"/>
  <c r="F82" i="1"/>
  <c r="H82" i="1"/>
  <c r="J82" i="1"/>
  <c r="L82" i="1"/>
  <c r="O82" i="1"/>
  <c r="F83" i="1"/>
  <c r="H83" i="1"/>
  <c r="J83" i="1"/>
  <c r="L83" i="1"/>
  <c r="O83" i="1"/>
  <c r="E84" i="1" l="1"/>
  <c r="M85" i="1" l="1"/>
  <c r="N85" i="1"/>
  <c r="K85" i="1"/>
  <c r="I85" i="1"/>
  <c r="E85" i="1"/>
  <c r="D85" i="1"/>
  <c r="D84" i="1"/>
  <c r="N84" i="1"/>
  <c r="K84" i="1"/>
  <c r="I84" i="1"/>
  <c r="O85" i="1"/>
  <c r="J85" i="1"/>
  <c r="L86" i="1" l="1"/>
  <c r="F85" i="1"/>
  <c r="J86" i="1"/>
  <c r="L85" i="1"/>
  <c r="O86" i="1"/>
  <c r="F86" i="1"/>
  <c r="G85" i="1"/>
  <c r="H72" i="1"/>
  <c r="H85" i="1" s="1"/>
  <c r="G84" i="1"/>
  <c r="H86" i="1" s="1"/>
</calcChain>
</file>

<file path=xl/sharedStrings.xml><?xml version="1.0" encoding="utf-8"?>
<sst xmlns="http://schemas.openxmlformats.org/spreadsheetml/2006/main" count="266" uniqueCount="187">
  <si>
    <t>TCAC #</t>
  </si>
  <si>
    <t>Project Name</t>
  </si>
  <si>
    <t>Current Payment Financing</t>
  </si>
  <si>
    <t>Current Financing as % of TDC</t>
  </si>
  <si>
    <t>Deferred Govt Financing as % of TDC</t>
  </si>
  <si>
    <t>Tranche B Financing</t>
  </si>
  <si>
    <t>Tranche B Financing as % of TDC</t>
  </si>
  <si>
    <t>Other Funding Sources</t>
  </si>
  <si>
    <t>Other Funding as % of TDC</t>
  </si>
  <si>
    <t>Tax Credit Factor</t>
  </si>
  <si>
    <t>Investor Equity as % of TDC</t>
  </si>
  <si>
    <t>Total</t>
  </si>
  <si>
    <t>Average</t>
  </si>
  <si>
    <t>Weighted Average</t>
  </si>
  <si>
    <t>Total Development Cost (TDC)*</t>
  </si>
  <si>
    <t>Deferred Govt Financing**</t>
  </si>
  <si>
    <t>**Deferred Government Financing may reflect amounts not included in the TCAC competitive scoring system (public funding points and final tie breaker).  Uncommitted AHP funding is excluded from Deferred Government Financing; comitted AHP funding awards are included in Deferred Government Financing.</t>
  </si>
  <si>
    <t>Tax Credit Investor Equity</t>
  </si>
  <si>
    <t>New Construction</t>
  </si>
  <si>
    <t>Rehabilitation</t>
  </si>
  <si>
    <t>Construction Type</t>
  </si>
  <si>
    <t>Acquisition/Rehabilitation</t>
  </si>
  <si>
    <t xml:space="preserve">*For some projects, Total Development Cost and Funding Sources may reflect minor adjustments made after the application was received.  These may include changes related to exchanges of federal for state credit (State Credit Exchange or SCE), reductions in project cost resulting from an award amount less than requested, etc.  </t>
  </si>
  <si>
    <t>CA-2016-004</t>
  </si>
  <si>
    <t>Bella Vita (fka 401 Sepulveda)</t>
  </si>
  <si>
    <t>CA-2016-006</t>
  </si>
  <si>
    <t>Del Monte Senior Housing</t>
  </si>
  <si>
    <t>CA-2016-012</t>
  </si>
  <si>
    <t>New Zion Manor</t>
  </si>
  <si>
    <t>CA-2016-014</t>
  </si>
  <si>
    <t>Blue Hibiscus</t>
  </si>
  <si>
    <t>CA-2016-015</t>
  </si>
  <si>
    <t>Westside Palm Apartments</t>
  </si>
  <si>
    <t>CA-2016-016</t>
  </si>
  <si>
    <t>Canon Kip Community House</t>
  </si>
  <si>
    <t>CA-2016-018</t>
  </si>
  <si>
    <t>Oakcrest Heights (Savi Ranch II)</t>
  </si>
  <si>
    <t>CA-2016-021</t>
  </si>
  <si>
    <t>Anchor Village</t>
  </si>
  <si>
    <t>CA-2016-028</t>
  </si>
  <si>
    <t>623 Vernon Street Apartments</t>
  </si>
  <si>
    <t>CA-2016-029</t>
  </si>
  <si>
    <t>3706 San Pablo</t>
  </si>
  <si>
    <t>CA-2016-030</t>
  </si>
  <si>
    <t>RHF Crenshaw Gardens</t>
  </si>
  <si>
    <t>CA-2016-031</t>
  </si>
  <si>
    <t>Illinois Avenue Apartments</t>
  </si>
  <si>
    <t>CA-2016-033</t>
  </si>
  <si>
    <t xml:space="preserve">Morgan Hill Family </t>
  </si>
  <si>
    <t>CA-2016-035</t>
  </si>
  <si>
    <t>Haciendas 3</t>
  </si>
  <si>
    <t>CA-2016-038</t>
  </si>
  <si>
    <t>Los Adobes de Maria III</t>
  </si>
  <si>
    <t>CA-2016-040</t>
  </si>
  <si>
    <t>Second Street Studios</t>
  </si>
  <si>
    <t>CA-2016-042</t>
  </si>
  <si>
    <t>Adobe Villas Apartments</t>
  </si>
  <si>
    <t>CA-2016-043</t>
  </si>
  <si>
    <t>Villa del Comanche Apartments</t>
  </si>
  <si>
    <t>CA-2016-046</t>
  </si>
  <si>
    <t>Vista Hidden Valley Apartments</t>
  </si>
  <si>
    <t>CA-2016-048</t>
  </si>
  <si>
    <t>Courson Arts Colony East</t>
  </si>
  <si>
    <t>CA-2016-050</t>
  </si>
  <si>
    <t>Crenshaw Villas</t>
  </si>
  <si>
    <t>CA-2016-052</t>
  </si>
  <si>
    <t>Palo Verde Apartments</t>
  </si>
  <si>
    <t>CA-2016-054</t>
  </si>
  <si>
    <t>Loma Linda Veterans' Village (Loma Linda Vets)</t>
  </si>
  <si>
    <t>CA-2016-055</t>
  </si>
  <si>
    <t>Desert Hot Springs Portfolio</t>
  </si>
  <si>
    <t>CA-2016-056</t>
  </si>
  <si>
    <t>Rolling Hills II</t>
  </si>
  <si>
    <t>CA-2016-058</t>
  </si>
  <si>
    <t>Rolland Curtis East</t>
  </si>
  <si>
    <t>CA-2016-060</t>
  </si>
  <si>
    <t>Atwater Apartments</t>
  </si>
  <si>
    <t>CA-2016-062</t>
  </si>
  <si>
    <t>Vista de Oro Apartments</t>
  </si>
  <si>
    <t>CA-2016-063</t>
  </si>
  <si>
    <t>Stony Creek Senior Apartments II</t>
  </si>
  <si>
    <t>CA-2016-066</t>
  </si>
  <si>
    <t>Middleton Place</t>
  </si>
  <si>
    <t>CA-2016-067</t>
  </si>
  <si>
    <t>King 1101</t>
  </si>
  <si>
    <t>CA-2016-068</t>
  </si>
  <si>
    <t>Mission Cove Seniors</t>
  </si>
  <si>
    <t>CA-2016-069</t>
  </si>
  <si>
    <t>Pippin Apartments</t>
  </si>
  <si>
    <t>CA-2016-070</t>
  </si>
  <si>
    <t>Villa Encantada</t>
  </si>
  <si>
    <t>CA-2016-073</t>
  </si>
  <si>
    <t>Fullerton Heights</t>
  </si>
  <si>
    <t>CA-2016-074</t>
  </si>
  <si>
    <t>Hotel Fresno Apartments</t>
  </si>
  <si>
    <t>CA-2016-075</t>
  </si>
  <si>
    <t>QHA Homes I</t>
  </si>
  <si>
    <t>CA-2016-076</t>
  </si>
  <si>
    <t>Promenade at Creekside II</t>
  </si>
  <si>
    <t>CA-2016-077</t>
  </si>
  <si>
    <t>Fontana Sierra Family Apartments</t>
  </si>
  <si>
    <t>CA-2016-078</t>
  </si>
  <si>
    <t>180 W. Beamer Street Apartments</t>
  </si>
  <si>
    <t>CA-2016-080</t>
  </si>
  <si>
    <t>Solinas Village/Almond Court</t>
  </si>
  <si>
    <t>CA-2016-081</t>
  </si>
  <si>
    <t>Eagle Family Housing</t>
  </si>
  <si>
    <t>CA-2016-082</t>
  </si>
  <si>
    <t>Desert Horizon Apartments</t>
  </si>
  <si>
    <t>CA-2016-084</t>
  </si>
  <si>
    <t>Antelope Valley Veterans and Families</t>
  </si>
  <si>
    <t>CA-2016-086</t>
  </si>
  <si>
    <t>Francisquito Senior Apartments</t>
  </si>
  <si>
    <t>CA-2016-087</t>
  </si>
  <si>
    <t>Athens Vistas</t>
  </si>
  <si>
    <t>CA-2016-089</t>
  </si>
  <si>
    <t>Beacon Place</t>
  </si>
  <si>
    <t>CA-2016-092</t>
  </si>
  <si>
    <t>Wasco Farmworker Housing Project</t>
  </si>
  <si>
    <t>CA-2016-097</t>
  </si>
  <si>
    <t>Parkview Apartments</t>
  </si>
  <si>
    <t>CA-2016-098</t>
  </si>
  <si>
    <t>Delta Vista Manor</t>
  </si>
  <si>
    <t>CA-2016-104</t>
  </si>
  <si>
    <t>Tehachapi Manor II</t>
  </si>
  <si>
    <t>CA-2016-106</t>
  </si>
  <si>
    <t>Villa Rita</t>
  </si>
  <si>
    <t>CA-2016-107</t>
  </si>
  <si>
    <t>Castroville Farm Labor Center (FLC)</t>
  </si>
  <si>
    <t>CA-2016-109</t>
  </si>
  <si>
    <t>Met South</t>
  </si>
  <si>
    <t>CA-2016-110</t>
  </si>
  <si>
    <t>Hacienda Del Norte Apartments</t>
  </si>
  <si>
    <t>CA-2016-111</t>
  </si>
  <si>
    <t>Fullerton Family Housing</t>
  </si>
  <si>
    <t>CA-2016-112</t>
  </si>
  <si>
    <t>PARC 55 Senior Apartments</t>
  </si>
  <si>
    <t>CA-2016-114</t>
  </si>
  <si>
    <t>Finley Square</t>
  </si>
  <si>
    <t>CA-2016-115</t>
  </si>
  <si>
    <t>Grace Village Apartments</t>
  </si>
  <si>
    <t>CA-2016-117</t>
  </si>
  <si>
    <t>Santa Ana Arts Collective</t>
  </si>
  <si>
    <t>CA-2016-119</t>
  </si>
  <si>
    <t>Van Buren Senior Housing</t>
  </si>
  <si>
    <t>CA-2016-120</t>
  </si>
  <si>
    <t>1701 ECR</t>
  </si>
  <si>
    <t>CA-2016-123</t>
  </si>
  <si>
    <t>Renaissance at Parc Grove (fka Parc Grove Commons Northeast Veterans)</t>
  </si>
  <si>
    <t>CA-2016-125</t>
  </si>
  <si>
    <t>Memorial Village</t>
  </si>
  <si>
    <t>CA-2016-128</t>
  </si>
  <si>
    <t>Cesar Chavez Phase II</t>
  </si>
  <si>
    <t>CA-2016-129</t>
  </si>
  <si>
    <t>Pleasant Valley Pines Apartments</t>
  </si>
  <si>
    <t>CA-2016-131</t>
  </si>
  <si>
    <t>The Arroyo</t>
  </si>
  <si>
    <t>CA-2016-133</t>
  </si>
  <si>
    <t>Calistoga Senior Apartments</t>
  </si>
  <si>
    <t>CA-2016-134</t>
  </si>
  <si>
    <t>Coronel Apartments</t>
  </si>
  <si>
    <t>CA-2016-135</t>
  </si>
  <si>
    <t>Paul Williams Apartments</t>
  </si>
  <si>
    <t>CA-2016-136</t>
  </si>
  <si>
    <t>Weitzel Street Apartments</t>
  </si>
  <si>
    <t>CA-2016-137</t>
  </si>
  <si>
    <t>Mission Cove Family II</t>
  </si>
  <si>
    <t>CA-2016-138</t>
  </si>
  <si>
    <t>Edwina Benner Plaza</t>
  </si>
  <si>
    <t>CA-2016-140</t>
  </si>
  <si>
    <t>Vista del Puente</t>
  </si>
  <si>
    <t>CA-2016-142</t>
  </si>
  <si>
    <t>MacArthur Park Apartments Phase B</t>
  </si>
  <si>
    <t>CA-2016-148</t>
  </si>
  <si>
    <t>Fresno Edison Apartments Phase II</t>
  </si>
  <si>
    <t>CA-2016-152</t>
  </si>
  <si>
    <t>San Leandro Senior Apartments</t>
  </si>
  <si>
    <t>CA-2016-157</t>
  </si>
  <si>
    <t>PATH Villas Eucalyptus</t>
  </si>
  <si>
    <t>CA-2016-158</t>
  </si>
  <si>
    <t>Bow Street Apartments</t>
  </si>
  <si>
    <t>CA-2016-161</t>
  </si>
  <si>
    <t>Healdsburg Family Apartments</t>
  </si>
  <si>
    <t>CA-2016-162</t>
  </si>
  <si>
    <t>Walnut Street Family Apartments</t>
  </si>
  <si>
    <t>CA-2016-163</t>
  </si>
  <si>
    <t>Oakhurst Apartments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</si>
</sst>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quot;$&quot;#,##0.00000"/>
  </numFmts>
  <fonts count="44"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sz val="10"/>
      <color indexed="8"/>
      <name val="Arial"/>
      <family val="2"/>
    </font>
    <font>
      <u/>
      <sz val="10"/>
      <color indexed="12"/>
      <name val="Arial"/>
      <family val="2"/>
    </font>
    <font>
      <sz val="10"/>
      <name val="Arial"/>
      <family val="2"/>
    </font>
    <font>
      <u/>
      <sz val="11"/>
      <color indexed="12"/>
      <name val="Times New Roman"/>
      <family val="1"/>
    </font>
    <font>
      <sz val="10"/>
      <color theme="1"/>
      <name val="Arial"/>
      <family val="2"/>
    </font>
    <font>
      <b/>
      <i/>
      <sz val="11"/>
      <name val="Arial"/>
      <family val="2"/>
    </font>
    <font>
      <b/>
      <i/>
      <sz val="9"/>
      <name val="Arial"/>
      <family val="2"/>
    </font>
    <font>
      <b/>
      <i/>
      <sz val="9"/>
      <color indexed="9"/>
      <name val="Arial"/>
      <family val="2"/>
    </font>
    <font>
      <sz val="11"/>
      <name val="Arial"/>
      <family val="2"/>
    </font>
    <font>
      <sz val="10"/>
      <name val="Arial"/>
      <family val="2"/>
    </font>
    <font>
      <u/>
      <sz val="10"/>
      <color theme="11"/>
      <name val="Arial"/>
      <family val="2"/>
    </font>
    <font>
      <u/>
      <sz val="10"/>
      <color theme="11"/>
      <name val="Arial"/>
      <family val="2"/>
    </font>
    <font>
      <sz val="10"/>
      <color indexed="8"/>
      <name val="Arial"/>
      <family val="2"/>
    </font>
    <font>
      <sz val="10"/>
      <color indexed="8"/>
      <name val="Arial"/>
      <family val="2"/>
    </font>
    <font>
      <sz val="1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name val="Calibri"/>
      <family val="2"/>
      <scheme val="minor"/>
    </font>
    <font>
      <sz val="11"/>
      <color indexed="8"/>
      <name val="Calibri"/>
      <family val="2"/>
    </font>
    <font>
      <sz val="36"/>
      <name val="Times New Roman"/>
      <family val="1"/>
    </font>
    <font>
      <sz val="48"/>
      <name val="Times New Roman"/>
      <family val="1"/>
    </font>
    <font>
      <b/>
      <sz val="100"/>
      <name val="Arial"/>
      <family val="2"/>
    </font>
    <font>
      <sz val="11"/>
      <color theme="1"/>
      <name val="Arial"/>
      <family val="2"/>
    </font>
    <font>
      <sz val="12"/>
      <color indexed="8"/>
      <name val="Times New Roman"/>
      <family val="1"/>
    </font>
    <font>
      <sz val="12"/>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495">
    <xf numFmtId="0" fontId="0" fillId="0" borderId="0"/>
    <xf numFmtId="0" fontId="15" fillId="0" borderId="0" applyNumberFormat="0" applyFill="0" applyBorder="0" applyAlignment="0" applyProtection="0"/>
    <xf numFmtId="0" fontId="4"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1" fillId="0" borderId="0"/>
    <xf numFmtId="0" fontId="4" fillId="0" borderId="0"/>
    <xf numFmtId="0" fontId="6" fillId="0" borderId="0"/>
    <xf numFmtId="0" fontId="6" fillId="0" borderId="0"/>
    <xf numFmtId="0" fontId="4" fillId="0" borderId="0"/>
    <xf numFmtId="43" fontId="6" fillId="0" borderId="0" applyFont="0" applyFill="0" applyBorder="0" applyAlignment="0" applyProtection="0"/>
    <xf numFmtId="43" fontId="6" fillId="0" borderId="0" applyFont="0" applyFill="0" applyBorder="0" applyAlignment="0" applyProtection="0"/>
    <xf numFmtId="0" fontId="8" fillId="0" borderId="0"/>
    <xf numFmtId="0" fontId="6" fillId="0" borderId="0"/>
    <xf numFmtId="0" fontId="6" fillId="0" borderId="0"/>
    <xf numFmtId="0" fontId="1" fillId="0" borderId="0"/>
    <xf numFmtId="0" fontId="1" fillId="0" borderId="0"/>
    <xf numFmtId="0" fontId="4" fillId="0" borderId="0"/>
    <xf numFmtId="0" fontId="1" fillId="0" borderId="0"/>
    <xf numFmtId="43" fontId="6"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9" fillId="0" borderId="0" applyNumberFormat="0" applyBorder="0"/>
    <xf numFmtId="0" fontId="10" fillId="0" borderId="0" applyBorder="0" applyAlignment="0"/>
    <xf numFmtId="0" fontId="11" fillId="0" borderId="0" applyFill="0" applyBorder="0" applyAlignment="0"/>
    <xf numFmtId="0" fontId="6" fillId="0" borderId="0"/>
    <xf numFmtId="0" fontId="4" fillId="0" borderId="0"/>
    <xf numFmtId="0" fontId="4" fillId="0" borderId="0"/>
    <xf numFmtId="0" fontId="3" fillId="0" borderId="0"/>
    <xf numFmtId="0" fontId="3" fillId="0" borderId="0"/>
    <xf numFmtId="0" fontId="1" fillId="0" borderId="0"/>
    <xf numFmtId="0" fontId="1" fillId="0" borderId="0"/>
    <xf numFmtId="0" fontId="4" fillId="0" borderId="0"/>
    <xf numFmtId="0" fontId="12" fillId="0" borderId="0" applyNumberFormat="0" applyFill="0" applyBorder="0">
      <alignment horizontal="left"/>
    </xf>
    <xf numFmtId="0" fontId="13" fillId="0" borderId="0"/>
    <xf numFmtId="44"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0" borderId="0"/>
    <xf numFmtId="44" fontId="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0" borderId="0"/>
    <xf numFmtId="0" fontId="4" fillId="0" borderId="0">
      <alignment vertical="top"/>
    </xf>
    <xf numFmtId="0" fontId="16"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0" borderId="0"/>
    <xf numFmtId="0" fontId="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0" fontId="18" fillId="0" borderId="0"/>
    <xf numFmtId="0" fontId="6" fillId="0" borderId="0"/>
    <xf numFmtId="0" fontId="4" fillId="0" borderId="0">
      <alignment vertical="top"/>
    </xf>
    <xf numFmtId="0" fontId="4" fillId="0" borderId="0">
      <alignment vertical="top"/>
    </xf>
    <xf numFmtId="0" fontId="18" fillId="0" borderId="0"/>
    <xf numFmtId="0" fontId="4" fillId="0" borderId="0">
      <alignment vertical="top"/>
    </xf>
    <xf numFmtId="0" fontId="6" fillId="0" borderId="0"/>
    <xf numFmtId="0" fontId="1" fillId="0" borderId="0"/>
    <xf numFmtId="0" fontId="3" fillId="0" borderId="0"/>
    <xf numFmtId="0" fontId="18" fillId="0" borderId="0"/>
    <xf numFmtId="0" fontId="4" fillId="0" borderId="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6" applyNumberFormat="0" applyAlignment="0" applyProtection="0"/>
    <xf numFmtId="0" fontId="26" fillId="6" borderId="7" applyNumberFormat="0" applyAlignment="0" applyProtection="0"/>
    <xf numFmtId="0" fontId="27" fillId="6" borderId="6" applyNumberFormat="0" applyAlignment="0" applyProtection="0"/>
    <xf numFmtId="0" fontId="28" fillId="0" borderId="8" applyNumberFormat="0" applyFill="0" applyAlignment="0" applyProtection="0"/>
    <xf numFmtId="0" fontId="29" fillId="7"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44" fontId="1" fillId="0" borderId="0" applyFont="0" applyFill="0" applyBorder="0" applyAlignment="0" applyProtection="0"/>
    <xf numFmtId="0" fontId="4" fillId="0" borderId="0">
      <alignment vertical="top"/>
    </xf>
    <xf numFmtId="0" fontId="4" fillId="0" borderId="0"/>
    <xf numFmtId="0" fontId="4" fillId="0" borderId="0">
      <alignment vertical="top"/>
    </xf>
    <xf numFmtId="0" fontId="1" fillId="8" borderId="10" applyNumberFormat="0" applyFont="0" applyAlignment="0" applyProtection="0"/>
    <xf numFmtId="0" fontId="34" fillId="0" borderId="0" applyNumberFormat="0" applyFill="0" applyBorder="0" applyAlignment="0" applyProtection="0"/>
    <xf numFmtId="0" fontId="1" fillId="8" borderId="10" applyNumberFormat="0" applyFont="0" applyAlignment="0" applyProtection="0"/>
    <xf numFmtId="43" fontId="3" fillId="0" borderId="0" applyFont="0" applyFill="0" applyBorder="0" applyAlignment="0" applyProtection="0"/>
    <xf numFmtId="0" fontId="3" fillId="0" borderId="0"/>
    <xf numFmtId="0" fontId="4" fillId="0" borderId="0">
      <alignment vertical="top"/>
    </xf>
    <xf numFmtId="0" fontId="18" fillId="0" borderId="0"/>
    <xf numFmtId="0" fontId="4" fillId="0" borderId="0">
      <alignment vertical="top"/>
    </xf>
    <xf numFmtId="0" fontId="18" fillId="0" borderId="0"/>
    <xf numFmtId="0" fontId="3" fillId="0" borderId="0"/>
    <xf numFmtId="0" fontId="4" fillId="0" borderId="0">
      <alignment vertical="top"/>
    </xf>
    <xf numFmtId="0" fontId="4" fillId="0" borderId="0">
      <alignment vertical="top"/>
    </xf>
    <xf numFmtId="0" fontId="6"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33" fillId="12"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23" fillId="3" borderId="0" applyNumberFormat="0" applyBorder="0" applyAlignment="0" applyProtection="0"/>
    <xf numFmtId="0" fontId="27" fillId="6" borderId="6"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alignment vertical="top"/>
    </xf>
    <xf numFmtId="44" fontId="4" fillId="0" borderId="0" applyFont="0" applyFill="0" applyBorder="0" applyAlignment="0" applyProtection="0">
      <alignment vertical="top"/>
    </xf>
    <xf numFmtId="44" fontId="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xf numFmtId="0" fontId="4" fillId="0" borderId="0"/>
    <xf numFmtId="0" fontId="4" fillId="0" borderId="0"/>
    <xf numFmtId="0" fontId="1" fillId="0" borderId="0"/>
    <xf numFmtId="0" fontId="8" fillId="0" borderId="0"/>
    <xf numFmtId="0" fontId="6" fillId="0" borderId="0"/>
    <xf numFmtId="0" fontId="1" fillId="0" borderId="0"/>
    <xf numFmtId="0" fontId="4" fillId="0" borderId="0">
      <alignment vertical="top"/>
    </xf>
    <xf numFmtId="0" fontId="1" fillId="0" borderId="0"/>
    <xf numFmtId="0" fontId="1" fillId="0" borderId="0"/>
    <xf numFmtId="0" fontId="6" fillId="0" borderId="0"/>
    <xf numFmtId="0" fontId="1" fillId="0" borderId="0"/>
    <xf numFmtId="0" fontId="4" fillId="0" borderId="0"/>
    <xf numFmtId="0" fontId="6" fillId="0" borderId="0"/>
    <xf numFmtId="0" fontId="4" fillId="0" borderId="0">
      <alignment vertical="top"/>
    </xf>
    <xf numFmtId="0" fontId="1" fillId="0" borderId="0"/>
    <xf numFmtId="0" fontId="18" fillId="0" borderId="0"/>
    <xf numFmtId="0" fontId="18" fillId="0" borderId="0"/>
    <xf numFmtId="0" fontId="1" fillId="0" borderId="0"/>
    <xf numFmtId="0" fontId="6" fillId="0" borderId="0"/>
    <xf numFmtId="0" fontId="1" fillId="0" borderId="0"/>
    <xf numFmtId="0" fontId="4" fillId="0" borderId="0">
      <alignment vertical="top"/>
    </xf>
    <xf numFmtId="0" fontId="1" fillId="0" borderId="0"/>
    <xf numFmtId="0" fontId="1" fillId="0" borderId="0"/>
    <xf numFmtId="0" fontId="3" fillId="0" borderId="0"/>
    <xf numFmtId="0" fontId="1" fillId="0" borderId="0"/>
    <xf numFmtId="0" fontId="1"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6" fillId="0" borderId="0"/>
    <xf numFmtId="0" fontId="4" fillId="0" borderId="0"/>
    <xf numFmtId="0" fontId="1" fillId="0" borderId="0"/>
    <xf numFmtId="0" fontId="1" fillId="0" borderId="0"/>
    <xf numFmtId="0" fontId="1" fillId="0" borderId="0"/>
    <xf numFmtId="0" fontId="4" fillId="0" borderId="0">
      <alignment vertical="top"/>
    </xf>
    <xf numFmtId="0" fontId="1" fillId="0" borderId="0"/>
    <xf numFmtId="0" fontId="4" fillId="0" borderId="0"/>
    <xf numFmtId="0" fontId="1" fillId="0" borderId="0"/>
    <xf numFmtId="0" fontId="4" fillId="0" borderId="0"/>
    <xf numFmtId="0" fontId="6" fillId="0" borderId="0"/>
    <xf numFmtId="0" fontId="1" fillId="0" borderId="0"/>
    <xf numFmtId="0" fontId="1" fillId="0" borderId="0"/>
    <xf numFmtId="0" fontId="1" fillId="0" borderId="0"/>
    <xf numFmtId="0" fontId="36" fillId="8" borderId="10" applyNumberFormat="0" applyFont="0" applyAlignment="0" applyProtection="0"/>
    <xf numFmtId="0" fontId="36" fillId="8" borderId="10" applyNumberFormat="0" applyFont="0" applyAlignment="0" applyProtection="0"/>
    <xf numFmtId="0" fontId="1" fillId="8" borderId="10" applyNumberFormat="0" applyFont="0" applyAlignment="0" applyProtection="0"/>
    <xf numFmtId="0" fontId="36" fillId="8" borderId="10" applyNumberFormat="0" applyFont="0" applyAlignment="0" applyProtection="0"/>
    <xf numFmtId="0" fontId="26" fillId="6" borderId="7" applyNumberFormat="0" applyAlignment="0" applyProtection="0"/>
    <xf numFmtId="9" fontId="4" fillId="0" borderId="0" applyFont="0" applyFill="0" applyBorder="0" applyAlignment="0" applyProtection="0"/>
    <xf numFmtId="0" fontId="32" fillId="0" borderId="11" applyNumberFormat="0" applyFill="0" applyAlignment="0" applyProtection="0"/>
    <xf numFmtId="0" fontId="6" fillId="0" borderId="0"/>
    <xf numFmtId="0" fontId="6" fillId="0" borderId="0"/>
    <xf numFmtId="0" fontId="4" fillId="0" borderId="0">
      <alignment vertical="top"/>
    </xf>
  </cellStyleXfs>
  <cellXfs count="75">
    <xf numFmtId="0" fontId="0" fillId="0" borderId="0" xfId="0"/>
    <xf numFmtId="0" fontId="0" fillId="0" borderId="0" xfId="0"/>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xf>
    <xf numFmtId="0" fontId="2" fillId="0" borderId="1" xfId="0" applyFont="1" applyFill="1" applyBorder="1" applyAlignment="1">
      <alignment horizontal="center" wrapText="1"/>
    </xf>
    <xf numFmtId="164" fontId="2" fillId="0" borderId="1" xfId="0" applyNumberFormat="1" applyFont="1" applyFill="1" applyBorder="1" applyAlignment="1">
      <alignment horizontal="center" wrapText="1"/>
    </xf>
    <xf numFmtId="0" fontId="2" fillId="0" borderId="0" xfId="0" applyNumberFormat="1" applyFont="1" applyFill="1" applyAlignment="1">
      <alignment horizontal="right"/>
    </xf>
    <xf numFmtId="164" fontId="2" fillId="0" borderId="0" xfId="0" applyNumberFormat="1" applyFont="1" applyFill="1"/>
    <xf numFmtId="0" fontId="2" fillId="0" borderId="0" xfId="0" applyFont="1" applyFill="1"/>
    <xf numFmtId="6" fontId="2" fillId="0" borderId="0" xfId="0" applyNumberFormat="1" applyFont="1" applyFill="1"/>
    <xf numFmtId="0" fontId="3" fillId="0" borderId="2" xfId="0" quotePrefix="1" applyNumberFormat="1" applyFont="1" applyFill="1" applyBorder="1"/>
    <xf numFmtId="0" fontId="3" fillId="0" borderId="2" xfId="0" quotePrefix="1" applyNumberFormat="1" applyFont="1" applyFill="1" applyBorder="1" applyAlignment="1"/>
    <xf numFmtId="0" fontId="2" fillId="0" borderId="2" xfId="0" applyFont="1" applyFill="1" applyBorder="1"/>
    <xf numFmtId="164" fontId="2" fillId="0" borderId="2" xfId="0" applyNumberFormat="1" applyFont="1" applyFill="1" applyBorder="1"/>
    <xf numFmtId="0" fontId="3" fillId="0" borderId="0" xfId="0" applyFont="1" applyFill="1"/>
    <xf numFmtId="166" fontId="2" fillId="0" borderId="1" xfId="0" applyNumberFormat="1" applyFont="1" applyFill="1" applyBorder="1" applyAlignment="1">
      <alignment horizontal="center" wrapText="1"/>
    </xf>
    <xf numFmtId="166" fontId="2" fillId="0" borderId="0" xfId="0" applyNumberFormat="1" applyFont="1" applyFill="1" applyAlignment="1">
      <alignment horizontal="right"/>
    </xf>
    <xf numFmtId="166" fontId="2" fillId="0" borderId="0" xfId="0" applyNumberFormat="1" applyFont="1" applyFill="1"/>
    <xf numFmtId="166" fontId="2" fillId="0" borderId="2" xfId="0" applyNumberFormat="1" applyFont="1" applyFill="1" applyBorder="1"/>
    <xf numFmtId="0" fontId="0" fillId="0" borderId="0" xfId="0"/>
    <xf numFmtId="0" fontId="2" fillId="0" borderId="1" xfId="0" applyFont="1" applyFill="1" applyBorder="1" applyAlignment="1">
      <alignment horizontal="center" wrapText="1"/>
    </xf>
    <xf numFmtId="164" fontId="3" fillId="0" borderId="0" xfId="0" applyNumberFormat="1" applyFont="1"/>
    <xf numFmtId="6" fontId="2" fillId="0" borderId="0" xfId="0" applyNumberFormat="1" applyFont="1" applyFill="1" applyAlignment="1">
      <alignment horizontal="right"/>
    </xf>
    <xf numFmtId="164" fontId="2" fillId="0" borderId="0" xfId="0" applyNumberFormat="1" applyFont="1" applyFill="1"/>
    <xf numFmtId="0" fontId="0" fillId="0" borderId="0" xfId="0" applyFill="1"/>
    <xf numFmtId="6" fontId="2" fillId="0" borderId="0" xfId="0" applyNumberFormat="1" applyFont="1" applyFill="1"/>
    <xf numFmtId="0" fontId="2" fillId="0" borderId="2" xfId="0" applyFont="1" applyFill="1" applyBorder="1"/>
    <xf numFmtId="165" fontId="0" fillId="0" borderId="0" xfId="0" applyNumberFormat="1"/>
    <xf numFmtId="6" fontId="0" fillId="0" borderId="0" xfId="0" applyNumberFormat="1" applyAlignment="1">
      <alignment horizontal="center"/>
    </xf>
    <xf numFmtId="0" fontId="0" fillId="0" borderId="0" xfId="0" applyAlignment="1">
      <alignment horizontal="center"/>
    </xf>
    <xf numFmtId="0" fontId="3" fillId="0" borderId="0" xfId="0" applyFont="1" applyFill="1" applyAlignment="1">
      <alignment horizontal="center"/>
    </xf>
    <xf numFmtId="0" fontId="0" fillId="0" borderId="0" xfId="0" applyFill="1" applyAlignment="1">
      <alignment horizontal="center"/>
    </xf>
    <xf numFmtId="165" fontId="3" fillId="0" borderId="0" xfId="0" applyNumberFormat="1" applyFont="1" applyFill="1"/>
    <xf numFmtId="6" fontId="0" fillId="0" borderId="0" xfId="0" applyNumberFormat="1" applyFill="1"/>
    <xf numFmtId="6" fontId="3" fillId="0" borderId="0" xfId="0" applyNumberFormat="1" applyFont="1" applyFill="1" applyAlignment="1">
      <alignment horizontal="right"/>
    </xf>
    <xf numFmtId="165" fontId="0" fillId="0" borderId="0" xfId="0" applyNumberFormat="1" applyFill="1"/>
    <xf numFmtId="164" fontId="0" fillId="0" borderId="0" xfId="0" applyNumberFormat="1" applyFill="1"/>
    <xf numFmtId="0" fontId="2" fillId="0" borderId="0" xfId="0" applyFont="1" applyFill="1" applyBorder="1" applyAlignment="1">
      <alignment horizontal="center" wrapText="1"/>
    </xf>
    <xf numFmtId="165" fontId="2" fillId="0" borderId="0" xfId="0" applyNumberFormat="1" applyFont="1" applyFill="1" applyBorder="1" applyAlignment="1">
      <alignment horizontal="center" wrapText="1"/>
    </xf>
    <xf numFmtId="0" fontId="0" fillId="0" borderId="0" xfId="0" applyBorder="1"/>
    <xf numFmtId="6" fontId="3" fillId="0" borderId="0" xfId="0" applyNumberFormat="1" applyFont="1" applyFill="1" applyBorder="1"/>
    <xf numFmtId="6" fontId="3" fillId="0" borderId="0" xfId="0" applyNumberFormat="1" applyFont="1" applyFill="1" applyBorder="1" applyAlignment="1">
      <alignment horizontal="center"/>
    </xf>
    <xf numFmtId="0" fontId="35" fillId="0" borderId="0" xfId="0" applyFont="1" applyFill="1" applyBorder="1"/>
    <xf numFmtId="165" fontId="0" fillId="0" borderId="0" xfId="0" applyNumberFormat="1" applyFont="1" applyFill="1" applyBorder="1"/>
    <xf numFmtId="0" fontId="0" fillId="0" borderId="0" xfId="0" applyFont="1" applyFill="1" applyBorder="1"/>
    <xf numFmtId="0" fontId="0" fillId="0" borderId="0" xfId="0" applyFill="1" applyBorder="1"/>
    <xf numFmtId="165" fontId="35" fillId="0" borderId="0" xfId="0" applyNumberFormat="1" applyFont="1" applyFill="1" applyBorder="1"/>
    <xf numFmtId="6" fontId="35" fillId="0" borderId="0" xfId="0" applyNumberFormat="1" applyFont="1" applyFill="1" applyBorder="1"/>
    <xf numFmtId="165" fontId="0" fillId="0" borderId="0" xfId="0" applyNumberFormat="1" applyFill="1" applyBorder="1"/>
    <xf numFmtId="6" fontId="0" fillId="0" borderId="0" xfId="0" applyNumberFormat="1" applyBorder="1"/>
    <xf numFmtId="165" fontId="0" fillId="0" borderId="0" xfId="0" applyNumberFormat="1" applyBorder="1"/>
    <xf numFmtId="6" fontId="32" fillId="0" borderId="0" xfId="0" applyNumberFormat="1" applyFont="1" applyBorder="1" applyAlignment="1">
      <alignment horizontal="center"/>
    </xf>
    <xf numFmtId="0" fontId="41" fillId="0" borderId="0" xfId="14494" applyFont="1" applyAlignment="1">
      <alignment horizontal="left" vertical="top"/>
    </xf>
    <xf numFmtId="165" fontId="41" fillId="0" borderId="0" xfId="14494" applyNumberFormat="1" applyFont="1" applyAlignment="1">
      <alignment horizontal="right" vertical="top"/>
    </xf>
    <xf numFmtId="0" fontId="41" fillId="0" borderId="0" xfId="14494" applyFont="1" applyFill="1" applyAlignment="1">
      <alignment horizontal="left" vertical="top"/>
    </xf>
    <xf numFmtId="0" fontId="42" fillId="0" borderId="0" xfId="14494" applyFont="1" applyAlignment="1">
      <alignment horizontal="left" vertical="top"/>
    </xf>
    <xf numFmtId="0" fontId="41" fillId="33" borderId="0" xfId="14494" applyFont="1" applyFill="1" applyAlignment="1">
      <alignment horizontal="left" vertical="top"/>
    </xf>
    <xf numFmtId="165" fontId="41" fillId="0" borderId="1" xfId="14494" applyNumberFormat="1" applyFont="1" applyBorder="1" applyAlignment="1">
      <alignment horizontal="right" vertical="top"/>
    </xf>
    <xf numFmtId="165" fontId="42" fillId="0" borderId="0" xfId="31" applyNumberFormat="1" applyFont="1" applyFill="1" applyAlignment="1">
      <alignment horizontal="right" vertical="top"/>
    </xf>
    <xf numFmtId="164" fontId="42" fillId="0" borderId="0" xfId="0" applyNumberFormat="1" applyFont="1" applyFill="1" applyAlignment="1">
      <alignment horizontal="center"/>
    </xf>
    <xf numFmtId="165" fontId="42" fillId="0" borderId="0" xfId="0" applyNumberFormat="1" applyFont="1" applyFill="1" applyBorder="1" applyAlignment="1">
      <alignment horizontal="right" vertical="center"/>
    </xf>
    <xf numFmtId="6" fontId="42" fillId="0" borderId="0" xfId="0" applyNumberFormat="1" applyFont="1" applyFill="1" applyAlignment="1">
      <alignment horizontal="right"/>
    </xf>
    <xf numFmtId="166" fontId="42" fillId="0" borderId="0" xfId="0" applyNumberFormat="1" applyFont="1" applyFill="1" applyBorder="1" applyAlignment="1">
      <alignment horizontal="right" vertical="center"/>
    </xf>
    <xf numFmtId="165" fontId="42" fillId="0" borderId="0" xfId="0" applyNumberFormat="1" applyFont="1" applyFill="1" applyBorder="1" applyAlignment="1">
      <alignment vertical="center"/>
    </xf>
    <xf numFmtId="165" fontId="42" fillId="0" borderId="0" xfId="0" applyNumberFormat="1" applyFont="1" applyFill="1" applyBorder="1"/>
    <xf numFmtId="165" fontId="43" fillId="0" borderId="0" xfId="0" applyNumberFormat="1" applyFont="1" applyFill="1" applyBorder="1" applyAlignment="1"/>
    <xf numFmtId="6" fontId="42" fillId="0" borderId="0" xfId="0" applyNumberFormat="1" applyFont="1" applyFill="1" applyAlignment="1"/>
    <xf numFmtId="165" fontId="42" fillId="0" borderId="1" xfId="31" applyNumberFormat="1" applyFont="1" applyFill="1" applyBorder="1" applyAlignment="1">
      <alignment horizontal="right" vertical="top"/>
    </xf>
    <xf numFmtId="164" fontId="42" fillId="0" borderId="1" xfId="0" applyNumberFormat="1" applyFont="1" applyFill="1" applyBorder="1" applyAlignment="1">
      <alignment horizontal="center"/>
    </xf>
    <xf numFmtId="165" fontId="42" fillId="0" borderId="1" xfId="0" applyNumberFormat="1" applyFont="1" applyFill="1" applyBorder="1" applyAlignment="1">
      <alignment horizontal="right" vertical="center"/>
    </xf>
    <xf numFmtId="165" fontId="42" fillId="0" borderId="1" xfId="0" applyNumberFormat="1" applyFont="1" applyFill="1" applyBorder="1" applyAlignment="1">
      <alignment vertical="center"/>
    </xf>
    <xf numFmtId="6" fontId="42" fillId="0" borderId="1" xfId="0" applyNumberFormat="1" applyFont="1" applyFill="1" applyBorder="1" applyAlignment="1">
      <alignment horizontal="right"/>
    </xf>
    <xf numFmtId="166" fontId="42" fillId="0" borderId="1" xfId="0" applyNumberFormat="1" applyFont="1" applyFill="1" applyBorder="1" applyAlignment="1">
      <alignment horizontal="right" vertical="center"/>
    </xf>
    <xf numFmtId="3" fontId="42" fillId="0" borderId="0" xfId="0" applyNumberFormat="1" applyFont="1" applyFill="1" applyAlignment="1">
      <alignment horizontal="right"/>
    </xf>
    <xf numFmtId="0" fontId="0" fillId="0" borderId="0" xfId="0" applyFill="1" applyAlignment="1">
      <alignment horizontal="left" wrapText="1"/>
    </xf>
  </cellXfs>
  <cellStyles count="14495">
    <cellStyle name="20% - Accent1" xfId="14335" builtinId="30" customBuiltin="1"/>
    <cellStyle name="20% - Accent1 2" xfId="14375"/>
    <cellStyle name="20% - Accent2" xfId="14339" builtinId="34" customBuiltin="1"/>
    <cellStyle name="20% - Accent2 2" xfId="14376"/>
    <cellStyle name="20% - Accent3" xfId="14343" builtinId="38" customBuiltin="1"/>
    <cellStyle name="20% - Accent3 2" xfId="14377"/>
    <cellStyle name="20% - Accent4" xfId="14347" builtinId="42" customBuiltin="1"/>
    <cellStyle name="20% - Accent4 2" xfId="14378"/>
    <cellStyle name="20% - Accent5" xfId="14351" builtinId="46" customBuiltin="1"/>
    <cellStyle name="20% - Accent6" xfId="14355" builtinId="50" customBuiltin="1"/>
    <cellStyle name="40% - Accent1" xfId="14336" builtinId="31" customBuiltin="1"/>
    <cellStyle name="40% - Accent1 2" xfId="14379"/>
    <cellStyle name="40% - Accent2" xfId="14340" builtinId="35" customBuiltin="1"/>
    <cellStyle name="40% - Accent3" xfId="14344" builtinId="39" customBuiltin="1"/>
    <cellStyle name="40% - Accent3 2" xfId="14380"/>
    <cellStyle name="40% - Accent4" xfId="14348" builtinId="43" customBuiltin="1"/>
    <cellStyle name="40% - Accent4 2" xfId="14381"/>
    <cellStyle name="40% - Accent5" xfId="14352" builtinId="47" customBuiltin="1"/>
    <cellStyle name="40% - Accent6" xfId="14356" builtinId="51" customBuiltin="1"/>
    <cellStyle name="40% - Accent6 2" xfId="14382"/>
    <cellStyle name="60% - Accent1" xfId="14337" builtinId="32" customBuiltin="1"/>
    <cellStyle name="60% - Accent1 2" xfId="14383"/>
    <cellStyle name="60% - Accent2" xfId="14341" builtinId="36" customBuiltin="1"/>
    <cellStyle name="60% - Accent3" xfId="14345" builtinId="40" customBuiltin="1"/>
    <cellStyle name="60% - Accent3 2" xfId="14384"/>
    <cellStyle name="60% - Accent4" xfId="14349" builtinId="44" customBuiltin="1"/>
    <cellStyle name="60% - Accent4 2" xfId="14385"/>
    <cellStyle name="60% - Accent5" xfId="14353" builtinId="48" customBuiltin="1"/>
    <cellStyle name="60% - Accent6" xfId="14357" builtinId="52" customBuiltin="1"/>
    <cellStyle name="60% - Accent6 2" xfId="14386"/>
    <cellStyle name="Accent1" xfId="14334" builtinId="29" customBuiltin="1"/>
    <cellStyle name="Accent1 2" xfId="14387"/>
    <cellStyle name="Accent2" xfId="14338" builtinId="33" customBuiltin="1"/>
    <cellStyle name="Accent2 2" xfId="14388"/>
    <cellStyle name="Accent3" xfId="14342" builtinId="37" customBuiltin="1"/>
    <cellStyle name="Accent3 2" xfId="14389"/>
    <cellStyle name="Accent4" xfId="14346" builtinId="41" customBuiltin="1"/>
    <cellStyle name="Accent4 2" xfId="14390"/>
    <cellStyle name="Accent5" xfId="14350" builtinId="45" customBuiltin="1"/>
    <cellStyle name="Accent6" xfId="14354" builtinId="49" customBuiltin="1"/>
    <cellStyle name="Bad" xfId="14324" builtinId="27" customBuiltin="1"/>
    <cellStyle name="Bad 2" xfId="14391"/>
    <cellStyle name="Calculation" xfId="14328" builtinId="22" customBuiltin="1"/>
    <cellStyle name="Calculation 2" xfId="14392"/>
    <cellStyle name="Check Cell" xfId="14330" builtinId="23" customBuiltin="1"/>
    <cellStyle name="Comma 2" xfId="11"/>
    <cellStyle name="Comma 2 2" xfId="12"/>
    <cellStyle name="Comma 2 2 2" xfId="589"/>
    <cellStyle name="Comma 2 3" xfId="21"/>
    <cellStyle name="Comma 2 3 2" xfId="1949"/>
    <cellStyle name="Comma 2 4" xfId="14393"/>
    <cellStyle name="Comma 3" xfId="20"/>
    <cellStyle name="Comma 3 2" xfId="14365"/>
    <cellStyle name="Comma 3 2 2" xfId="14395"/>
    <cellStyle name="Comma 3 2 3" xfId="14394"/>
    <cellStyle name="Comma 3 3" xfId="14396"/>
    <cellStyle name="Comma 4" xfId="14397"/>
    <cellStyle name="Comma 4 2" xfId="14398"/>
    <cellStyle name="Comma 4 2 2" xfId="14399"/>
    <cellStyle name="Comma 4 2 2 2" xfId="14400"/>
    <cellStyle name="Comma 4 2 3" xfId="14401"/>
    <cellStyle name="Comma 4 3" xfId="14402"/>
    <cellStyle name="Comma 4 3 2" xfId="14403"/>
    <cellStyle name="Comma 4 4" xfId="14404"/>
    <cellStyle name="Comma 5" xfId="14405"/>
    <cellStyle name="Currency 2" xfId="23"/>
    <cellStyle name="Currency 2 2" xfId="14406"/>
    <cellStyle name="Currency 2 3" xfId="14407"/>
    <cellStyle name="Currency 2 3 2" xfId="14408"/>
    <cellStyle name="Currency 3" xfId="24"/>
    <cellStyle name="Currency 3 2" xfId="14358"/>
    <cellStyle name="Currency 3 2 2" xfId="14411"/>
    <cellStyle name="Currency 3 2 3" xfId="14412"/>
    <cellStyle name="Currency 3 2 4" xfId="14410"/>
    <cellStyle name="Currency 3 3" xfId="14413"/>
    <cellStyle name="Currency 3 4" xfId="14414"/>
    <cellStyle name="Currency 3 5" xfId="14415"/>
    <cellStyle name="Currency 3 6" xfId="14409"/>
    <cellStyle name="Currency 4" xfId="25"/>
    <cellStyle name="Currency 4 2" xfId="26"/>
    <cellStyle name="Currency 4 3" xfId="27"/>
    <cellStyle name="Currency 4 3 2" xfId="14416"/>
    <cellStyle name="Currency 4 4" xfId="14417"/>
    <cellStyle name="Currency 5" xfId="22"/>
    <cellStyle name="Currency 5 2" xfId="14418"/>
    <cellStyle name="Currency 5 2 2" xfId="14419"/>
    <cellStyle name="Currency 5 2 2 2" xfId="14420"/>
    <cellStyle name="Currency 5 3" xfId="14421"/>
    <cellStyle name="Currency 5 3 2" xfId="14422"/>
    <cellStyle name="Currency 6" xfId="41"/>
    <cellStyle name="Currency 6 2" xfId="273"/>
    <cellStyle name="Currency 7" xfId="14423"/>
    <cellStyle name="Currency 7 2" xfId="14424"/>
    <cellStyle name="Currency 7 3" xfId="14425"/>
    <cellStyle name="Currency 7 4" xfId="14426"/>
    <cellStyle name="Currency 8" xfId="14427"/>
    <cellStyle name="Currency 9" xfId="14428"/>
    <cellStyle name="Explanatory Text" xfId="14332"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18"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268" builtinId="9" hidden="1"/>
    <cellStyle name="Followed Hyperlink" xfId="269" builtinId="9" hidden="1"/>
    <cellStyle name="Followed Hyperlink" xfId="271" builtinId="9" hidden="1"/>
    <cellStyle name="Followed Hyperlink" xfId="270"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668"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818" builtinId="9" hidden="1"/>
    <cellStyle name="Followed Hyperlink" xfId="819" builtinId="9" hidden="1"/>
    <cellStyle name="Followed Hyperlink" xfId="821" builtinId="9" hidden="1"/>
    <cellStyle name="Followed Hyperlink" xfId="820"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588" builtinId="9" hidden="1"/>
    <cellStyle name="Followed Hyperlink" xfId="587" builtinId="9" hidden="1"/>
    <cellStyle name="Followed Hyperlink" xfId="586" builtinId="9" hidden="1"/>
    <cellStyle name="Followed Hyperlink" xfId="585" builtinId="9" hidden="1"/>
    <cellStyle name="Followed Hyperlink" xfId="583" builtinId="9" hidden="1"/>
    <cellStyle name="Followed Hyperlink" xfId="584" builtinId="9" hidden="1"/>
    <cellStyle name="Followed Hyperlink" xfId="579" builtinId="9" hidden="1"/>
    <cellStyle name="Followed Hyperlink" xfId="578"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189"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339" builtinId="9" hidden="1"/>
    <cellStyle name="Followed Hyperlink" xfId="1340" builtinId="9" hidden="1"/>
    <cellStyle name="Followed Hyperlink" xfId="1342" builtinId="9" hidden="1"/>
    <cellStyle name="Followed Hyperlink" xfId="1341"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724"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725"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034"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035"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334"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335"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19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633"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634"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1951"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2932"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2933"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1954"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231"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232"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19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530"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531"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831"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832"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140"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141"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440"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441"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0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739"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740"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057"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038"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039"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4060"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337"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338"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40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636"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637"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91" builtinId="9" hidden="1"/>
    <cellStyle name="Followed Hyperlink" xfId="1121" builtinId="9" hidden="1"/>
    <cellStyle name="Followed Hyperlink" xfId="1120" builtinId="9" hidden="1"/>
    <cellStyle name="Followed Hyperlink" xfId="582" builtinId="9" hidden="1"/>
    <cellStyle name="Followed Hyperlink" xfId="1641" builtinId="9" hidden="1"/>
    <cellStyle name="Followed Hyperlink" xfId="4056" builtinId="9" hidden="1"/>
    <cellStyle name="Followed Hyperlink" xfId="1640" builtinId="9" hidden="1"/>
    <cellStyle name="Followed Hyperlink" xfId="1647"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5930"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5931"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240"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241"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540"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541"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1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839"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840"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6157"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138"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139"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6160"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437"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438"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61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736"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737"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1643" builtinId="9" hidden="1"/>
    <cellStyle name="Followed Hyperlink" xfId="592" builtinId="9" hidden="1"/>
    <cellStyle name="Followed Hyperlink" xfId="4058" builtinId="9" hidden="1"/>
    <cellStyle name="Followed Hyperlink" xfId="1950" builtinId="9" hidden="1"/>
    <cellStyle name="Followed Hyperlink" xfId="576" builtinId="9" hidden="1"/>
    <cellStyle name="Followed Hyperlink" xfId="6155" builtinId="9" hidden="1"/>
    <cellStyle name="Followed Hyperlink" xfId="580" builtinId="9" hidden="1"/>
    <cellStyle name="Followed Hyperlink" xfId="58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029"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030"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337"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338"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637"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638"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2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8936"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8937"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8255"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235"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236"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8257"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534"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535"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82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833"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834"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4063" builtinId="9" hidden="1"/>
    <cellStyle name="Followed Hyperlink" xfId="4062" builtinId="9" hidden="1"/>
    <cellStyle name="Followed Hyperlink" xfId="6158" builtinId="9" hidden="1"/>
    <cellStyle name="Followed Hyperlink" xfId="1646" builtinId="9" hidden="1"/>
    <cellStyle name="Followed Hyperlink" xfId="581" builtinId="9" hidden="1"/>
    <cellStyle name="Followed Hyperlink" xfId="8254" builtinId="9" hidden="1"/>
    <cellStyle name="Followed Hyperlink" xfId="577" builtinId="9" hidden="1"/>
    <cellStyle name="Followed Hyperlink" xfId="7961"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126"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127"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433"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434"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733"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734"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3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032"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033"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0353"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331"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332"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03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630"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631"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0356"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1929"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1930"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6163" builtinId="9" hidden="1"/>
    <cellStyle name="Followed Hyperlink" xfId="6162" builtinId="9" hidden="1"/>
    <cellStyle name="Followed Hyperlink" xfId="8256" builtinId="9" hidden="1"/>
    <cellStyle name="Followed Hyperlink" xfId="4059" builtinId="9" hidden="1"/>
    <cellStyle name="Followed Hyperlink" xfId="575" builtinId="9" hidden="1"/>
    <cellStyle name="Followed Hyperlink" xfId="10351" builtinId="9" hidden="1"/>
    <cellStyle name="Followed Hyperlink" xfId="1642" builtinId="9" hidden="1"/>
    <cellStyle name="Followed Hyperlink" xfId="10058"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22"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223"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527"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528"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827"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828"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24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126"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127"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2448"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425"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426"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24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724"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725"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2450"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023"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024"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590" builtinId="9" hidden="1"/>
    <cellStyle name="Followed Hyperlink" xfId="898" builtinId="9" hidden="1"/>
    <cellStyle name="Followed Hyperlink" xfId="5929" builtinId="9" hidden="1"/>
    <cellStyle name="Followed Hyperlink" xfId="6156" builtinId="9" hidden="1"/>
    <cellStyle name="Followed Hyperlink" xfId="1648" builtinId="9" hidden="1"/>
    <cellStyle name="Followed Hyperlink" xfId="1343" builtinId="9" hidden="1"/>
    <cellStyle name="Followed Hyperlink" xfId="10352" builtinId="9" hidden="1"/>
    <cellStyle name="Followed Hyperlink" xfId="3755" builtinId="9" hidden="1"/>
    <cellStyle name="Followed Hyperlink" xfId="8260" builtinId="9" hidden="1"/>
    <cellStyle name="Followed Hyperlink" xfId="8259" builtinId="9" hidden="1"/>
    <cellStyle name="Followed Hyperlink" xfId="10354" builtinId="9" hidden="1"/>
    <cellStyle name="Followed Hyperlink" xfId="6159" builtinId="9" hidden="1"/>
    <cellStyle name="Followed Hyperlink" xfId="1644" builtinId="9" hidden="1"/>
    <cellStyle name="Followed Hyperlink" xfId="12447" builtinId="9" hidden="1"/>
    <cellStyle name="Followed Hyperlink" xfId="1" builtinId="9" hidden="1"/>
    <cellStyle name="Followed Hyperlink" xfId="12154"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Good" xfId="14323" builtinId="26" customBuiltin="1"/>
    <cellStyle name="Heading 1" xfId="14319" builtinId="16" customBuiltin="1"/>
    <cellStyle name="Heading 1 2" xfId="14429"/>
    <cellStyle name="Heading 2" xfId="14320" builtinId="17" customBuiltin="1"/>
    <cellStyle name="Heading 2 2" xfId="14430"/>
    <cellStyle name="Heading 3" xfId="14321" builtinId="18" customBuiltin="1"/>
    <cellStyle name="Heading 3 2" xfId="14431"/>
    <cellStyle name="Heading 4" xfId="14322" builtinId="19" customBuiltin="1"/>
    <cellStyle name="Heading 4 2" xfId="14432"/>
    <cellStyle name="Hyperlink 2" xfId="3"/>
    <cellStyle name="Hyperlink 2 2" xfId="14433"/>
    <cellStyle name="Hyperlink 3" xfId="4"/>
    <cellStyle name="Input" xfId="14326" builtinId="20" customBuiltin="1"/>
    <cellStyle name="Label" xfId="28"/>
    <cellStyle name="Label No Shade" xfId="29"/>
    <cellStyle name="Label Shaded" xfId="30"/>
    <cellStyle name="Linked Cell" xfId="14329" builtinId="24" customBuiltin="1"/>
    <cellStyle name="Map Labels" xfId="14434"/>
    <cellStyle name="Map Legend" xfId="14435"/>
    <cellStyle name="Map Title" xfId="14436"/>
    <cellStyle name="Neutral" xfId="14325" builtinId="28" customBuiltin="1"/>
    <cellStyle name="Normal" xfId="0" builtinId="0"/>
    <cellStyle name="Normal 10" xfId="14437"/>
    <cellStyle name="Normal 10 2" xfId="14438"/>
    <cellStyle name="Normal 11" xfId="14439"/>
    <cellStyle name="Normal 11 2 3" xfId="14493"/>
    <cellStyle name="Normal 12" xfId="14440"/>
    <cellStyle name="Normal 13 2" xfId="14492"/>
    <cellStyle name="Normal 17" xfId="14494"/>
    <cellStyle name="Normal 2" xfId="5"/>
    <cellStyle name="Normal 2 2" xfId="13"/>
    <cellStyle name="Normal 2 2 2" xfId="31"/>
    <cellStyle name="Normal 2 2 2 2" xfId="14317"/>
    <cellStyle name="Normal 2 2 3" xfId="14318"/>
    <cellStyle name="Normal 2 2 4" xfId="14441"/>
    <cellStyle name="Normal 2 3" xfId="15"/>
    <cellStyle name="Normal 2 3 2" xfId="32"/>
    <cellStyle name="Normal 2 3 2 2" xfId="14308"/>
    <cellStyle name="Normal 2 3 3" xfId="14442"/>
    <cellStyle name="Normal 2 4" xfId="9"/>
    <cellStyle name="Normal 2 4 2" xfId="33"/>
    <cellStyle name="Normal 2 4 2 2" xfId="14312"/>
    <cellStyle name="Normal 2 4 2 3" xfId="14367"/>
    <cellStyle name="Normal 2 4 2 3 2" xfId="14444"/>
    <cellStyle name="Normal 2 4 2 3 3" xfId="14443"/>
    <cellStyle name="Normal 2 4 2 4" xfId="14445"/>
    <cellStyle name="Normal 2 4 3" xfId="14359"/>
    <cellStyle name="Normal 2 4 3 2" xfId="14368"/>
    <cellStyle name="Normal 2 4 3 3" xfId="14446"/>
    <cellStyle name="Normal 2 4 4" xfId="14447"/>
    <cellStyle name="Normal 2 4 5" xfId="14448"/>
    <cellStyle name="Normal 2 4 6" xfId="14449"/>
    <cellStyle name="Normal 2 5" xfId="8"/>
    <cellStyle name="Normal 2 5 2" xfId="14315"/>
    <cellStyle name="Normal 2 5 2 2" xfId="14370"/>
    <cellStyle name="Normal 2 5 3" xfId="14360"/>
    <cellStyle name="Normal 2 5 3 2" xfId="14369"/>
    <cellStyle name="Normal 2 5 4" xfId="14450"/>
    <cellStyle name="Normal 2 5 5" xfId="14451"/>
    <cellStyle name="Normal 2 5 6" xfId="14452"/>
    <cellStyle name="Normal 2 6" xfId="14311"/>
    <cellStyle name="Normal 2 6 2" xfId="14453"/>
    <cellStyle name="Normal 2 7" xfId="14454"/>
    <cellStyle name="Normal 3" xfId="6"/>
    <cellStyle name="Normal 3 2" xfId="16"/>
    <cellStyle name="Normal 3 2 2" xfId="1952"/>
    <cellStyle name="Normal 3 2 3" xfId="14309"/>
    <cellStyle name="Normal 3 2 4" xfId="14455"/>
    <cellStyle name="Normal 3 3" xfId="14"/>
    <cellStyle name="Normal 3 3 2" xfId="14310"/>
    <cellStyle name="Normal 3 3 3" xfId="14456"/>
    <cellStyle name="Normal 3 4" xfId="19"/>
    <cellStyle name="Normal 3 4 2" xfId="14313"/>
    <cellStyle name="Normal 3 5" xfId="14457"/>
    <cellStyle name="Normal 3 5 2" xfId="14458"/>
    <cellStyle name="Normal 4" xfId="7"/>
    <cellStyle name="Normal 4 2" xfId="35"/>
    <cellStyle name="Normal 4 2 2" xfId="14314"/>
    <cellStyle name="Normal 4 2 2 2" xfId="14372"/>
    <cellStyle name="Normal 4 2 2 3" xfId="14459"/>
    <cellStyle name="Normal 4 2 2 4" xfId="14460"/>
    <cellStyle name="Normal 4 2 3" xfId="14361"/>
    <cellStyle name="Normal 4 2 3 2" xfId="14371"/>
    <cellStyle name="Normal 4 2 4" xfId="14461"/>
    <cellStyle name="Normal 4 2 4 2" xfId="14462"/>
    <cellStyle name="Normal 4 3" xfId="36"/>
    <cellStyle name="Normal 4 3 2" xfId="1956"/>
    <cellStyle name="Normal 4 3 2 2" xfId="14373"/>
    <cellStyle name="Normal 4 3 2 2 2" xfId="14463"/>
    <cellStyle name="Normal 4 3 2 3" xfId="14464"/>
    <cellStyle name="Normal 4 3 3" xfId="14366"/>
    <cellStyle name="Normal 4 3 3 2" xfId="14466"/>
    <cellStyle name="Normal 4 3 3 3" xfId="14465"/>
    <cellStyle name="Normal 4 3 4" xfId="14467"/>
    <cellStyle name="Normal 4 4" xfId="34"/>
    <cellStyle name="Normal 4 4 2" xfId="350"/>
    <cellStyle name="Normal 4 4 3" xfId="14468"/>
    <cellStyle name="Normal 4 5" xfId="14469"/>
    <cellStyle name="Normal 4 6" xfId="14470"/>
    <cellStyle name="Normal 5" xfId="2"/>
    <cellStyle name="Normal 5 2" xfId="18"/>
    <cellStyle name="Normal 5 2 2" xfId="349"/>
    <cellStyle name="Normal 5 2 2 2" xfId="1957"/>
    <cellStyle name="Normal 5 2 2 3" xfId="14316"/>
    <cellStyle name="Normal 5 2 2 4" xfId="14471"/>
    <cellStyle name="Normal 5 2 3" xfId="573"/>
    <cellStyle name="Normal 5 2 4" xfId="1645"/>
    <cellStyle name="Normal 5 2 5" xfId="14472"/>
    <cellStyle name="Normal 5 3" xfId="10"/>
    <cellStyle name="Normal 5 3 2" xfId="14374"/>
    <cellStyle name="Normal 5 3 3" xfId="14473"/>
    <cellStyle name="Normal 5 3 4" xfId="14474"/>
    <cellStyle name="Normal 5 4" xfId="37"/>
    <cellStyle name="Normal 5 4 2" xfId="14475"/>
    <cellStyle name="Normal 6" xfId="17"/>
    <cellStyle name="Normal 6 2" xfId="38"/>
    <cellStyle name="Normal 6 2 2" xfId="351"/>
    <cellStyle name="Normal 6 2 2 2" xfId="14476"/>
    <cellStyle name="Normal 6 2 3" xfId="574"/>
    <cellStyle name="Normal 6 3" xfId="14477"/>
    <cellStyle name="Normal 6 3 2" xfId="14478"/>
    <cellStyle name="Normal 7" xfId="40"/>
    <cellStyle name="Normal 7 2" xfId="272"/>
    <cellStyle name="Normal 8" xfId="822"/>
    <cellStyle name="Normal 8 2" xfId="1953"/>
    <cellStyle name="Normal 8 2 2" xfId="14479"/>
    <cellStyle name="Normal 8 3" xfId="14307"/>
    <cellStyle name="Normal 8 3 2" xfId="14480"/>
    <cellStyle name="Normal 9" xfId="14481"/>
    <cellStyle name="Normal 9 2" xfId="14482"/>
    <cellStyle name="Normal 9 2 2" xfId="14483"/>
    <cellStyle name="Normal 9 3" xfId="14484"/>
    <cellStyle name="Note" xfId="14364" builtinId="10" customBuiltin="1"/>
    <cellStyle name="Note 2" xfId="14362"/>
    <cellStyle name="Note 2 2" xfId="14486"/>
    <cellStyle name="Note 2 3" xfId="14485"/>
    <cellStyle name="Note 3" xfId="14487"/>
    <cellStyle name="Note 3 2" xfId="14488"/>
    <cellStyle name="Output" xfId="14327" builtinId="21" customBuiltin="1"/>
    <cellStyle name="Output 2" xfId="14489"/>
    <cellStyle name="Percent 2" xfId="117"/>
    <cellStyle name="Percent 3" xfId="14490"/>
    <cellStyle name="Text Entry" xfId="39"/>
    <cellStyle name="Title 2" xfId="14363"/>
    <cellStyle name="Total" xfId="14333" builtinId="25" customBuiltin="1"/>
    <cellStyle name="Total 2" xfId="14491"/>
    <cellStyle name="Warning Text" xfId="14331"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4"/>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5.85546875" style="24" customWidth="1"/>
    <col min="2" max="2" width="50" style="24" bestFit="1" customWidth="1"/>
    <col min="3" max="3" width="30.7109375" style="24" customWidth="1"/>
    <col min="4" max="4" width="16.140625" style="24" bestFit="1" customWidth="1"/>
    <col min="5" max="6" width="14.7109375" customWidth="1"/>
    <col min="7" max="7" width="15.7109375" customWidth="1"/>
    <col min="8" max="8" width="10.42578125" customWidth="1"/>
    <col min="9" max="9" width="14.140625" style="24" customWidth="1"/>
    <col min="10" max="10" width="10.7109375" customWidth="1"/>
    <col min="11" max="11" width="13.7109375" customWidth="1"/>
    <col min="12" max="12" width="10.7109375" customWidth="1"/>
    <col min="13" max="13" width="11.42578125" customWidth="1"/>
    <col min="14" max="14" width="15.85546875" customWidth="1"/>
    <col min="15" max="15" width="10.7109375" customWidth="1"/>
    <col min="16" max="16" width="19.42578125" customWidth="1"/>
    <col min="17" max="17" width="14.5703125" style="29" customWidth="1"/>
    <col min="18" max="18" width="58.140625" bestFit="1" customWidth="1"/>
    <col min="19" max="19" width="11.7109375" style="27" customWidth="1"/>
    <col min="20" max="20" width="51.28515625" bestFit="1" customWidth="1"/>
    <col min="21" max="21" width="11.7109375" style="27" customWidth="1"/>
    <col min="22" max="22" width="60.28515625" bestFit="1" customWidth="1"/>
    <col min="23" max="23" width="11.7109375" style="27" customWidth="1"/>
    <col min="24" max="24" width="60.28515625" bestFit="1" customWidth="1"/>
    <col min="25" max="25" width="11.7109375" style="27" customWidth="1"/>
    <col min="26" max="26" width="35.85546875" bestFit="1" customWidth="1"/>
    <col min="27" max="27" width="11.140625" style="27" bestFit="1" customWidth="1"/>
    <col min="28" max="28" width="32" bestFit="1" customWidth="1"/>
    <col min="29" max="29" width="11.140625" style="27" bestFit="1" customWidth="1"/>
    <col min="30" max="30" width="33" bestFit="1" customWidth="1"/>
    <col min="31" max="31" width="11.140625" style="27" bestFit="1" customWidth="1"/>
    <col min="32" max="32" width="33" bestFit="1" customWidth="1"/>
    <col min="33" max="33" width="11.140625" style="27" bestFit="1" customWidth="1"/>
    <col min="34" max="34" width="15.42578125" bestFit="1" customWidth="1"/>
    <col min="35" max="35" width="11.140625" style="27" bestFit="1" customWidth="1"/>
    <col min="36" max="36" width="22.7109375" style="19" bestFit="1" customWidth="1"/>
    <col min="37" max="37" width="11.140625" style="27" bestFit="1" customWidth="1"/>
    <col min="38" max="38" width="9.140625" style="19"/>
    <col min="39" max="39" width="11.140625" style="27" bestFit="1" customWidth="1"/>
    <col min="40" max="40" width="9.140625" style="19"/>
    <col min="41" max="41" width="12.140625" style="27" bestFit="1" customWidth="1"/>
    <col min="43" max="43" width="11.140625" bestFit="1" customWidth="1"/>
  </cols>
  <sheetData>
    <row r="1" spans="1:44" ht="72" x14ac:dyDescent="0.25">
      <c r="A1" s="2" t="s">
        <v>0</v>
      </c>
      <c r="B1" s="3" t="s">
        <v>1</v>
      </c>
      <c r="C1" s="3" t="s">
        <v>20</v>
      </c>
      <c r="D1" s="20" t="s">
        <v>14</v>
      </c>
      <c r="E1" s="4" t="s">
        <v>2</v>
      </c>
      <c r="F1" s="5" t="s">
        <v>3</v>
      </c>
      <c r="G1" s="4" t="s">
        <v>15</v>
      </c>
      <c r="H1" s="4" t="s">
        <v>4</v>
      </c>
      <c r="I1" s="20" t="s">
        <v>5</v>
      </c>
      <c r="J1" s="4" t="s">
        <v>6</v>
      </c>
      <c r="K1" s="4" t="s">
        <v>7</v>
      </c>
      <c r="L1" s="4" t="s">
        <v>8</v>
      </c>
      <c r="M1" s="15" t="s">
        <v>9</v>
      </c>
      <c r="N1" s="4" t="s">
        <v>17</v>
      </c>
      <c r="O1" s="5" t="s">
        <v>10</v>
      </c>
      <c r="P1" s="37"/>
      <c r="Q1" s="37"/>
      <c r="R1" s="37"/>
      <c r="S1" s="38"/>
      <c r="T1" s="37"/>
      <c r="U1" s="38"/>
      <c r="V1" s="37"/>
      <c r="W1" s="38"/>
      <c r="X1" s="37"/>
      <c r="Y1" s="38"/>
      <c r="Z1" s="37"/>
      <c r="AA1" s="38"/>
      <c r="AB1" s="37"/>
      <c r="AC1" s="38"/>
      <c r="AD1" s="37"/>
      <c r="AE1" s="38"/>
      <c r="AF1" s="37"/>
      <c r="AG1" s="38"/>
      <c r="AH1" s="37"/>
      <c r="AI1" s="38"/>
      <c r="AJ1" s="37"/>
      <c r="AK1" s="38"/>
      <c r="AL1" s="37"/>
      <c r="AM1" s="38"/>
      <c r="AN1" s="37"/>
      <c r="AO1" s="38"/>
      <c r="AP1" s="37"/>
      <c r="AQ1" s="38"/>
      <c r="AR1" s="39"/>
    </row>
    <row r="2" spans="1:44" s="24" customFormat="1" ht="15.75" x14ac:dyDescent="0.25">
      <c r="A2" s="52" t="s">
        <v>23</v>
      </c>
      <c r="B2" s="52" t="s">
        <v>24</v>
      </c>
      <c r="C2" s="52" t="s">
        <v>18</v>
      </c>
      <c r="D2" s="53">
        <v>23951600</v>
      </c>
      <c r="E2" s="58">
        <v>1800000</v>
      </c>
      <c r="F2" s="59">
        <f>E2/D2</f>
        <v>7.5151555637201689E-2</v>
      </c>
      <c r="G2" s="58">
        <v>8765000</v>
      </c>
      <c r="H2" s="59">
        <f>G2/D2</f>
        <v>0.36594632508892933</v>
      </c>
      <c r="I2" s="60">
        <v>0</v>
      </c>
      <c r="J2" s="59">
        <f>I2/D2</f>
        <v>0</v>
      </c>
      <c r="K2" s="61">
        <v>0</v>
      </c>
      <c r="L2" s="59">
        <f>K2/D2</f>
        <v>0</v>
      </c>
      <c r="M2" s="62">
        <v>1.02</v>
      </c>
      <c r="N2" s="61">
        <v>13386600</v>
      </c>
      <c r="O2" s="59">
        <f>N2/D2</f>
        <v>0.55890211927386901</v>
      </c>
      <c r="P2" s="40"/>
      <c r="Q2" s="41"/>
      <c r="R2" s="42"/>
      <c r="S2" s="43"/>
      <c r="T2" s="42"/>
      <c r="U2" s="43"/>
      <c r="V2" s="44"/>
      <c r="W2" s="43"/>
      <c r="X2" s="44"/>
      <c r="Y2" s="43"/>
      <c r="Z2" s="44"/>
      <c r="AA2" s="43"/>
      <c r="AB2" s="44"/>
      <c r="AC2" s="43"/>
      <c r="AD2" s="44"/>
      <c r="AE2" s="43"/>
      <c r="AF2" s="44"/>
      <c r="AG2" s="43"/>
      <c r="AH2" s="44"/>
      <c r="AI2" s="43"/>
      <c r="AJ2" s="44"/>
      <c r="AK2" s="43"/>
      <c r="AL2" s="44"/>
      <c r="AM2" s="43"/>
      <c r="AN2" s="44"/>
      <c r="AO2" s="43"/>
      <c r="AP2" s="45"/>
      <c r="AQ2" s="45"/>
      <c r="AR2" s="45"/>
    </row>
    <row r="3" spans="1:44" s="24" customFormat="1" ht="15.75" x14ac:dyDescent="0.25">
      <c r="A3" s="52" t="s">
        <v>25</v>
      </c>
      <c r="B3" s="52" t="s">
        <v>26</v>
      </c>
      <c r="C3" s="52" t="s">
        <v>18</v>
      </c>
      <c r="D3" s="53">
        <v>18381234</v>
      </c>
      <c r="E3" s="58">
        <v>0</v>
      </c>
      <c r="F3" s="59">
        <f t="shared" ref="F3:F66" si="0">E3/D3</f>
        <v>0</v>
      </c>
      <c r="G3" s="60">
        <v>7448508</v>
      </c>
      <c r="H3" s="59">
        <f t="shared" ref="H3:H66" si="1">G3/D3</f>
        <v>0.40522350131661455</v>
      </c>
      <c r="I3" s="63">
        <v>2017700</v>
      </c>
      <c r="J3" s="59">
        <f t="shared" ref="J3:J66" si="2">I3/D3</f>
        <v>0.10976956171712955</v>
      </c>
      <c r="K3" s="61">
        <v>62578</v>
      </c>
      <c r="L3" s="59">
        <f t="shared" ref="L3:L66" si="3">K3/D3</f>
        <v>3.4044504302594703E-3</v>
      </c>
      <c r="M3" s="62">
        <v>1.0777600000000001</v>
      </c>
      <c r="N3" s="61">
        <v>8852448</v>
      </c>
      <c r="O3" s="59">
        <f t="shared" ref="O3:O66" si="4">N3/D3</f>
        <v>0.48160248653599647</v>
      </c>
      <c r="P3" s="40"/>
      <c r="Q3" s="41"/>
      <c r="R3" s="42"/>
      <c r="S3" s="46"/>
      <c r="T3" s="42"/>
      <c r="U3" s="43"/>
      <c r="V3" s="42"/>
      <c r="W3" s="43"/>
      <c r="X3" s="44"/>
      <c r="Y3" s="43"/>
      <c r="Z3" s="44"/>
      <c r="AA3" s="43"/>
      <c r="AB3" s="44"/>
      <c r="AC3" s="43"/>
      <c r="AD3" s="44"/>
      <c r="AE3" s="43"/>
      <c r="AF3" s="44"/>
      <c r="AG3" s="43"/>
      <c r="AH3" s="44"/>
      <c r="AI3" s="43"/>
      <c r="AJ3" s="44"/>
      <c r="AK3" s="43"/>
      <c r="AL3" s="44"/>
      <c r="AM3" s="43"/>
      <c r="AN3" s="44"/>
      <c r="AO3" s="43"/>
      <c r="AP3" s="45"/>
      <c r="AQ3" s="45"/>
      <c r="AR3" s="45"/>
    </row>
    <row r="4" spans="1:44" s="24" customFormat="1" ht="15.75" x14ac:dyDescent="0.25">
      <c r="A4" s="52" t="s">
        <v>27</v>
      </c>
      <c r="B4" s="52" t="s">
        <v>28</v>
      </c>
      <c r="C4" s="52" t="s">
        <v>21</v>
      </c>
      <c r="D4" s="53">
        <v>29885285</v>
      </c>
      <c r="E4" s="58">
        <v>915751</v>
      </c>
      <c r="F4" s="59">
        <f t="shared" si="0"/>
        <v>3.0642204014450589E-2</v>
      </c>
      <c r="G4" s="60">
        <v>0</v>
      </c>
      <c r="H4" s="59">
        <f t="shared" si="1"/>
        <v>0</v>
      </c>
      <c r="I4" s="63">
        <v>12745249</v>
      </c>
      <c r="J4" s="59">
        <f t="shared" si="2"/>
        <v>0.42647239268422571</v>
      </c>
      <c r="K4" s="61">
        <v>999995</v>
      </c>
      <c r="L4" s="59">
        <f t="shared" si="3"/>
        <v>3.3461116398923414E-2</v>
      </c>
      <c r="M4" s="62">
        <v>1.0399</v>
      </c>
      <c r="N4" s="61">
        <v>15224290</v>
      </c>
      <c r="O4" s="59">
        <f t="shared" si="4"/>
        <v>0.50942428690240027</v>
      </c>
      <c r="P4" s="40"/>
      <c r="Q4" s="41"/>
      <c r="R4" s="42"/>
      <c r="S4" s="46"/>
      <c r="T4" s="47"/>
      <c r="U4" s="43"/>
      <c r="V4" s="47"/>
      <c r="W4" s="43"/>
      <c r="X4" s="47"/>
      <c r="Y4" s="43"/>
      <c r="Z4" s="44"/>
      <c r="AA4" s="43"/>
      <c r="AB4" s="44"/>
      <c r="AC4" s="43"/>
      <c r="AD4" s="44"/>
      <c r="AE4" s="43"/>
      <c r="AF4" s="44"/>
      <c r="AG4" s="43"/>
      <c r="AH4" s="44"/>
      <c r="AI4" s="43"/>
      <c r="AJ4" s="44"/>
      <c r="AK4" s="43"/>
      <c r="AL4" s="44"/>
      <c r="AM4" s="43"/>
      <c r="AN4" s="44"/>
      <c r="AO4" s="43"/>
      <c r="AP4" s="45"/>
      <c r="AQ4" s="45"/>
      <c r="AR4" s="45"/>
    </row>
    <row r="5" spans="1:44" s="24" customFormat="1" ht="15.75" x14ac:dyDescent="0.25">
      <c r="A5" s="52" t="s">
        <v>29</v>
      </c>
      <c r="B5" s="52" t="s">
        <v>30</v>
      </c>
      <c r="C5" s="52" t="s">
        <v>18</v>
      </c>
      <c r="D5" s="53">
        <v>12449901</v>
      </c>
      <c r="E5" s="58">
        <v>0</v>
      </c>
      <c r="F5" s="59">
        <f t="shared" si="0"/>
        <v>0</v>
      </c>
      <c r="G5" s="60">
        <v>5851019</v>
      </c>
      <c r="H5" s="59">
        <f t="shared" si="1"/>
        <v>0.46996510253374707</v>
      </c>
      <c r="I5" s="60">
        <v>0</v>
      </c>
      <c r="J5" s="59">
        <f t="shared" si="2"/>
        <v>0</v>
      </c>
      <c r="K5" s="61">
        <v>0</v>
      </c>
      <c r="L5" s="59">
        <f t="shared" si="3"/>
        <v>0</v>
      </c>
      <c r="M5" s="62">
        <v>0.9</v>
      </c>
      <c r="N5" s="61">
        <v>6598882</v>
      </c>
      <c r="O5" s="59">
        <f t="shared" si="4"/>
        <v>0.53003489746625299</v>
      </c>
      <c r="P5" s="40"/>
      <c r="Q5" s="41"/>
      <c r="R5" s="42"/>
      <c r="S5" s="46"/>
      <c r="T5" s="47"/>
      <c r="U5" s="43"/>
      <c r="V5" s="47"/>
      <c r="W5" s="43"/>
      <c r="X5" s="44"/>
      <c r="Y5" s="43"/>
      <c r="Z5" s="44"/>
      <c r="AA5" s="43"/>
      <c r="AB5" s="44"/>
      <c r="AC5" s="43"/>
      <c r="AD5" s="44"/>
      <c r="AE5" s="43"/>
      <c r="AF5" s="44"/>
      <c r="AG5" s="43"/>
      <c r="AH5" s="44"/>
      <c r="AI5" s="43"/>
      <c r="AJ5" s="44"/>
      <c r="AK5" s="43"/>
      <c r="AL5" s="44"/>
      <c r="AM5" s="43"/>
      <c r="AN5" s="44"/>
      <c r="AO5" s="43"/>
      <c r="AP5" s="45"/>
      <c r="AQ5" s="45"/>
      <c r="AR5" s="45"/>
    </row>
    <row r="6" spans="1:44" s="24" customFormat="1" ht="15.75" x14ac:dyDescent="0.25">
      <c r="A6" s="52" t="s">
        <v>31</v>
      </c>
      <c r="B6" s="52" t="s">
        <v>32</v>
      </c>
      <c r="C6" s="52" t="s">
        <v>21</v>
      </c>
      <c r="D6" s="53">
        <v>9200054</v>
      </c>
      <c r="E6" s="58">
        <v>0</v>
      </c>
      <c r="F6" s="59">
        <f t="shared" si="0"/>
        <v>0</v>
      </c>
      <c r="G6" s="60">
        <v>1540548</v>
      </c>
      <c r="H6" s="59">
        <f t="shared" si="1"/>
        <v>0.16744988670718672</v>
      </c>
      <c r="I6" s="60">
        <v>0</v>
      </c>
      <c r="J6" s="59">
        <f t="shared" si="2"/>
        <v>0</v>
      </c>
      <c r="K6" s="61">
        <v>45874</v>
      </c>
      <c r="L6" s="59">
        <f t="shared" si="3"/>
        <v>4.9862750805593102E-3</v>
      </c>
      <c r="M6" s="62">
        <v>1.02</v>
      </c>
      <c r="N6" s="61">
        <v>7613632</v>
      </c>
      <c r="O6" s="59">
        <f t="shared" si="4"/>
        <v>0.82756383821225399</v>
      </c>
      <c r="P6" s="40"/>
      <c r="Q6" s="41"/>
      <c r="R6" s="42"/>
      <c r="S6" s="46"/>
      <c r="T6" s="42"/>
      <c r="U6" s="43"/>
      <c r="V6" s="44"/>
      <c r="W6" s="43"/>
      <c r="X6" s="44"/>
      <c r="Y6" s="43"/>
      <c r="Z6" s="44"/>
      <c r="AA6" s="43"/>
      <c r="AB6" s="44"/>
      <c r="AC6" s="43"/>
      <c r="AD6" s="44"/>
      <c r="AE6" s="43"/>
      <c r="AF6" s="44"/>
      <c r="AG6" s="43"/>
      <c r="AH6" s="44"/>
      <c r="AI6" s="43"/>
      <c r="AJ6" s="44"/>
      <c r="AK6" s="43"/>
      <c r="AL6" s="44"/>
      <c r="AM6" s="43"/>
      <c r="AN6" s="44"/>
      <c r="AO6" s="43"/>
      <c r="AP6" s="45"/>
      <c r="AQ6" s="45"/>
      <c r="AR6" s="45"/>
    </row>
    <row r="7" spans="1:44" s="24" customFormat="1" ht="15.75" x14ac:dyDescent="0.25">
      <c r="A7" s="52" t="s">
        <v>33</v>
      </c>
      <c r="B7" s="52" t="s">
        <v>34</v>
      </c>
      <c r="C7" s="52" t="s">
        <v>21</v>
      </c>
      <c r="D7" s="53">
        <v>24077825</v>
      </c>
      <c r="E7" s="58">
        <v>0</v>
      </c>
      <c r="F7" s="59">
        <f t="shared" si="0"/>
        <v>0</v>
      </c>
      <c r="G7" s="60">
        <v>12777029</v>
      </c>
      <c r="H7" s="59">
        <f t="shared" si="1"/>
        <v>0.53065544749162352</v>
      </c>
      <c r="I7" s="60">
        <v>0</v>
      </c>
      <c r="J7" s="59">
        <f t="shared" si="2"/>
        <v>0</v>
      </c>
      <c r="K7" s="61">
        <v>603404</v>
      </c>
      <c r="L7" s="59">
        <f t="shared" si="3"/>
        <v>2.5060569216696277E-2</v>
      </c>
      <c r="M7" s="62">
        <v>1.1405799999999999</v>
      </c>
      <c r="N7" s="61">
        <v>10697392</v>
      </c>
      <c r="O7" s="59">
        <f t="shared" si="4"/>
        <v>0.44428398329168023</v>
      </c>
      <c r="P7" s="40"/>
      <c r="Q7" s="41"/>
      <c r="R7" s="42"/>
      <c r="S7" s="46"/>
      <c r="T7" s="47"/>
      <c r="U7" s="43"/>
      <c r="V7" s="44"/>
      <c r="W7" s="43"/>
      <c r="X7" s="44"/>
      <c r="Y7" s="43"/>
      <c r="Z7" s="44"/>
      <c r="AA7" s="43"/>
      <c r="AB7" s="44"/>
      <c r="AC7" s="43"/>
      <c r="AD7" s="44"/>
      <c r="AE7" s="43"/>
      <c r="AF7" s="44"/>
      <c r="AG7" s="43"/>
      <c r="AH7" s="44"/>
      <c r="AI7" s="43"/>
      <c r="AJ7" s="44"/>
      <c r="AK7" s="43"/>
      <c r="AL7" s="44"/>
      <c r="AM7" s="43"/>
      <c r="AN7" s="44"/>
      <c r="AO7" s="43"/>
      <c r="AP7" s="45"/>
      <c r="AQ7" s="45"/>
      <c r="AR7" s="45"/>
    </row>
    <row r="8" spans="1:44" s="24" customFormat="1" ht="15.75" x14ac:dyDescent="0.25">
      <c r="A8" s="52" t="s">
        <v>35</v>
      </c>
      <c r="B8" s="54" t="s">
        <v>36</v>
      </c>
      <c r="C8" s="52" t="s">
        <v>18</v>
      </c>
      <c r="D8" s="53">
        <v>24718474</v>
      </c>
      <c r="E8" s="58">
        <v>1967978</v>
      </c>
      <c r="F8" s="59">
        <f t="shared" si="0"/>
        <v>7.9615675304227917E-2</v>
      </c>
      <c r="G8" s="60">
        <v>4299577</v>
      </c>
      <c r="H8" s="59">
        <f t="shared" si="1"/>
        <v>0.17394184608645338</v>
      </c>
      <c r="I8" s="60">
        <v>0</v>
      </c>
      <c r="J8" s="59">
        <f t="shared" si="2"/>
        <v>0</v>
      </c>
      <c r="K8" s="61">
        <v>1042108</v>
      </c>
      <c r="L8" s="59">
        <f t="shared" si="3"/>
        <v>4.2159075030278971E-2</v>
      </c>
      <c r="M8" s="62">
        <v>1.1000000000000001</v>
      </c>
      <c r="N8" s="61">
        <v>17408811</v>
      </c>
      <c r="O8" s="59">
        <f t="shared" si="4"/>
        <v>0.70428340357903974</v>
      </c>
      <c r="P8" s="40"/>
      <c r="Q8" s="41"/>
      <c r="R8" s="42"/>
      <c r="S8" s="46"/>
      <c r="T8" s="47"/>
      <c r="U8" s="43"/>
      <c r="V8" s="47"/>
      <c r="W8" s="43"/>
      <c r="X8" s="44"/>
      <c r="Y8" s="43"/>
      <c r="Z8" s="44"/>
      <c r="AA8" s="43"/>
      <c r="AB8" s="44"/>
      <c r="AC8" s="43"/>
      <c r="AD8" s="44"/>
      <c r="AE8" s="43"/>
      <c r="AF8" s="44"/>
      <c r="AG8" s="43"/>
      <c r="AH8" s="44"/>
      <c r="AI8" s="43"/>
      <c r="AJ8" s="44"/>
      <c r="AK8" s="43"/>
      <c r="AL8" s="44"/>
      <c r="AM8" s="43"/>
      <c r="AN8" s="44"/>
      <c r="AO8" s="43"/>
      <c r="AP8" s="45"/>
      <c r="AQ8" s="45"/>
      <c r="AR8" s="45"/>
    </row>
    <row r="9" spans="1:44" s="24" customFormat="1" ht="15.75" x14ac:dyDescent="0.25">
      <c r="A9" s="52" t="s">
        <v>37</v>
      </c>
      <c r="B9" s="52" t="s">
        <v>38</v>
      </c>
      <c r="C9" s="52" t="s">
        <v>18</v>
      </c>
      <c r="D9" s="53">
        <v>24130819</v>
      </c>
      <c r="E9" s="61">
        <v>0</v>
      </c>
      <c r="F9" s="59">
        <f t="shared" si="0"/>
        <v>0</v>
      </c>
      <c r="G9" s="60">
        <v>9250292</v>
      </c>
      <c r="H9" s="59">
        <f t="shared" si="1"/>
        <v>0.38333933050511049</v>
      </c>
      <c r="I9" s="63">
        <v>0</v>
      </c>
      <c r="J9" s="59">
        <f t="shared" si="2"/>
        <v>0</v>
      </c>
      <c r="K9" s="61">
        <v>200000</v>
      </c>
      <c r="L9" s="59">
        <f t="shared" si="3"/>
        <v>8.2881563199326148E-3</v>
      </c>
      <c r="M9" s="62">
        <v>0.94508000000000003</v>
      </c>
      <c r="N9" s="61">
        <v>14680527</v>
      </c>
      <c r="O9" s="59">
        <f t="shared" si="4"/>
        <v>0.60837251317495689</v>
      </c>
      <c r="P9" s="40"/>
      <c r="Q9" s="41"/>
      <c r="R9" s="42"/>
      <c r="S9" s="46"/>
      <c r="T9" s="42"/>
      <c r="U9" s="43"/>
      <c r="V9" s="42"/>
      <c r="W9" s="43"/>
      <c r="X9" s="44"/>
      <c r="Y9" s="43"/>
      <c r="Z9" s="44"/>
      <c r="AA9" s="43"/>
      <c r="AB9" s="44"/>
      <c r="AC9" s="43"/>
      <c r="AD9" s="44"/>
      <c r="AE9" s="43"/>
      <c r="AF9" s="44"/>
      <c r="AG9" s="43"/>
      <c r="AH9" s="44"/>
      <c r="AI9" s="43"/>
      <c r="AJ9" s="44"/>
      <c r="AK9" s="43"/>
      <c r="AL9" s="44"/>
      <c r="AM9" s="43"/>
      <c r="AN9" s="44"/>
      <c r="AO9" s="43"/>
      <c r="AP9" s="45"/>
      <c r="AQ9" s="45"/>
      <c r="AR9" s="45"/>
    </row>
    <row r="10" spans="1:44" s="24" customFormat="1" ht="15.75" x14ac:dyDescent="0.25">
      <c r="A10" s="52" t="s">
        <v>39</v>
      </c>
      <c r="B10" s="52" t="s">
        <v>40</v>
      </c>
      <c r="C10" s="52" t="s">
        <v>18</v>
      </c>
      <c r="D10" s="53">
        <v>24114268</v>
      </c>
      <c r="E10" s="64">
        <v>684000</v>
      </c>
      <c r="F10" s="59">
        <f t="shared" si="0"/>
        <v>2.8364949746764033E-2</v>
      </c>
      <c r="G10" s="60">
        <v>9457020</v>
      </c>
      <c r="H10" s="59">
        <f t="shared" si="1"/>
        <v>0.39217528809085145</v>
      </c>
      <c r="I10" s="63">
        <v>0</v>
      </c>
      <c r="J10" s="59">
        <f t="shared" si="2"/>
        <v>0</v>
      </c>
      <c r="K10" s="61">
        <v>0</v>
      </c>
      <c r="L10" s="59">
        <f t="shared" si="3"/>
        <v>0</v>
      </c>
      <c r="M10" s="62">
        <v>0.99131000000000002</v>
      </c>
      <c r="N10" s="61">
        <v>13973248</v>
      </c>
      <c r="O10" s="59">
        <f t="shared" si="4"/>
        <v>0.57945976216238448</v>
      </c>
      <c r="P10" s="40"/>
      <c r="Q10" s="41"/>
      <c r="R10" s="42"/>
      <c r="S10" s="46"/>
      <c r="T10" s="47"/>
      <c r="U10" s="43"/>
      <c r="V10" s="44"/>
      <c r="W10" s="43"/>
      <c r="X10" s="44"/>
      <c r="Y10" s="43"/>
      <c r="Z10" s="44"/>
      <c r="AA10" s="43"/>
      <c r="AB10" s="44"/>
      <c r="AC10" s="43"/>
      <c r="AD10" s="44"/>
      <c r="AE10" s="43"/>
      <c r="AF10" s="44"/>
      <c r="AG10" s="43"/>
      <c r="AH10" s="44"/>
      <c r="AI10" s="43"/>
      <c r="AJ10" s="44"/>
      <c r="AK10" s="43"/>
      <c r="AL10" s="44"/>
      <c r="AM10" s="43"/>
      <c r="AN10" s="44"/>
      <c r="AO10" s="43"/>
      <c r="AP10" s="45"/>
      <c r="AQ10" s="45"/>
      <c r="AR10" s="45"/>
    </row>
    <row r="11" spans="1:44" s="24" customFormat="1" ht="15.75" x14ac:dyDescent="0.25">
      <c r="A11" s="52" t="s">
        <v>41</v>
      </c>
      <c r="B11" s="52" t="s">
        <v>42</v>
      </c>
      <c r="C11" s="52" t="s">
        <v>18</v>
      </c>
      <c r="D11" s="53">
        <v>50477533</v>
      </c>
      <c r="E11" s="64">
        <v>2675539</v>
      </c>
      <c r="F11" s="59">
        <f t="shared" si="0"/>
        <v>5.3004551549696376E-2</v>
      </c>
      <c r="G11" s="60">
        <v>19730656</v>
      </c>
      <c r="H11" s="59">
        <f t="shared" si="1"/>
        <v>0.39087995841635131</v>
      </c>
      <c r="I11" s="63">
        <v>4362591</v>
      </c>
      <c r="J11" s="59">
        <f t="shared" si="2"/>
        <v>8.6426390925245886E-2</v>
      </c>
      <c r="K11" s="61">
        <v>740096</v>
      </c>
      <c r="L11" s="59">
        <f t="shared" si="3"/>
        <v>1.466188928052407E-2</v>
      </c>
      <c r="M11" s="62">
        <v>1.19506</v>
      </c>
      <c r="N11" s="61">
        <v>22968651</v>
      </c>
      <c r="O11" s="59">
        <f t="shared" si="4"/>
        <v>0.45502720982818234</v>
      </c>
      <c r="P11" s="40"/>
      <c r="Q11" s="41"/>
      <c r="R11" s="42"/>
      <c r="S11" s="46"/>
      <c r="T11" s="47"/>
      <c r="U11" s="43"/>
      <c r="V11" s="44"/>
      <c r="W11" s="43"/>
      <c r="X11" s="44"/>
      <c r="Y11" s="43"/>
      <c r="Z11" s="44"/>
      <c r="AA11" s="43"/>
      <c r="AB11" s="44"/>
      <c r="AC11" s="43"/>
      <c r="AD11" s="44"/>
      <c r="AE11" s="43"/>
      <c r="AF11" s="44"/>
      <c r="AG11" s="43"/>
      <c r="AH11" s="44"/>
      <c r="AI11" s="43"/>
      <c r="AJ11" s="44"/>
      <c r="AK11" s="43"/>
      <c r="AL11" s="44"/>
      <c r="AM11" s="43"/>
      <c r="AN11" s="44"/>
      <c r="AO11" s="43"/>
      <c r="AP11" s="45"/>
      <c r="AQ11" s="45"/>
      <c r="AR11" s="45"/>
    </row>
    <row r="12" spans="1:44" s="24" customFormat="1" ht="15.75" x14ac:dyDescent="0.25">
      <c r="A12" s="52" t="s">
        <v>43</v>
      </c>
      <c r="B12" s="52" t="s">
        <v>44</v>
      </c>
      <c r="C12" s="52" t="s">
        <v>18</v>
      </c>
      <c r="D12" s="53">
        <v>26139636</v>
      </c>
      <c r="E12" s="64">
        <v>2557043</v>
      </c>
      <c r="F12" s="59">
        <f t="shared" ref="F12" si="5">E12/D12</f>
        <v>9.7822440985788781E-2</v>
      </c>
      <c r="G12" s="60">
        <v>5940823</v>
      </c>
      <c r="H12" s="59">
        <f t="shared" ref="H12" si="6">G12/D12</f>
        <v>0.22727259859318621</v>
      </c>
      <c r="I12" s="63">
        <v>0</v>
      </c>
      <c r="J12" s="59">
        <f t="shared" ref="J12" si="7">I12/D12</f>
        <v>0</v>
      </c>
      <c r="K12" s="61">
        <v>1600000</v>
      </c>
      <c r="L12" s="59">
        <f t="shared" ref="L12" si="8">K12/D12</f>
        <v>6.1209727633544708E-2</v>
      </c>
      <c r="M12" s="62">
        <v>1.165</v>
      </c>
      <c r="N12" s="61">
        <v>16041770</v>
      </c>
      <c r="O12" s="59">
        <f t="shared" ref="O12" si="9">N12/D12</f>
        <v>0.61369523278748028</v>
      </c>
      <c r="P12" s="40"/>
      <c r="Q12" s="41"/>
      <c r="R12" s="42"/>
      <c r="S12" s="46"/>
      <c r="T12" s="47"/>
      <c r="U12" s="43"/>
      <c r="V12" s="44"/>
      <c r="W12" s="43"/>
      <c r="X12" s="44"/>
      <c r="Y12" s="43"/>
      <c r="Z12" s="44"/>
      <c r="AA12" s="43"/>
      <c r="AB12" s="44"/>
      <c r="AC12" s="43"/>
      <c r="AD12" s="44"/>
      <c r="AE12" s="43"/>
      <c r="AF12" s="44"/>
      <c r="AG12" s="43"/>
      <c r="AH12" s="44"/>
      <c r="AI12" s="43"/>
      <c r="AJ12" s="44"/>
      <c r="AK12" s="43"/>
      <c r="AL12" s="44"/>
      <c r="AM12" s="43"/>
      <c r="AN12" s="44"/>
      <c r="AO12" s="43"/>
      <c r="AP12" s="45"/>
      <c r="AQ12" s="45"/>
      <c r="AR12" s="45"/>
    </row>
    <row r="13" spans="1:44" s="24" customFormat="1" ht="15.75" x14ac:dyDescent="0.25">
      <c r="A13" s="52" t="s">
        <v>45</v>
      </c>
      <c r="B13" s="52" t="s">
        <v>46</v>
      </c>
      <c r="C13" s="52" t="s">
        <v>18</v>
      </c>
      <c r="D13" s="53">
        <v>15266548</v>
      </c>
      <c r="E13" s="64">
        <v>0</v>
      </c>
      <c r="F13" s="59">
        <f t="shared" si="0"/>
        <v>0</v>
      </c>
      <c r="G13" s="60">
        <v>4812676</v>
      </c>
      <c r="H13" s="59">
        <f t="shared" si="1"/>
        <v>0.31524323638847501</v>
      </c>
      <c r="I13" s="63">
        <v>0</v>
      </c>
      <c r="J13" s="59">
        <f t="shared" si="2"/>
        <v>0</v>
      </c>
      <c r="K13" s="61">
        <v>100</v>
      </c>
      <c r="L13" s="59">
        <f t="shared" si="3"/>
        <v>6.550269255368011E-6</v>
      </c>
      <c r="M13" s="62">
        <v>0.98721999999999999</v>
      </c>
      <c r="N13" s="61">
        <v>10453772</v>
      </c>
      <c r="O13" s="59">
        <f t="shared" si="4"/>
        <v>0.6847502133422696</v>
      </c>
      <c r="P13" s="40"/>
      <c r="Q13" s="41"/>
      <c r="R13" s="42"/>
      <c r="S13" s="46"/>
      <c r="T13" s="47"/>
      <c r="U13" s="43"/>
      <c r="V13" s="44"/>
      <c r="W13" s="43"/>
      <c r="X13" s="44"/>
      <c r="Y13" s="43"/>
      <c r="Z13" s="44"/>
      <c r="AA13" s="43"/>
      <c r="AB13" s="44"/>
      <c r="AC13" s="43"/>
      <c r="AD13" s="44"/>
      <c r="AE13" s="43"/>
      <c r="AF13" s="44"/>
      <c r="AG13" s="43"/>
      <c r="AH13" s="44"/>
      <c r="AI13" s="43"/>
      <c r="AJ13" s="44"/>
      <c r="AK13" s="43"/>
      <c r="AL13" s="44"/>
      <c r="AM13" s="43"/>
      <c r="AN13" s="44"/>
      <c r="AO13" s="43"/>
      <c r="AP13" s="45"/>
      <c r="AQ13" s="45"/>
      <c r="AR13" s="45"/>
    </row>
    <row r="14" spans="1:44" s="24" customFormat="1" ht="15.75" x14ac:dyDescent="0.25">
      <c r="A14" s="52" t="s">
        <v>47</v>
      </c>
      <c r="B14" s="52" t="s">
        <v>48</v>
      </c>
      <c r="C14" s="52" t="s">
        <v>18</v>
      </c>
      <c r="D14" s="53">
        <v>23678321</v>
      </c>
      <c r="E14" s="64">
        <v>1884000</v>
      </c>
      <c r="F14" s="59">
        <f t="shared" si="0"/>
        <v>7.9566452367969845E-2</v>
      </c>
      <c r="G14" s="60">
        <v>6675357</v>
      </c>
      <c r="H14" s="59">
        <f t="shared" si="1"/>
        <v>0.28191851102956161</v>
      </c>
      <c r="I14" s="63">
        <v>4280000</v>
      </c>
      <c r="J14" s="59">
        <f t="shared" si="2"/>
        <v>0.18075605951959178</v>
      </c>
      <c r="K14" s="61">
        <v>250100</v>
      </c>
      <c r="L14" s="59">
        <f t="shared" si="3"/>
        <v>1.056240431912381E-2</v>
      </c>
      <c r="M14" s="62">
        <v>1.1152</v>
      </c>
      <c r="N14" s="61">
        <v>10588864</v>
      </c>
      <c r="O14" s="59">
        <f t="shared" si="4"/>
        <v>0.44719657276375296</v>
      </c>
      <c r="P14" s="40"/>
      <c r="Q14" s="41"/>
      <c r="R14" s="42"/>
      <c r="S14" s="46"/>
      <c r="T14" s="47"/>
      <c r="U14" s="43"/>
      <c r="V14" s="44"/>
      <c r="W14" s="43"/>
      <c r="X14" s="44"/>
      <c r="Y14" s="43"/>
      <c r="Z14" s="44"/>
      <c r="AA14" s="43"/>
      <c r="AB14" s="44"/>
      <c r="AC14" s="43"/>
      <c r="AD14" s="44"/>
      <c r="AE14" s="43"/>
      <c r="AF14" s="44"/>
      <c r="AG14" s="43"/>
      <c r="AH14" s="44"/>
      <c r="AI14" s="43"/>
      <c r="AJ14" s="44"/>
      <c r="AK14" s="43"/>
      <c r="AL14" s="44"/>
      <c r="AM14" s="43"/>
      <c r="AN14" s="44"/>
      <c r="AO14" s="43"/>
      <c r="AP14" s="45"/>
      <c r="AQ14" s="45"/>
      <c r="AR14" s="45"/>
    </row>
    <row r="15" spans="1:44" s="24" customFormat="1" ht="15.75" x14ac:dyDescent="0.25">
      <c r="A15" s="52" t="s">
        <v>49</v>
      </c>
      <c r="B15" s="52" t="s">
        <v>50</v>
      </c>
      <c r="C15" s="52" t="s">
        <v>18</v>
      </c>
      <c r="D15" s="53">
        <v>20702457</v>
      </c>
      <c r="E15" s="64">
        <v>1179960</v>
      </c>
      <c r="F15" s="59">
        <f t="shared" si="0"/>
        <v>5.6996133357504378E-2</v>
      </c>
      <c r="G15" s="60">
        <v>2817692</v>
      </c>
      <c r="H15" s="59">
        <f t="shared" si="1"/>
        <v>0.13610423149290926</v>
      </c>
      <c r="I15" s="63">
        <v>1011400</v>
      </c>
      <c r="J15" s="59">
        <f t="shared" si="2"/>
        <v>4.8854104611834238E-2</v>
      </c>
      <c r="K15" s="61">
        <v>473111</v>
      </c>
      <c r="L15" s="59">
        <f t="shared" si="3"/>
        <v>2.2852891325894312E-2</v>
      </c>
      <c r="M15" s="62">
        <v>1.05</v>
      </c>
      <c r="N15" s="61">
        <v>15220294</v>
      </c>
      <c r="O15" s="59">
        <f t="shared" si="4"/>
        <v>0.73519263921185785</v>
      </c>
      <c r="P15" s="40"/>
      <c r="Q15" s="41"/>
      <c r="R15" s="42"/>
      <c r="S15" s="46"/>
      <c r="T15" s="42"/>
      <c r="U15" s="43"/>
      <c r="V15" s="44"/>
      <c r="W15" s="43"/>
      <c r="X15" s="44"/>
      <c r="Y15" s="43"/>
      <c r="Z15" s="44"/>
      <c r="AA15" s="43"/>
      <c r="AB15" s="44"/>
      <c r="AC15" s="43"/>
      <c r="AD15" s="44"/>
      <c r="AE15" s="43"/>
      <c r="AF15" s="44"/>
      <c r="AG15" s="43"/>
      <c r="AH15" s="44"/>
      <c r="AI15" s="43"/>
      <c r="AJ15" s="44"/>
      <c r="AK15" s="43"/>
      <c r="AL15" s="44"/>
      <c r="AM15" s="43"/>
      <c r="AN15" s="44"/>
      <c r="AO15" s="43"/>
      <c r="AP15" s="45"/>
      <c r="AQ15" s="45"/>
      <c r="AR15" s="45"/>
    </row>
    <row r="16" spans="1:44" s="24" customFormat="1" ht="15.75" x14ac:dyDescent="0.25">
      <c r="A16" s="52" t="s">
        <v>51</v>
      </c>
      <c r="B16" s="52" t="s">
        <v>52</v>
      </c>
      <c r="C16" s="52" t="s">
        <v>18</v>
      </c>
      <c r="D16" s="53">
        <v>15621613</v>
      </c>
      <c r="E16" s="58">
        <v>583000</v>
      </c>
      <c r="F16" s="59">
        <f t="shared" si="0"/>
        <v>3.7320089801226031E-2</v>
      </c>
      <c r="G16" s="60">
        <v>5915000</v>
      </c>
      <c r="H16" s="59">
        <f t="shared" si="1"/>
        <v>0.37864207748585244</v>
      </c>
      <c r="I16" s="63">
        <v>0</v>
      </c>
      <c r="J16" s="59">
        <f t="shared" si="2"/>
        <v>0</v>
      </c>
      <c r="K16" s="61">
        <v>429424</v>
      </c>
      <c r="L16" s="59">
        <f t="shared" si="3"/>
        <v>2.7489094756092087E-2</v>
      </c>
      <c r="M16" s="62">
        <v>1.03871</v>
      </c>
      <c r="N16" s="61">
        <v>8694189</v>
      </c>
      <c r="O16" s="59">
        <f t="shared" si="4"/>
        <v>0.55654873795682946</v>
      </c>
      <c r="P16" s="40"/>
      <c r="Q16" s="41"/>
      <c r="R16" s="42"/>
      <c r="S16" s="46"/>
      <c r="T16" s="47"/>
      <c r="U16" s="43"/>
      <c r="V16" s="47"/>
      <c r="W16" s="43"/>
      <c r="X16" s="44"/>
      <c r="Y16" s="43"/>
      <c r="Z16" s="44"/>
      <c r="AA16" s="43"/>
      <c r="AB16" s="44"/>
      <c r="AC16" s="43"/>
      <c r="AD16" s="44"/>
      <c r="AE16" s="43"/>
      <c r="AF16" s="44"/>
      <c r="AG16" s="43"/>
      <c r="AH16" s="44"/>
      <c r="AI16" s="43"/>
      <c r="AJ16" s="44"/>
      <c r="AK16" s="43"/>
      <c r="AL16" s="44"/>
      <c r="AM16" s="43"/>
      <c r="AN16" s="44"/>
      <c r="AO16" s="43"/>
      <c r="AP16" s="45"/>
      <c r="AQ16" s="45"/>
      <c r="AR16" s="45"/>
    </row>
    <row r="17" spans="1:44" s="24" customFormat="1" ht="15.75" x14ac:dyDescent="0.25">
      <c r="A17" s="52" t="s">
        <v>53</v>
      </c>
      <c r="B17" s="52" t="s">
        <v>54</v>
      </c>
      <c r="C17" s="52" t="s">
        <v>18</v>
      </c>
      <c r="D17" s="53">
        <v>55076357</v>
      </c>
      <c r="E17" s="58">
        <v>6939128</v>
      </c>
      <c r="F17" s="59">
        <f t="shared" si="0"/>
        <v>0.12599104911750064</v>
      </c>
      <c r="G17" s="60">
        <v>21589120</v>
      </c>
      <c r="H17" s="59">
        <f t="shared" si="1"/>
        <v>0.39198525784848115</v>
      </c>
      <c r="I17" s="63">
        <v>0</v>
      </c>
      <c r="J17" s="59">
        <f t="shared" si="2"/>
        <v>0</v>
      </c>
      <c r="K17" s="61">
        <v>1750000</v>
      </c>
      <c r="L17" s="59">
        <f t="shared" si="3"/>
        <v>3.1774069588516904E-2</v>
      </c>
      <c r="M17" s="62">
        <v>1.09473</v>
      </c>
      <c r="N17" s="61">
        <v>24798109</v>
      </c>
      <c r="O17" s="59">
        <f t="shared" si="4"/>
        <v>0.45024962344550129</v>
      </c>
      <c r="P17" s="40"/>
      <c r="Q17" s="41"/>
      <c r="R17" s="42"/>
      <c r="S17" s="46"/>
      <c r="T17" s="47"/>
      <c r="U17" s="43"/>
      <c r="V17" s="47"/>
      <c r="W17" s="43"/>
      <c r="X17" s="44"/>
      <c r="Y17" s="43"/>
      <c r="Z17" s="44"/>
      <c r="AA17" s="43"/>
      <c r="AB17" s="44"/>
      <c r="AC17" s="43"/>
      <c r="AD17" s="44"/>
      <c r="AE17" s="43"/>
      <c r="AF17" s="44"/>
      <c r="AG17" s="43"/>
      <c r="AH17" s="44"/>
      <c r="AI17" s="43"/>
      <c r="AJ17" s="44"/>
      <c r="AK17" s="43"/>
      <c r="AL17" s="44"/>
      <c r="AM17" s="43"/>
      <c r="AN17" s="44"/>
      <c r="AO17" s="43"/>
      <c r="AP17" s="45"/>
      <c r="AQ17" s="45"/>
      <c r="AR17" s="45"/>
    </row>
    <row r="18" spans="1:44" s="24" customFormat="1" ht="15.75" x14ac:dyDescent="0.25">
      <c r="A18" s="52" t="s">
        <v>55</v>
      </c>
      <c r="B18" s="52" t="s">
        <v>56</v>
      </c>
      <c r="C18" s="52" t="s">
        <v>21</v>
      </c>
      <c r="D18" s="53">
        <v>5304931</v>
      </c>
      <c r="E18" s="58">
        <v>235932</v>
      </c>
      <c r="F18" s="59">
        <f t="shared" si="0"/>
        <v>4.4474094008008773E-2</v>
      </c>
      <c r="G18" s="60">
        <v>1215000</v>
      </c>
      <c r="H18" s="59">
        <f t="shared" si="1"/>
        <v>0.22903219664874058</v>
      </c>
      <c r="I18" s="63">
        <v>164068</v>
      </c>
      <c r="J18" s="59">
        <f t="shared" si="2"/>
        <v>3.0927452213798824E-2</v>
      </c>
      <c r="K18" s="61">
        <v>10444</v>
      </c>
      <c r="L18" s="59">
        <f t="shared" si="3"/>
        <v>1.9687343718513962E-3</v>
      </c>
      <c r="M18" s="62">
        <v>0.9</v>
      </c>
      <c r="N18" s="61">
        <v>3679487</v>
      </c>
      <c r="O18" s="59">
        <f t="shared" si="4"/>
        <v>0.69359752275760045</v>
      </c>
      <c r="P18" s="40"/>
      <c r="Q18" s="41"/>
      <c r="R18" s="42"/>
      <c r="S18" s="46"/>
      <c r="T18" s="42"/>
      <c r="U18" s="43"/>
      <c r="V18" s="47"/>
      <c r="W18" s="43"/>
      <c r="X18" s="42"/>
      <c r="Y18" s="43"/>
      <c r="Z18" s="44"/>
      <c r="AA18" s="43"/>
      <c r="AB18" s="44"/>
      <c r="AC18" s="43"/>
      <c r="AD18" s="44"/>
      <c r="AE18" s="43"/>
      <c r="AF18" s="44"/>
      <c r="AG18" s="43"/>
      <c r="AH18" s="44"/>
      <c r="AI18" s="43"/>
      <c r="AJ18" s="44"/>
      <c r="AK18" s="43"/>
      <c r="AL18" s="44"/>
      <c r="AM18" s="43"/>
      <c r="AN18" s="44"/>
      <c r="AO18" s="43"/>
      <c r="AP18" s="45"/>
      <c r="AQ18" s="45"/>
      <c r="AR18" s="45"/>
    </row>
    <row r="19" spans="1:44" s="24" customFormat="1" ht="15.75" x14ac:dyDescent="0.25">
      <c r="A19" s="52" t="s">
        <v>57</v>
      </c>
      <c r="B19" s="52" t="s">
        <v>58</v>
      </c>
      <c r="C19" s="52" t="s">
        <v>21</v>
      </c>
      <c r="D19" s="53">
        <v>8794962</v>
      </c>
      <c r="E19" s="58">
        <v>2708908</v>
      </c>
      <c r="F19" s="59">
        <f t="shared" si="0"/>
        <v>0.30800678843183177</v>
      </c>
      <c r="G19" s="60">
        <v>0</v>
      </c>
      <c r="H19" s="59">
        <f t="shared" si="1"/>
        <v>0</v>
      </c>
      <c r="I19" s="63">
        <v>581092</v>
      </c>
      <c r="J19" s="59">
        <f t="shared" si="2"/>
        <v>6.6071007469958365E-2</v>
      </c>
      <c r="K19" s="61">
        <v>227851</v>
      </c>
      <c r="L19" s="59">
        <f t="shared" si="3"/>
        <v>2.5906990843166805E-2</v>
      </c>
      <c r="M19" s="62">
        <v>1.10989</v>
      </c>
      <c r="N19" s="61">
        <v>5277111</v>
      </c>
      <c r="O19" s="59">
        <f t="shared" si="4"/>
        <v>0.60001521325504303</v>
      </c>
      <c r="P19" s="40"/>
      <c r="Q19" s="41"/>
      <c r="R19" s="42"/>
      <c r="S19" s="46"/>
      <c r="T19" s="42"/>
      <c r="U19" s="43"/>
      <c r="V19" s="47"/>
      <c r="W19" s="43"/>
      <c r="X19" s="44"/>
      <c r="Y19" s="43"/>
      <c r="Z19" s="44"/>
      <c r="AA19" s="43"/>
      <c r="AB19" s="44"/>
      <c r="AC19" s="43"/>
      <c r="AD19" s="44"/>
      <c r="AE19" s="43"/>
      <c r="AF19" s="44"/>
      <c r="AG19" s="43"/>
      <c r="AH19" s="44"/>
      <c r="AI19" s="43"/>
      <c r="AJ19" s="44"/>
      <c r="AK19" s="43"/>
      <c r="AL19" s="44"/>
      <c r="AM19" s="43"/>
      <c r="AN19" s="44"/>
      <c r="AO19" s="43"/>
      <c r="AP19" s="45"/>
      <c r="AQ19" s="45"/>
      <c r="AR19" s="45"/>
    </row>
    <row r="20" spans="1:44" s="24" customFormat="1" ht="15.75" x14ac:dyDescent="0.25">
      <c r="A20" s="52" t="s">
        <v>59</v>
      </c>
      <c r="B20" s="52" t="s">
        <v>60</v>
      </c>
      <c r="C20" s="52" t="s">
        <v>21</v>
      </c>
      <c r="D20" s="53">
        <v>12459089</v>
      </c>
      <c r="E20" s="58">
        <v>1350000</v>
      </c>
      <c r="F20" s="59">
        <f t="shared" si="0"/>
        <v>0.10835463170702128</v>
      </c>
      <c r="G20" s="60">
        <v>4895000</v>
      </c>
      <c r="H20" s="59">
        <f t="shared" si="1"/>
        <v>0.39288586830064381</v>
      </c>
      <c r="I20" s="63">
        <v>0</v>
      </c>
      <c r="J20" s="59">
        <f t="shared" si="2"/>
        <v>0</v>
      </c>
      <c r="K20" s="61">
        <v>7560</v>
      </c>
      <c r="L20" s="59">
        <f t="shared" si="3"/>
        <v>6.0678593755931912E-4</v>
      </c>
      <c r="M20" s="62">
        <v>1.05989</v>
      </c>
      <c r="N20" s="61">
        <v>6206529</v>
      </c>
      <c r="O20" s="59">
        <f t="shared" si="4"/>
        <v>0.49815271405477557</v>
      </c>
      <c r="P20" s="40"/>
      <c r="Q20" s="41"/>
      <c r="R20" s="42"/>
      <c r="S20" s="46"/>
      <c r="T20" s="47"/>
      <c r="U20" s="43"/>
      <c r="V20" s="47"/>
      <c r="W20" s="43"/>
      <c r="X20" s="44"/>
      <c r="Y20" s="43"/>
      <c r="Z20" s="44"/>
      <c r="AA20" s="43"/>
      <c r="AB20" s="44"/>
      <c r="AC20" s="43"/>
      <c r="AD20" s="44"/>
      <c r="AE20" s="43"/>
      <c r="AF20" s="44"/>
      <c r="AG20" s="43"/>
      <c r="AH20" s="44"/>
      <c r="AI20" s="43"/>
      <c r="AJ20" s="44"/>
      <c r="AK20" s="43"/>
      <c r="AL20" s="44"/>
      <c r="AM20" s="43"/>
      <c r="AN20" s="44"/>
      <c r="AO20" s="43"/>
      <c r="AP20" s="45"/>
      <c r="AQ20" s="45"/>
      <c r="AR20" s="45"/>
    </row>
    <row r="21" spans="1:44" s="24" customFormat="1" ht="15.75" x14ac:dyDescent="0.25">
      <c r="A21" s="52" t="s">
        <v>61</v>
      </c>
      <c r="B21" s="52" t="s">
        <v>62</v>
      </c>
      <c r="C21" s="52" t="s">
        <v>18</v>
      </c>
      <c r="D21" s="53">
        <v>26809023</v>
      </c>
      <c r="E21" s="58">
        <v>3406637</v>
      </c>
      <c r="F21" s="59">
        <f t="shared" si="0"/>
        <v>0.12707053890027994</v>
      </c>
      <c r="G21" s="60">
        <v>3300000</v>
      </c>
      <c r="H21" s="59">
        <f t="shared" si="1"/>
        <v>0.12309288555573249</v>
      </c>
      <c r="I21" s="65">
        <v>884413</v>
      </c>
      <c r="J21" s="59">
        <f t="shared" si="2"/>
        <v>3.2989378240303645E-2</v>
      </c>
      <c r="K21" s="61">
        <v>481552</v>
      </c>
      <c r="L21" s="59">
        <f t="shared" si="3"/>
        <v>1.7962310674283059E-2</v>
      </c>
      <c r="M21" s="62">
        <v>1.03</v>
      </c>
      <c r="N21" s="61">
        <v>18736421</v>
      </c>
      <c r="O21" s="59">
        <f t="shared" si="4"/>
        <v>0.69888488662940085</v>
      </c>
      <c r="P21" s="40"/>
      <c r="Q21" s="41"/>
      <c r="R21" s="42"/>
      <c r="S21" s="46"/>
      <c r="T21" s="42"/>
      <c r="U21" s="46"/>
      <c r="V21" s="47"/>
      <c r="W21" s="43"/>
      <c r="X21" s="44"/>
      <c r="Y21" s="43"/>
      <c r="Z21" s="44"/>
      <c r="AA21" s="43"/>
      <c r="AB21" s="44"/>
      <c r="AC21" s="43"/>
      <c r="AD21" s="44"/>
      <c r="AE21" s="43"/>
      <c r="AF21" s="44"/>
      <c r="AG21" s="43"/>
      <c r="AH21" s="44"/>
      <c r="AI21" s="43"/>
      <c r="AJ21" s="44"/>
      <c r="AK21" s="43"/>
      <c r="AL21" s="44"/>
      <c r="AM21" s="43"/>
      <c r="AN21" s="44"/>
      <c r="AO21" s="43"/>
      <c r="AP21" s="45"/>
      <c r="AQ21" s="45"/>
      <c r="AR21" s="45"/>
    </row>
    <row r="22" spans="1:44" s="24" customFormat="1" ht="15.75" x14ac:dyDescent="0.25">
      <c r="A22" s="52" t="s">
        <v>63</v>
      </c>
      <c r="B22" s="52" t="s">
        <v>64</v>
      </c>
      <c r="C22" s="52" t="s">
        <v>18</v>
      </c>
      <c r="D22" s="53">
        <v>23424550</v>
      </c>
      <c r="E22" s="58">
        <v>1958000</v>
      </c>
      <c r="F22" s="59">
        <f t="shared" si="0"/>
        <v>8.3587518223402366E-2</v>
      </c>
      <c r="G22" s="60">
        <v>4700000</v>
      </c>
      <c r="H22" s="59">
        <f t="shared" si="1"/>
        <v>0.2006441959397299</v>
      </c>
      <c r="I22" s="63">
        <v>0</v>
      </c>
      <c r="J22" s="59">
        <f t="shared" si="2"/>
        <v>0</v>
      </c>
      <c r="K22" s="61">
        <v>405107</v>
      </c>
      <c r="L22" s="59">
        <f t="shared" si="3"/>
        <v>1.7294120911607695E-2</v>
      </c>
      <c r="M22" s="62">
        <v>1.1223799999999999</v>
      </c>
      <c r="N22" s="61">
        <v>16361443</v>
      </c>
      <c r="O22" s="59">
        <f t="shared" si="4"/>
        <v>0.69847416492526004</v>
      </c>
      <c r="P22" s="40"/>
      <c r="Q22" s="41"/>
      <c r="R22" s="42"/>
      <c r="S22" s="46"/>
      <c r="T22" s="47"/>
      <c r="U22" s="43"/>
      <c r="V22" s="47"/>
      <c r="W22" s="43"/>
      <c r="X22" s="44"/>
      <c r="Y22" s="43"/>
      <c r="Z22" s="44"/>
      <c r="AA22" s="43"/>
      <c r="AB22" s="44"/>
      <c r="AC22" s="43"/>
      <c r="AD22" s="44"/>
      <c r="AE22" s="43"/>
      <c r="AF22" s="44"/>
      <c r="AG22" s="43"/>
      <c r="AH22" s="44"/>
      <c r="AI22" s="43"/>
      <c r="AJ22" s="44"/>
      <c r="AK22" s="43"/>
      <c r="AL22" s="44"/>
      <c r="AM22" s="43"/>
      <c r="AN22" s="44"/>
      <c r="AO22" s="43"/>
      <c r="AP22" s="45"/>
      <c r="AQ22" s="45"/>
      <c r="AR22" s="45"/>
    </row>
    <row r="23" spans="1:44" s="24" customFormat="1" ht="15.75" x14ac:dyDescent="0.25">
      <c r="A23" s="52" t="s">
        <v>65</v>
      </c>
      <c r="B23" s="52" t="s">
        <v>66</v>
      </c>
      <c r="C23" s="52" t="s">
        <v>18</v>
      </c>
      <c r="D23" s="53">
        <v>25728756</v>
      </c>
      <c r="E23" s="58">
        <v>1046800</v>
      </c>
      <c r="F23" s="59">
        <f t="shared" si="0"/>
        <v>4.0685993524133074E-2</v>
      </c>
      <c r="G23" s="60">
        <v>7164327</v>
      </c>
      <c r="H23" s="59">
        <f t="shared" si="1"/>
        <v>0.2784560201822428</v>
      </c>
      <c r="I23" s="63">
        <v>0</v>
      </c>
      <c r="J23" s="59">
        <f t="shared" si="2"/>
        <v>0</v>
      </c>
      <c r="K23" s="61">
        <v>600000</v>
      </c>
      <c r="L23" s="59">
        <f t="shared" si="3"/>
        <v>2.3320210273671996E-2</v>
      </c>
      <c r="M23" s="62">
        <v>1.0413399999999999</v>
      </c>
      <c r="N23" s="61">
        <v>16917629</v>
      </c>
      <c r="O23" s="59">
        <f t="shared" si="4"/>
        <v>0.65753777601995211</v>
      </c>
      <c r="P23" s="40"/>
      <c r="Q23" s="41"/>
      <c r="R23" s="42"/>
      <c r="S23" s="46"/>
      <c r="T23" s="47"/>
      <c r="U23" s="43"/>
      <c r="V23" s="47"/>
      <c r="W23" s="43"/>
      <c r="X23" s="44"/>
      <c r="Y23" s="43"/>
      <c r="Z23" s="44"/>
      <c r="AA23" s="43"/>
      <c r="AB23" s="44"/>
      <c r="AC23" s="43"/>
      <c r="AD23" s="44"/>
      <c r="AE23" s="43"/>
      <c r="AF23" s="44"/>
      <c r="AG23" s="43"/>
      <c r="AH23" s="44"/>
      <c r="AI23" s="43"/>
      <c r="AJ23" s="44"/>
      <c r="AK23" s="43"/>
      <c r="AL23" s="44"/>
      <c r="AM23" s="43"/>
      <c r="AN23" s="44"/>
      <c r="AO23" s="43"/>
      <c r="AP23" s="45"/>
      <c r="AQ23" s="45"/>
      <c r="AR23" s="45"/>
    </row>
    <row r="24" spans="1:44" s="24" customFormat="1" ht="15.75" x14ac:dyDescent="0.25">
      <c r="A24" s="52" t="s">
        <v>67</v>
      </c>
      <c r="B24" s="52" t="s">
        <v>68</v>
      </c>
      <c r="C24" s="52" t="s">
        <v>18</v>
      </c>
      <c r="D24" s="53">
        <v>33785730</v>
      </c>
      <c r="E24" s="58">
        <v>6497178</v>
      </c>
      <c r="F24" s="59">
        <f t="shared" si="0"/>
        <v>0.19230539047106573</v>
      </c>
      <c r="G24" s="60">
        <v>5900000</v>
      </c>
      <c r="H24" s="59">
        <f t="shared" si="1"/>
        <v>0.17462993991842118</v>
      </c>
      <c r="I24" s="65">
        <v>0</v>
      </c>
      <c r="J24" s="59">
        <f t="shared" si="2"/>
        <v>0</v>
      </c>
      <c r="K24" s="61">
        <v>600000</v>
      </c>
      <c r="L24" s="59">
        <f t="shared" si="3"/>
        <v>1.7758976940856392E-2</v>
      </c>
      <c r="M24" s="62">
        <v>1</v>
      </c>
      <c r="N24" s="61">
        <v>20788552</v>
      </c>
      <c r="O24" s="59">
        <f t="shared" si="4"/>
        <v>0.61530569266965673</v>
      </c>
      <c r="P24" s="40"/>
      <c r="Q24" s="41"/>
      <c r="R24" s="42"/>
      <c r="S24" s="46"/>
      <c r="T24" s="47"/>
      <c r="U24" s="43"/>
      <c r="V24" s="47"/>
      <c r="W24" s="43"/>
      <c r="X24" s="44"/>
      <c r="Y24" s="43"/>
      <c r="Z24" s="44"/>
      <c r="AA24" s="43"/>
      <c r="AB24" s="44"/>
      <c r="AC24" s="43"/>
      <c r="AD24" s="44"/>
      <c r="AE24" s="43"/>
      <c r="AF24" s="44"/>
      <c r="AG24" s="43"/>
      <c r="AH24" s="44"/>
      <c r="AI24" s="43"/>
      <c r="AJ24" s="44"/>
      <c r="AK24" s="43"/>
      <c r="AL24" s="44"/>
      <c r="AM24" s="43"/>
      <c r="AN24" s="44"/>
      <c r="AO24" s="43"/>
      <c r="AP24" s="45"/>
      <c r="AQ24" s="45"/>
      <c r="AR24" s="45"/>
    </row>
    <row r="25" spans="1:44" s="24" customFormat="1" ht="15.75" x14ac:dyDescent="0.25">
      <c r="A25" s="52" t="s">
        <v>69</v>
      </c>
      <c r="B25" s="52" t="s">
        <v>70</v>
      </c>
      <c r="C25" s="52" t="s">
        <v>21</v>
      </c>
      <c r="D25" s="53">
        <v>20954216</v>
      </c>
      <c r="E25" s="58">
        <v>0</v>
      </c>
      <c r="F25" s="59">
        <f t="shared" si="0"/>
        <v>0</v>
      </c>
      <c r="G25" s="60">
        <v>5123793</v>
      </c>
      <c r="H25" s="59">
        <f t="shared" si="1"/>
        <v>0.24452325011825782</v>
      </c>
      <c r="I25" s="63">
        <v>0</v>
      </c>
      <c r="J25" s="59">
        <f t="shared" si="2"/>
        <v>0</v>
      </c>
      <c r="K25" s="61">
        <v>0</v>
      </c>
      <c r="L25" s="59">
        <f t="shared" si="3"/>
        <v>0</v>
      </c>
      <c r="M25" s="62">
        <v>1.0299</v>
      </c>
      <c r="N25" s="61">
        <v>15830423</v>
      </c>
      <c r="O25" s="59">
        <f t="shared" si="4"/>
        <v>0.75547674988174218</v>
      </c>
      <c r="P25" s="40"/>
      <c r="Q25" s="41"/>
      <c r="R25" s="42"/>
      <c r="S25" s="46"/>
      <c r="T25" s="42"/>
      <c r="U25" s="43"/>
      <c r="V25" s="47"/>
      <c r="W25" s="43"/>
      <c r="X25" s="44"/>
      <c r="Y25" s="43"/>
      <c r="Z25" s="44"/>
      <c r="AA25" s="43"/>
      <c r="AB25" s="44"/>
      <c r="AC25" s="43"/>
      <c r="AD25" s="44"/>
      <c r="AE25" s="43"/>
      <c r="AF25" s="44"/>
      <c r="AG25" s="43"/>
      <c r="AH25" s="44"/>
      <c r="AI25" s="43"/>
      <c r="AJ25" s="44"/>
      <c r="AK25" s="43"/>
      <c r="AL25" s="44"/>
      <c r="AM25" s="43"/>
      <c r="AN25" s="44"/>
      <c r="AO25" s="43"/>
      <c r="AP25" s="45"/>
      <c r="AQ25" s="45"/>
      <c r="AR25" s="45"/>
    </row>
    <row r="26" spans="1:44" s="24" customFormat="1" ht="15.75" x14ac:dyDescent="0.25">
      <c r="A26" s="52" t="s">
        <v>71</v>
      </c>
      <c r="B26" s="52" t="s">
        <v>72</v>
      </c>
      <c r="C26" s="52" t="s">
        <v>18</v>
      </c>
      <c r="D26" s="53">
        <v>12358503</v>
      </c>
      <c r="E26" s="58">
        <v>731000</v>
      </c>
      <c r="F26" s="59">
        <f t="shared" si="0"/>
        <v>5.9149558809833198E-2</v>
      </c>
      <c r="G26" s="60">
        <v>2876548</v>
      </c>
      <c r="H26" s="59">
        <f t="shared" si="1"/>
        <v>0.23275861162148845</v>
      </c>
      <c r="I26" s="63">
        <v>562000</v>
      </c>
      <c r="J26" s="59">
        <f t="shared" si="2"/>
        <v>4.5474763407833456E-2</v>
      </c>
      <c r="K26" s="61">
        <v>100</v>
      </c>
      <c r="L26" s="59">
        <f t="shared" si="3"/>
        <v>8.0915949124258822E-6</v>
      </c>
      <c r="M26" s="62">
        <v>1.0307999999999999</v>
      </c>
      <c r="N26" s="61">
        <v>8188855</v>
      </c>
      <c r="O26" s="59">
        <f t="shared" si="4"/>
        <v>0.66260897456593248</v>
      </c>
      <c r="P26" s="40"/>
      <c r="Q26" s="41"/>
      <c r="R26" s="42"/>
      <c r="S26" s="46"/>
      <c r="T26" s="42"/>
      <c r="U26" s="43"/>
      <c r="V26" s="42"/>
      <c r="W26" s="43"/>
      <c r="X26" s="44"/>
      <c r="Y26" s="43"/>
      <c r="Z26" s="44"/>
      <c r="AA26" s="43"/>
      <c r="AB26" s="44"/>
      <c r="AC26" s="43"/>
      <c r="AD26" s="44"/>
      <c r="AE26" s="43"/>
      <c r="AF26" s="44"/>
      <c r="AG26" s="43"/>
      <c r="AH26" s="44"/>
      <c r="AI26" s="43"/>
      <c r="AJ26" s="44"/>
      <c r="AK26" s="43"/>
      <c r="AL26" s="44"/>
      <c r="AM26" s="43"/>
      <c r="AN26" s="44"/>
      <c r="AO26" s="43"/>
      <c r="AP26" s="45"/>
      <c r="AQ26" s="45"/>
      <c r="AR26" s="45"/>
    </row>
    <row r="27" spans="1:44" s="24" customFormat="1" ht="15.75" x14ac:dyDescent="0.25">
      <c r="A27" s="52" t="s">
        <v>73</v>
      </c>
      <c r="B27" s="52" t="s">
        <v>74</v>
      </c>
      <c r="C27" s="52" t="s">
        <v>18</v>
      </c>
      <c r="D27" s="53">
        <v>31393652</v>
      </c>
      <c r="E27" s="58">
        <v>2967700</v>
      </c>
      <c r="F27" s="59">
        <f t="shared" si="0"/>
        <v>9.4531849942147542E-2</v>
      </c>
      <c r="G27" s="60">
        <v>5834999</v>
      </c>
      <c r="H27" s="59">
        <f t="shared" si="1"/>
        <v>0.1858655692558483</v>
      </c>
      <c r="I27" s="63">
        <v>0</v>
      </c>
      <c r="J27" s="59">
        <f t="shared" si="2"/>
        <v>0</v>
      </c>
      <c r="K27" s="61">
        <v>600100</v>
      </c>
      <c r="L27" s="59">
        <f t="shared" si="3"/>
        <v>1.9115329430293742E-2</v>
      </c>
      <c r="M27" s="62">
        <v>1.0968100000000001</v>
      </c>
      <c r="N27" s="61">
        <v>21990853</v>
      </c>
      <c r="O27" s="59">
        <f t="shared" si="4"/>
        <v>0.70048725137171042</v>
      </c>
      <c r="P27" s="40"/>
      <c r="Q27" s="41"/>
      <c r="R27" s="42"/>
      <c r="S27" s="46"/>
      <c r="T27" s="47"/>
      <c r="U27" s="43"/>
      <c r="V27" s="47"/>
      <c r="W27" s="43"/>
      <c r="X27" s="44"/>
      <c r="Y27" s="43"/>
      <c r="Z27" s="44"/>
      <c r="AA27" s="43"/>
      <c r="AB27" s="44"/>
      <c r="AC27" s="43"/>
      <c r="AD27" s="44"/>
      <c r="AE27" s="43"/>
      <c r="AF27" s="44"/>
      <c r="AG27" s="43"/>
      <c r="AH27" s="44"/>
      <c r="AI27" s="43"/>
      <c r="AJ27" s="44"/>
      <c r="AK27" s="43"/>
      <c r="AL27" s="44"/>
      <c r="AM27" s="43"/>
      <c r="AN27" s="44"/>
      <c r="AO27" s="43"/>
      <c r="AP27" s="45"/>
      <c r="AQ27" s="45"/>
      <c r="AR27" s="45"/>
    </row>
    <row r="28" spans="1:44" s="24" customFormat="1" ht="15.75" x14ac:dyDescent="0.25">
      <c r="A28" s="52" t="s">
        <v>75</v>
      </c>
      <c r="B28" s="52" t="s">
        <v>76</v>
      </c>
      <c r="C28" s="52" t="s">
        <v>21</v>
      </c>
      <c r="D28" s="53">
        <v>8857631</v>
      </c>
      <c r="E28" s="58">
        <v>0</v>
      </c>
      <c r="F28" s="59">
        <f t="shared" si="0"/>
        <v>0</v>
      </c>
      <c r="G28" s="60">
        <v>1200000</v>
      </c>
      <c r="H28" s="59">
        <f t="shared" si="1"/>
        <v>0.13547640446977302</v>
      </c>
      <c r="I28" s="63">
        <v>1800000</v>
      </c>
      <c r="J28" s="59">
        <f t="shared" si="2"/>
        <v>0.20321460670465952</v>
      </c>
      <c r="K28" s="61">
        <v>0</v>
      </c>
      <c r="L28" s="59">
        <f t="shared" si="3"/>
        <v>0</v>
      </c>
      <c r="M28" s="62">
        <v>1.0299</v>
      </c>
      <c r="N28" s="61">
        <v>5857631</v>
      </c>
      <c r="O28" s="59">
        <f t="shared" si="4"/>
        <v>0.66130898882556743</v>
      </c>
      <c r="P28" s="40"/>
      <c r="Q28" s="41"/>
      <c r="R28" s="42"/>
      <c r="S28" s="46"/>
      <c r="T28" s="42"/>
      <c r="U28" s="43"/>
      <c r="V28" s="42"/>
      <c r="W28" s="43"/>
      <c r="X28" s="42"/>
      <c r="Y28" s="43"/>
      <c r="Z28" s="44"/>
      <c r="AA28" s="43"/>
      <c r="AB28" s="44"/>
      <c r="AC28" s="43"/>
      <c r="AD28" s="44"/>
      <c r="AE28" s="43"/>
      <c r="AF28" s="44"/>
      <c r="AG28" s="43"/>
      <c r="AH28" s="44"/>
      <c r="AI28" s="43"/>
      <c r="AJ28" s="44"/>
      <c r="AK28" s="43"/>
      <c r="AL28" s="44"/>
      <c r="AM28" s="43"/>
      <c r="AN28" s="44"/>
      <c r="AO28" s="43"/>
      <c r="AP28" s="45"/>
      <c r="AQ28" s="45"/>
      <c r="AR28" s="45"/>
    </row>
    <row r="29" spans="1:44" s="24" customFormat="1" ht="15.75" x14ac:dyDescent="0.25">
      <c r="A29" s="52" t="s">
        <v>77</v>
      </c>
      <c r="B29" s="52" t="s">
        <v>78</v>
      </c>
      <c r="C29" s="52" t="s">
        <v>18</v>
      </c>
      <c r="D29" s="53">
        <v>26096798</v>
      </c>
      <c r="E29" s="58">
        <v>3950000</v>
      </c>
      <c r="F29" s="59">
        <f t="shared" si="0"/>
        <v>0.15135956526160796</v>
      </c>
      <c r="G29" s="60">
        <v>2000000</v>
      </c>
      <c r="H29" s="59">
        <f t="shared" si="1"/>
        <v>7.6637754562839472E-2</v>
      </c>
      <c r="I29" s="63">
        <v>0</v>
      </c>
      <c r="J29" s="59">
        <f t="shared" si="2"/>
        <v>0</v>
      </c>
      <c r="K29" s="61">
        <v>800000</v>
      </c>
      <c r="L29" s="59">
        <f t="shared" si="3"/>
        <v>3.065510182513579E-2</v>
      </c>
      <c r="M29" s="62">
        <v>0.93991000000000002</v>
      </c>
      <c r="N29" s="61">
        <v>19346798</v>
      </c>
      <c r="O29" s="59">
        <f t="shared" si="4"/>
        <v>0.74134757835041676</v>
      </c>
      <c r="P29" s="40"/>
      <c r="Q29" s="41"/>
      <c r="R29" s="42"/>
      <c r="S29" s="43"/>
      <c r="T29" s="42"/>
      <c r="U29" s="43"/>
      <c r="V29" s="47"/>
      <c r="W29" s="43"/>
      <c r="X29" s="44"/>
      <c r="Y29" s="43"/>
      <c r="Z29" s="44"/>
      <c r="AA29" s="43"/>
      <c r="AB29" s="44"/>
      <c r="AC29" s="43"/>
      <c r="AD29" s="44"/>
      <c r="AE29" s="43"/>
      <c r="AF29" s="44"/>
      <c r="AG29" s="43"/>
      <c r="AH29" s="44"/>
      <c r="AI29" s="43"/>
      <c r="AJ29" s="44"/>
      <c r="AK29" s="43"/>
      <c r="AL29" s="44"/>
      <c r="AM29" s="43"/>
      <c r="AN29" s="44"/>
      <c r="AO29" s="43"/>
      <c r="AP29" s="45"/>
      <c r="AQ29" s="45"/>
      <c r="AR29" s="45"/>
    </row>
    <row r="30" spans="1:44" s="24" customFormat="1" ht="15.75" x14ac:dyDescent="0.25">
      <c r="A30" s="52" t="s">
        <v>79</v>
      </c>
      <c r="B30" s="52" t="s">
        <v>80</v>
      </c>
      <c r="C30" s="52" t="s">
        <v>18</v>
      </c>
      <c r="D30" s="53">
        <v>8779114</v>
      </c>
      <c r="E30" s="58">
        <v>530000</v>
      </c>
      <c r="F30" s="59">
        <f t="shared" si="0"/>
        <v>6.0370556755499474E-2</v>
      </c>
      <c r="G30" s="60">
        <v>434000</v>
      </c>
      <c r="H30" s="59">
        <f t="shared" si="1"/>
        <v>4.9435512512993905E-2</v>
      </c>
      <c r="I30" s="63">
        <v>695000</v>
      </c>
      <c r="J30" s="59">
        <f t="shared" si="2"/>
        <v>7.9165164047305919E-2</v>
      </c>
      <c r="K30" s="61">
        <v>0</v>
      </c>
      <c r="L30" s="59">
        <f t="shared" si="3"/>
        <v>0</v>
      </c>
      <c r="M30" s="62">
        <v>0.97989999999999999</v>
      </c>
      <c r="N30" s="61">
        <v>7120114</v>
      </c>
      <c r="O30" s="59">
        <f t="shared" si="4"/>
        <v>0.81102876668420065</v>
      </c>
      <c r="P30" s="40"/>
      <c r="Q30" s="41"/>
      <c r="R30" s="42"/>
      <c r="S30" s="46"/>
      <c r="T30" s="47"/>
      <c r="U30" s="43"/>
      <c r="V30" s="42"/>
      <c r="W30" s="43"/>
      <c r="X30" s="44"/>
      <c r="Y30" s="43"/>
      <c r="Z30" s="44"/>
      <c r="AA30" s="43"/>
      <c r="AB30" s="44"/>
      <c r="AC30" s="43"/>
      <c r="AD30" s="44"/>
      <c r="AE30" s="43"/>
      <c r="AF30" s="44"/>
      <c r="AG30" s="43"/>
      <c r="AH30" s="44"/>
      <c r="AI30" s="43"/>
      <c r="AJ30" s="44"/>
      <c r="AK30" s="43"/>
      <c r="AL30" s="44"/>
      <c r="AM30" s="43"/>
      <c r="AN30" s="44"/>
      <c r="AO30" s="43"/>
      <c r="AP30" s="45"/>
      <c r="AQ30" s="45"/>
      <c r="AR30" s="45"/>
    </row>
    <row r="31" spans="1:44" s="24" customFormat="1" ht="15.75" x14ac:dyDescent="0.25">
      <c r="A31" s="52" t="s">
        <v>81</v>
      </c>
      <c r="B31" s="52" t="s">
        <v>82</v>
      </c>
      <c r="C31" s="52" t="s">
        <v>18</v>
      </c>
      <c r="D31" s="53">
        <v>8665932</v>
      </c>
      <c r="E31" s="58">
        <v>700000</v>
      </c>
      <c r="F31" s="59">
        <f t="shared" si="0"/>
        <v>8.077607809523546E-2</v>
      </c>
      <c r="G31" s="60">
        <v>2678229</v>
      </c>
      <c r="H31" s="59">
        <f t="shared" si="1"/>
        <v>0.30905262122989197</v>
      </c>
      <c r="I31" s="63">
        <v>0</v>
      </c>
      <c r="J31" s="59">
        <f t="shared" si="2"/>
        <v>0</v>
      </c>
      <c r="K31" s="61">
        <v>0</v>
      </c>
      <c r="L31" s="59">
        <f t="shared" si="3"/>
        <v>0</v>
      </c>
      <c r="M31" s="62">
        <v>0.99990000000000001</v>
      </c>
      <c r="N31" s="61">
        <v>5287703</v>
      </c>
      <c r="O31" s="59">
        <f t="shared" si="4"/>
        <v>0.61017130067487257</v>
      </c>
      <c r="P31" s="40"/>
      <c r="Q31" s="41"/>
      <c r="R31" s="42"/>
      <c r="S31" s="46"/>
      <c r="T31" s="42"/>
      <c r="U31" s="43"/>
      <c r="V31" s="47"/>
      <c r="W31" s="43"/>
      <c r="X31" s="44"/>
      <c r="Y31" s="43"/>
      <c r="Z31" s="44"/>
      <c r="AA31" s="43"/>
      <c r="AB31" s="44"/>
      <c r="AC31" s="43"/>
      <c r="AD31" s="44"/>
      <c r="AE31" s="43"/>
      <c r="AF31" s="44"/>
      <c r="AG31" s="43"/>
      <c r="AH31" s="44"/>
      <c r="AI31" s="43"/>
      <c r="AJ31" s="44"/>
      <c r="AK31" s="43"/>
      <c r="AL31" s="44"/>
      <c r="AM31" s="43"/>
      <c r="AN31" s="44"/>
      <c r="AO31" s="43"/>
      <c r="AP31" s="45"/>
      <c r="AQ31" s="45"/>
      <c r="AR31" s="45"/>
    </row>
    <row r="32" spans="1:44" s="24" customFormat="1" ht="15.75" x14ac:dyDescent="0.25">
      <c r="A32" s="52" t="s">
        <v>83</v>
      </c>
      <c r="B32" s="52" t="s">
        <v>84</v>
      </c>
      <c r="C32" s="52" t="s">
        <v>18</v>
      </c>
      <c r="D32" s="53">
        <v>13976626</v>
      </c>
      <c r="E32" s="58">
        <v>0</v>
      </c>
      <c r="F32" s="59">
        <f t="shared" si="0"/>
        <v>0</v>
      </c>
      <c r="G32" s="60">
        <v>6705000</v>
      </c>
      <c r="H32" s="59">
        <f t="shared" si="1"/>
        <v>0.47972951411878662</v>
      </c>
      <c r="I32" s="63">
        <v>0</v>
      </c>
      <c r="J32" s="59">
        <f t="shared" si="2"/>
        <v>0</v>
      </c>
      <c r="K32" s="61">
        <v>100</v>
      </c>
      <c r="L32" s="59">
        <f t="shared" si="3"/>
        <v>7.1548025968499122E-6</v>
      </c>
      <c r="M32" s="62">
        <v>0.98723000000000005</v>
      </c>
      <c r="N32" s="61">
        <v>7271526</v>
      </c>
      <c r="O32" s="59">
        <f t="shared" si="4"/>
        <v>0.52026333107861655</v>
      </c>
      <c r="P32" s="40"/>
      <c r="Q32" s="41"/>
      <c r="R32" s="42"/>
      <c r="S32" s="46"/>
      <c r="T32" s="47"/>
      <c r="U32" s="43"/>
      <c r="V32" s="47"/>
      <c r="W32" s="43"/>
      <c r="X32" s="44"/>
      <c r="Y32" s="43"/>
      <c r="Z32" s="44"/>
      <c r="AA32" s="43"/>
      <c r="AB32" s="44"/>
      <c r="AC32" s="43"/>
      <c r="AD32" s="44"/>
      <c r="AE32" s="43"/>
      <c r="AF32" s="44"/>
      <c r="AG32" s="43"/>
      <c r="AH32" s="44"/>
      <c r="AI32" s="43"/>
      <c r="AJ32" s="44"/>
      <c r="AK32" s="43"/>
      <c r="AL32" s="44"/>
      <c r="AM32" s="43"/>
      <c r="AN32" s="44"/>
      <c r="AO32" s="43"/>
      <c r="AP32" s="45"/>
      <c r="AQ32" s="45"/>
      <c r="AR32" s="45"/>
    </row>
    <row r="33" spans="1:44" s="24" customFormat="1" ht="15.75" x14ac:dyDescent="0.25">
      <c r="A33" s="52" t="s">
        <v>85</v>
      </c>
      <c r="B33" s="52" t="s">
        <v>86</v>
      </c>
      <c r="C33" s="52" t="s">
        <v>18</v>
      </c>
      <c r="D33" s="53">
        <v>38129106</v>
      </c>
      <c r="E33" s="58">
        <v>5543000</v>
      </c>
      <c r="F33" s="59">
        <f t="shared" si="0"/>
        <v>0.14537450733830476</v>
      </c>
      <c r="G33" s="60">
        <v>13783108</v>
      </c>
      <c r="H33" s="59">
        <f t="shared" si="1"/>
        <v>0.36148521289746471</v>
      </c>
      <c r="I33" s="63">
        <v>0</v>
      </c>
      <c r="J33" s="59">
        <f t="shared" si="2"/>
        <v>0</v>
      </c>
      <c r="K33" s="61">
        <v>100</v>
      </c>
      <c r="L33" s="59">
        <f t="shared" si="3"/>
        <v>2.6226683625889366E-6</v>
      </c>
      <c r="M33" s="62">
        <v>1.1136900000000001</v>
      </c>
      <c r="N33" s="61">
        <v>18802898</v>
      </c>
      <c r="O33" s="59">
        <f t="shared" si="4"/>
        <v>0.49313765709586793</v>
      </c>
      <c r="P33" s="40"/>
      <c r="Q33" s="41"/>
      <c r="R33" s="42"/>
      <c r="S33" s="46"/>
      <c r="T33" s="42"/>
      <c r="U33" s="46"/>
      <c r="V33" s="42"/>
      <c r="W33" s="43"/>
      <c r="X33" s="47"/>
      <c r="Y33" s="43"/>
      <c r="Z33" s="44"/>
      <c r="AA33" s="43"/>
      <c r="AB33" s="44"/>
      <c r="AC33" s="43"/>
      <c r="AD33" s="44"/>
      <c r="AE33" s="43"/>
      <c r="AF33" s="44"/>
      <c r="AG33" s="43"/>
      <c r="AH33" s="44"/>
      <c r="AI33" s="43"/>
      <c r="AJ33" s="44"/>
      <c r="AK33" s="43"/>
      <c r="AL33" s="44"/>
      <c r="AM33" s="43"/>
      <c r="AN33" s="44"/>
      <c r="AO33" s="43"/>
      <c r="AP33" s="45"/>
      <c r="AQ33" s="45"/>
      <c r="AR33" s="45"/>
    </row>
    <row r="34" spans="1:44" s="24" customFormat="1" ht="15.75" x14ac:dyDescent="0.25">
      <c r="A34" s="52" t="s">
        <v>87</v>
      </c>
      <c r="B34" s="52" t="s">
        <v>88</v>
      </c>
      <c r="C34" s="52" t="s">
        <v>18</v>
      </c>
      <c r="D34" s="53">
        <v>28192404</v>
      </c>
      <c r="E34" s="58">
        <v>1156600</v>
      </c>
      <c r="F34" s="59">
        <f t="shared" si="0"/>
        <v>4.1025235024299452E-2</v>
      </c>
      <c r="G34" s="60">
        <v>5642640</v>
      </c>
      <c r="H34" s="59">
        <f t="shared" si="1"/>
        <v>0.20014752910039171</v>
      </c>
      <c r="I34" s="65">
        <v>1259400</v>
      </c>
      <c r="J34" s="59">
        <f t="shared" si="2"/>
        <v>4.4671607288261049E-2</v>
      </c>
      <c r="K34" s="61">
        <v>2018</v>
      </c>
      <c r="L34" s="59">
        <f t="shared" si="3"/>
        <v>7.1579564481269494E-5</v>
      </c>
      <c r="M34" s="62">
        <v>1.1343700000000001</v>
      </c>
      <c r="N34" s="61">
        <v>20131746</v>
      </c>
      <c r="O34" s="59">
        <f t="shared" si="4"/>
        <v>0.7140840490225665</v>
      </c>
      <c r="P34" s="40"/>
      <c r="Q34" s="41"/>
      <c r="R34" s="42"/>
      <c r="S34" s="46"/>
      <c r="T34" s="47"/>
      <c r="U34" s="43"/>
      <c r="V34" s="47"/>
      <c r="W34" s="43"/>
      <c r="X34" s="44"/>
      <c r="Y34" s="43"/>
      <c r="Z34" s="44"/>
      <c r="AA34" s="43"/>
      <c r="AB34" s="44"/>
      <c r="AC34" s="43"/>
      <c r="AD34" s="44"/>
      <c r="AE34" s="43"/>
      <c r="AF34" s="44"/>
      <c r="AG34" s="43"/>
      <c r="AH34" s="44"/>
      <c r="AI34" s="43"/>
      <c r="AJ34" s="44"/>
      <c r="AK34" s="43"/>
      <c r="AL34" s="44"/>
      <c r="AM34" s="43"/>
      <c r="AN34" s="44"/>
      <c r="AO34" s="43"/>
      <c r="AP34" s="45"/>
      <c r="AQ34" s="45"/>
      <c r="AR34" s="45"/>
    </row>
    <row r="35" spans="1:44" s="24" customFormat="1" ht="15.75" x14ac:dyDescent="0.25">
      <c r="A35" s="52" t="s">
        <v>89</v>
      </c>
      <c r="B35" s="52" t="s">
        <v>90</v>
      </c>
      <c r="C35" s="52" t="s">
        <v>18</v>
      </c>
      <c r="D35" s="53">
        <v>29564194</v>
      </c>
      <c r="E35" s="58">
        <v>4352067</v>
      </c>
      <c r="F35" s="59">
        <f t="shared" si="0"/>
        <v>0.1472073617160001</v>
      </c>
      <c r="G35" s="60">
        <v>13870575</v>
      </c>
      <c r="H35" s="59">
        <f t="shared" si="1"/>
        <v>0.4691680415843571</v>
      </c>
      <c r="I35" s="65">
        <v>0</v>
      </c>
      <c r="J35" s="59">
        <f t="shared" si="2"/>
        <v>0</v>
      </c>
      <c r="K35" s="61">
        <v>261500</v>
      </c>
      <c r="L35" s="59">
        <f t="shared" si="3"/>
        <v>8.8451591137576752E-3</v>
      </c>
      <c r="M35" s="62">
        <v>1.1100000000000001</v>
      </c>
      <c r="N35" s="61">
        <v>11080052</v>
      </c>
      <c r="O35" s="59">
        <f t="shared" si="4"/>
        <v>0.37477943758588517</v>
      </c>
      <c r="P35" s="40"/>
      <c r="Q35" s="41"/>
      <c r="R35" s="42"/>
      <c r="S35" s="46"/>
      <c r="T35" s="47"/>
      <c r="U35" s="43"/>
      <c r="V35" s="47"/>
      <c r="W35" s="43"/>
      <c r="X35" s="44"/>
      <c r="Y35" s="43"/>
      <c r="Z35" s="44"/>
      <c r="AA35" s="43"/>
      <c r="AB35" s="44"/>
      <c r="AC35" s="43"/>
      <c r="AD35" s="44"/>
      <c r="AE35" s="43"/>
      <c r="AF35" s="44"/>
      <c r="AG35" s="43"/>
      <c r="AH35" s="44"/>
      <c r="AI35" s="43"/>
      <c r="AJ35" s="44"/>
      <c r="AK35" s="43"/>
      <c r="AL35" s="44"/>
      <c r="AM35" s="43"/>
      <c r="AN35" s="44"/>
      <c r="AO35" s="43"/>
      <c r="AP35" s="45"/>
      <c r="AQ35" s="45"/>
      <c r="AR35" s="45"/>
    </row>
    <row r="36" spans="1:44" s="24" customFormat="1" ht="15.75" x14ac:dyDescent="0.25">
      <c r="A36" s="52" t="s">
        <v>91</v>
      </c>
      <c r="B36" s="52" t="s">
        <v>92</v>
      </c>
      <c r="C36" s="52" t="s">
        <v>18</v>
      </c>
      <c r="D36" s="53">
        <v>16646836</v>
      </c>
      <c r="E36" s="58">
        <v>720000</v>
      </c>
      <c r="F36" s="59">
        <f t="shared" si="0"/>
        <v>4.3251462319926742E-2</v>
      </c>
      <c r="G36" s="60">
        <v>5650000</v>
      </c>
      <c r="H36" s="59">
        <f t="shared" si="1"/>
        <v>0.33940383626053622</v>
      </c>
      <c r="I36" s="65">
        <v>0</v>
      </c>
      <c r="J36" s="59">
        <f t="shared" si="2"/>
        <v>0</v>
      </c>
      <c r="K36" s="61">
        <v>0</v>
      </c>
      <c r="L36" s="59">
        <f t="shared" si="3"/>
        <v>0</v>
      </c>
      <c r="M36" s="62">
        <v>1.0165500000000001</v>
      </c>
      <c r="N36" s="61">
        <v>10276836</v>
      </c>
      <c r="O36" s="59">
        <f t="shared" si="4"/>
        <v>0.61734470141953701</v>
      </c>
      <c r="P36" s="40"/>
      <c r="Q36" s="41"/>
      <c r="R36" s="42"/>
      <c r="S36" s="46"/>
      <c r="T36" s="47"/>
      <c r="U36" s="43"/>
      <c r="V36" s="47"/>
      <c r="W36" s="43"/>
      <c r="X36" s="44"/>
      <c r="Y36" s="43"/>
      <c r="Z36" s="44"/>
      <c r="AA36" s="43"/>
      <c r="AB36" s="44"/>
      <c r="AC36" s="43"/>
      <c r="AD36" s="44"/>
      <c r="AE36" s="43"/>
      <c r="AF36" s="44"/>
      <c r="AG36" s="43"/>
      <c r="AH36" s="44"/>
      <c r="AI36" s="43"/>
      <c r="AJ36" s="44"/>
      <c r="AK36" s="43"/>
      <c r="AL36" s="44"/>
      <c r="AM36" s="43"/>
      <c r="AN36" s="44"/>
      <c r="AO36" s="43"/>
      <c r="AP36" s="45"/>
      <c r="AQ36" s="45"/>
      <c r="AR36" s="45"/>
    </row>
    <row r="37" spans="1:44" s="24" customFormat="1" ht="15.75" x14ac:dyDescent="0.25">
      <c r="A37" s="52" t="s">
        <v>93</v>
      </c>
      <c r="B37" s="52" t="s">
        <v>94</v>
      </c>
      <c r="C37" s="52" t="s">
        <v>18</v>
      </c>
      <c r="D37" s="53">
        <v>24275875</v>
      </c>
      <c r="E37" s="58">
        <v>3413860</v>
      </c>
      <c r="F37" s="59">
        <f t="shared" si="0"/>
        <v>0.14062768077360754</v>
      </c>
      <c r="G37" s="60">
        <v>6699999</v>
      </c>
      <c r="H37" s="59">
        <f t="shared" si="1"/>
        <v>0.27599412997471767</v>
      </c>
      <c r="I37" s="65">
        <v>0</v>
      </c>
      <c r="J37" s="59">
        <f t="shared" si="2"/>
        <v>0</v>
      </c>
      <c r="K37" s="61">
        <v>3973986</v>
      </c>
      <c r="L37" s="59">
        <f t="shared" si="3"/>
        <v>0.16370104064220137</v>
      </c>
      <c r="M37" s="62">
        <v>1</v>
      </c>
      <c r="N37" s="61">
        <v>10188030</v>
      </c>
      <c r="O37" s="59">
        <f t="shared" si="4"/>
        <v>0.41967714860947342</v>
      </c>
      <c r="P37" s="40"/>
      <c r="Q37" s="41"/>
      <c r="R37" s="42"/>
      <c r="S37" s="46"/>
      <c r="T37" s="47"/>
      <c r="U37" s="43"/>
      <c r="V37" s="47"/>
      <c r="W37" s="43"/>
      <c r="X37" s="44"/>
      <c r="Y37" s="43"/>
      <c r="Z37" s="44"/>
      <c r="AA37" s="43"/>
      <c r="AB37" s="44"/>
      <c r="AC37" s="43"/>
      <c r="AD37" s="44"/>
      <c r="AE37" s="43"/>
      <c r="AF37" s="44"/>
      <c r="AG37" s="43"/>
      <c r="AH37" s="44"/>
      <c r="AI37" s="43"/>
      <c r="AJ37" s="44"/>
      <c r="AK37" s="43"/>
      <c r="AL37" s="45"/>
      <c r="AM37" s="48"/>
      <c r="AN37" s="44"/>
      <c r="AO37" s="43"/>
      <c r="AP37" s="45"/>
      <c r="AQ37" s="45"/>
      <c r="AR37" s="45"/>
    </row>
    <row r="38" spans="1:44" s="24" customFormat="1" ht="15.75" x14ac:dyDescent="0.25">
      <c r="A38" s="52" t="s">
        <v>95</v>
      </c>
      <c r="B38" s="52" t="s">
        <v>96</v>
      </c>
      <c r="C38" s="52" t="s">
        <v>18</v>
      </c>
      <c r="D38" s="53">
        <v>13560569</v>
      </c>
      <c r="E38" s="58">
        <v>0</v>
      </c>
      <c r="F38" s="59">
        <f t="shared" si="0"/>
        <v>0</v>
      </c>
      <c r="G38" s="60">
        <v>1430000</v>
      </c>
      <c r="H38" s="59">
        <f t="shared" si="1"/>
        <v>0.10545280216486491</v>
      </c>
      <c r="I38" s="65">
        <v>0</v>
      </c>
      <c r="J38" s="59">
        <f t="shared" si="2"/>
        <v>0</v>
      </c>
      <c r="K38" s="61">
        <v>187555</v>
      </c>
      <c r="L38" s="59">
        <f t="shared" si="3"/>
        <v>1.3830909307714153E-2</v>
      </c>
      <c r="M38" s="62">
        <v>0.94991000000000003</v>
      </c>
      <c r="N38" s="61">
        <v>11943014</v>
      </c>
      <c r="O38" s="59">
        <f t="shared" si="4"/>
        <v>0.8807162885274209</v>
      </c>
      <c r="P38" s="40"/>
      <c r="Q38" s="41"/>
      <c r="R38" s="42"/>
      <c r="S38" s="46"/>
      <c r="T38" s="42"/>
      <c r="U38" s="43"/>
      <c r="V38" s="47"/>
      <c r="W38" s="43"/>
      <c r="X38" s="44"/>
      <c r="Y38" s="43"/>
      <c r="Z38" s="44"/>
      <c r="AA38" s="43"/>
      <c r="AB38" s="44"/>
      <c r="AC38" s="43"/>
      <c r="AD38" s="44"/>
      <c r="AE38" s="43"/>
      <c r="AF38" s="44"/>
      <c r="AG38" s="43"/>
      <c r="AH38" s="44"/>
      <c r="AI38" s="43"/>
      <c r="AJ38" s="44"/>
      <c r="AK38" s="43"/>
      <c r="AL38" s="44"/>
      <c r="AM38" s="43"/>
      <c r="AN38" s="44"/>
      <c r="AO38" s="43"/>
      <c r="AP38" s="45"/>
      <c r="AQ38" s="45"/>
      <c r="AR38" s="45"/>
    </row>
    <row r="39" spans="1:44" s="24" customFormat="1" ht="15.75" x14ac:dyDescent="0.25">
      <c r="A39" s="52" t="s">
        <v>97</v>
      </c>
      <c r="B39" s="52" t="s">
        <v>98</v>
      </c>
      <c r="C39" s="52" t="s">
        <v>18</v>
      </c>
      <c r="D39" s="53">
        <v>20533188</v>
      </c>
      <c r="E39" s="58">
        <v>0</v>
      </c>
      <c r="F39" s="59">
        <f t="shared" si="0"/>
        <v>0</v>
      </c>
      <c r="G39" s="60">
        <v>7852000</v>
      </c>
      <c r="H39" s="59">
        <f t="shared" si="1"/>
        <v>0.38240530403754158</v>
      </c>
      <c r="I39" s="65">
        <v>0</v>
      </c>
      <c r="J39" s="59">
        <f t="shared" si="2"/>
        <v>0</v>
      </c>
      <c r="K39" s="61">
        <v>100000</v>
      </c>
      <c r="L39" s="59">
        <f t="shared" si="3"/>
        <v>4.870164340773581E-3</v>
      </c>
      <c r="M39" s="62">
        <v>1.1000000000000001</v>
      </c>
      <c r="N39" s="61">
        <v>12581188</v>
      </c>
      <c r="O39" s="59">
        <f t="shared" si="4"/>
        <v>0.61272453162168483</v>
      </c>
      <c r="P39" s="40"/>
      <c r="Q39" s="41"/>
      <c r="R39" s="47"/>
      <c r="S39" s="43"/>
      <c r="T39" s="47"/>
      <c r="U39" s="43"/>
      <c r="V39" s="47"/>
      <c r="W39" s="43"/>
      <c r="X39" s="44"/>
      <c r="Y39" s="43"/>
      <c r="Z39" s="44"/>
      <c r="AA39" s="43"/>
      <c r="AB39" s="44"/>
      <c r="AC39" s="43"/>
      <c r="AD39" s="44"/>
      <c r="AE39" s="43"/>
      <c r="AF39" s="44"/>
      <c r="AG39" s="43"/>
      <c r="AH39" s="44"/>
      <c r="AI39" s="43"/>
      <c r="AJ39" s="44"/>
      <c r="AK39" s="43"/>
      <c r="AL39" s="44"/>
      <c r="AM39" s="43"/>
      <c r="AN39" s="45"/>
      <c r="AO39" s="45"/>
      <c r="AP39" s="45"/>
      <c r="AQ39" s="45"/>
      <c r="AR39" s="45"/>
    </row>
    <row r="40" spans="1:44" s="24" customFormat="1" ht="15.75" x14ac:dyDescent="0.25">
      <c r="A40" s="52" t="s">
        <v>99</v>
      </c>
      <c r="B40" s="52" t="s">
        <v>100</v>
      </c>
      <c r="C40" s="52" t="s">
        <v>18</v>
      </c>
      <c r="D40" s="53">
        <v>25854883</v>
      </c>
      <c r="E40" s="58">
        <v>964000</v>
      </c>
      <c r="F40" s="59">
        <f t="shared" si="0"/>
        <v>3.7285026584726759E-2</v>
      </c>
      <c r="G40" s="60">
        <v>8312000</v>
      </c>
      <c r="H40" s="59">
        <f t="shared" si="1"/>
        <v>0.32148666075959426</v>
      </c>
      <c r="I40" s="65">
        <v>1281000</v>
      </c>
      <c r="J40" s="59">
        <f t="shared" si="2"/>
        <v>4.9545766654600601E-2</v>
      </c>
      <c r="K40" s="61">
        <v>0</v>
      </c>
      <c r="L40" s="59">
        <f t="shared" si="3"/>
        <v>0</v>
      </c>
      <c r="M40" s="62">
        <v>1.06989</v>
      </c>
      <c r="N40" s="61">
        <v>15297883</v>
      </c>
      <c r="O40" s="59">
        <f t="shared" si="4"/>
        <v>0.59168254600107839</v>
      </c>
      <c r="P40" s="40"/>
      <c r="Q40" s="41"/>
      <c r="R40" s="47"/>
      <c r="S40" s="46"/>
      <c r="T40" s="47"/>
      <c r="U40" s="43"/>
      <c r="V40" s="47"/>
      <c r="W40" s="43"/>
      <c r="X40" s="44"/>
      <c r="Y40" s="43"/>
      <c r="Z40" s="44"/>
      <c r="AA40" s="43"/>
      <c r="AB40" s="44"/>
      <c r="AC40" s="43"/>
      <c r="AD40" s="44"/>
      <c r="AE40" s="43"/>
      <c r="AF40" s="44"/>
      <c r="AG40" s="43"/>
      <c r="AH40" s="44"/>
      <c r="AI40" s="43"/>
      <c r="AJ40" s="44"/>
      <c r="AK40" s="43"/>
      <c r="AL40" s="44"/>
      <c r="AM40" s="43"/>
      <c r="AN40" s="44"/>
      <c r="AO40" s="43"/>
      <c r="AP40" s="45"/>
      <c r="AQ40" s="45"/>
      <c r="AR40" s="45"/>
    </row>
    <row r="41" spans="1:44" s="24" customFormat="1" ht="15.75" x14ac:dyDescent="0.25">
      <c r="A41" s="52" t="s">
        <v>101</v>
      </c>
      <c r="B41" s="52" t="s">
        <v>102</v>
      </c>
      <c r="C41" s="52" t="s">
        <v>18</v>
      </c>
      <c r="D41" s="53">
        <v>30656774</v>
      </c>
      <c r="E41" s="58">
        <v>0</v>
      </c>
      <c r="F41" s="59">
        <f t="shared" si="0"/>
        <v>0</v>
      </c>
      <c r="G41" s="60">
        <v>10105242</v>
      </c>
      <c r="H41" s="59">
        <f t="shared" si="1"/>
        <v>0.32962509362531101</v>
      </c>
      <c r="I41" s="63">
        <v>400000</v>
      </c>
      <c r="J41" s="59">
        <f t="shared" si="2"/>
        <v>1.3047687274597125E-2</v>
      </c>
      <c r="K41" s="61">
        <v>247955</v>
      </c>
      <c r="L41" s="59">
        <f t="shared" si="3"/>
        <v>8.0880982454318261E-3</v>
      </c>
      <c r="M41" s="62">
        <v>1.05352</v>
      </c>
      <c r="N41" s="61">
        <v>19903577</v>
      </c>
      <c r="O41" s="59">
        <f t="shared" si="4"/>
        <v>0.64923912085466007</v>
      </c>
      <c r="P41" s="40"/>
      <c r="Q41" s="41"/>
      <c r="R41" s="42"/>
      <c r="S41" s="46"/>
      <c r="T41" s="47"/>
      <c r="U41" s="43"/>
      <c r="V41" s="47"/>
      <c r="W41" s="43"/>
      <c r="X41" s="47"/>
      <c r="Y41" s="43"/>
      <c r="Z41" s="44"/>
      <c r="AA41" s="43"/>
      <c r="AB41" s="44"/>
      <c r="AC41" s="43"/>
      <c r="AD41" s="44"/>
      <c r="AE41" s="43"/>
      <c r="AF41" s="44"/>
      <c r="AG41" s="43"/>
      <c r="AH41" s="44"/>
      <c r="AI41" s="43"/>
      <c r="AJ41" s="44"/>
      <c r="AK41" s="43"/>
      <c r="AL41" s="44"/>
      <c r="AM41" s="43"/>
      <c r="AN41" s="44"/>
      <c r="AO41" s="43"/>
      <c r="AP41" s="45"/>
      <c r="AQ41" s="45"/>
      <c r="AR41" s="45"/>
    </row>
    <row r="42" spans="1:44" s="24" customFormat="1" ht="15.75" x14ac:dyDescent="0.25">
      <c r="A42" s="52" t="s">
        <v>103</v>
      </c>
      <c r="B42" s="52" t="s">
        <v>104</v>
      </c>
      <c r="C42" s="52" t="s">
        <v>19</v>
      </c>
      <c r="D42" s="53">
        <v>14567253</v>
      </c>
      <c r="E42" s="58">
        <v>0</v>
      </c>
      <c r="F42" s="59">
        <f t="shared" si="0"/>
        <v>0</v>
      </c>
      <c r="G42" s="60">
        <v>5105067</v>
      </c>
      <c r="H42" s="59">
        <f t="shared" si="1"/>
        <v>0.35044815930635653</v>
      </c>
      <c r="I42" s="65">
        <v>0</v>
      </c>
      <c r="J42" s="59">
        <f t="shared" si="2"/>
        <v>0</v>
      </c>
      <c r="K42" s="61">
        <v>205786</v>
      </c>
      <c r="L42" s="59">
        <f t="shared" si="3"/>
        <v>1.4126616734122761E-2</v>
      </c>
      <c r="M42" s="62">
        <v>1.04745</v>
      </c>
      <c r="N42" s="61">
        <v>9256400</v>
      </c>
      <c r="O42" s="59">
        <f t="shared" si="4"/>
        <v>0.63542522395952072</v>
      </c>
      <c r="P42" s="40"/>
      <c r="Q42" s="41"/>
      <c r="R42" s="42"/>
      <c r="S42" s="46"/>
      <c r="T42" s="42"/>
      <c r="U42" s="43"/>
      <c r="V42" s="47"/>
      <c r="W42" s="43"/>
      <c r="X42" s="44"/>
      <c r="Y42" s="43"/>
      <c r="Z42" s="44"/>
      <c r="AA42" s="43"/>
      <c r="AB42" s="44"/>
      <c r="AC42" s="43"/>
      <c r="AD42" s="44"/>
      <c r="AE42" s="43"/>
      <c r="AF42" s="44"/>
      <c r="AG42" s="43"/>
      <c r="AH42" s="44"/>
      <c r="AI42" s="43"/>
      <c r="AJ42" s="44"/>
      <c r="AK42" s="43"/>
      <c r="AL42" s="44"/>
      <c r="AM42" s="43"/>
      <c r="AN42" s="44"/>
      <c r="AO42" s="43"/>
      <c r="AP42" s="45"/>
      <c r="AQ42" s="45"/>
      <c r="AR42" s="45"/>
    </row>
    <row r="43" spans="1:44" s="24" customFormat="1" ht="15.75" x14ac:dyDescent="0.25">
      <c r="A43" s="52" t="s">
        <v>105</v>
      </c>
      <c r="B43" s="52" t="s">
        <v>106</v>
      </c>
      <c r="C43" s="52" t="s">
        <v>18</v>
      </c>
      <c r="D43" s="53">
        <v>15919558</v>
      </c>
      <c r="E43" s="58">
        <v>0</v>
      </c>
      <c r="F43" s="59">
        <f t="shared" si="0"/>
        <v>0</v>
      </c>
      <c r="G43" s="60">
        <v>5765133</v>
      </c>
      <c r="H43" s="59">
        <f t="shared" si="1"/>
        <v>0.36214152428101332</v>
      </c>
      <c r="I43" s="65">
        <v>1730700</v>
      </c>
      <c r="J43" s="59">
        <f t="shared" si="2"/>
        <v>0.10871532991054149</v>
      </c>
      <c r="K43" s="61">
        <v>62584</v>
      </c>
      <c r="L43" s="59">
        <f t="shared" si="3"/>
        <v>3.9312649258226896E-3</v>
      </c>
      <c r="M43" s="62">
        <v>1.0572900000000001</v>
      </c>
      <c r="N43" s="61">
        <v>8361141</v>
      </c>
      <c r="O43" s="59">
        <f t="shared" si="4"/>
        <v>0.52521188088262249</v>
      </c>
      <c r="P43" s="40"/>
      <c r="Q43" s="41"/>
      <c r="R43" s="42"/>
      <c r="S43" s="46"/>
      <c r="T43" s="42"/>
      <c r="U43" s="43"/>
      <c r="V43" s="47"/>
      <c r="W43" s="43"/>
      <c r="X43" s="44"/>
      <c r="Y43" s="43"/>
      <c r="Z43" s="44"/>
      <c r="AA43" s="43"/>
      <c r="AB43" s="44"/>
      <c r="AC43" s="43"/>
      <c r="AD43" s="44"/>
      <c r="AE43" s="43"/>
      <c r="AF43" s="44"/>
      <c r="AG43" s="43"/>
      <c r="AH43" s="44"/>
      <c r="AI43" s="43"/>
      <c r="AJ43" s="44"/>
      <c r="AK43" s="43"/>
      <c r="AL43" s="44"/>
      <c r="AM43" s="43"/>
      <c r="AN43" s="44"/>
      <c r="AO43" s="43"/>
      <c r="AP43" s="45"/>
      <c r="AQ43" s="45"/>
      <c r="AR43" s="45"/>
    </row>
    <row r="44" spans="1:44" s="24" customFormat="1" ht="15.75" x14ac:dyDescent="0.25">
      <c r="A44" s="52" t="s">
        <v>107</v>
      </c>
      <c r="B44" s="52" t="s">
        <v>108</v>
      </c>
      <c r="C44" s="52" t="s">
        <v>21</v>
      </c>
      <c r="D44" s="53">
        <v>8281292</v>
      </c>
      <c r="E44" s="58">
        <v>836444</v>
      </c>
      <c r="F44" s="59">
        <f t="shared" si="0"/>
        <v>0.10100404622853536</v>
      </c>
      <c r="G44" s="60">
        <v>1391039</v>
      </c>
      <c r="H44" s="59">
        <f t="shared" si="1"/>
        <v>0.16797366884297765</v>
      </c>
      <c r="I44" s="65">
        <v>113556</v>
      </c>
      <c r="J44" s="59">
        <f t="shared" si="2"/>
        <v>1.3712353096594106E-2</v>
      </c>
      <c r="K44" s="61">
        <v>108049</v>
      </c>
      <c r="L44" s="59">
        <f t="shared" si="3"/>
        <v>1.3047360242822013E-2</v>
      </c>
      <c r="M44" s="62">
        <v>1.0399</v>
      </c>
      <c r="N44" s="61">
        <v>5832204</v>
      </c>
      <c r="O44" s="59">
        <f t="shared" si="4"/>
        <v>0.70426257158907091</v>
      </c>
      <c r="P44" s="40"/>
      <c r="Q44" s="41"/>
      <c r="R44" s="42"/>
      <c r="S44" s="46"/>
      <c r="T44" s="42"/>
      <c r="U44" s="43"/>
      <c r="V44" s="42"/>
      <c r="W44" s="43"/>
      <c r="X44" s="44"/>
      <c r="Y44" s="43"/>
      <c r="Z44" s="44"/>
      <c r="AA44" s="43"/>
      <c r="AB44" s="44"/>
      <c r="AC44" s="43"/>
      <c r="AD44" s="44"/>
      <c r="AE44" s="43"/>
      <c r="AF44" s="44"/>
      <c r="AG44" s="43"/>
      <c r="AH44" s="44"/>
      <c r="AI44" s="43"/>
      <c r="AJ44" s="44"/>
      <c r="AK44" s="43"/>
      <c r="AL44" s="44"/>
      <c r="AM44" s="43"/>
      <c r="AN44" s="44"/>
      <c r="AO44" s="43"/>
      <c r="AP44" s="45"/>
      <c r="AQ44" s="45"/>
      <c r="AR44" s="45"/>
    </row>
    <row r="45" spans="1:44" s="24" customFormat="1" ht="15.75" x14ac:dyDescent="0.25">
      <c r="A45" s="52" t="s">
        <v>109</v>
      </c>
      <c r="B45" s="52" t="s">
        <v>110</v>
      </c>
      <c r="C45" s="52" t="s">
        <v>18</v>
      </c>
      <c r="D45" s="53">
        <v>24191453</v>
      </c>
      <c r="E45" s="58">
        <v>600000</v>
      </c>
      <c r="F45" s="59">
        <f t="shared" si="0"/>
        <v>2.480214809751196E-2</v>
      </c>
      <c r="G45" s="60">
        <v>7330000</v>
      </c>
      <c r="H45" s="59">
        <f t="shared" si="1"/>
        <v>0.30299957592460447</v>
      </c>
      <c r="I45" s="65">
        <v>0</v>
      </c>
      <c r="J45" s="59">
        <f t="shared" si="2"/>
        <v>0</v>
      </c>
      <c r="K45" s="61">
        <v>214184</v>
      </c>
      <c r="L45" s="59">
        <f t="shared" si="3"/>
        <v>8.8537054801958361E-3</v>
      </c>
      <c r="M45" s="62">
        <v>0.9</v>
      </c>
      <c r="N45" s="61">
        <v>16047269</v>
      </c>
      <c r="O45" s="59">
        <f t="shared" si="4"/>
        <v>0.6633445704976878</v>
      </c>
      <c r="P45" s="40"/>
      <c r="Q45" s="41"/>
      <c r="R45" s="42"/>
      <c r="S45" s="46"/>
      <c r="T45" s="42"/>
      <c r="U45" s="43"/>
      <c r="V45" s="42"/>
      <c r="W45" s="43"/>
      <c r="X45" s="44"/>
      <c r="Y45" s="43"/>
      <c r="Z45" s="44"/>
      <c r="AA45" s="43"/>
      <c r="AB45" s="44"/>
      <c r="AC45" s="43"/>
      <c r="AD45" s="44"/>
      <c r="AE45" s="43"/>
      <c r="AF45" s="44"/>
      <c r="AG45" s="43"/>
      <c r="AH45" s="44"/>
      <c r="AI45" s="43"/>
      <c r="AJ45" s="44"/>
      <c r="AK45" s="43"/>
      <c r="AL45" s="44"/>
      <c r="AM45" s="43"/>
      <c r="AN45" s="44"/>
      <c r="AO45" s="43"/>
      <c r="AP45" s="45"/>
      <c r="AQ45" s="45"/>
      <c r="AR45" s="45"/>
    </row>
    <row r="46" spans="1:44" s="24" customFormat="1" ht="15.75" x14ac:dyDescent="0.25">
      <c r="A46" s="52" t="s">
        <v>111</v>
      </c>
      <c r="B46" s="52" t="s">
        <v>112</v>
      </c>
      <c r="C46" s="52" t="s">
        <v>18</v>
      </c>
      <c r="D46" s="53">
        <v>21202161</v>
      </c>
      <c r="E46" s="58">
        <v>1096905</v>
      </c>
      <c r="F46" s="59">
        <f t="shared" si="0"/>
        <v>5.1735528279405106E-2</v>
      </c>
      <c r="G46" s="60">
        <v>5285000</v>
      </c>
      <c r="H46" s="59">
        <f t="shared" si="1"/>
        <v>0.24926704405272651</v>
      </c>
      <c r="I46" s="65">
        <v>0</v>
      </c>
      <c r="J46" s="59">
        <f t="shared" si="2"/>
        <v>0</v>
      </c>
      <c r="K46" s="61">
        <v>0</v>
      </c>
      <c r="L46" s="59">
        <f t="shared" si="3"/>
        <v>0</v>
      </c>
      <c r="M46" s="62">
        <v>1.0900000000000001</v>
      </c>
      <c r="N46" s="61">
        <v>14820256</v>
      </c>
      <c r="O46" s="59">
        <f t="shared" si="4"/>
        <v>0.69899742766786843</v>
      </c>
      <c r="P46" s="40"/>
      <c r="Q46" s="41"/>
      <c r="R46" s="42"/>
      <c r="S46" s="46"/>
      <c r="T46" s="42"/>
      <c r="U46" s="43"/>
      <c r="V46" s="42"/>
      <c r="W46" s="43"/>
      <c r="X46" s="44"/>
      <c r="Y46" s="43"/>
      <c r="Z46" s="44"/>
      <c r="AA46" s="43"/>
      <c r="AB46" s="44"/>
      <c r="AC46" s="43"/>
      <c r="AD46" s="44"/>
      <c r="AE46" s="43"/>
      <c r="AF46" s="44"/>
      <c r="AG46" s="43"/>
      <c r="AH46" s="44"/>
      <c r="AI46" s="43"/>
      <c r="AJ46" s="44"/>
      <c r="AK46" s="43"/>
      <c r="AL46" s="44"/>
      <c r="AM46" s="43"/>
      <c r="AN46" s="44"/>
      <c r="AO46" s="43"/>
      <c r="AP46" s="45"/>
      <c r="AQ46" s="45"/>
      <c r="AR46" s="45"/>
    </row>
    <row r="47" spans="1:44" s="24" customFormat="1" ht="15.75" x14ac:dyDescent="0.25">
      <c r="A47" s="52" t="s">
        <v>113</v>
      </c>
      <c r="B47" s="52" t="s">
        <v>114</v>
      </c>
      <c r="C47" s="52" t="s">
        <v>18</v>
      </c>
      <c r="D47" s="53">
        <v>26069964</v>
      </c>
      <c r="E47" s="58">
        <v>0</v>
      </c>
      <c r="F47" s="59">
        <f t="shared" si="0"/>
        <v>0</v>
      </c>
      <c r="G47" s="60">
        <v>5925900</v>
      </c>
      <c r="H47" s="59">
        <f t="shared" si="1"/>
        <v>0.22730756360077828</v>
      </c>
      <c r="I47" s="65">
        <v>1250000</v>
      </c>
      <c r="J47" s="59">
        <f t="shared" si="2"/>
        <v>4.7947898969097159E-2</v>
      </c>
      <c r="K47" s="61">
        <v>0</v>
      </c>
      <c r="L47" s="59">
        <f t="shared" si="3"/>
        <v>0</v>
      </c>
      <c r="M47" s="62">
        <v>1.08</v>
      </c>
      <c r="N47" s="61">
        <v>18894064</v>
      </c>
      <c r="O47" s="59">
        <f t="shared" si="4"/>
        <v>0.72474453743012457</v>
      </c>
      <c r="P47" s="40"/>
      <c r="Q47" s="41"/>
      <c r="R47" s="42"/>
      <c r="S47" s="46"/>
      <c r="T47" s="42"/>
      <c r="U47" s="43"/>
      <c r="V47" s="42"/>
      <c r="W47" s="43"/>
      <c r="X47" s="44"/>
      <c r="Y47" s="43"/>
      <c r="Z47" s="44"/>
      <c r="AA47" s="43"/>
      <c r="AB47" s="44"/>
      <c r="AC47" s="43"/>
      <c r="AD47" s="44"/>
      <c r="AE47" s="43"/>
      <c r="AF47" s="44"/>
      <c r="AG47" s="43"/>
      <c r="AH47" s="44"/>
      <c r="AI47" s="43"/>
      <c r="AJ47" s="44"/>
      <c r="AK47" s="43"/>
      <c r="AL47" s="44"/>
      <c r="AM47" s="43"/>
      <c r="AN47" s="44"/>
      <c r="AO47" s="43"/>
      <c r="AP47" s="45"/>
      <c r="AQ47" s="45"/>
      <c r="AR47" s="45"/>
    </row>
    <row r="48" spans="1:44" s="24" customFormat="1" ht="15.75" x14ac:dyDescent="0.25">
      <c r="A48" s="52" t="s">
        <v>115</v>
      </c>
      <c r="B48" s="52" t="s">
        <v>116</v>
      </c>
      <c r="C48" s="52" t="s">
        <v>18</v>
      </c>
      <c r="D48" s="53">
        <v>20120738</v>
      </c>
      <c r="E48" s="58">
        <v>0</v>
      </c>
      <c r="F48" s="59">
        <f t="shared" si="0"/>
        <v>0</v>
      </c>
      <c r="G48" s="60">
        <v>6171342</v>
      </c>
      <c r="H48" s="59">
        <f t="shared" si="1"/>
        <v>0.30671548926286901</v>
      </c>
      <c r="I48" s="65">
        <v>1335300</v>
      </c>
      <c r="J48" s="59">
        <f t="shared" si="2"/>
        <v>6.6364364965141934E-2</v>
      </c>
      <c r="K48" s="61">
        <v>600100</v>
      </c>
      <c r="L48" s="59">
        <f t="shared" si="3"/>
        <v>2.9824949760789091E-2</v>
      </c>
      <c r="M48" s="62">
        <v>1.0313099999999999</v>
      </c>
      <c r="N48" s="61">
        <v>12013996</v>
      </c>
      <c r="O48" s="59">
        <f t="shared" si="4"/>
        <v>0.59709519601119998</v>
      </c>
      <c r="P48" s="40"/>
      <c r="Q48" s="41"/>
      <c r="R48" s="42"/>
      <c r="S48" s="46"/>
      <c r="T48" s="42"/>
      <c r="U48" s="43"/>
      <c r="V48" s="47"/>
      <c r="W48" s="43"/>
      <c r="X48" s="44"/>
      <c r="Y48" s="43"/>
      <c r="Z48" s="44"/>
      <c r="AA48" s="43"/>
      <c r="AB48" s="44"/>
      <c r="AC48" s="43"/>
      <c r="AD48" s="44"/>
      <c r="AE48" s="43"/>
      <c r="AF48" s="44"/>
      <c r="AG48" s="43"/>
      <c r="AH48" s="44"/>
      <c r="AI48" s="43"/>
      <c r="AJ48" s="44"/>
      <c r="AK48" s="43"/>
      <c r="AL48" s="44"/>
      <c r="AM48" s="43"/>
      <c r="AN48" s="44"/>
      <c r="AO48" s="43"/>
      <c r="AP48" s="45"/>
      <c r="AQ48" s="45"/>
      <c r="AR48" s="45"/>
    </row>
    <row r="49" spans="1:44" s="24" customFormat="1" ht="15.75" x14ac:dyDescent="0.25">
      <c r="A49" s="52" t="s">
        <v>117</v>
      </c>
      <c r="B49" s="52" t="s">
        <v>118</v>
      </c>
      <c r="C49" s="52" t="s">
        <v>18</v>
      </c>
      <c r="D49" s="53">
        <v>15881157</v>
      </c>
      <c r="E49" s="58">
        <v>0</v>
      </c>
      <c r="F49" s="59">
        <f t="shared" si="0"/>
        <v>0</v>
      </c>
      <c r="G49" s="60">
        <v>3177896</v>
      </c>
      <c r="H49" s="59">
        <f t="shared" si="1"/>
        <v>0.20010481604079602</v>
      </c>
      <c r="I49" s="65">
        <v>0</v>
      </c>
      <c r="J49" s="59">
        <f t="shared" si="2"/>
        <v>0</v>
      </c>
      <c r="K49" s="61">
        <v>340704</v>
      </c>
      <c r="L49" s="59">
        <f t="shared" si="3"/>
        <v>2.1453348770495751E-2</v>
      </c>
      <c r="M49" s="62">
        <v>0.98</v>
      </c>
      <c r="N49" s="61">
        <v>12362557</v>
      </c>
      <c r="O49" s="59">
        <f t="shared" si="4"/>
        <v>0.77844183518870824</v>
      </c>
      <c r="P49" s="40"/>
      <c r="Q49" s="41"/>
      <c r="R49" s="42"/>
      <c r="S49" s="46"/>
      <c r="T49" s="47"/>
      <c r="U49" s="43"/>
      <c r="V49" s="47"/>
      <c r="W49" s="43"/>
      <c r="X49" s="44"/>
      <c r="Y49" s="43"/>
      <c r="Z49" s="44"/>
      <c r="AA49" s="43"/>
      <c r="AB49" s="44"/>
      <c r="AC49" s="43"/>
      <c r="AD49" s="44"/>
      <c r="AE49" s="43"/>
      <c r="AF49" s="44"/>
      <c r="AG49" s="43"/>
      <c r="AH49" s="44"/>
      <c r="AI49" s="43"/>
      <c r="AJ49" s="44"/>
      <c r="AK49" s="43"/>
      <c r="AL49" s="44"/>
      <c r="AM49" s="43"/>
      <c r="AN49" s="44"/>
      <c r="AO49" s="43"/>
      <c r="AP49" s="45"/>
      <c r="AQ49" s="45"/>
      <c r="AR49" s="45"/>
    </row>
    <row r="50" spans="1:44" s="24" customFormat="1" ht="15.75" x14ac:dyDescent="0.25">
      <c r="A50" s="52" t="s">
        <v>119</v>
      </c>
      <c r="B50" s="52" t="s">
        <v>120</v>
      </c>
      <c r="C50" s="52" t="s">
        <v>21</v>
      </c>
      <c r="D50" s="53">
        <v>18365019</v>
      </c>
      <c r="E50" s="58">
        <v>1600000</v>
      </c>
      <c r="F50" s="59">
        <f t="shared" si="0"/>
        <v>8.7122153263222868E-2</v>
      </c>
      <c r="G50" s="60">
        <v>1852044</v>
      </c>
      <c r="H50" s="59">
        <f t="shared" si="1"/>
        <v>0.1008462882613952</v>
      </c>
      <c r="I50" s="65">
        <v>0</v>
      </c>
      <c r="J50" s="59">
        <f t="shared" si="2"/>
        <v>0</v>
      </c>
      <c r="K50" s="61">
        <v>434074</v>
      </c>
      <c r="L50" s="59">
        <f t="shared" si="3"/>
        <v>2.3635913472237629E-2</v>
      </c>
      <c r="M50" s="62">
        <v>1.02</v>
      </c>
      <c r="N50" s="61">
        <v>14478901</v>
      </c>
      <c r="O50" s="59">
        <f t="shared" si="4"/>
        <v>0.7883956450031443</v>
      </c>
      <c r="P50" s="40"/>
      <c r="Q50" s="41"/>
      <c r="R50" s="42"/>
      <c r="S50" s="46"/>
      <c r="T50" s="42"/>
      <c r="U50" s="43"/>
      <c r="V50" s="47"/>
      <c r="W50" s="43"/>
      <c r="X50" s="44"/>
      <c r="Y50" s="43"/>
      <c r="Z50" s="44"/>
      <c r="AA50" s="43"/>
      <c r="AB50" s="44"/>
      <c r="AC50" s="43"/>
      <c r="AD50" s="44"/>
      <c r="AE50" s="43"/>
      <c r="AF50" s="44"/>
      <c r="AG50" s="43"/>
      <c r="AH50" s="44"/>
      <c r="AI50" s="43"/>
      <c r="AJ50" s="44"/>
      <c r="AK50" s="43"/>
      <c r="AL50" s="44"/>
      <c r="AM50" s="43"/>
      <c r="AN50" s="44"/>
      <c r="AO50" s="43"/>
      <c r="AP50" s="45"/>
      <c r="AQ50" s="45"/>
      <c r="AR50" s="45"/>
    </row>
    <row r="51" spans="1:44" s="24" customFormat="1" ht="15.75" x14ac:dyDescent="0.25">
      <c r="A51" s="52" t="s">
        <v>121</v>
      </c>
      <c r="B51" s="52" t="s">
        <v>122</v>
      </c>
      <c r="C51" s="52" t="s">
        <v>21</v>
      </c>
      <c r="D51" s="53">
        <v>7641978</v>
      </c>
      <c r="E51" s="58">
        <v>340288</v>
      </c>
      <c r="F51" s="59">
        <f t="shared" si="0"/>
        <v>4.4528785610217669E-2</v>
      </c>
      <c r="G51" s="60">
        <v>1325566</v>
      </c>
      <c r="H51" s="59">
        <f t="shared" si="1"/>
        <v>0.17345849464628138</v>
      </c>
      <c r="I51" s="65">
        <v>0</v>
      </c>
      <c r="J51" s="59">
        <f t="shared" si="2"/>
        <v>0</v>
      </c>
      <c r="K51" s="61">
        <v>0</v>
      </c>
      <c r="L51" s="59">
        <f t="shared" si="3"/>
        <v>0</v>
      </c>
      <c r="M51" s="62">
        <v>0.95</v>
      </c>
      <c r="N51" s="61">
        <v>5976124</v>
      </c>
      <c r="O51" s="59">
        <f t="shared" si="4"/>
        <v>0.78201271974350095</v>
      </c>
      <c r="P51" s="40"/>
      <c r="Q51" s="41"/>
      <c r="R51" s="42"/>
      <c r="S51" s="46"/>
      <c r="T51" s="42"/>
      <c r="U51" s="46"/>
      <c r="V51" s="47"/>
      <c r="W51" s="43"/>
      <c r="X51" s="44"/>
      <c r="Y51" s="43"/>
      <c r="Z51" s="44"/>
      <c r="AA51" s="43"/>
      <c r="AB51" s="44"/>
      <c r="AC51" s="43"/>
      <c r="AD51" s="44"/>
      <c r="AE51" s="43"/>
      <c r="AF51" s="44"/>
      <c r="AG51" s="43"/>
      <c r="AH51" s="44"/>
      <c r="AI51" s="43"/>
      <c r="AJ51" s="44"/>
      <c r="AK51" s="43"/>
      <c r="AL51" s="44"/>
      <c r="AM51" s="43"/>
      <c r="AN51" s="44"/>
      <c r="AO51" s="43"/>
      <c r="AP51" s="45"/>
      <c r="AQ51" s="45"/>
      <c r="AR51" s="45"/>
    </row>
    <row r="52" spans="1:44" s="24" customFormat="1" ht="15.75" x14ac:dyDescent="0.25">
      <c r="A52" s="52" t="s">
        <v>123</v>
      </c>
      <c r="B52" s="52" t="s">
        <v>124</v>
      </c>
      <c r="C52" s="52" t="s">
        <v>21</v>
      </c>
      <c r="D52" s="53">
        <v>6200066</v>
      </c>
      <c r="E52" s="58">
        <v>0</v>
      </c>
      <c r="F52" s="59">
        <f t="shared" si="0"/>
        <v>0</v>
      </c>
      <c r="G52" s="60">
        <v>1250000</v>
      </c>
      <c r="H52" s="59">
        <f t="shared" si="1"/>
        <v>0.20161075704677983</v>
      </c>
      <c r="I52" s="65">
        <v>0</v>
      </c>
      <c r="J52" s="59">
        <f t="shared" si="2"/>
        <v>0</v>
      </c>
      <c r="K52" s="61">
        <v>478432</v>
      </c>
      <c r="L52" s="59">
        <f t="shared" si="3"/>
        <v>7.7165630172323973E-2</v>
      </c>
      <c r="M52" s="62">
        <v>1</v>
      </c>
      <c r="N52" s="61">
        <v>4471634</v>
      </c>
      <c r="O52" s="59">
        <f t="shared" si="4"/>
        <v>0.72122361278089619</v>
      </c>
      <c r="P52" s="40"/>
      <c r="Q52" s="41"/>
      <c r="R52" s="42"/>
      <c r="S52" s="46"/>
      <c r="T52" s="42"/>
      <c r="U52" s="43"/>
      <c r="V52" s="42"/>
      <c r="W52" s="43"/>
      <c r="X52" s="44"/>
      <c r="Y52" s="43"/>
      <c r="Z52" s="44"/>
      <c r="AA52" s="43"/>
      <c r="AB52" s="44"/>
      <c r="AC52" s="43"/>
      <c r="AD52" s="44"/>
      <c r="AE52" s="43"/>
      <c r="AF52" s="44"/>
      <c r="AG52" s="43"/>
      <c r="AH52" s="44"/>
      <c r="AI52" s="43"/>
      <c r="AJ52" s="44"/>
      <c r="AK52" s="43"/>
      <c r="AL52" s="44"/>
      <c r="AM52" s="43"/>
      <c r="AN52" s="44"/>
      <c r="AO52" s="43"/>
      <c r="AP52" s="45"/>
      <c r="AQ52" s="45"/>
      <c r="AR52" s="45"/>
    </row>
    <row r="53" spans="1:44" s="24" customFormat="1" ht="15.75" x14ac:dyDescent="0.25">
      <c r="A53" s="52" t="s">
        <v>125</v>
      </c>
      <c r="B53" s="52" t="s">
        <v>126</v>
      </c>
      <c r="C53" s="52" t="s">
        <v>21</v>
      </c>
      <c r="D53" s="53">
        <v>13545796</v>
      </c>
      <c r="E53" s="58">
        <v>0</v>
      </c>
      <c r="F53" s="59">
        <f t="shared" si="0"/>
        <v>0</v>
      </c>
      <c r="G53" s="60">
        <v>0</v>
      </c>
      <c r="H53" s="59">
        <f t="shared" si="1"/>
        <v>0</v>
      </c>
      <c r="I53" s="65">
        <v>3450000</v>
      </c>
      <c r="J53" s="59">
        <f t="shared" si="2"/>
        <v>0.25469156629850326</v>
      </c>
      <c r="K53" s="61">
        <v>169218</v>
      </c>
      <c r="L53" s="59">
        <f t="shared" si="3"/>
        <v>1.2492289120550761E-2</v>
      </c>
      <c r="M53" s="62">
        <v>1.0299</v>
      </c>
      <c r="N53" s="61">
        <v>9926578</v>
      </c>
      <c r="O53" s="59">
        <f t="shared" si="4"/>
        <v>0.73281614458094602</v>
      </c>
      <c r="P53" s="40"/>
      <c r="Q53" s="41"/>
      <c r="R53" s="42"/>
      <c r="S53" s="46"/>
      <c r="T53" s="42"/>
      <c r="U53" s="43"/>
      <c r="V53" s="42"/>
      <c r="W53" s="43"/>
      <c r="X53" s="42"/>
      <c r="Y53" s="43"/>
      <c r="Z53" s="42"/>
      <c r="AA53" s="43"/>
      <c r="AB53" s="44"/>
      <c r="AC53" s="43"/>
      <c r="AD53" s="44"/>
      <c r="AE53" s="43"/>
      <c r="AF53" s="44"/>
      <c r="AG53" s="43"/>
      <c r="AH53" s="44"/>
      <c r="AI53" s="43"/>
      <c r="AJ53" s="44"/>
      <c r="AK53" s="43"/>
      <c r="AL53" s="44"/>
      <c r="AM53" s="43"/>
      <c r="AN53" s="44"/>
      <c r="AO53" s="43"/>
      <c r="AP53" s="45"/>
      <c r="AQ53" s="45"/>
      <c r="AR53" s="45"/>
    </row>
    <row r="54" spans="1:44" s="24" customFormat="1" ht="15.75" x14ac:dyDescent="0.25">
      <c r="A54" s="52" t="s">
        <v>127</v>
      </c>
      <c r="B54" s="52" t="s">
        <v>128</v>
      </c>
      <c r="C54" s="52" t="s">
        <v>18</v>
      </c>
      <c r="D54" s="53">
        <v>25994936.974447999</v>
      </c>
      <c r="E54" s="58">
        <v>650000</v>
      </c>
      <c r="F54" s="59">
        <f t="shared" si="0"/>
        <v>2.5004869241996026E-2</v>
      </c>
      <c r="G54" s="60">
        <v>8442571</v>
      </c>
      <c r="H54" s="59">
        <f t="shared" si="1"/>
        <v>0.32477751372502711</v>
      </c>
      <c r="I54" s="63">
        <v>0</v>
      </c>
      <c r="J54" s="59">
        <f t="shared" si="2"/>
        <v>0</v>
      </c>
      <c r="K54" s="61">
        <v>600000</v>
      </c>
      <c r="L54" s="59">
        <f t="shared" si="3"/>
        <v>2.3081417761842485E-2</v>
      </c>
      <c r="M54" s="62">
        <v>1.04613</v>
      </c>
      <c r="N54" s="61">
        <v>16302366</v>
      </c>
      <c r="O54" s="59">
        <f t="shared" si="4"/>
        <v>0.627136200254095</v>
      </c>
      <c r="P54" s="40"/>
      <c r="Q54" s="41"/>
      <c r="R54" s="42"/>
      <c r="S54" s="46"/>
      <c r="T54" s="47"/>
      <c r="U54" s="43"/>
      <c r="V54" s="47"/>
      <c r="W54" s="43"/>
      <c r="X54" s="44"/>
      <c r="Y54" s="43"/>
      <c r="Z54" s="44"/>
      <c r="AA54" s="43"/>
      <c r="AB54" s="44"/>
      <c r="AC54" s="43"/>
      <c r="AD54" s="44"/>
      <c r="AE54" s="43"/>
      <c r="AF54" s="44"/>
      <c r="AG54" s="43"/>
      <c r="AH54" s="44"/>
      <c r="AI54" s="43"/>
      <c r="AJ54" s="44"/>
      <c r="AK54" s="43"/>
      <c r="AL54" s="44"/>
      <c r="AM54" s="43"/>
      <c r="AN54" s="44"/>
      <c r="AO54" s="43"/>
      <c r="AP54" s="45"/>
      <c r="AQ54" s="45"/>
      <c r="AR54" s="45"/>
    </row>
    <row r="55" spans="1:44" s="24" customFormat="1" ht="15.75" x14ac:dyDescent="0.25">
      <c r="A55" s="52" t="s">
        <v>129</v>
      </c>
      <c r="B55" s="52" t="s">
        <v>130</v>
      </c>
      <c r="C55" s="52" t="s">
        <v>18</v>
      </c>
      <c r="D55" s="53">
        <v>18549007</v>
      </c>
      <c r="E55" s="58">
        <v>471500</v>
      </c>
      <c r="F55" s="59">
        <f t="shared" si="0"/>
        <v>2.5419150469887686E-2</v>
      </c>
      <c r="G55" s="60">
        <v>7601048</v>
      </c>
      <c r="H55" s="59">
        <f t="shared" si="1"/>
        <v>0.40978193603571339</v>
      </c>
      <c r="I55" s="63">
        <v>1103272</v>
      </c>
      <c r="J55" s="59">
        <f t="shared" si="2"/>
        <v>5.9478763472351918E-2</v>
      </c>
      <c r="K55" s="61">
        <v>367045</v>
      </c>
      <c r="L55" s="59">
        <f t="shared" si="3"/>
        <v>1.9787851716267076E-2</v>
      </c>
      <c r="M55" s="62">
        <v>1.0065900000000001</v>
      </c>
      <c r="N55" s="61">
        <v>9006142</v>
      </c>
      <c r="O55" s="59">
        <f t="shared" si="4"/>
        <v>0.48553229830577993</v>
      </c>
      <c r="P55" s="40"/>
      <c r="Q55" s="41"/>
      <c r="R55" s="42"/>
      <c r="S55" s="46"/>
      <c r="T55" s="42"/>
      <c r="U55" s="43"/>
      <c r="V55" s="47"/>
      <c r="W55" s="43"/>
      <c r="X55" s="44"/>
      <c r="Y55" s="43"/>
      <c r="Z55" s="44"/>
      <c r="AA55" s="43"/>
      <c r="AB55" s="44"/>
      <c r="AC55" s="43"/>
      <c r="AD55" s="44"/>
      <c r="AE55" s="43"/>
      <c r="AF55" s="44"/>
      <c r="AG55" s="43"/>
      <c r="AH55" s="44"/>
      <c r="AI55" s="43"/>
      <c r="AJ55" s="44"/>
      <c r="AK55" s="43"/>
      <c r="AL55" s="44"/>
      <c r="AM55" s="43"/>
      <c r="AN55" s="44"/>
      <c r="AO55" s="43"/>
      <c r="AP55" s="45"/>
      <c r="AQ55" s="45"/>
      <c r="AR55" s="45"/>
    </row>
    <row r="56" spans="1:44" s="24" customFormat="1" ht="15.75" x14ac:dyDescent="0.25">
      <c r="A56" s="52" t="s">
        <v>131</v>
      </c>
      <c r="B56" s="52" t="s">
        <v>132</v>
      </c>
      <c r="C56" s="52" t="s">
        <v>21</v>
      </c>
      <c r="D56" s="53">
        <v>8908242</v>
      </c>
      <c r="E56" s="58">
        <v>0</v>
      </c>
      <c r="F56" s="59">
        <f t="shared" si="0"/>
        <v>0</v>
      </c>
      <c r="G56" s="60">
        <v>3887449</v>
      </c>
      <c r="H56" s="59">
        <f t="shared" si="1"/>
        <v>0.43638789785908377</v>
      </c>
      <c r="I56" s="63">
        <v>0</v>
      </c>
      <c r="J56" s="59">
        <f t="shared" si="2"/>
        <v>0</v>
      </c>
      <c r="K56" s="61">
        <v>81770</v>
      </c>
      <c r="L56" s="59">
        <f t="shared" si="3"/>
        <v>9.1791399470288297E-3</v>
      </c>
      <c r="M56" s="62">
        <v>1.09989</v>
      </c>
      <c r="N56" s="61">
        <v>4939023</v>
      </c>
      <c r="O56" s="59">
        <f t="shared" si="4"/>
        <v>0.55443296219388738</v>
      </c>
      <c r="P56" s="40"/>
      <c r="Q56" s="41"/>
      <c r="R56" s="42"/>
      <c r="S56" s="46"/>
      <c r="T56" s="42"/>
      <c r="U56" s="46"/>
      <c r="V56" s="47"/>
      <c r="W56" s="43"/>
      <c r="X56" s="44"/>
      <c r="Y56" s="43"/>
      <c r="Z56" s="44"/>
      <c r="AA56" s="43"/>
      <c r="AB56" s="44"/>
      <c r="AC56" s="43"/>
      <c r="AD56" s="44"/>
      <c r="AE56" s="43"/>
      <c r="AF56" s="44"/>
      <c r="AG56" s="43"/>
      <c r="AH56" s="44"/>
      <c r="AI56" s="43"/>
      <c r="AJ56" s="44"/>
      <c r="AK56" s="43"/>
      <c r="AL56" s="44"/>
      <c r="AM56" s="43"/>
      <c r="AN56" s="44"/>
      <c r="AO56" s="43"/>
      <c r="AP56" s="45"/>
      <c r="AQ56" s="45"/>
      <c r="AR56" s="45"/>
    </row>
    <row r="57" spans="1:44" s="24" customFormat="1" ht="15.75" x14ac:dyDescent="0.25">
      <c r="A57" s="55" t="s">
        <v>133</v>
      </c>
      <c r="B57" s="55" t="s">
        <v>134</v>
      </c>
      <c r="C57" s="55" t="s">
        <v>18</v>
      </c>
      <c r="D57" s="53">
        <v>25981874</v>
      </c>
      <c r="E57" s="58">
        <v>2493000</v>
      </c>
      <c r="F57" s="59">
        <f t="shared" si="0"/>
        <v>9.5951508347704245E-2</v>
      </c>
      <c r="G57" s="60">
        <v>7200000</v>
      </c>
      <c r="H57" s="59">
        <f t="shared" si="1"/>
        <v>0.27711626959625774</v>
      </c>
      <c r="I57" s="63">
        <v>0</v>
      </c>
      <c r="J57" s="59">
        <f t="shared" si="2"/>
        <v>0</v>
      </c>
      <c r="K57" s="61">
        <v>0</v>
      </c>
      <c r="L57" s="59">
        <f t="shared" si="3"/>
        <v>0</v>
      </c>
      <c r="M57" s="62">
        <v>1.05989</v>
      </c>
      <c r="N57" s="61">
        <v>16288874</v>
      </c>
      <c r="O57" s="59">
        <f t="shared" si="4"/>
        <v>0.62693222205603794</v>
      </c>
      <c r="P57" s="40"/>
      <c r="Q57" s="41"/>
      <c r="R57" s="42"/>
      <c r="S57" s="46"/>
      <c r="T57" s="47"/>
      <c r="U57" s="43"/>
      <c r="V57" s="47"/>
      <c r="W57" s="43"/>
      <c r="X57" s="44"/>
      <c r="Y57" s="43"/>
      <c r="Z57" s="44"/>
      <c r="AA57" s="43"/>
      <c r="AB57" s="44"/>
      <c r="AC57" s="43"/>
      <c r="AD57" s="44"/>
      <c r="AE57" s="43"/>
      <c r="AF57" s="44"/>
      <c r="AG57" s="43"/>
      <c r="AH57" s="44"/>
      <c r="AI57" s="43"/>
      <c r="AJ57" s="44"/>
      <c r="AK57" s="43"/>
      <c r="AL57" s="44"/>
      <c r="AM57" s="43"/>
      <c r="AN57" s="44"/>
      <c r="AO57" s="43"/>
      <c r="AP57" s="45"/>
      <c r="AQ57" s="45"/>
      <c r="AR57" s="45"/>
    </row>
    <row r="58" spans="1:44" s="24" customFormat="1" ht="15.75" x14ac:dyDescent="0.25">
      <c r="A58" s="52" t="s">
        <v>135</v>
      </c>
      <c r="B58" s="52" t="s">
        <v>136</v>
      </c>
      <c r="C58" s="52" t="s">
        <v>18</v>
      </c>
      <c r="D58" s="53">
        <v>36782698</v>
      </c>
      <c r="E58" s="58">
        <v>2735000</v>
      </c>
      <c r="F58" s="59">
        <f t="shared" si="0"/>
        <v>7.435561143448477E-2</v>
      </c>
      <c r="G58" s="60">
        <v>14990000</v>
      </c>
      <c r="H58" s="59">
        <f t="shared" si="1"/>
        <v>0.40752856139046678</v>
      </c>
      <c r="I58" s="65">
        <v>2978000</v>
      </c>
      <c r="J58" s="59">
        <f t="shared" si="2"/>
        <v>8.0961978373636431E-2</v>
      </c>
      <c r="K58" s="61">
        <v>1291491</v>
      </c>
      <c r="L58" s="59">
        <f t="shared" si="3"/>
        <v>3.5111372200049056E-2</v>
      </c>
      <c r="M58" s="62">
        <v>1.1309800000000001</v>
      </c>
      <c r="N58" s="61">
        <v>14788207</v>
      </c>
      <c r="O58" s="59">
        <f t="shared" si="4"/>
        <v>0.40204247660136294</v>
      </c>
      <c r="P58" s="40"/>
      <c r="Q58" s="41"/>
      <c r="R58" s="42"/>
      <c r="S58" s="46"/>
      <c r="T58" s="42"/>
      <c r="U58" s="43"/>
      <c r="V58" s="42"/>
      <c r="W58" s="43"/>
      <c r="X58" s="44"/>
      <c r="Y58" s="43"/>
      <c r="Z58" s="44"/>
      <c r="AA58" s="43"/>
      <c r="AB58" s="44"/>
      <c r="AC58" s="43"/>
      <c r="AD58" s="44"/>
      <c r="AE58" s="43"/>
      <c r="AF58" s="44"/>
      <c r="AG58" s="43"/>
      <c r="AH58" s="44"/>
      <c r="AI58" s="43"/>
      <c r="AJ58" s="44"/>
      <c r="AK58" s="43"/>
      <c r="AL58" s="44"/>
      <c r="AM58" s="43"/>
      <c r="AN58" s="44"/>
      <c r="AO58" s="43"/>
      <c r="AP58" s="45"/>
      <c r="AQ58" s="45"/>
      <c r="AR58" s="45"/>
    </row>
    <row r="59" spans="1:44" s="24" customFormat="1" ht="15.75" x14ac:dyDescent="0.25">
      <c r="A59" s="52" t="s">
        <v>137</v>
      </c>
      <c r="B59" s="52" t="s">
        <v>138</v>
      </c>
      <c r="C59" s="55" t="s">
        <v>21</v>
      </c>
      <c r="D59" s="53">
        <v>7731401</v>
      </c>
      <c r="E59" s="58">
        <v>1000000</v>
      </c>
      <c r="F59" s="59">
        <f t="shared" si="0"/>
        <v>0.12934266376818379</v>
      </c>
      <c r="G59" s="60">
        <v>0</v>
      </c>
      <c r="H59" s="59">
        <f t="shared" si="1"/>
        <v>0</v>
      </c>
      <c r="I59" s="63">
        <v>1900000</v>
      </c>
      <c r="J59" s="59">
        <f t="shared" si="2"/>
        <v>0.24575106115954923</v>
      </c>
      <c r="K59" s="61">
        <v>235009</v>
      </c>
      <c r="L59" s="59">
        <f t="shared" si="3"/>
        <v>3.0396690069497107E-2</v>
      </c>
      <c r="M59" s="62">
        <v>1.0399</v>
      </c>
      <c r="N59" s="61">
        <v>4596392</v>
      </c>
      <c r="O59" s="59">
        <f t="shared" si="4"/>
        <v>0.59450958500276985</v>
      </c>
      <c r="P59" s="40"/>
      <c r="Q59" s="41"/>
      <c r="R59" s="42"/>
      <c r="S59" s="46"/>
      <c r="T59" s="47"/>
      <c r="U59" s="43"/>
      <c r="V59" s="47"/>
      <c r="W59" s="43"/>
      <c r="X59" s="44"/>
      <c r="Y59" s="43"/>
      <c r="Z59" s="44"/>
      <c r="AA59" s="43"/>
      <c r="AB59" s="44"/>
      <c r="AC59" s="43"/>
      <c r="AD59" s="44"/>
      <c r="AE59" s="43"/>
      <c r="AF59" s="44"/>
      <c r="AG59" s="43"/>
      <c r="AH59" s="44"/>
      <c r="AI59" s="43"/>
      <c r="AJ59" s="44"/>
      <c r="AK59" s="43"/>
      <c r="AL59" s="44"/>
      <c r="AM59" s="43"/>
      <c r="AN59" s="44"/>
      <c r="AO59" s="43"/>
      <c r="AP59" s="45"/>
      <c r="AQ59" s="45"/>
      <c r="AR59" s="45"/>
    </row>
    <row r="60" spans="1:44" s="24" customFormat="1" ht="15.75" x14ac:dyDescent="0.25">
      <c r="A60" s="52" t="s">
        <v>139</v>
      </c>
      <c r="B60" s="52" t="s">
        <v>140</v>
      </c>
      <c r="C60" s="55" t="s">
        <v>18</v>
      </c>
      <c r="D60" s="53">
        <v>22955173</v>
      </c>
      <c r="E60" s="58">
        <v>900000</v>
      </c>
      <c r="F60" s="59">
        <f t="shared" si="0"/>
        <v>3.9206848931175556E-2</v>
      </c>
      <c r="G60" s="60">
        <v>8105000</v>
      </c>
      <c r="H60" s="59">
        <f t="shared" si="1"/>
        <v>0.35307945620797543</v>
      </c>
      <c r="I60" s="63">
        <v>2700000</v>
      </c>
      <c r="J60" s="59">
        <f t="shared" si="2"/>
        <v>0.11762054679352667</v>
      </c>
      <c r="K60" s="61">
        <v>0</v>
      </c>
      <c r="L60" s="59">
        <f t="shared" si="3"/>
        <v>0</v>
      </c>
      <c r="M60" s="62">
        <v>1.0299</v>
      </c>
      <c r="N60" s="61">
        <v>11250173</v>
      </c>
      <c r="O60" s="59">
        <f t="shared" si="4"/>
        <v>0.49009314806732235</v>
      </c>
      <c r="P60" s="40"/>
      <c r="Q60" s="41"/>
      <c r="R60" s="42"/>
      <c r="S60" s="46"/>
      <c r="T60" s="42"/>
      <c r="U60" s="43"/>
      <c r="V60" s="47"/>
      <c r="W60" s="43"/>
      <c r="X60" s="44"/>
      <c r="Y60" s="43"/>
      <c r="Z60" s="44"/>
      <c r="AA60" s="43"/>
      <c r="AB60" s="44"/>
      <c r="AC60" s="43"/>
      <c r="AD60" s="44"/>
      <c r="AE60" s="43"/>
      <c r="AF60" s="44"/>
      <c r="AG60" s="43"/>
      <c r="AH60" s="44"/>
      <c r="AI60" s="43"/>
      <c r="AJ60" s="44"/>
      <c r="AK60" s="43"/>
      <c r="AL60" s="44"/>
      <c r="AM60" s="43"/>
      <c r="AN60" s="44"/>
      <c r="AO60" s="43"/>
      <c r="AP60" s="45"/>
      <c r="AQ60" s="45"/>
      <c r="AR60" s="45"/>
    </row>
    <row r="61" spans="1:44" s="24" customFormat="1" ht="15.75" x14ac:dyDescent="0.25">
      <c r="A61" s="52" t="s">
        <v>141</v>
      </c>
      <c r="B61" s="52" t="s">
        <v>142</v>
      </c>
      <c r="C61" s="55" t="s">
        <v>18</v>
      </c>
      <c r="D61" s="53">
        <v>27374961</v>
      </c>
      <c r="E61" s="58">
        <v>3603831</v>
      </c>
      <c r="F61" s="59">
        <f t="shared" si="0"/>
        <v>0.13164698207241282</v>
      </c>
      <c r="G61" s="61">
        <v>4635000</v>
      </c>
      <c r="H61" s="59">
        <f t="shared" si="1"/>
        <v>0.16931530970948233</v>
      </c>
      <c r="I61" s="63">
        <v>0</v>
      </c>
      <c r="J61" s="59">
        <f t="shared" si="2"/>
        <v>0</v>
      </c>
      <c r="K61" s="61">
        <v>332294</v>
      </c>
      <c r="L61" s="59">
        <f t="shared" si="3"/>
        <v>1.2138610900669412E-2</v>
      </c>
      <c r="M61" s="62">
        <v>1.05</v>
      </c>
      <c r="N61" s="61">
        <v>18803836</v>
      </c>
      <c r="O61" s="59">
        <f t="shared" si="4"/>
        <v>0.68689909731743548</v>
      </c>
      <c r="P61" s="40"/>
      <c r="Q61" s="41"/>
      <c r="R61" s="42"/>
      <c r="S61" s="46"/>
      <c r="T61" s="42"/>
      <c r="U61" s="43"/>
      <c r="V61" s="47"/>
      <c r="W61" s="43"/>
      <c r="X61" s="47"/>
      <c r="Y61" s="43"/>
      <c r="Z61" s="44"/>
      <c r="AA61" s="43"/>
      <c r="AB61" s="44"/>
      <c r="AC61" s="43"/>
      <c r="AD61" s="44"/>
      <c r="AE61" s="43"/>
      <c r="AF61" s="44"/>
      <c r="AG61" s="43"/>
      <c r="AH61" s="44"/>
      <c r="AI61" s="43"/>
      <c r="AJ61" s="44"/>
      <c r="AK61" s="43"/>
      <c r="AL61" s="44"/>
      <c r="AM61" s="43"/>
      <c r="AN61" s="44"/>
      <c r="AO61" s="43"/>
      <c r="AP61" s="44"/>
      <c r="AQ61" s="43"/>
      <c r="AR61" s="45"/>
    </row>
    <row r="62" spans="1:44" s="24" customFormat="1" ht="15.75" x14ac:dyDescent="0.25">
      <c r="A62" s="52" t="s">
        <v>143</v>
      </c>
      <c r="B62" s="52" t="s">
        <v>144</v>
      </c>
      <c r="C62" s="55" t="s">
        <v>18</v>
      </c>
      <c r="D62" s="53">
        <v>8155125</v>
      </c>
      <c r="E62" s="58">
        <v>0</v>
      </c>
      <c r="F62" s="59">
        <f t="shared" si="0"/>
        <v>0</v>
      </c>
      <c r="G62" s="61">
        <v>1410000</v>
      </c>
      <c r="H62" s="59">
        <f t="shared" si="1"/>
        <v>0.17289741113716833</v>
      </c>
      <c r="I62" s="63">
        <v>950700</v>
      </c>
      <c r="J62" s="59">
        <f t="shared" si="2"/>
        <v>0.11657699912631628</v>
      </c>
      <c r="K62" s="61">
        <v>132534</v>
      </c>
      <c r="L62" s="59">
        <f t="shared" si="3"/>
        <v>1.625162091322941E-2</v>
      </c>
      <c r="M62" s="62">
        <v>1.1202099999999999</v>
      </c>
      <c r="N62" s="61">
        <v>5661891</v>
      </c>
      <c r="O62" s="59">
        <f t="shared" si="4"/>
        <v>0.69427396882328596</v>
      </c>
      <c r="P62" s="40"/>
      <c r="Q62" s="41"/>
      <c r="R62" s="42"/>
      <c r="S62" s="46"/>
      <c r="T62" s="42"/>
      <c r="U62" s="43"/>
      <c r="V62" s="47"/>
      <c r="W62" s="43"/>
      <c r="X62" s="44"/>
      <c r="Y62" s="43"/>
      <c r="Z62" s="44"/>
      <c r="AA62" s="43"/>
      <c r="AB62" s="44"/>
      <c r="AC62" s="43"/>
      <c r="AD62" s="44"/>
      <c r="AE62" s="43"/>
      <c r="AF62" s="44"/>
      <c r="AG62" s="43"/>
      <c r="AH62" s="44"/>
      <c r="AI62" s="43"/>
      <c r="AJ62" s="44"/>
      <c r="AK62" s="43"/>
      <c r="AL62" s="44"/>
      <c r="AM62" s="43"/>
      <c r="AN62" s="44"/>
      <c r="AO62" s="43"/>
      <c r="AP62" s="45"/>
      <c r="AQ62" s="45"/>
      <c r="AR62" s="45"/>
    </row>
    <row r="63" spans="1:44" s="24" customFormat="1" ht="15.75" x14ac:dyDescent="0.25">
      <c r="A63" s="56" t="s">
        <v>145</v>
      </c>
      <c r="B63" s="56" t="s">
        <v>146</v>
      </c>
      <c r="C63" s="55" t="s">
        <v>18</v>
      </c>
      <c r="D63" s="53">
        <v>33450252</v>
      </c>
      <c r="E63" s="58">
        <v>0</v>
      </c>
      <c r="F63" s="59">
        <f t="shared" si="0"/>
        <v>0</v>
      </c>
      <c r="G63" s="60">
        <v>15908806</v>
      </c>
      <c r="H63" s="59">
        <f t="shared" si="1"/>
        <v>0.47559599849950307</v>
      </c>
      <c r="I63" s="63">
        <v>0</v>
      </c>
      <c r="J63" s="59">
        <f t="shared" si="2"/>
        <v>0</v>
      </c>
      <c r="K63" s="61">
        <v>600000</v>
      </c>
      <c r="L63" s="59">
        <f t="shared" si="3"/>
        <v>1.793708459954203E-2</v>
      </c>
      <c r="M63" s="62">
        <v>1.06243</v>
      </c>
      <c r="N63" s="61">
        <v>16941446</v>
      </c>
      <c r="O63" s="59">
        <f t="shared" si="4"/>
        <v>0.50646691690095491</v>
      </c>
      <c r="P63" s="40"/>
      <c r="Q63" s="41"/>
      <c r="R63" s="42"/>
      <c r="S63" s="46"/>
      <c r="T63" s="42"/>
      <c r="U63" s="46"/>
      <c r="V63" s="47"/>
      <c r="W63" s="43"/>
      <c r="X63" s="44"/>
      <c r="Y63" s="43"/>
      <c r="Z63" s="44"/>
      <c r="AA63" s="43"/>
      <c r="AB63" s="44"/>
      <c r="AC63" s="43"/>
      <c r="AD63" s="44"/>
      <c r="AE63" s="43"/>
      <c r="AF63" s="44"/>
      <c r="AG63" s="43"/>
      <c r="AH63" s="44"/>
      <c r="AI63" s="43"/>
      <c r="AJ63" s="44"/>
      <c r="AK63" s="43"/>
      <c r="AL63" s="44"/>
      <c r="AM63" s="43"/>
      <c r="AN63" s="44"/>
      <c r="AO63" s="43"/>
      <c r="AP63" s="45"/>
      <c r="AQ63" s="45"/>
      <c r="AR63" s="45"/>
    </row>
    <row r="64" spans="1:44" s="24" customFormat="1" ht="15.75" x14ac:dyDescent="0.25">
      <c r="A64" s="52" t="s">
        <v>147</v>
      </c>
      <c r="B64" s="52" t="s">
        <v>148</v>
      </c>
      <c r="C64" s="55" t="s">
        <v>18</v>
      </c>
      <c r="D64" s="53">
        <v>15397106</v>
      </c>
      <c r="E64" s="58">
        <v>0</v>
      </c>
      <c r="F64" s="59">
        <f t="shared" si="0"/>
        <v>0</v>
      </c>
      <c r="G64" s="60">
        <v>3461333</v>
      </c>
      <c r="H64" s="59">
        <f t="shared" si="1"/>
        <v>0.22480412877588815</v>
      </c>
      <c r="I64" s="63">
        <v>0</v>
      </c>
      <c r="J64" s="59">
        <f t="shared" si="2"/>
        <v>0</v>
      </c>
      <c r="K64" s="61">
        <v>0</v>
      </c>
      <c r="L64" s="59">
        <f t="shared" si="3"/>
        <v>0</v>
      </c>
      <c r="M64" s="62">
        <v>0.96330000000000005</v>
      </c>
      <c r="N64" s="61">
        <v>11935773</v>
      </c>
      <c r="O64" s="59">
        <f t="shared" si="4"/>
        <v>0.77519587122411182</v>
      </c>
      <c r="P64" s="40"/>
      <c r="Q64" s="41"/>
      <c r="R64" s="42"/>
      <c r="S64" s="46"/>
      <c r="T64" s="47"/>
      <c r="U64" s="43"/>
      <c r="V64" s="47"/>
      <c r="W64" s="43"/>
      <c r="X64" s="44"/>
      <c r="Y64" s="43"/>
      <c r="Z64" s="44"/>
      <c r="AA64" s="43"/>
      <c r="AB64" s="44"/>
      <c r="AC64" s="43"/>
      <c r="AD64" s="44"/>
      <c r="AE64" s="43"/>
      <c r="AF64" s="44"/>
      <c r="AG64" s="43"/>
      <c r="AH64" s="44"/>
      <c r="AI64" s="43"/>
      <c r="AJ64" s="44"/>
      <c r="AK64" s="43"/>
      <c r="AL64" s="44"/>
      <c r="AM64" s="43"/>
      <c r="AN64" s="44"/>
      <c r="AO64" s="43"/>
      <c r="AP64" s="45"/>
      <c r="AQ64" s="45"/>
      <c r="AR64" s="45"/>
    </row>
    <row r="65" spans="1:44" s="24" customFormat="1" ht="15.75" x14ac:dyDescent="0.25">
      <c r="A65" s="52" t="s">
        <v>149</v>
      </c>
      <c r="B65" s="52" t="s">
        <v>150</v>
      </c>
      <c r="C65" s="55" t="s">
        <v>18</v>
      </c>
      <c r="D65" s="53">
        <v>17275410</v>
      </c>
      <c r="E65" s="58">
        <v>0</v>
      </c>
      <c r="F65" s="59">
        <f t="shared" si="0"/>
        <v>0</v>
      </c>
      <c r="G65" s="60">
        <v>3820959</v>
      </c>
      <c r="H65" s="59">
        <f t="shared" si="1"/>
        <v>0.22117906318865949</v>
      </c>
      <c r="I65" s="63">
        <v>0</v>
      </c>
      <c r="J65" s="59">
        <f t="shared" si="2"/>
        <v>0</v>
      </c>
      <c r="K65" s="61">
        <v>0</v>
      </c>
      <c r="L65" s="59">
        <f t="shared" si="3"/>
        <v>0</v>
      </c>
      <c r="M65" s="62">
        <v>0.98372999999999999</v>
      </c>
      <c r="N65" s="61">
        <v>13454451</v>
      </c>
      <c r="O65" s="59">
        <f t="shared" si="4"/>
        <v>0.77882093681134046</v>
      </c>
      <c r="P65" s="40"/>
      <c r="Q65" s="41"/>
      <c r="R65" s="42"/>
      <c r="S65" s="46"/>
      <c r="T65" s="47"/>
      <c r="U65" s="43"/>
      <c r="V65" s="47"/>
      <c r="W65" s="43"/>
      <c r="X65" s="44"/>
      <c r="Y65" s="43"/>
      <c r="Z65" s="44"/>
      <c r="AA65" s="43"/>
      <c r="AB65" s="44"/>
      <c r="AC65" s="43"/>
      <c r="AD65" s="44"/>
      <c r="AE65" s="43"/>
      <c r="AF65" s="44"/>
      <c r="AG65" s="43"/>
      <c r="AH65" s="44"/>
      <c r="AI65" s="43"/>
      <c r="AJ65" s="44"/>
      <c r="AK65" s="43"/>
      <c r="AL65" s="44"/>
      <c r="AM65" s="43"/>
      <c r="AN65" s="44"/>
      <c r="AO65" s="43"/>
      <c r="AP65" s="45"/>
      <c r="AQ65" s="45"/>
      <c r="AR65" s="45"/>
    </row>
    <row r="66" spans="1:44" s="24" customFormat="1" ht="15.75" x14ac:dyDescent="0.25">
      <c r="A66" s="52" t="s">
        <v>151</v>
      </c>
      <c r="B66" s="56" t="s">
        <v>152</v>
      </c>
      <c r="C66" s="55" t="s">
        <v>18</v>
      </c>
      <c r="D66" s="53">
        <v>27023429.710995346</v>
      </c>
      <c r="E66" s="58">
        <v>0</v>
      </c>
      <c r="F66" s="59">
        <f t="shared" si="0"/>
        <v>0</v>
      </c>
      <c r="G66" s="60">
        <v>7922000</v>
      </c>
      <c r="H66" s="59">
        <f t="shared" si="1"/>
        <v>0.2931530188700171</v>
      </c>
      <c r="I66" s="63">
        <v>3375000</v>
      </c>
      <c r="J66" s="59">
        <f t="shared" si="2"/>
        <v>0.12489162316161422</v>
      </c>
      <c r="K66" s="61">
        <v>1183969</v>
      </c>
      <c r="L66" s="59">
        <f t="shared" si="3"/>
        <v>4.3812684498676507E-2</v>
      </c>
      <c r="M66" s="62">
        <v>1.1200000000000001</v>
      </c>
      <c r="N66" s="61">
        <v>14542461</v>
      </c>
      <c r="O66" s="59">
        <f t="shared" si="4"/>
        <v>0.53814268416428779</v>
      </c>
      <c r="P66" s="40"/>
      <c r="Q66" s="41"/>
      <c r="R66" s="42"/>
      <c r="S66" s="46"/>
      <c r="T66" s="47"/>
      <c r="U66" s="43"/>
      <c r="V66" s="47"/>
      <c r="W66" s="43"/>
      <c r="X66" s="47"/>
      <c r="Y66" s="43"/>
      <c r="Z66" s="44"/>
      <c r="AA66" s="43"/>
      <c r="AB66" s="44"/>
      <c r="AC66" s="43"/>
      <c r="AD66" s="44"/>
      <c r="AE66" s="43"/>
      <c r="AF66" s="44"/>
      <c r="AG66" s="43"/>
      <c r="AH66" s="44"/>
      <c r="AI66" s="43"/>
      <c r="AJ66" s="44"/>
      <c r="AK66" s="43"/>
      <c r="AL66" s="44"/>
      <c r="AM66" s="43"/>
      <c r="AN66" s="44"/>
      <c r="AO66" s="43"/>
      <c r="AP66" s="45"/>
      <c r="AQ66" s="45"/>
      <c r="AR66" s="45"/>
    </row>
    <row r="67" spans="1:44" s="24" customFormat="1" ht="15.75" x14ac:dyDescent="0.25">
      <c r="A67" s="52" t="s">
        <v>153</v>
      </c>
      <c r="B67" s="52" t="s">
        <v>154</v>
      </c>
      <c r="C67" s="55" t="s">
        <v>21</v>
      </c>
      <c r="D67" s="53">
        <v>12341570</v>
      </c>
      <c r="E67" s="58">
        <v>1567000</v>
      </c>
      <c r="F67" s="59">
        <f t="shared" ref="F67:F77" si="10">E67/D67</f>
        <v>0.12696925917853238</v>
      </c>
      <c r="G67" s="60">
        <v>1655638</v>
      </c>
      <c r="H67" s="59">
        <f t="shared" ref="H67:H77" si="11">G67/D67</f>
        <v>0.13415132758636056</v>
      </c>
      <c r="I67" s="63">
        <v>933000</v>
      </c>
      <c r="J67" s="59">
        <f t="shared" ref="J67:J77" si="12">I67/D67</f>
        <v>7.5598161336037473E-2</v>
      </c>
      <c r="K67" s="61">
        <v>365600</v>
      </c>
      <c r="L67" s="59">
        <f t="shared" ref="L67:L77" si="13">K67/D67</f>
        <v>2.9623459576050698E-2</v>
      </c>
      <c r="M67" s="62">
        <v>0.99999000000000005</v>
      </c>
      <c r="N67" s="61">
        <v>7820332</v>
      </c>
      <c r="O67" s="59">
        <f t="shared" ref="O67:O77" si="14">N67/D67</f>
        <v>0.63365779232301889</v>
      </c>
      <c r="P67" s="40"/>
      <c r="Q67" s="41"/>
      <c r="R67" s="42"/>
      <c r="S67" s="46"/>
      <c r="T67" s="42"/>
      <c r="U67" s="43"/>
      <c r="V67" s="47"/>
      <c r="W67" s="43"/>
      <c r="X67" s="44"/>
      <c r="Y67" s="43"/>
      <c r="Z67" s="44"/>
      <c r="AA67" s="43"/>
      <c r="AB67" s="44"/>
      <c r="AC67" s="43"/>
      <c r="AD67" s="44"/>
      <c r="AE67" s="43"/>
      <c r="AF67" s="44"/>
      <c r="AG67" s="43"/>
      <c r="AH67" s="44"/>
      <c r="AI67" s="43"/>
      <c r="AJ67" s="44"/>
      <c r="AK67" s="43"/>
      <c r="AL67" s="44"/>
      <c r="AM67" s="43"/>
      <c r="AN67" s="44"/>
      <c r="AO67" s="43"/>
      <c r="AP67" s="45"/>
      <c r="AQ67" s="45"/>
      <c r="AR67" s="45"/>
    </row>
    <row r="68" spans="1:44" s="24" customFormat="1" ht="15.75" x14ac:dyDescent="0.25">
      <c r="A68" s="52" t="s">
        <v>155</v>
      </c>
      <c r="B68" s="52" t="s">
        <v>156</v>
      </c>
      <c r="C68" s="55" t="s">
        <v>18</v>
      </c>
      <c r="D68" s="53">
        <v>42671356</v>
      </c>
      <c r="E68" s="58">
        <v>929627</v>
      </c>
      <c r="F68" s="59">
        <f t="shared" si="10"/>
        <v>2.1785738423686373E-2</v>
      </c>
      <c r="G68" s="60">
        <v>18450000</v>
      </c>
      <c r="H68" s="59">
        <f t="shared" si="11"/>
        <v>0.43237435435611654</v>
      </c>
      <c r="I68" s="63">
        <v>0</v>
      </c>
      <c r="J68" s="59">
        <f t="shared" si="12"/>
        <v>0</v>
      </c>
      <c r="K68" s="61">
        <v>0</v>
      </c>
      <c r="L68" s="59">
        <f t="shared" si="13"/>
        <v>0</v>
      </c>
      <c r="M68" s="62">
        <v>1.05786</v>
      </c>
      <c r="N68" s="61">
        <v>23291729</v>
      </c>
      <c r="O68" s="59">
        <f t="shared" si="14"/>
        <v>0.54583990722019704</v>
      </c>
      <c r="P68" s="40"/>
      <c r="Q68" s="41"/>
      <c r="R68" s="47"/>
      <c r="S68" s="43"/>
      <c r="T68" s="47"/>
      <c r="U68" s="43"/>
      <c r="V68" s="47"/>
      <c r="W68" s="43"/>
      <c r="X68" s="44"/>
      <c r="Y68" s="43"/>
      <c r="Z68" s="44"/>
      <c r="AA68" s="43"/>
      <c r="AB68" s="44"/>
      <c r="AC68" s="43"/>
      <c r="AD68" s="44"/>
      <c r="AE68" s="43"/>
      <c r="AF68" s="44"/>
      <c r="AG68" s="43"/>
      <c r="AH68" s="44"/>
      <c r="AI68" s="43"/>
      <c r="AJ68" s="44"/>
      <c r="AK68" s="43"/>
      <c r="AL68" s="44"/>
      <c r="AM68" s="43"/>
      <c r="AN68" s="44"/>
      <c r="AO68" s="43"/>
      <c r="AP68" s="45"/>
      <c r="AQ68" s="45"/>
      <c r="AR68" s="45"/>
    </row>
    <row r="69" spans="1:44" s="24" customFormat="1" ht="15.75" x14ac:dyDescent="0.25">
      <c r="A69" s="52" t="s">
        <v>157</v>
      </c>
      <c r="B69" s="52" t="s">
        <v>158</v>
      </c>
      <c r="C69" s="55" t="s">
        <v>18</v>
      </c>
      <c r="D69" s="53">
        <v>10853235</v>
      </c>
      <c r="E69" s="58">
        <v>1283200</v>
      </c>
      <c r="F69" s="59">
        <f t="shared" si="10"/>
        <v>0.11823202943638464</v>
      </c>
      <c r="G69" s="60">
        <v>1850000</v>
      </c>
      <c r="H69" s="59">
        <f t="shared" si="11"/>
        <v>0.17045608982022412</v>
      </c>
      <c r="I69" s="65"/>
      <c r="J69" s="59">
        <f t="shared" si="12"/>
        <v>0</v>
      </c>
      <c r="K69" s="61">
        <v>270285</v>
      </c>
      <c r="L69" s="59">
        <f t="shared" si="13"/>
        <v>2.4903634722734741E-2</v>
      </c>
      <c r="M69" s="62">
        <v>0.90090999999999999</v>
      </c>
      <c r="N69" s="61">
        <v>7449750</v>
      </c>
      <c r="O69" s="59">
        <f t="shared" si="14"/>
        <v>0.68640824602065653</v>
      </c>
      <c r="P69" s="40"/>
      <c r="Q69" s="41"/>
      <c r="R69" s="42"/>
      <c r="S69" s="46"/>
      <c r="T69" s="42"/>
      <c r="U69" s="43"/>
      <c r="V69" s="47"/>
      <c r="W69" s="43"/>
      <c r="X69" s="44"/>
      <c r="Y69" s="43"/>
      <c r="Z69" s="44"/>
      <c r="AA69" s="43"/>
      <c r="AB69" s="44"/>
      <c r="AC69" s="43"/>
      <c r="AD69" s="44"/>
      <c r="AE69" s="43"/>
      <c r="AF69" s="44"/>
      <c r="AG69" s="43"/>
      <c r="AH69" s="44"/>
      <c r="AI69" s="43"/>
      <c r="AJ69" s="44"/>
      <c r="AK69" s="43"/>
      <c r="AL69" s="44"/>
      <c r="AM69" s="43"/>
      <c r="AN69" s="44"/>
      <c r="AO69" s="43"/>
      <c r="AP69" s="45"/>
      <c r="AQ69" s="45"/>
      <c r="AR69" s="45"/>
    </row>
    <row r="70" spans="1:44" s="24" customFormat="1" ht="15.75" x14ac:dyDescent="0.25">
      <c r="A70" s="52" t="s">
        <v>159</v>
      </c>
      <c r="B70" s="52" t="s">
        <v>160</v>
      </c>
      <c r="C70" s="52" t="s">
        <v>18</v>
      </c>
      <c r="D70" s="53">
        <v>29989181</v>
      </c>
      <c r="E70" s="58">
        <v>2162000</v>
      </c>
      <c r="F70" s="59">
        <f t="shared" si="10"/>
        <v>7.2092665685001528E-2</v>
      </c>
      <c r="G70" s="66">
        <v>9108569</v>
      </c>
      <c r="H70" s="59">
        <f t="shared" si="11"/>
        <v>0.3037285012885147</v>
      </c>
      <c r="I70" s="66">
        <v>0</v>
      </c>
      <c r="J70" s="59">
        <f t="shared" si="12"/>
        <v>0</v>
      </c>
      <c r="K70" s="61">
        <v>3221375</v>
      </c>
      <c r="L70" s="59">
        <f t="shared" si="13"/>
        <v>0.10741790514385838</v>
      </c>
      <c r="M70" s="62">
        <v>1.10066</v>
      </c>
      <c r="N70" s="61">
        <v>15497237</v>
      </c>
      <c r="O70" s="59">
        <f t="shared" si="14"/>
        <v>0.5167609278826254</v>
      </c>
      <c r="P70" s="40"/>
      <c r="Q70" s="41"/>
      <c r="R70" s="42"/>
      <c r="S70" s="46"/>
      <c r="T70" s="47"/>
      <c r="U70" s="43"/>
      <c r="V70" s="47"/>
      <c r="W70" s="43"/>
      <c r="X70" s="44"/>
      <c r="Y70" s="43"/>
      <c r="Z70" s="44"/>
      <c r="AA70" s="43"/>
      <c r="AB70" s="44"/>
      <c r="AC70" s="43"/>
      <c r="AD70" s="44"/>
      <c r="AE70" s="43"/>
      <c r="AF70" s="44"/>
      <c r="AG70" s="43"/>
      <c r="AH70" s="44"/>
      <c r="AI70" s="43"/>
      <c r="AJ70" s="44"/>
      <c r="AK70" s="43"/>
      <c r="AL70" s="44"/>
      <c r="AM70" s="43"/>
      <c r="AN70" s="44"/>
      <c r="AO70" s="43"/>
      <c r="AP70" s="45"/>
      <c r="AQ70" s="45"/>
      <c r="AR70" s="45"/>
    </row>
    <row r="71" spans="1:44" s="24" customFormat="1" ht="15.75" x14ac:dyDescent="0.25">
      <c r="A71" s="52" t="s">
        <v>161</v>
      </c>
      <c r="B71" s="52" t="s">
        <v>162</v>
      </c>
      <c r="C71" s="52" t="s">
        <v>18</v>
      </c>
      <c r="D71" s="53">
        <v>20965091</v>
      </c>
      <c r="E71" s="58">
        <v>799000</v>
      </c>
      <c r="F71" s="59">
        <f t="shared" si="10"/>
        <v>3.8110972187051326E-2</v>
      </c>
      <c r="G71" s="60">
        <v>4026408</v>
      </c>
      <c r="H71" s="59">
        <f t="shared" si="11"/>
        <v>0.19205297034007626</v>
      </c>
      <c r="I71" s="66">
        <v>0</v>
      </c>
      <c r="J71" s="59">
        <f t="shared" si="12"/>
        <v>0</v>
      </c>
      <c r="K71" s="61">
        <v>1611885</v>
      </c>
      <c r="L71" s="59">
        <f t="shared" si="13"/>
        <v>7.6884235799405787E-2</v>
      </c>
      <c r="M71" s="62">
        <v>1.08203</v>
      </c>
      <c r="N71" s="61">
        <v>14527798</v>
      </c>
      <c r="O71" s="59">
        <f t="shared" si="14"/>
        <v>0.69295182167346658</v>
      </c>
      <c r="P71" s="40"/>
      <c r="Q71" s="41"/>
      <c r="R71" s="42"/>
      <c r="S71" s="46"/>
      <c r="T71" s="47"/>
      <c r="U71" s="43"/>
      <c r="V71" s="47"/>
      <c r="W71" s="43"/>
      <c r="X71" s="44"/>
      <c r="Y71" s="43"/>
      <c r="Z71" s="44"/>
      <c r="AA71" s="43"/>
      <c r="AB71" s="44"/>
      <c r="AC71" s="43"/>
      <c r="AD71" s="44"/>
      <c r="AE71" s="43"/>
      <c r="AF71" s="44"/>
      <c r="AG71" s="43"/>
      <c r="AH71" s="44"/>
      <c r="AI71" s="43"/>
      <c r="AJ71" s="44"/>
      <c r="AK71" s="43"/>
      <c r="AL71" s="44"/>
      <c r="AM71" s="43"/>
      <c r="AN71" s="44"/>
      <c r="AO71" s="43"/>
      <c r="AP71" s="45"/>
      <c r="AQ71" s="45"/>
      <c r="AR71" s="45"/>
    </row>
    <row r="72" spans="1:44" s="24" customFormat="1" ht="15.75" x14ac:dyDescent="0.25">
      <c r="A72" s="52" t="s">
        <v>163</v>
      </c>
      <c r="B72" s="52" t="s">
        <v>164</v>
      </c>
      <c r="C72" s="52" t="s">
        <v>18</v>
      </c>
      <c r="D72" s="53">
        <v>17765151</v>
      </c>
      <c r="E72" s="58">
        <v>0</v>
      </c>
      <c r="F72" s="59">
        <f t="shared" si="10"/>
        <v>0</v>
      </c>
      <c r="G72" s="73">
        <v>6378328</v>
      </c>
      <c r="H72" s="59">
        <f t="shared" si="11"/>
        <v>0.35903595753281242</v>
      </c>
      <c r="I72" s="66">
        <v>2893993</v>
      </c>
      <c r="J72" s="59">
        <f t="shared" si="12"/>
        <v>0.16290280898822646</v>
      </c>
      <c r="K72" s="61">
        <v>61560</v>
      </c>
      <c r="L72" s="59">
        <f t="shared" si="13"/>
        <v>3.4652111879037786E-3</v>
      </c>
      <c r="M72" s="62">
        <v>1.05</v>
      </c>
      <c r="N72" s="61">
        <v>8431270</v>
      </c>
      <c r="O72" s="59">
        <f t="shared" si="14"/>
        <v>0.47459602229105735</v>
      </c>
      <c r="P72" s="40"/>
      <c r="Q72" s="41"/>
      <c r="R72" s="42"/>
      <c r="S72" s="46"/>
      <c r="T72" s="47"/>
      <c r="U72" s="43"/>
      <c r="V72" s="47"/>
      <c r="W72" s="43"/>
      <c r="X72" s="44"/>
      <c r="Y72" s="43"/>
      <c r="Z72" s="44"/>
      <c r="AA72" s="43"/>
      <c r="AB72" s="44"/>
      <c r="AC72" s="43"/>
      <c r="AD72" s="44"/>
      <c r="AE72" s="43"/>
      <c r="AF72" s="44"/>
      <c r="AG72" s="43"/>
      <c r="AH72" s="44"/>
      <c r="AI72" s="43"/>
      <c r="AJ72" s="44"/>
      <c r="AK72" s="43"/>
      <c r="AL72" s="44"/>
      <c r="AM72" s="43"/>
      <c r="AN72" s="44"/>
      <c r="AO72" s="43"/>
      <c r="AP72" s="45"/>
      <c r="AQ72" s="45"/>
      <c r="AR72" s="45"/>
    </row>
    <row r="73" spans="1:44" s="24" customFormat="1" ht="15.75" x14ac:dyDescent="0.25">
      <c r="A73" s="52" t="s">
        <v>165</v>
      </c>
      <c r="B73" s="52" t="s">
        <v>166</v>
      </c>
      <c r="C73" s="52" t="s">
        <v>18</v>
      </c>
      <c r="D73" s="53">
        <v>27445311</v>
      </c>
      <c r="E73" s="58">
        <v>2830466</v>
      </c>
      <c r="F73" s="59">
        <f t="shared" si="10"/>
        <v>0.10313113230890333</v>
      </c>
      <c r="G73" s="60">
        <v>9209979</v>
      </c>
      <c r="H73" s="59">
        <f t="shared" si="11"/>
        <v>0.33557568358398271</v>
      </c>
      <c r="I73" s="63">
        <v>0</v>
      </c>
      <c r="J73" s="59">
        <f t="shared" si="12"/>
        <v>0</v>
      </c>
      <c r="K73" s="61">
        <v>227832</v>
      </c>
      <c r="L73" s="59">
        <f t="shared" si="13"/>
        <v>8.3013087372192651E-3</v>
      </c>
      <c r="M73" s="62">
        <v>1.08</v>
      </c>
      <c r="N73" s="61">
        <v>15177034</v>
      </c>
      <c r="O73" s="59">
        <f t="shared" si="14"/>
        <v>0.55299187536989469</v>
      </c>
      <c r="P73" s="40"/>
      <c r="Q73" s="41"/>
      <c r="R73" s="42"/>
      <c r="S73" s="46"/>
      <c r="T73" s="42"/>
      <c r="U73" s="43"/>
      <c r="V73" s="47"/>
      <c r="W73" s="43"/>
      <c r="X73" s="47"/>
      <c r="Y73" s="43"/>
      <c r="Z73" s="44"/>
      <c r="AA73" s="43"/>
      <c r="AB73" s="44"/>
      <c r="AC73" s="43"/>
      <c r="AD73" s="44"/>
      <c r="AE73" s="43"/>
      <c r="AF73" s="44"/>
      <c r="AG73" s="43"/>
      <c r="AH73" s="44"/>
      <c r="AI73" s="43"/>
      <c r="AJ73" s="44"/>
      <c r="AK73" s="43"/>
      <c r="AL73" s="44"/>
      <c r="AM73" s="43"/>
      <c r="AN73" s="44"/>
      <c r="AO73" s="43"/>
      <c r="AP73" s="45"/>
      <c r="AQ73" s="45"/>
      <c r="AR73" s="45"/>
    </row>
    <row r="74" spans="1:44" s="24" customFormat="1" ht="15.75" x14ac:dyDescent="0.25">
      <c r="A74" s="52" t="s">
        <v>167</v>
      </c>
      <c r="B74" s="52" t="s">
        <v>168</v>
      </c>
      <c r="C74" s="52" t="s">
        <v>18</v>
      </c>
      <c r="D74" s="53">
        <v>43578834</v>
      </c>
      <c r="E74" s="58">
        <v>3887670</v>
      </c>
      <c r="F74" s="59">
        <f t="shared" si="10"/>
        <v>8.9210050916002023E-2</v>
      </c>
      <c r="G74" s="60">
        <v>10682923</v>
      </c>
      <c r="H74" s="59">
        <f t="shared" si="11"/>
        <v>0.24514017515934455</v>
      </c>
      <c r="I74" s="63">
        <v>6260950</v>
      </c>
      <c r="J74" s="59">
        <f t="shared" si="12"/>
        <v>0.14366951626103627</v>
      </c>
      <c r="K74" s="61">
        <v>0</v>
      </c>
      <c r="L74" s="59">
        <f t="shared" si="13"/>
        <v>0</v>
      </c>
      <c r="M74" s="62">
        <v>1.0946</v>
      </c>
      <c r="N74" s="61">
        <v>22747291</v>
      </c>
      <c r="O74" s="59">
        <f t="shared" si="14"/>
        <v>0.52198025766361711</v>
      </c>
      <c r="P74" s="40"/>
      <c r="Q74" s="41"/>
      <c r="R74" s="42"/>
      <c r="S74" s="46"/>
      <c r="T74" s="47"/>
      <c r="U74" s="43"/>
      <c r="V74" s="47"/>
      <c r="W74" s="43"/>
      <c r="X74" s="44"/>
      <c r="Y74" s="43"/>
      <c r="Z74" s="44"/>
      <c r="AA74" s="43"/>
      <c r="AB74" s="44"/>
      <c r="AC74" s="43"/>
      <c r="AD74" s="44"/>
      <c r="AE74" s="43"/>
      <c r="AF74" s="44"/>
      <c r="AG74" s="43"/>
      <c r="AH74" s="44"/>
      <c r="AI74" s="43"/>
      <c r="AJ74" s="44"/>
      <c r="AK74" s="43"/>
      <c r="AL74" s="44"/>
      <c r="AM74" s="43"/>
      <c r="AN74" s="44"/>
      <c r="AO74" s="43"/>
      <c r="AP74" s="45"/>
      <c r="AQ74" s="45"/>
      <c r="AR74" s="45"/>
    </row>
    <row r="75" spans="1:44" s="24" customFormat="1" ht="15.75" x14ac:dyDescent="0.25">
      <c r="A75" s="52" t="s">
        <v>169</v>
      </c>
      <c r="B75" s="52" t="s">
        <v>170</v>
      </c>
      <c r="C75" s="52" t="s">
        <v>18</v>
      </c>
      <c r="D75" s="53">
        <v>20651307</v>
      </c>
      <c r="E75" s="58">
        <v>2780000</v>
      </c>
      <c r="F75" s="59">
        <f t="shared" si="10"/>
        <v>0.13461617707779949</v>
      </c>
      <c r="G75" s="60">
        <v>7088986</v>
      </c>
      <c r="H75" s="59">
        <f t="shared" si="11"/>
        <v>0.34327057362519475</v>
      </c>
      <c r="I75" s="66">
        <v>0</v>
      </c>
      <c r="J75" s="59">
        <f t="shared" si="12"/>
        <v>0</v>
      </c>
      <c r="K75" s="61">
        <v>111732</v>
      </c>
      <c r="L75" s="59">
        <f t="shared" si="13"/>
        <v>5.4104081644808242E-3</v>
      </c>
      <c r="M75" s="62">
        <v>1.0881099999999999</v>
      </c>
      <c r="N75" s="61">
        <v>10670589</v>
      </c>
      <c r="O75" s="59">
        <f t="shared" si="14"/>
        <v>0.51670284113252496</v>
      </c>
      <c r="P75" s="40"/>
      <c r="Q75" s="41"/>
      <c r="R75" s="42"/>
      <c r="S75" s="46"/>
      <c r="T75" s="47"/>
      <c r="U75" s="43"/>
      <c r="V75" s="47"/>
      <c r="W75" s="43"/>
      <c r="X75" s="44"/>
      <c r="Y75" s="43"/>
      <c r="Z75" s="44"/>
      <c r="AA75" s="43"/>
      <c r="AB75" s="44"/>
      <c r="AC75" s="43"/>
      <c r="AD75" s="44"/>
      <c r="AE75" s="43"/>
      <c r="AF75" s="44"/>
      <c r="AG75" s="43"/>
      <c r="AH75" s="44"/>
      <c r="AI75" s="43"/>
      <c r="AJ75" s="44"/>
      <c r="AK75" s="43"/>
      <c r="AL75" s="44"/>
      <c r="AM75" s="43"/>
      <c r="AN75" s="44"/>
      <c r="AO75" s="43"/>
      <c r="AP75" s="45"/>
      <c r="AQ75" s="45"/>
      <c r="AR75" s="45"/>
    </row>
    <row r="76" spans="1:44" s="24" customFormat="1" ht="15.75" x14ac:dyDescent="0.25">
      <c r="A76" s="52" t="s">
        <v>171</v>
      </c>
      <c r="B76" s="52" t="s">
        <v>172</v>
      </c>
      <c r="C76" s="52" t="s">
        <v>18</v>
      </c>
      <c r="D76" s="53">
        <v>51636119</v>
      </c>
      <c r="E76" s="58">
        <v>2050000</v>
      </c>
      <c r="F76" s="59">
        <f t="shared" si="10"/>
        <v>3.970089231531905E-2</v>
      </c>
      <c r="G76" s="60">
        <v>22939119</v>
      </c>
      <c r="H76" s="59">
        <f t="shared" si="11"/>
        <v>0.44424560645233618</v>
      </c>
      <c r="I76" s="66">
        <v>0</v>
      </c>
      <c r="J76" s="59">
        <f t="shared" si="12"/>
        <v>0</v>
      </c>
      <c r="K76" s="61">
        <v>600000</v>
      </c>
      <c r="L76" s="59">
        <f t="shared" si="13"/>
        <v>1.1619773360581185E-2</v>
      </c>
      <c r="M76" s="62">
        <v>1.0498799999999999</v>
      </c>
      <c r="N76" s="61">
        <v>26047000</v>
      </c>
      <c r="O76" s="59">
        <f t="shared" si="14"/>
        <v>0.50443372787176355</v>
      </c>
      <c r="P76" s="40"/>
      <c r="Q76" s="41"/>
      <c r="R76" s="42"/>
      <c r="S76" s="46"/>
      <c r="T76" s="42"/>
      <c r="U76" s="43"/>
      <c r="V76" s="47"/>
      <c r="W76" s="43"/>
      <c r="X76" s="44"/>
      <c r="Y76" s="43"/>
      <c r="Z76" s="44"/>
      <c r="AA76" s="43"/>
      <c r="AB76" s="44"/>
      <c r="AC76" s="43"/>
      <c r="AD76" s="44"/>
      <c r="AE76" s="43"/>
      <c r="AF76" s="44"/>
      <c r="AG76" s="43"/>
      <c r="AH76" s="44"/>
      <c r="AI76" s="43"/>
      <c r="AJ76" s="44"/>
      <c r="AK76" s="43"/>
      <c r="AL76" s="44"/>
      <c r="AM76" s="43"/>
      <c r="AN76" s="44"/>
      <c r="AO76" s="43"/>
      <c r="AP76" s="45"/>
      <c r="AQ76" s="45"/>
      <c r="AR76" s="45"/>
    </row>
    <row r="77" spans="1:44" s="24" customFormat="1" ht="15.75" x14ac:dyDescent="0.25">
      <c r="A77" s="52" t="s">
        <v>173</v>
      </c>
      <c r="B77" s="52" t="s">
        <v>174</v>
      </c>
      <c r="C77" s="52" t="s">
        <v>18</v>
      </c>
      <c r="D77" s="53">
        <v>16363652</v>
      </c>
      <c r="E77" s="58">
        <v>819000</v>
      </c>
      <c r="F77" s="59">
        <f t="shared" si="10"/>
        <v>5.0049952174490146E-2</v>
      </c>
      <c r="G77" s="60">
        <v>4329167</v>
      </c>
      <c r="H77" s="59">
        <f t="shared" si="11"/>
        <v>0.26455995275382294</v>
      </c>
      <c r="I77" s="63">
        <v>380885</v>
      </c>
      <c r="J77" s="59">
        <f t="shared" si="12"/>
        <v>2.3276283313773724E-2</v>
      </c>
      <c r="K77" s="61">
        <v>0</v>
      </c>
      <c r="L77" s="59">
        <f t="shared" si="13"/>
        <v>0</v>
      </c>
      <c r="M77" s="62">
        <v>0.98995</v>
      </c>
      <c r="N77" s="61">
        <v>10834600</v>
      </c>
      <c r="O77" s="59">
        <f t="shared" si="14"/>
        <v>0.66211381175791317</v>
      </c>
      <c r="P77" s="40"/>
      <c r="Q77" s="41"/>
      <c r="R77" s="42"/>
      <c r="S77" s="46"/>
      <c r="T77" s="47"/>
      <c r="U77" s="43"/>
      <c r="V77" s="47"/>
      <c r="W77" s="43"/>
      <c r="X77" s="44"/>
      <c r="Y77" s="43"/>
      <c r="Z77" s="44"/>
      <c r="AA77" s="43"/>
      <c r="AB77" s="44"/>
      <c r="AC77" s="43"/>
      <c r="AD77" s="44"/>
      <c r="AE77" s="43"/>
      <c r="AF77" s="44"/>
      <c r="AG77" s="43"/>
      <c r="AH77" s="44"/>
      <c r="AI77" s="43"/>
      <c r="AJ77" s="44"/>
      <c r="AK77" s="43"/>
      <c r="AL77" s="44"/>
      <c r="AM77" s="43"/>
      <c r="AN77" s="44"/>
      <c r="AO77" s="43"/>
      <c r="AP77" s="45"/>
      <c r="AQ77" s="45"/>
      <c r="AR77" s="45"/>
    </row>
    <row r="78" spans="1:44" s="24" customFormat="1" ht="15.75" x14ac:dyDescent="0.25">
      <c r="A78" s="52" t="s">
        <v>175</v>
      </c>
      <c r="B78" s="52" t="s">
        <v>176</v>
      </c>
      <c r="C78" s="52" t="s">
        <v>18</v>
      </c>
      <c r="D78" s="53">
        <v>41489109</v>
      </c>
      <c r="E78" s="58">
        <v>856000</v>
      </c>
      <c r="F78" s="59">
        <f t="shared" ref="F78:F83" si="15">E78/D78</f>
        <v>2.0631920536061644E-2</v>
      </c>
      <c r="G78" s="60">
        <v>18008973</v>
      </c>
      <c r="H78" s="59">
        <f t="shared" ref="H78:H83" si="16">G78/D78</f>
        <v>0.43406506994401833</v>
      </c>
      <c r="I78" s="63">
        <v>4586000</v>
      </c>
      <c r="J78" s="59">
        <f t="shared" ref="J78:J83" si="17">I78/D78</f>
        <v>0.11053503221773213</v>
      </c>
      <c r="K78" s="61">
        <v>0</v>
      </c>
      <c r="L78" s="59">
        <f t="shared" ref="L78:L83" si="18">K78/D78</f>
        <v>0</v>
      </c>
      <c r="M78" s="62">
        <v>1.12765</v>
      </c>
      <c r="N78" s="61">
        <v>18038136</v>
      </c>
      <c r="O78" s="59">
        <f t="shared" ref="O78:O83" si="19">N78/D78</f>
        <v>0.43476797730218791</v>
      </c>
      <c r="P78" s="40"/>
      <c r="Q78" s="41"/>
      <c r="R78" s="42"/>
      <c r="S78" s="46"/>
      <c r="T78" s="47"/>
      <c r="U78" s="43"/>
      <c r="V78" s="47"/>
      <c r="W78" s="43"/>
      <c r="X78" s="44"/>
      <c r="Y78" s="43"/>
      <c r="Z78" s="44"/>
      <c r="AA78" s="43"/>
      <c r="AB78" s="44"/>
      <c r="AC78" s="43"/>
      <c r="AD78" s="44"/>
      <c r="AE78" s="43"/>
      <c r="AF78" s="44"/>
      <c r="AG78" s="43"/>
      <c r="AH78" s="44"/>
      <c r="AI78" s="43"/>
      <c r="AJ78" s="44"/>
      <c r="AK78" s="43"/>
      <c r="AL78" s="44"/>
      <c r="AM78" s="43"/>
      <c r="AN78" s="44"/>
      <c r="AO78" s="43"/>
      <c r="AP78" s="45"/>
      <c r="AQ78" s="45"/>
      <c r="AR78" s="45"/>
    </row>
    <row r="79" spans="1:44" s="24" customFormat="1" ht="15.75" x14ac:dyDescent="0.25">
      <c r="A79" s="52" t="s">
        <v>177</v>
      </c>
      <c r="B79" s="52" t="s">
        <v>178</v>
      </c>
      <c r="C79" s="52" t="s">
        <v>18</v>
      </c>
      <c r="D79" s="53">
        <v>14194013</v>
      </c>
      <c r="E79" s="58">
        <v>0</v>
      </c>
      <c r="F79" s="59">
        <f t="shared" si="15"/>
        <v>0</v>
      </c>
      <c r="G79" s="60">
        <v>5654967</v>
      </c>
      <c r="H79" s="59">
        <f t="shared" si="16"/>
        <v>0.39840508811708147</v>
      </c>
      <c r="I79" s="63">
        <v>0</v>
      </c>
      <c r="J79" s="59">
        <f t="shared" si="17"/>
        <v>0</v>
      </c>
      <c r="K79" s="61">
        <v>0</v>
      </c>
      <c r="L79" s="59">
        <f t="shared" si="18"/>
        <v>0</v>
      </c>
      <c r="M79" s="62">
        <v>0.93991000000000002</v>
      </c>
      <c r="N79" s="61">
        <v>8539046</v>
      </c>
      <c r="O79" s="59">
        <f t="shared" si="19"/>
        <v>0.60159491188291847</v>
      </c>
      <c r="P79" s="40"/>
      <c r="Q79" s="41"/>
      <c r="R79" s="42"/>
      <c r="S79" s="46"/>
      <c r="T79" s="42"/>
      <c r="U79" s="43"/>
      <c r="V79" s="47"/>
      <c r="W79" s="43"/>
      <c r="X79" s="44"/>
      <c r="Y79" s="43"/>
      <c r="Z79" s="44"/>
      <c r="AA79" s="43"/>
      <c r="AB79" s="44"/>
      <c r="AC79" s="43"/>
      <c r="AD79" s="44"/>
      <c r="AE79" s="43"/>
      <c r="AF79" s="44"/>
      <c r="AG79" s="43"/>
      <c r="AH79" s="44"/>
      <c r="AI79" s="43"/>
      <c r="AJ79" s="44"/>
      <c r="AK79" s="43"/>
      <c r="AL79" s="44"/>
      <c r="AM79" s="43"/>
      <c r="AN79" s="44"/>
      <c r="AO79" s="43"/>
      <c r="AP79" s="45"/>
      <c r="AQ79" s="45"/>
      <c r="AR79" s="45"/>
    </row>
    <row r="80" spans="1:44" s="24" customFormat="1" ht="15.75" x14ac:dyDescent="0.25">
      <c r="A80" s="52" t="s">
        <v>179</v>
      </c>
      <c r="B80" s="52" t="s">
        <v>180</v>
      </c>
      <c r="C80" s="52" t="s">
        <v>18</v>
      </c>
      <c r="D80" s="53">
        <v>24489045</v>
      </c>
      <c r="E80" s="58">
        <v>2600000</v>
      </c>
      <c r="F80" s="59">
        <f t="shared" si="15"/>
        <v>0.10616992210190311</v>
      </c>
      <c r="G80" s="60">
        <v>6340904</v>
      </c>
      <c r="H80" s="59">
        <f t="shared" si="16"/>
        <v>0.25892818605217149</v>
      </c>
      <c r="I80" s="63">
        <v>0</v>
      </c>
      <c r="J80" s="59">
        <f t="shared" si="17"/>
        <v>0</v>
      </c>
      <c r="K80" s="61">
        <v>0</v>
      </c>
      <c r="L80" s="59">
        <f t="shared" si="18"/>
        <v>0</v>
      </c>
      <c r="M80" s="62">
        <v>1.0199</v>
      </c>
      <c r="N80" s="61">
        <v>15548141</v>
      </c>
      <c r="O80" s="59">
        <f t="shared" si="19"/>
        <v>0.63490189184592538</v>
      </c>
      <c r="P80" s="40"/>
      <c r="Q80" s="41"/>
      <c r="R80" s="42"/>
      <c r="S80" s="46"/>
      <c r="T80" s="42"/>
      <c r="U80" s="43"/>
      <c r="V80" s="47"/>
      <c r="W80" s="43"/>
      <c r="X80" s="44"/>
      <c r="Y80" s="43"/>
      <c r="Z80" s="44"/>
      <c r="AA80" s="43"/>
      <c r="AB80" s="44"/>
      <c r="AC80" s="43"/>
      <c r="AD80" s="44"/>
      <c r="AE80" s="43"/>
      <c r="AF80" s="44"/>
      <c r="AG80" s="43"/>
      <c r="AH80" s="44"/>
      <c r="AI80" s="43"/>
      <c r="AJ80" s="44"/>
      <c r="AK80" s="43"/>
      <c r="AL80" s="44"/>
      <c r="AM80" s="43"/>
      <c r="AN80" s="44"/>
      <c r="AO80" s="43"/>
      <c r="AP80" s="45"/>
      <c r="AQ80" s="45"/>
      <c r="AR80" s="45"/>
    </row>
    <row r="81" spans="1:44" s="24" customFormat="1" ht="15.75" x14ac:dyDescent="0.25">
      <c r="A81" s="52" t="s">
        <v>181</v>
      </c>
      <c r="B81" s="52" t="s">
        <v>182</v>
      </c>
      <c r="C81" s="52" t="s">
        <v>18</v>
      </c>
      <c r="D81" s="53">
        <v>9573426</v>
      </c>
      <c r="E81" s="58">
        <v>1140000</v>
      </c>
      <c r="F81" s="59">
        <f t="shared" si="15"/>
        <v>0.11907962729330127</v>
      </c>
      <c r="G81" s="60">
        <v>1777000</v>
      </c>
      <c r="H81" s="59">
        <f t="shared" si="16"/>
        <v>0.18561798043876873</v>
      </c>
      <c r="I81" s="63">
        <v>0</v>
      </c>
      <c r="J81" s="59">
        <f t="shared" si="17"/>
        <v>0</v>
      </c>
      <c r="K81" s="61">
        <v>0</v>
      </c>
      <c r="L81" s="59">
        <f t="shared" si="18"/>
        <v>0</v>
      </c>
      <c r="M81" s="62">
        <v>0.97989999999999999</v>
      </c>
      <c r="N81" s="61">
        <v>6656426</v>
      </c>
      <c r="O81" s="59">
        <f t="shared" si="19"/>
        <v>0.69530239226793</v>
      </c>
      <c r="P81" s="40"/>
      <c r="Q81" s="41"/>
      <c r="R81" s="42"/>
      <c r="S81" s="46"/>
      <c r="T81" s="42"/>
      <c r="U81" s="43"/>
      <c r="V81" s="47"/>
      <c r="W81" s="43"/>
      <c r="X81" s="44"/>
      <c r="Y81" s="43"/>
      <c r="Z81" s="44"/>
      <c r="AA81" s="43"/>
      <c r="AB81" s="44"/>
      <c r="AC81" s="43"/>
      <c r="AD81" s="44"/>
      <c r="AE81" s="43"/>
      <c r="AF81" s="44"/>
      <c r="AG81" s="43"/>
      <c r="AH81" s="44"/>
      <c r="AI81" s="43"/>
      <c r="AJ81" s="44"/>
      <c r="AK81" s="43"/>
      <c r="AL81" s="44"/>
      <c r="AM81" s="43"/>
      <c r="AN81" s="44"/>
      <c r="AO81" s="43"/>
      <c r="AP81" s="45"/>
      <c r="AQ81" s="45"/>
      <c r="AR81" s="45"/>
    </row>
    <row r="82" spans="1:44" s="24" customFormat="1" ht="15.75" x14ac:dyDescent="0.25">
      <c r="A82" s="52" t="s">
        <v>183</v>
      </c>
      <c r="B82" s="52" t="s">
        <v>184</v>
      </c>
      <c r="C82" s="52" t="s">
        <v>18</v>
      </c>
      <c r="D82" s="53">
        <v>17228087</v>
      </c>
      <c r="E82" s="58">
        <v>1164000</v>
      </c>
      <c r="F82" s="59">
        <f t="shared" si="15"/>
        <v>6.7564088804520195E-2</v>
      </c>
      <c r="G82" s="60">
        <v>7029443</v>
      </c>
      <c r="H82" s="59">
        <f t="shared" si="16"/>
        <v>0.40802226039373962</v>
      </c>
      <c r="I82" s="63">
        <v>2180000</v>
      </c>
      <c r="J82" s="59">
        <f t="shared" si="17"/>
        <v>0.12653755463389521</v>
      </c>
      <c r="K82" s="61">
        <v>100</v>
      </c>
      <c r="L82" s="59">
        <f t="shared" si="18"/>
        <v>5.804474983206203E-6</v>
      </c>
      <c r="M82" s="62">
        <v>1.0212699999999999</v>
      </c>
      <c r="N82" s="61">
        <v>6854544</v>
      </c>
      <c r="O82" s="59">
        <f t="shared" si="19"/>
        <v>0.39787029169286176</v>
      </c>
      <c r="P82" s="40"/>
      <c r="Q82" s="41"/>
      <c r="R82" s="42"/>
      <c r="S82" s="46"/>
      <c r="T82" s="42"/>
      <c r="U82" s="43"/>
      <c r="V82" s="47"/>
      <c r="W82" s="43"/>
      <c r="X82" s="44"/>
      <c r="Y82" s="43"/>
      <c r="Z82" s="44"/>
      <c r="AA82" s="43"/>
      <c r="AB82" s="44"/>
      <c r="AC82" s="43"/>
      <c r="AD82" s="44"/>
      <c r="AE82" s="43"/>
      <c r="AF82" s="44"/>
      <c r="AG82" s="43"/>
      <c r="AH82" s="44"/>
      <c r="AI82" s="43"/>
      <c r="AJ82" s="44"/>
      <c r="AK82" s="43"/>
      <c r="AL82" s="44"/>
      <c r="AM82" s="43"/>
      <c r="AN82" s="44"/>
      <c r="AO82" s="43"/>
      <c r="AP82" s="45"/>
      <c r="AQ82" s="45"/>
      <c r="AR82" s="45"/>
    </row>
    <row r="83" spans="1:44" s="24" customFormat="1" ht="15.75" x14ac:dyDescent="0.25">
      <c r="A83" s="52" t="s">
        <v>185</v>
      </c>
      <c r="B83" s="52" t="s">
        <v>186</v>
      </c>
      <c r="C83" s="52" t="s">
        <v>21</v>
      </c>
      <c r="D83" s="57">
        <v>11413279</v>
      </c>
      <c r="E83" s="67">
        <v>55000</v>
      </c>
      <c r="F83" s="68">
        <f t="shared" si="15"/>
        <v>4.8189481743151994E-3</v>
      </c>
      <c r="G83" s="69">
        <v>1714018</v>
      </c>
      <c r="H83" s="68">
        <f t="shared" si="16"/>
        <v>0.1501775256698798</v>
      </c>
      <c r="I83" s="70">
        <v>1245000</v>
      </c>
      <c r="J83" s="68">
        <f t="shared" si="17"/>
        <v>0.1090834632185895</v>
      </c>
      <c r="K83" s="71">
        <v>209965</v>
      </c>
      <c r="L83" s="68">
        <f t="shared" si="18"/>
        <v>1.8396553698547105E-2</v>
      </c>
      <c r="M83" s="72">
        <v>0.99</v>
      </c>
      <c r="N83" s="71">
        <v>8189296</v>
      </c>
      <c r="O83" s="68">
        <f t="shared" si="19"/>
        <v>0.71752350923866837</v>
      </c>
      <c r="P83" s="40"/>
      <c r="Q83" s="41"/>
      <c r="R83" s="42"/>
      <c r="S83" s="46"/>
      <c r="T83" s="42"/>
      <c r="U83" s="43"/>
      <c r="V83" s="47"/>
      <c r="W83" s="43"/>
      <c r="X83" s="44"/>
      <c r="Y83" s="43"/>
      <c r="Z83" s="44"/>
      <c r="AA83" s="43"/>
      <c r="AB83" s="44"/>
      <c r="AC83" s="43"/>
      <c r="AD83" s="44"/>
      <c r="AE83" s="43"/>
      <c r="AF83" s="44"/>
      <c r="AG83" s="43"/>
      <c r="AH83" s="44"/>
      <c r="AI83" s="43"/>
      <c r="AJ83" s="44"/>
      <c r="AK83" s="43"/>
      <c r="AL83" s="44"/>
      <c r="AM83" s="43"/>
      <c r="AN83" s="44"/>
      <c r="AO83" s="43"/>
      <c r="AP83" s="45"/>
      <c r="AQ83" s="45"/>
      <c r="AR83" s="45"/>
    </row>
    <row r="84" spans="1:44" x14ac:dyDescent="0.25">
      <c r="B84" s="6" t="s">
        <v>11</v>
      </c>
      <c r="C84" s="6"/>
      <c r="D84" s="22">
        <f>SUM(D2:D83)</f>
        <v>1772889083.6854434</v>
      </c>
      <c r="E84" s="22">
        <f>SUM(E2:E83)</f>
        <v>104668012</v>
      </c>
      <c r="F84" s="7"/>
      <c r="G84" s="22">
        <f>SUM(G2:G83)</f>
        <v>522450352</v>
      </c>
      <c r="H84" s="8"/>
      <c r="I84" s="22">
        <f>SUM(I2:I83)</f>
        <v>71410269</v>
      </c>
      <c r="J84" s="8"/>
      <c r="K84" s="22">
        <f>SUM(K2:K83)</f>
        <v>30820295</v>
      </c>
      <c r="L84" s="21"/>
      <c r="M84" s="16"/>
      <c r="N84" s="22">
        <f>SUM(N2:N83)</f>
        <v>1043540156</v>
      </c>
      <c r="O84" s="7"/>
      <c r="P84" s="49"/>
      <c r="Q84" s="34"/>
      <c r="R84" s="39"/>
      <c r="S84" s="50"/>
      <c r="T84" s="39"/>
      <c r="U84" s="50"/>
      <c r="V84" s="39"/>
      <c r="W84" s="50"/>
      <c r="X84" s="39"/>
      <c r="Y84" s="50"/>
      <c r="Z84" s="39"/>
      <c r="AA84" s="50"/>
      <c r="AB84" s="39"/>
      <c r="AC84" s="50"/>
      <c r="AD84" s="39"/>
      <c r="AE84" s="50"/>
      <c r="AF84" s="39"/>
      <c r="AG84" s="50"/>
      <c r="AH84" s="39"/>
      <c r="AI84" s="50"/>
      <c r="AJ84" s="39"/>
      <c r="AK84" s="50"/>
      <c r="AL84" s="39"/>
      <c r="AM84" s="50"/>
      <c r="AN84" s="39"/>
      <c r="AO84" s="50"/>
      <c r="AP84" s="39"/>
      <c r="AQ84" s="39"/>
      <c r="AR84" s="39"/>
    </row>
    <row r="85" spans="1:44" x14ac:dyDescent="0.25">
      <c r="B85" s="6" t="s">
        <v>12</v>
      </c>
      <c r="C85" s="6"/>
      <c r="D85" s="25">
        <f t="shared" ref="D85:O85" si="20">AVERAGE(D2:D83)</f>
        <v>21620598.581529796</v>
      </c>
      <c r="E85" s="25">
        <f t="shared" si="20"/>
        <v>1276439.1707317072</v>
      </c>
      <c r="F85" s="23">
        <f t="shared" si="20"/>
        <v>5.5026861123503301E-2</v>
      </c>
      <c r="G85" s="25">
        <f t="shared" si="20"/>
        <v>6371345.7560975607</v>
      </c>
      <c r="H85" s="23">
        <f t="shared" si="20"/>
        <v>0.27288327808892399</v>
      </c>
      <c r="I85" s="25">
        <f t="shared" si="20"/>
        <v>881608.25925925921</v>
      </c>
      <c r="J85" s="23">
        <f t="shared" si="20"/>
        <v>4.1532942049457421E-2</v>
      </c>
      <c r="K85" s="25">
        <f t="shared" si="20"/>
        <v>375857.25609756098</v>
      </c>
      <c r="L85" s="23">
        <f t="shared" si="20"/>
        <v>1.6319335332807151E-2</v>
      </c>
      <c r="M85" s="17">
        <f t="shared" si="20"/>
        <v>1.0402164634146345</v>
      </c>
      <c r="N85" s="25">
        <f t="shared" si="20"/>
        <v>12726099.463414634</v>
      </c>
      <c r="O85" s="23">
        <f t="shared" si="20"/>
        <v>0.6142375835477174</v>
      </c>
      <c r="P85" s="39"/>
      <c r="Q85" s="51"/>
      <c r="R85" s="39"/>
      <c r="S85" s="50"/>
      <c r="T85" s="39"/>
      <c r="U85" s="50"/>
      <c r="V85" s="39"/>
      <c r="W85" s="50"/>
      <c r="X85" s="39"/>
      <c r="Y85" s="50"/>
      <c r="Z85" s="39"/>
      <c r="AA85" s="50"/>
      <c r="AB85" s="39"/>
      <c r="AC85" s="50"/>
      <c r="AD85" s="39"/>
      <c r="AE85" s="50"/>
      <c r="AF85" s="39"/>
      <c r="AG85" s="50"/>
      <c r="AH85" s="39"/>
      <c r="AI85" s="50"/>
      <c r="AJ85" s="39"/>
      <c r="AK85" s="50"/>
      <c r="AL85" s="39"/>
      <c r="AM85" s="50"/>
      <c r="AN85" s="39"/>
      <c r="AO85" s="50"/>
      <c r="AP85" s="39"/>
      <c r="AQ85" s="39"/>
      <c r="AR85" s="39"/>
    </row>
    <row r="86" spans="1:44" x14ac:dyDescent="0.25">
      <c r="B86" s="6" t="s">
        <v>13</v>
      </c>
      <c r="C86" s="6"/>
      <c r="E86" s="9"/>
      <c r="F86" s="7">
        <f>E84/TOTALTDC</f>
        <v>5.9038105069956437E-2</v>
      </c>
      <c r="G86" s="1"/>
      <c r="H86" s="23">
        <f>G84/TOTALTDC</f>
        <v>0.29468868459268843</v>
      </c>
      <c r="I86" s="25"/>
      <c r="J86" s="23">
        <f>I84/TOTALTDC</f>
        <v>4.0279039256958978E-2</v>
      </c>
      <c r="K86" s="9"/>
      <c r="L86" s="23">
        <f>K84/TOTALTDC</f>
        <v>1.7384220639416109E-2</v>
      </c>
      <c r="M86" s="17"/>
      <c r="N86" s="9"/>
      <c r="O86" s="23">
        <f>N84/TOTALTDC</f>
        <v>0.58860995061840604</v>
      </c>
      <c r="P86" s="1"/>
      <c r="R86" s="1"/>
      <c r="T86" s="1"/>
    </row>
    <row r="87" spans="1:44" ht="2.25" customHeight="1" x14ac:dyDescent="0.25">
      <c r="A87" s="10"/>
      <c r="B87" s="11"/>
      <c r="C87" s="11"/>
      <c r="D87" s="26"/>
      <c r="E87" s="12"/>
      <c r="F87" s="13"/>
      <c r="G87" s="12"/>
      <c r="H87" s="12"/>
      <c r="I87" s="26"/>
      <c r="J87" s="12"/>
      <c r="K87" s="12"/>
      <c r="L87" s="12"/>
      <c r="M87" s="18"/>
      <c r="N87" s="12"/>
      <c r="O87" s="13"/>
      <c r="P87" s="14"/>
      <c r="Q87" s="30"/>
      <c r="R87" s="14"/>
      <c r="S87" s="32"/>
      <c r="T87" s="14"/>
    </row>
    <row r="88" spans="1:44" x14ac:dyDescent="0.25">
      <c r="D88" s="35"/>
      <c r="E88" s="1"/>
      <c r="F88" s="1"/>
      <c r="G88" s="1"/>
      <c r="H88" s="1"/>
      <c r="J88" s="1"/>
      <c r="K88" s="1"/>
      <c r="L88" s="1"/>
      <c r="M88" s="1"/>
      <c r="N88" s="1"/>
      <c r="O88" s="1"/>
      <c r="P88" s="1"/>
      <c r="Q88" s="28"/>
      <c r="R88" s="1"/>
      <c r="T88" s="1"/>
    </row>
    <row r="89" spans="1:44" ht="30" customHeight="1" x14ac:dyDescent="0.25">
      <c r="A89" s="74" t="s">
        <v>22</v>
      </c>
      <c r="B89" s="74"/>
      <c r="C89" s="74"/>
      <c r="D89" s="74"/>
      <c r="E89" s="74"/>
      <c r="F89" s="74"/>
      <c r="G89" s="74"/>
      <c r="H89" s="74"/>
      <c r="I89" s="74"/>
      <c r="J89" s="74"/>
      <c r="K89" s="74"/>
      <c r="L89" s="74"/>
      <c r="M89" s="74"/>
      <c r="N89" s="74"/>
      <c r="O89" s="74"/>
      <c r="P89" s="1"/>
      <c r="R89" s="1"/>
      <c r="T89" s="1"/>
    </row>
    <row r="90" spans="1:44" ht="30" customHeight="1" x14ac:dyDescent="0.25">
      <c r="A90" s="74" t="s">
        <v>16</v>
      </c>
      <c r="B90" s="74"/>
      <c r="C90" s="74"/>
      <c r="D90" s="74"/>
      <c r="E90" s="74"/>
      <c r="F90" s="74"/>
      <c r="G90" s="74"/>
      <c r="H90" s="74"/>
      <c r="I90" s="74"/>
      <c r="J90" s="74"/>
      <c r="K90" s="74"/>
      <c r="L90" s="74"/>
      <c r="M90" s="74"/>
      <c r="N90" s="74"/>
      <c r="O90" s="74"/>
      <c r="P90" s="1"/>
      <c r="R90" s="1"/>
      <c r="T90" s="1"/>
    </row>
    <row r="91" spans="1:44" s="24" customFormat="1" x14ac:dyDescent="0.25">
      <c r="Q91" s="31"/>
      <c r="S91" s="35"/>
      <c r="U91" s="35"/>
      <c r="W91" s="35"/>
      <c r="Y91" s="35"/>
      <c r="AA91" s="35"/>
      <c r="AC91" s="35"/>
      <c r="AE91" s="35"/>
      <c r="AG91" s="35"/>
      <c r="AI91" s="35"/>
      <c r="AK91" s="35"/>
      <c r="AM91" s="35"/>
      <c r="AO91" s="35"/>
    </row>
    <row r="92" spans="1:44" s="24" customFormat="1" x14ac:dyDescent="0.25">
      <c r="D92" s="35"/>
      <c r="E92" s="33"/>
      <c r="G92" s="35"/>
      <c r="H92" s="36"/>
      <c r="I92" s="33"/>
      <c r="Q92" s="31"/>
      <c r="S92" s="35"/>
      <c r="U92" s="35"/>
      <c r="W92" s="35"/>
      <c r="Y92" s="35"/>
      <c r="AA92" s="35"/>
      <c r="AC92" s="35"/>
      <c r="AE92" s="35"/>
      <c r="AG92" s="35"/>
      <c r="AI92" s="35"/>
      <c r="AK92" s="35"/>
      <c r="AM92" s="35"/>
      <c r="AO92" s="35"/>
    </row>
    <row r="93" spans="1:44" s="24" customFormat="1" x14ac:dyDescent="0.25">
      <c r="D93" s="35"/>
      <c r="G93" s="35"/>
      <c r="H93" s="36"/>
      <c r="Q93" s="31"/>
      <c r="S93" s="35"/>
      <c r="U93" s="35"/>
      <c r="W93" s="35"/>
      <c r="Y93" s="35"/>
      <c r="AA93" s="35"/>
      <c r="AC93" s="35"/>
      <c r="AE93" s="35"/>
      <c r="AG93" s="35"/>
      <c r="AI93" s="35"/>
      <c r="AK93" s="35"/>
      <c r="AM93" s="35"/>
      <c r="AO93" s="35"/>
    </row>
    <row r="94" spans="1:44" s="24" customFormat="1" x14ac:dyDescent="0.25">
      <c r="D94" s="35"/>
      <c r="E94" s="35"/>
      <c r="G94" s="35"/>
      <c r="Q94" s="31"/>
      <c r="S94" s="35"/>
      <c r="U94" s="35"/>
      <c r="W94" s="35"/>
      <c r="Y94" s="35"/>
      <c r="AA94" s="35"/>
      <c r="AC94" s="35"/>
      <c r="AE94" s="35"/>
      <c r="AG94" s="35"/>
      <c r="AI94" s="35"/>
      <c r="AK94" s="35"/>
      <c r="AM94" s="35"/>
      <c r="AO94" s="35"/>
    </row>
  </sheetData>
  <mergeCells count="2">
    <mergeCell ref="A89:O89"/>
    <mergeCell ref="A90:O90"/>
  </mergeCells>
  <printOptions horizontalCentered="1"/>
  <pageMargins left="0.5" right="0.5" top="0.5" bottom="0.5" header="0.3" footer="0.3"/>
  <pageSetup scale="49" fitToHeight="3" orientation="landscape" r:id="rId1"/>
  <headerFooter>
    <oddHeader>&amp;C&amp;"Times New Roman,Bold"&amp;12CALIFORNIA TAX CREDIT ALLOCATION COMMITTEE
Financing Breakdown for 2016 9% Allocations</oddHeader>
    <oddFooter>&amp;C&amp;"Times New Roman,Regular"&amp;10Page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2016 9%</vt:lpstr>
      <vt:lpstr>'2016 9%'!Print_Area</vt:lpstr>
      <vt:lpstr>'2016 9%'!Print_Titles</vt:lpstr>
      <vt:lpstr>TOTALTDC</vt:lpstr>
      <vt:lpstr>TOTAverage</vt:lpstr>
    </vt:vector>
  </TitlesOfParts>
  <Company>State Treasurer's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 Nicola</dc:creator>
  <cp:lastModifiedBy>Ferguson, Gina</cp:lastModifiedBy>
  <cp:lastPrinted>2017-08-17T14:02:56Z</cp:lastPrinted>
  <dcterms:created xsi:type="dcterms:W3CDTF">2013-03-05T18:46:27Z</dcterms:created>
  <dcterms:modified xsi:type="dcterms:W3CDTF">2017-08-17T14:03:06Z</dcterms:modified>
</cp:coreProperties>
</file>