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elopment\ctcac\inservice\"/>
    </mc:Choice>
  </mc:AlternateContent>
  <bookViews>
    <workbookView xWindow="480" yWindow="75" windowWidth="18195" windowHeight="11820"/>
  </bookViews>
  <sheets>
    <sheet name="Sources and Uses Budget" sheetId="1" r:id="rId1"/>
  </sheets>
  <externalReferences>
    <externalReference r:id="rId2"/>
    <externalReference r:id="rId3"/>
  </externalReferences>
  <definedNames>
    <definedName name="bedrooms">[1]Application!$BC$671:$BI$671</definedName>
    <definedName name="Counties">#REF!</definedName>
    <definedName name="FMRS">#REF!</definedName>
    <definedName name="importme">#REF!</definedName>
    <definedName name="my_lookup_counties">#REF!</definedName>
    <definedName name="PRINT">'[2]Basis Matrix'!$A$1:$H$145</definedName>
    <definedName name="_xlnm.Print_Area" localSheetId="0">'Sources and Uses Budget'!$A$1:$T$128</definedName>
    <definedName name="_xlnm.Print_Titles" localSheetId="0">'Sources and Uses Budget'!$1:$2</definedName>
    <definedName name="PRINT1">[2]Feasibility!$X$4:$AL$75</definedName>
    <definedName name="PRINT2">[2]Feasibility!$X$78:$AM$145</definedName>
    <definedName name="PRINT3">[2]Feasibility!$A$152:$L$224</definedName>
    <definedName name="PRINT4">[2]Feasibility!$A$225:$L$310</definedName>
    <definedName name="set_aside">[1]Application!$AP$210:$AP$219</definedName>
    <definedName name="TC_Rent">[1]Application!$BC$672:$BI$729</definedName>
  </definedNames>
  <calcPr calcId="152511"/>
</workbook>
</file>

<file path=xl/calcChain.xml><?xml version="1.0" encoding="utf-8"?>
<calcChain xmlns="http://schemas.openxmlformats.org/spreadsheetml/2006/main">
  <c r="B119" i="1" l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T102" i="1"/>
  <c r="S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 s="1"/>
  <c r="C102" i="1"/>
  <c r="R101" i="1"/>
  <c r="B101" i="1"/>
  <c r="R100" i="1"/>
  <c r="B100" i="1"/>
  <c r="R99" i="1"/>
  <c r="B99" i="1"/>
  <c r="R98" i="1"/>
  <c r="B98" i="1"/>
  <c r="R97" i="1"/>
  <c r="B97" i="1"/>
  <c r="R96" i="1"/>
  <c r="B96" i="1"/>
  <c r="T93" i="1"/>
  <c r="S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R92" i="1"/>
  <c r="B92" i="1"/>
  <c r="R91" i="1"/>
  <c r="B91" i="1"/>
  <c r="R90" i="1"/>
  <c r="B90" i="1"/>
  <c r="R89" i="1"/>
  <c r="B89" i="1"/>
  <c r="R88" i="1"/>
  <c r="B88" i="1"/>
  <c r="R87" i="1"/>
  <c r="B87" i="1"/>
  <c r="R86" i="1"/>
  <c r="B86" i="1"/>
  <c r="R85" i="1"/>
  <c r="B85" i="1"/>
  <c r="R84" i="1"/>
  <c r="B84" i="1"/>
  <c r="R83" i="1"/>
  <c r="B83" i="1"/>
  <c r="R82" i="1"/>
  <c r="B82" i="1"/>
  <c r="R81" i="1"/>
  <c r="B81" i="1"/>
  <c r="R80" i="1"/>
  <c r="B80" i="1"/>
  <c r="R79" i="1"/>
  <c r="B79" i="1"/>
  <c r="R78" i="1"/>
  <c r="R93" i="1" s="1"/>
  <c r="B78" i="1"/>
  <c r="R76" i="1"/>
  <c r="B76" i="1"/>
  <c r="R75" i="1"/>
  <c r="B75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 s="1"/>
  <c r="R72" i="1"/>
  <c r="B72" i="1"/>
  <c r="R71" i="1"/>
  <c r="B71" i="1"/>
  <c r="R70" i="1"/>
  <c r="B70" i="1"/>
  <c r="R69" i="1"/>
  <c r="B69" i="1"/>
  <c r="R68" i="1"/>
  <c r="B68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R65" i="1"/>
  <c r="B65" i="1"/>
  <c r="R64" i="1"/>
  <c r="B64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R60" i="1"/>
  <c r="B60" i="1"/>
  <c r="R59" i="1"/>
  <c r="B59" i="1"/>
  <c r="R58" i="1"/>
  <c r="B58" i="1"/>
  <c r="R57" i="1"/>
  <c r="B57" i="1"/>
  <c r="R56" i="1"/>
  <c r="B56" i="1"/>
  <c r="R55" i="1"/>
  <c r="B55" i="1"/>
  <c r="R54" i="1"/>
  <c r="B54" i="1"/>
  <c r="T52" i="1"/>
  <c r="S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R51" i="1"/>
  <c r="B51" i="1"/>
  <c r="R50" i="1"/>
  <c r="B50" i="1"/>
  <c r="R49" i="1"/>
  <c r="B49" i="1"/>
  <c r="R48" i="1"/>
  <c r="B48" i="1"/>
  <c r="R47" i="1"/>
  <c r="B47" i="1"/>
  <c r="R46" i="1"/>
  <c r="B46" i="1"/>
  <c r="R45" i="1"/>
  <c r="B45" i="1"/>
  <c r="R44" i="1"/>
  <c r="B44" i="1"/>
  <c r="R43" i="1"/>
  <c r="B43" i="1"/>
  <c r="R41" i="1"/>
  <c r="B41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B39" i="1"/>
  <c r="R38" i="1"/>
  <c r="R40" i="1" s="1"/>
  <c r="B38" i="1"/>
  <c r="T36" i="1"/>
  <c r="S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R35" i="1"/>
  <c r="B35" i="1"/>
  <c r="R34" i="1"/>
  <c r="B34" i="1"/>
  <c r="R33" i="1"/>
  <c r="B33" i="1"/>
  <c r="R32" i="1"/>
  <c r="B32" i="1"/>
  <c r="R31" i="1"/>
  <c r="B31" i="1"/>
  <c r="R30" i="1"/>
  <c r="B30" i="1"/>
  <c r="R29" i="1"/>
  <c r="B29" i="1"/>
  <c r="R28" i="1"/>
  <c r="B28" i="1"/>
  <c r="R26" i="1"/>
  <c r="B26" i="1"/>
  <c r="T25" i="1"/>
  <c r="S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B24" i="1"/>
  <c r="R23" i="1"/>
  <c r="B23" i="1"/>
  <c r="R22" i="1"/>
  <c r="B22" i="1"/>
  <c r="R21" i="1"/>
  <c r="B21" i="1"/>
  <c r="R20" i="1"/>
  <c r="B20" i="1"/>
  <c r="R19" i="1"/>
  <c r="B19" i="1"/>
  <c r="R18" i="1"/>
  <c r="B18" i="1"/>
  <c r="R17" i="1"/>
  <c r="B17" i="1"/>
  <c r="R15" i="1"/>
  <c r="B15" i="1"/>
  <c r="R14" i="1"/>
  <c r="B14" i="1"/>
  <c r="R13" i="1"/>
  <c r="B13" i="1"/>
  <c r="T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B10" i="1"/>
  <c r="R9" i="1"/>
  <c r="R11" i="1" s="1"/>
  <c r="B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R7" i="1"/>
  <c r="B7" i="1"/>
  <c r="R6" i="1"/>
  <c r="B6" i="1"/>
  <c r="R5" i="1"/>
  <c r="B5" i="1"/>
  <c r="R4" i="1"/>
  <c r="B4" i="1"/>
  <c r="R61" i="1" l="1"/>
  <c r="B66" i="1"/>
  <c r="R73" i="1"/>
  <c r="B93" i="1"/>
  <c r="R102" i="1"/>
  <c r="C62" i="1"/>
  <c r="B62" i="1" s="1"/>
  <c r="G62" i="1"/>
  <c r="G94" i="1" s="1"/>
  <c r="G103" i="1" s="1"/>
  <c r="K62" i="1"/>
  <c r="K94" i="1" s="1"/>
  <c r="K103" i="1" s="1"/>
  <c r="O62" i="1"/>
  <c r="O94" i="1" s="1"/>
  <c r="O103" i="1" s="1"/>
  <c r="S62" i="1"/>
  <c r="S94" i="1" s="1"/>
  <c r="S103" i="1" s="1"/>
  <c r="S105" i="1" s="1"/>
  <c r="E62" i="1"/>
  <c r="E94" i="1" s="1"/>
  <c r="E103" i="1" s="1"/>
  <c r="I62" i="1"/>
  <c r="I94" i="1" s="1"/>
  <c r="I103" i="1" s="1"/>
  <c r="M62" i="1"/>
  <c r="M94" i="1" s="1"/>
  <c r="M103" i="1" s="1"/>
  <c r="Q62" i="1"/>
  <c r="Q94" i="1" s="1"/>
  <c r="Q103" i="1" s="1"/>
  <c r="T62" i="1"/>
  <c r="T94" i="1" s="1"/>
  <c r="T103" i="1" s="1"/>
  <c r="T105" i="1" s="1"/>
  <c r="B61" i="1"/>
  <c r="R8" i="1"/>
  <c r="R12" i="1" s="1"/>
  <c r="O12" i="1"/>
  <c r="R25" i="1"/>
  <c r="B40" i="1"/>
  <c r="R52" i="1"/>
  <c r="R66" i="1"/>
  <c r="B8" i="1"/>
  <c r="F62" i="1"/>
  <c r="F94" i="1" s="1"/>
  <c r="F103" i="1" s="1"/>
  <c r="J62" i="1"/>
  <c r="J94" i="1" s="1"/>
  <c r="J103" i="1" s="1"/>
  <c r="N62" i="1"/>
  <c r="N94" i="1" s="1"/>
  <c r="N103" i="1" s="1"/>
  <c r="B11" i="1"/>
  <c r="C12" i="1"/>
  <c r="B52" i="1"/>
  <c r="G12" i="1"/>
  <c r="D62" i="1"/>
  <c r="D94" i="1" s="1"/>
  <c r="D103" i="1" s="1"/>
  <c r="H62" i="1"/>
  <c r="H94" i="1" s="1"/>
  <c r="H103" i="1" s="1"/>
  <c r="L62" i="1"/>
  <c r="L94" i="1" s="1"/>
  <c r="L103" i="1" s="1"/>
  <c r="P62" i="1"/>
  <c r="P94" i="1" s="1"/>
  <c r="P103" i="1" s="1"/>
  <c r="K12" i="1"/>
  <c r="B25" i="1"/>
  <c r="R36" i="1"/>
  <c r="R62" i="1" s="1"/>
  <c r="R94" i="1" s="1"/>
  <c r="R103" i="1" s="1"/>
  <c r="C94" i="1"/>
  <c r="E12" i="1"/>
  <c r="I12" i="1"/>
  <c r="M12" i="1"/>
  <c r="Q12" i="1"/>
  <c r="F12" i="1"/>
  <c r="J12" i="1"/>
  <c r="N12" i="1"/>
  <c r="D12" i="1"/>
  <c r="H12" i="1"/>
  <c r="L12" i="1"/>
  <c r="P12" i="1"/>
  <c r="B12" i="1" l="1"/>
  <c r="B94" i="1"/>
  <c r="C103" i="1"/>
  <c r="B103" i="1" s="1"/>
</calcChain>
</file>

<file path=xl/comments1.xml><?xml version="1.0" encoding="utf-8"?>
<comments xmlns="http://schemas.openxmlformats.org/spreadsheetml/2006/main">
  <authors>
    <author>State Treasurer's Office</author>
  </authors>
  <commentList>
    <comment ref="B99" authorId="0" shapeId="0">
      <text>
        <r>
          <rPr>
            <sz val="10"/>
            <color indexed="81"/>
            <rFont val="Tahoma"/>
            <family val="2"/>
          </rPr>
          <t xml:space="preserve">Any project fees paid as brokerage to a related party are part of developer fee.
</t>
        </r>
      </text>
    </comment>
    <comment ref="B100" authorId="0" shapeId="0">
      <text>
        <r>
          <rPr>
            <sz val="10"/>
            <color indexed="81"/>
            <rFont val="Tahoma"/>
            <family val="2"/>
          </rPr>
          <t xml:space="preserve">Any construction management oversight paid to developer or related party are part of developer fees.
</t>
        </r>
      </text>
    </comment>
  </commentList>
</comments>
</file>

<file path=xl/sharedStrings.xml><?xml version="1.0" encoding="utf-8"?>
<sst xmlns="http://schemas.openxmlformats.org/spreadsheetml/2006/main" count="137" uniqueCount="111">
  <si>
    <t>Permanent Sources</t>
  </si>
  <si>
    <t>TOTAL PROJECT
COST</t>
  </si>
  <si>
    <t>RES. COST</t>
  </si>
  <si>
    <t>COM'L. COST</t>
  </si>
  <si>
    <t>TAX CREDIT EQUITY</t>
  </si>
  <si>
    <t>SUBTOTAL</t>
  </si>
  <si>
    <t>70% PVC for New Const/Rehab</t>
  </si>
  <si>
    <t>30% PVC for Acquisition</t>
  </si>
  <si>
    <t>LAND COST/ACQUISITION</t>
  </si>
  <si>
    <t>Legal</t>
  </si>
  <si>
    <t>Land Lease Rent Prepayment</t>
  </si>
  <si>
    <t>Existing Improvements Value</t>
  </si>
  <si>
    <t>Total Acquisition Cost</t>
  </si>
  <si>
    <t>Total Land Cost / Acquisition Cost</t>
  </si>
  <si>
    <t>Predevelopment Interest/Holding Cost</t>
  </si>
  <si>
    <t>Assumed, Accrued Interest on Existing Debt (Rehab/Acq)</t>
  </si>
  <si>
    <t>Other: (Specify)</t>
  </si>
  <si>
    <t>REHABILITATION</t>
  </si>
  <si>
    <t>Site Work</t>
  </si>
  <si>
    <t>Structures</t>
  </si>
  <si>
    <t>General Requirements</t>
  </si>
  <si>
    <t>Contractor Overhead</t>
  </si>
  <si>
    <t>Contractor Profit</t>
  </si>
  <si>
    <t>Prevailing Wages</t>
  </si>
  <si>
    <t>General Liability Insurance</t>
  </si>
  <si>
    <t>Total Rehabilitation Costs</t>
  </si>
  <si>
    <t>Total Relocation Expenses</t>
  </si>
  <si>
    <t>NEW CONSTRUCTION</t>
  </si>
  <si>
    <t>Total New Construction Costs</t>
  </si>
  <si>
    <t>ARCHITECTURAL FEES</t>
  </si>
  <si>
    <t>Design</t>
  </si>
  <si>
    <t>Supervision</t>
  </si>
  <si>
    <t>Total Architectural Costs</t>
  </si>
  <si>
    <t>Total Survey &amp; Engineering</t>
  </si>
  <si>
    <t>CONSTRUCTION INTEREST &amp; FEES</t>
  </si>
  <si>
    <t>Construction Loan Interest</t>
  </si>
  <si>
    <t>Origination Fee</t>
  </si>
  <si>
    <t>Credit Enhancement/Application Fee</t>
  </si>
  <si>
    <t>Bond Premium</t>
  </si>
  <si>
    <t>Title &amp; Recording</t>
  </si>
  <si>
    <t>Taxes</t>
  </si>
  <si>
    <t>Insurance</t>
  </si>
  <si>
    <t>Total Construction Interest &amp; Fees</t>
  </si>
  <si>
    <t>PERMANENT FINANCING</t>
  </si>
  <si>
    <t>Loan Origination Fee</t>
  </si>
  <si>
    <t>Total Permanent Financing Costs</t>
  </si>
  <si>
    <t>Subtotals Forward</t>
  </si>
  <si>
    <t>LEGAL FEES</t>
  </si>
  <si>
    <t>Lender Legal Paid by Applicant</t>
  </si>
  <si>
    <t>Total Attorney Costs</t>
  </si>
  <si>
    <t>RESERVES</t>
  </si>
  <si>
    <t>Rent Reserves</t>
  </si>
  <si>
    <t>Capitalized Rent Reserves</t>
  </si>
  <si>
    <t>Required Capitalized Replacement Reserve</t>
  </si>
  <si>
    <t>3-Month Operating Reserve</t>
  </si>
  <si>
    <t>Total Reserve Costs</t>
  </si>
  <si>
    <t>APPRAISAL</t>
  </si>
  <si>
    <t>Total Appraisal Costs</t>
  </si>
  <si>
    <t>Total Contingency Cost</t>
  </si>
  <si>
    <t>OTHER PROJECT COSTS</t>
  </si>
  <si>
    <t>TCAC App/Allocation/Monitoring Fees</t>
  </si>
  <si>
    <t>Environmental Audit</t>
  </si>
  <si>
    <t>Local Development Impact Fees</t>
  </si>
  <si>
    <t>Permit Processing Fees</t>
  </si>
  <si>
    <t>Capital Fees</t>
  </si>
  <si>
    <t>Marketing</t>
  </si>
  <si>
    <t>Furnishings</t>
  </si>
  <si>
    <t>Market Study</t>
  </si>
  <si>
    <t>Accounting/Reimbursables</t>
  </si>
  <si>
    <t>Soft Cost Contingency</t>
  </si>
  <si>
    <t>Total Other Costs</t>
  </si>
  <si>
    <t>SUBTOTAL PROJECT COST</t>
  </si>
  <si>
    <t>DEVELOPER COSTS</t>
  </si>
  <si>
    <t>Developer Overhead/Profit</t>
  </si>
  <si>
    <t>Consultant/Processing Agent</t>
  </si>
  <si>
    <t>Project Administration</t>
  </si>
  <si>
    <t>Broker Fees Paid  to a Related Party</t>
  </si>
  <si>
    <t>Construction Oversight by Developer</t>
  </si>
  <si>
    <t>Total Developer Costs</t>
  </si>
  <si>
    <t>TOTAL PROJECT COST</t>
  </si>
  <si>
    <t xml:space="preserve">  Note:  Syndication Costs may not be included as a project cost.</t>
  </si>
  <si>
    <t xml:space="preserve">                      </t>
  </si>
  <si>
    <t>Bridge Loan Expense During Construction:</t>
  </si>
  <si>
    <t>Calculate Maximum Developer Fee using the eligible basis subtotals.</t>
  </si>
  <si>
    <t xml:space="preserve">                        </t>
  </si>
  <si>
    <t xml:space="preserve"> Total Eligible Basis:</t>
  </si>
  <si>
    <t>DOUBLE CHECK AGAINST PERMANENT FINANCING TOTALS:</t>
  </si>
  <si>
    <t>FOR PLACED IN SERVICE APPLICATION SUBMISSIONS:</t>
  </si>
  <si>
    <t>SYNDICATION (Investor &amp; General Partner)</t>
  </si>
  <si>
    <t>CERTIFICATION BY OWNER:</t>
  </si>
  <si>
    <t>Organizational Fee</t>
  </si>
  <si>
    <t>As owner(s) of the above-referenced low-income housing project, I certify under penalty  of perjury, that the project costs contained herein are, to the best of my knowledge, accurate and actual costs associated with the construction, acquisition and/or rehabilitationof this project and that the sources of funds shown are the only funds received by the Partnership for the development of the project.  I authorize the California Tax Credit Allocation Committee to utilize this information to calculate the low-income housing tax credit.</t>
  </si>
  <si>
    <t>Bridge Loan Fees/Exp.</t>
  </si>
  <si>
    <t>Legal Fees</t>
  </si>
  <si>
    <t>Consultant Fees</t>
  </si>
  <si>
    <t>Accountant Fees</t>
  </si>
  <si>
    <t>Tax Opinion</t>
  </si>
  <si>
    <t>Other</t>
  </si>
  <si>
    <t>Signature of Owner/General Partner</t>
  </si>
  <si>
    <t>Date</t>
  </si>
  <si>
    <t>Total Syndication Costs</t>
  </si>
  <si>
    <t>Printed Name of Signatory</t>
  </si>
  <si>
    <t>Title of Signatory</t>
  </si>
  <si>
    <t>CERTIFICATION OF CPA/TAX PROFESSIONAL:</t>
  </si>
  <si>
    <t>As the tax professional for the above-referenced low-income housing project, I certify under penalty of perjury, that the percentage of aggregate basis financed by tax-exempt bonds is:</t>
  </si>
  <si>
    <t>Signature of Project CPA/Tax Professional</t>
  </si>
  <si>
    <t>FINAL COST CERTIFICATION</t>
  </si>
  <si>
    <t>Land Cost or Value</t>
  </si>
  <si>
    <t>Demolition</t>
  </si>
  <si>
    <t>Total Land Cost or Value</t>
  </si>
  <si>
    <t>Off-Site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</si>
</sst>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.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b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3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8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4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4" fillId="0" borderId="0" applyFont="0" applyFill="0" applyBorder="0" applyAlignment="0" applyProtection="0">
      <alignment vertical="top"/>
    </xf>
    <xf numFmtId="44" fontId="24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44" fontId="24" fillId="0" borderId="0" applyFont="0" applyFill="0" applyBorder="0" applyAlignment="0" applyProtection="0">
      <alignment vertical="top"/>
    </xf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Border="0"/>
    <xf numFmtId="0" fontId="16" fillId="0" borderId="0" applyBorder="0" applyAlignment="0"/>
    <xf numFmtId="0" fontId="28" fillId="0" borderId="0" applyFill="0" applyBorder="0" applyAlignment="0"/>
    <xf numFmtId="0" fontId="29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>
      <alignment vertical="top"/>
    </xf>
    <xf numFmtId="0" fontId="30" fillId="0" borderId="0"/>
    <xf numFmtId="0" fontId="24" fillId="0" borderId="0">
      <alignment vertical="top"/>
    </xf>
    <xf numFmtId="0" fontId="24" fillId="0" borderId="0">
      <alignment vertical="top"/>
    </xf>
    <xf numFmtId="0" fontId="30" fillId="0" borderId="0"/>
    <xf numFmtId="0" fontId="30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5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25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6" fillId="3" borderId="5" applyNumberFormat="0" applyAlignment="0" applyProtection="0"/>
    <xf numFmtId="0" fontId="32" fillId="0" borderId="0" applyNumberFormat="0" applyFill="0" applyBorder="0">
      <alignment horizontal="left"/>
    </xf>
    <xf numFmtId="0" fontId="33" fillId="0" borderId="0" applyNumberFormat="0" applyFill="0" applyBorder="0" applyAlignment="0" applyProtection="0"/>
    <xf numFmtId="0" fontId="8" fillId="0" borderId="7" applyNumberFormat="0" applyFill="0" applyAlignment="0" applyProtection="0"/>
  </cellStyleXfs>
  <cellXfs count="84">
    <xf numFmtId="0" fontId="0" fillId="0" borderId="0" xfId="0"/>
    <xf numFmtId="0" fontId="11" fillId="25" borderId="8" xfId="0" applyFont="1" applyFill="1" applyBorder="1" applyAlignment="1" applyProtection="1">
      <alignment vertical="top"/>
    </xf>
    <xf numFmtId="0" fontId="12" fillId="0" borderId="9" xfId="0" applyFont="1" applyBorder="1" applyAlignment="1" applyProtection="1">
      <alignment vertical="top" wrapText="1"/>
    </xf>
    <xf numFmtId="0" fontId="12" fillId="0" borderId="10" xfId="0" applyFont="1" applyBorder="1" applyAlignment="1" applyProtection="1">
      <alignment vertical="top" wrapText="1"/>
    </xf>
    <xf numFmtId="0" fontId="12" fillId="26" borderId="12" xfId="0" applyFont="1" applyFill="1" applyBorder="1" applyAlignment="1" applyProtection="1">
      <alignment vertical="top" wrapText="1"/>
    </xf>
    <xf numFmtId="0" fontId="12" fillId="0" borderId="12" xfId="0" applyFont="1" applyBorder="1" applyAlignment="1" applyProtection="1">
      <alignment vertical="top" wrapText="1"/>
    </xf>
    <xf numFmtId="0" fontId="13" fillId="0" borderId="11" xfId="0" applyFont="1" applyBorder="1" applyAlignment="1" applyProtection="1">
      <alignment horizontal="left" vertical="top"/>
    </xf>
    <xf numFmtId="0" fontId="13" fillId="0" borderId="13" xfId="0" applyFont="1" applyBorder="1" applyAlignment="1" applyProtection="1">
      <alignment horizontal="center" wrapText="1"/>
    </xf>
    <xf numFmtId="0" fontId="13" fillId="0" borderId="13" xfId="0" applyFont="1" applyFill="1" applyBorder="1" applyAlignment="1" applyProtection="1">
      <alignment horizontal="center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13" fillId="26" borderId="13" xfId="0" applyFont="1" applyFill="1" applyBorder="1" applyAlignment="1" applyProtection="1">
      <alignment horizontal="center" wrapText="1"/>
    </xf>
    <xf numFmtId="0" fontId="14" fillId="26" borderId="8" xfId="0" applyFont="1" applyFill="1" applyBorder="1" applyAlignment="1" applyProtection="1">
      <alignment horizontal="left" vertical="top" wrapText="1"/>
    </xf>
    <xf numFmtId="0" fontId="15" fillId="27" borderId="8" xfId="0" applyFont="1" applyFill="1" applyBorder="1" applyAlignment="1" applyProtection="1">
      <alignment vertical="top" wrapText="1"/>
    </xf>
    <xf numFmtId="0" fontId="15" fillId="26" borderId="8" xfId="0" applyFont="1" applyFill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top" wrapText="1"/>
    </xf>
    <xf numFmtId="164" fontId="15" fillId="0" borderId="8" xfId="0" applyNumberFormat="1" applyFont="1" applyFill="1" applyBorder="1" applyAlignment="1" applyProtection="1">
      <alignment vertical="top" wrapText="1"/>
    </xf>
    <xf numFmtId="164" fontId="15" fillId="28" borderId="8" xfId="0" applyNumberFormat="1" applyFont="1" applyFill="1" applyBorder="1" applyAlignment="1" applyProtection="1">
      <alignment vertical="top" wrapText="1"/>
      <protection locked="0"/>
    </xf>
    <xf numFmtId="164" fontId="15" fillId="29" borderId="8" xfId="0" applyNumberFormat="1" applyFont="1" applyFill="1" applyBorder="1" applyAlignment="1" applyProtection="1">
      <alignment horizontal="center" vertical="top" wrapText="1"/>
    </xf>
    <xf numFmtId="0" fontId="15" fillId="0" borderId="8" xfId="0" applyFont="1" applyBorder="1" applyAlignment="1" applyProtection="1">
      <alignment horizontal="right" vertical="top" wrapText="1"/>
    </xf>
    <xf numFmtId="0" fontId="13" fillId="0" borderId="8" xfId="0" applyFont="1" applyBorder="1" applyAlignment="1" applyProtection="1">
      <alignment horizontal="right" vertical="top" wrapText="1"/>
    </xf>
    <xf numFmtId="0" fontId="15" fillId="0" borderId="8" xfId="0" applyFont="1" applyFill="1" applyBorder="1" applyAlignment="1" applyProtection="1">
      <alignment horizontal="right" vertical="top"/>
    </xf>
    <xf numFmtId="0" fontId="15" fillId="0" borderId="8" xfId="0" applyFont="1" applyFill="1" applyBorder="1" applyAlignment="1" applyProtection="1">
      <alignment horizontal="right" vertical="top" wrapText="1"/>
    </xf>
    <xf numFmtId="0" fontId="15" fillId="28" borderId="8" xfId="0" applyFont="1" applyFill="1" applyBorder="1" applyAlignment="1" applyProtection="1">
      <alignment horizontal="right" vertical="top" wrapText="1"/>
      <protection locked="0"/>
    </xf>
    <xf numFmtId="164" fontId="15" fillId="27" borderId="8" xfId="0" applyNumberFormat="1" applyFont="1" applyFill="1" applyBorder="1" applyAlignment="1" applyProtection="1">
      <alignment vertical="top" wrapText="1"/>
    </xf>
    <xf numFmtId="164" fontId="13" fillId="0" borderId="8" xfId="0" applyNumberFormat="1" applyFont="1" applyFill="1" applyBorder="1" applyAlignment="1" applyProtection="1">
      <alignment vertical="top" wrapText="1"/>
    </xf>
    <xf numFmtId="0" fontId="13" fillId="26" borderId="8" xfId="0" applyFont="1" applyFill="1" applyBorder="1" applyAlignment="1" applyProtection="1">
      <alignment vertical="top" wrapText="1"/>
    </xf>
    <xf numFmtId="0" fontId="13" fillId="0" borderId="8" xfId="0" applyFont="1" applyBorder="1" applyAlignment="1" applyProtection="1">
      <alignment vertical="top" wrapText="1"/>
    </xf>
    <xf numFmtId="0" fontId="16" fillId="0" borderId="8" xfId="0" applyFont="1" applyBorder="1" applyAlignment="1" applyProtection="1">
      <alignment horizontal="right" vertical="top" wrapText="1"/>
    </xf>
    <xf numFmtId="0" fontId="17" fillId="0" borderId="8" xfId="0" applyFont="1" applyBorder="1" applyAlignment="1" applyProtection="1">
      <alignment horizontal="right" vertical="top"/>
    </xf>
    <xf numFmtId="0" fontId="15" fillId="0" borderId="8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right" vertical="top"/>
    </xf>
    <xf numFmtId="0" fontId="15" fillId="26" borderId="0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164" fontId="13" fillId="0" borderId="8" xfId="0" applyNumberFormat="1" applyFont="1" applyBorder="1" applyAlignment="1" applyProtection="1">
      <alignment vertical="top" wrapText="1"/>
    </xf>
    <xf numFmtId="164" fontId="15" fillId="0" borderId="8" xfId="0" applyNumberFormat="1" applyFont="1" applyBorder="1" applyAlignment="1" applyProtection="1">
      <alignment vertical="top" wrapText="1"/>
    </xf>
    <xf numFmtId="164" fontId="15" fillId="0" borderId="0" xfId="0" applyNumberFormat="1" applyFont="1" applyBorder="1" applyAlignment="1" applyProtection="1">
      <alignment vertical="top" wrapText="1"/>
    </xf>
    <xf numFmtId="0" fontId="15" fillId="26" borderId="14" xfId="0" applyFont="1" applyFill="1" applyBorder="1" applyAlignment="1" applyProtection="1">
      <alignment vertical="top" wrapText="1"/>
    </xf>
    <xf numFmtId="0" fontId="15" fillId="0" borderId="13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top" wrapText="1"/>
    </xf>
    <xf numFmtId="0" fontId="21" fillId="26" borderId="0" xfId="0" applyFont="1" applyFill="1" applyBorder="1" applyAlignment="1" applyProtection="1">
      <alignment vertical="top" wrapText="1"/>
    </xf>
    <xf numFmtId="164" fontId="15" fillId="28" borderId="12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Alignment="1">
      <alignment vertical="top"/>
    </xf>
    <xf numFmtId="0" fontId="15" fillId="0" borderId="0" xfId="0" applyFont="1" applyBorder="1" applyAlignment="1" applyProtection="1">
      <alignment horizontal="right" vertical="top" wrapText="1"/>
    </xf>
    <xf numFmtId="0" fontId="18" fillId="0" borderId="0" xfId="0" applyFont="1" applyBorder="1" applyAlignment="1" applyProtection="1">
      <alignment horizontal="left" vertical="top" wrapText="1"/>
    </xf>
    <xf numFmtId="164" fontId="15" fillId="0" borderId="12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left" vertical="top"/>
    </xf>
    <xf numFmtId="10" fontId="10" fillId="28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vertical="top" wrapText="1"/>
    </xf>
    <xf numFmtId="0" fontId="22" fillId="26" borderId="0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22" fillId="0" borderId="13" xfId="0" applyFont="1" applyBorder="1" applyAlignment="1" applyProtection="1">
      <alignment vertical="top" wrapText="1"/>
    </xf>
    <xf numFmtId="0" fontId="22" fillId="26" borderId="13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right" vertical="top" wrapText="1"/>
    </xf>
    <xf numFmtId="0" fontId="22" fillId="0" borderId="15" xfId="0" applyFont="1" applyBorder="1" applyAlignment="1" applyProtection="1">
      <alignment vertical="top" wrapText="1"/>
    </xf>
    <xf numFmtId="0" fontId="22" fillId="26" borderId="15" xfId="0" applyFont="1" applyFill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right" vertical="top" wrapText="1"/>
    </xf>
    <xf numFmtId="0" fontId="22" fillId="0" borderId="13" xfId="0" applyFont="1" applyBorder="1" applyAlignment="1" applyProtection="1">
      <alignment horizontal="right" vertical="top" wrapText="1"/>
    </xf>
    <xf numFmtId="0" fontId="22" fillId="0" borderId="8" xfId="0" applyFont="1" applyBorder="1" applyAlignment="1" applyProtection="1">
      <alignment horizontal="right" vertical="top" wrapText="1"/>
    </xf>
    <xf numFmtId="0" fontId="22" fillId="0" borderId="8" xfId="0" applyFont="1" applyBorder="1" applyAlignment="1" applyProtection="1">
      <alignment vertical="top" wrapText="1"/>
    </xf>
    <xf numFmtId="0" fontId="22" fillId="26" borderId="8" xfId="0" applyFont="1" applyFill="1" applyBorder="1" applyAlignment="1" applyProtection="1">
      <alignment vertical="top" wrapText="1"/>
    </xf>
    <xf numFmtId="0" fontId="12" fillId="0" borderId="9" xfId="0" applyFont="1" applyFill="1" applyBorder="1" applyAlignment="1" applyProtection="1">
      <alignment vertical="top" wrapText="1"/>
    </xf>
    <xf numFmtId="0" fontId="13" fillId="30" borderId="8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28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horizontal="right" vertical="top" wrapText="1"/>
    </xf>
    <xf numFmtId="0" fontId="10" fillId="0" borderId="12" xfId="0" applyFont="1" applyFill="1" applyBorder="1" applyAlignment="1">
      <alignment vertical="top" wrapText="1"/>
    </xf>
    <xf numFmtId="165" fontId="10" fillId="28" borderId="12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0" fillId="0" borderId="12" xfId="0" applyFont="1" applyBorder="1" applyAlignment="1" applyProtection="1">
      <alignment vertical="top" wrapText="1"/>
    </xf>
    <xf numFmtId="0" fontId="10" fillId="0" borderId="16" xfId="0" applyFont="1" applyBorder="1" applyAlignment="1" applyProtection="1">
      <alignment vertical="top" wrapText="1"/>
    </xf>
  </cellXfs>
  <cellStyles count="518">
    <cellStyle name="20% - Accent1 2" xfId="1"/>
    <cellStyle name="20% - Accent1 2 2" xfId="2"/>
    <cellStyle name="20% - Accent1 2 2 2" xfId="3"/>
    <cellStyle name="20% - Accent1 2 3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2 2 2" xfId="10"/>
    <cellStyle name="20% - Accent2 2 3" xfId="11"/>
    <cellStyle name="20% - Accent2 3" xfId="12"/>
    <cellStyle name="20% - Accent2 3 2" xfId="13"/>
    <cellStyle name="20% - Accent2 4" xfId="14"/>
    <cellStyle name="20% - Accent3 2" xfId="15"/>
    <cellStyle name="20% - Accent3 2 2" xfId="16"/>
    <cellStyle name="20% - Accent3 2 2 2" xfId="17"/>
    <cellStyle name="20% - Accent3 2 3" xfId="18"/>
    <cellStyle name="20% - Accent3 3" xfId="19"/>
    <cellStyle name="20% - Accent3 3 2" xfId="20"/>
    <cellStyle name="20% - Accent3 4" xfId="21"/>
    <cellStyle name="20% - Accent4 2" xfId="22"/>
    <cellStyle name="20% - Accent4 2 2" xfId="23"/>
    <cellStyle name="20% - Accent4 2 2 2" xfId="24"/>
    <cellStyle name="20% - Accent4 2 3" xfId="25"/>
    <cellStyle name="20% - Accent4 3" xfId="26"/>
    <cellStyle name="20% - Accent4 3 2" xfId="27"/>
    <cellStyle name="20% - Accent4 4" xfId="28"/>
    <cellStyle name="20% - Accent5 2" xfId="29"/>
    <cellStyle name="20% - Accent5 2 2" xfId="30"/>
    <cellStyle name="20% - Accent5 2 2 2" xfId="31"/>
    <cellStyle name="20% - Accent5 2 3" xfId="32"/>
    <cellStyle name="20% - Accent5 3" xfId="33"/>
    <cellStyle name="20% - Accent5 3 2" xfId="34"/>
    <cellStyle name="20% - Accent5 4" xfId="35"/>
    <cellStyle name="20% - Accent6 2" xfId="36"/>
    <cellStyle name="20% - Accent6 2 2" xfId="37"/>
    <cellStyle name="20% - Accent6 2 2 2" xfId="38"/>
    <cellStyle name="20% - Accent6 2 3" xfId="39"/>
    <cellStyle name="20% - Accent6 3" xfId="40"/>
    <cellStyle name="20% - Accent6 3 2" xfId="41"/>
    <cellStyle name="20% - Accent6 4" xfId="42"/>
    <cellStyle name="40% - Accent1 2" xfId="43"/>
    <cellStyle name="40% - Accent1 2 2" xfId="44"/>
    <cellStyle name="40% - Accent1 2 2 2" xfId="45"/>
    <cellStyle name="40% - Accent1 2 3" xfId="46"/>
    <cellStyle name="40% - Accent1 3" xfId="47"/>
    <cellStyle name="40% - Accent1 3 2" xfId="48"/>
    <cellStyle name="40% - Accent1 4" xfId="49"/>
    <cellStyle name="40% - Accent2 2" xfId="50"/>
    <cellStyle name="40% - Accent2 2 2" xfId="51"/>
    <cellStyle name="40% - Accent2 2 2 2" xfId="52"/>
    <cellStyle name="40% - Accent2 2 3" xfId="53"/>
    <cellStyle name="40% - Accent2 3" xfId="54"/>
    <cellStyle name="40% - Accent2 3 2" xfId="55"/>
    <cellStyle name="40% - Accent2 4" xfId="56"/>
    <cellStyle name="40% - Accent3 2" xfId="57"/>
    <cellStyle name="40% - Accent3 2 2" xfId="58"/>
    <cellStyle name="40% - Accent3 2 2 2" xfId="59"/>
    <cellStyle name="40% - Accent3 2 3" xfId="60"/>
    <cellStyle name="40% - Accent3 3" xfId="61"/>
    <cellStyle name="40% - Accent3 3 2" xfId="62"/>
    <cellStyle name="40% - Accent3 4" xfId="63"/>
    <cellStyle name="40% - Accent4 2" xfId="64"/>
    <cellStyle name="40% - Accent4 2 2" xfId="65"/>
    <cellStyle name="40% - Accent4 2 2 2" xfId="66"/>
    <cellStyle name="40% - Accent4 2 3" xfId="67"/>
    <cellStyle name="40% - Accent4 3" xfId="68"/>
    <cellStyle name="40% - Accent4 3 2" xfId="69"/>
    <cellStyle name="40% - Accent4 4" xfId="70"/>
    <cellStyle name="40% - Accent5 2" xfId="71"/>
    <cellStyle name="40% - Accent5 2 2" xfId="72"/>
    <cellStyle name="40% - Accent5 2 2 2" xfId="73"/>
    <cellStyle name="40% - Accent5 2 3" xfId="74"/>
    <cellStyle name="40% - Accent5 3" xfId="75"/>
    <cellStyle name="40% - Accent5 3 2" xfId="76"/>
    <cellStyle name="40% - Accent5 4" xfId="77"/>
    <cellStyle name="40% - Accent6 2" xfId="78"/>
    <cellStyle name="40% - Accent6 2 2" xfId="79"/>
    <cellStyle name="40% - Accent6 2 2 2" xfId="80"/>
    <cellStyle name="40% - Accent6 2 3" xfId="81"/>
    <cellStyle name="40% - Accent6 3" xfId="82"/>
    <cellStyle name="40% - Accent6 3 2" xfId="83"/>
    <cellStyle name="40% - Accent6 4" xfId="84"/>
    <cellStyle name="60% - Accent1 2" xfId="85"/>
    <cellStyle name="60% - Accent3 2" xfId="86"/>
    <cellStyle name="60% - Accent4 2" xfId="87"/>
    <cellStyle name="60% - Accent6 2" xfId="88"/>
    <cellStyle name="Accent1 2" xfId="89"/>
    <cellStyle name="Accent2 2" xfId="90"/>
    <cellStyle name="Accent3 2" xfId="91"/>
    <cellStyle name="Accent4 2" xfId="92"/>
    <cellStyle name="Bad 2" xfId="93"/>
    <cellStyle name="Calculation 2" xfId="94"/>
    <cellStyle name="Comma 2" xfId="95"/>
    <cellStyle name="Comma 2 2" xfId="96"/>
    <cellStyle name="Comma 3" xfId="97"/>
    <cellStyle name="Comma 4" xfId="98"/>
    <cellStyle name="Comma 4 2" xfId="99"/>
    <cellStyle name="Comma 4 2 2" xfId="100"/>
    <cellStyle name="Comma 4 2 2 2" xfId="101"/>
    <cellStyle name="Comma 4 2 2 2 2" xfId="102"/>
    <cellStyle name="Comma 4 2 2 2 2 2" xfId="103"/>
    <cellStyle name="Comma 4 2 2 2 3" xfId="104"/>
    <cellStyle name="Comma 4 2 2 3" xfId="105"/>
    <cellStyle name="Comma 4 2 2 3 2" xfId="106"/>
    <cellStyle name="Comma 4 2 2 4" xfId="107"/>
    <cellStyle name="Comma 4 2 2 5" xfId="108"/>
    <cellStyle name="Comma 4 2 3" xfId="109"/>
    <cellStyle name="Comma 4 2 3 2" xfId="110"/>
    <cellStyle name="Comma 4 2 3 2 2" xfId="111"/>
    <cellStyle name="Comma 4 2 3 3" xfId="112"/>
    <cellStyle name="Comma 4 2 4" xfId="113"/>
    <cellStyle name="Comma 4 2 4 2" xfId="114"/>
    <cellStyle name="Comma 4 2 5" xfId="115"/>
    <cellStyle name="Comma 4 2 6" xfId="116"/>
    <cellStyle name="Comma 4 3" xfId="117"/>
    <cellStyle name="Comma 4 3 2" xfId="118"/>
    <cellStyle name="Comma 4 3 2 2" xfId="119"/>
    <cellStyle name="Comma 4 3 2 2 2" xfId="120"/>
    <cellStyle name="Comma 4 3 2 3" xfId="121"/>
    <cellStyle name="Comma 4 3 3" xfId="122"/>
    <cellStyle name="Comma 4 3 3 2" xfId="123"/>
    <cellStyle name="Comma 4 3 4" xfId="124"/>
    <cellStyle name="Comma 4 3 5" xfId="125"/>
    <cellStyle name="Comma 4 4" xfId="126"/>
    <cellStyle name="Comma 4 4 2" xfId="127"/>
    <cellStyle name="Comma 4 4 2 2" xfId="128"/>
    <cellStyle name="Comma 4 4 3" xfId="129"/>
    <cellStyle name="Comma 4 5" xfId="130"/>
    <cellStyle name="Comma 4 5 2" xfId="131"/>
    <cellStyle name="Comma 4 6" xfId="132"/>
    <cellStyle name="Comma 4 7" xfId="133"/>
    <cellStyle name="Comma 5" xfId="134"/>
    <cellStyle name="Comma 6" xfId="135"/>
    <cellStyle name="Currency 10" xfId="136"/>
    <cellStyle name="Currency 10 2" xfId="137"/>
    <cellStyle name="Currency 10 3" xfId="138"/>
    <cellStyle name="Currency 10 4" xfId="139"/>
    <cellStyle name="Currency 11" xfId="140"/>
    <cellStyle name="Currency 11 2" xfId="141"/>
    <cellStyle name="Currency 2" xfId="142"/>
    <cellStyle name="Currency 2 2" xfId="143"/>
    <cellStyle name="Currency 2 3" xfId="144"/>
    <cellStyle name="Currency 2 3 2" xfId="145"/>
    <cellStyle name="Currency 2 3 3" xfId="146"/>
    <cellStyle name="Currency 3" xfId="147"/>
    <cellStyle name="Currency 3 2" xfId="148"/>
    <cellStyle name="Currency 3 2 2" xfId="149"/>
    <cellStyle name="Currency 3 2 2 2" xfId="150"/>
    <cellStyle name="Currency 3 2 2 2 2" xfId="151"/>
    <cellStyle name="Currency 3 2 2 3" xfId="152"/>
    <cellStyle name="Currency 3 2 3" xfId="153"/>
    <cellStyle name="Currency 3 2 3 2" xfId="154"/>
    <cellStyle name="Currency 3 2 4" xfId="155"/>
    <cellStyle name="Currency 3 2 5" xfId="156"/>
    <cellStyle name="Currency 3 3" xfId="157"/>
    <cellStyle name="Currency 4" xfId="158"/>
    <cellStyle name="Currency 4 2" xfId="159"/>
    <cellStyle name="Currency 4 3" xfId="160"/>
    <cellStyle name="Currency 4 3 2" xfId="161"/>
    <cellStyle name="Currency 4 4" xfId="162"/>
    <cellStyle name="Currency 4 5" xfId="163"/>
    <cellStyle name="Currency 5" xfId="164"/>
    <cellStyle name="Currency 5 2" xfId="165"/>
    <cellStyle name="Currency 5 2 2" xfId="166"/>
    <cellStyle name="Currency 5 2 2 2" xfId="167"/>
    <cellStyle name="Currency 5 2 2 2 2" xfId="168"/>
    <cellStyle name="Currency 5 2 2 2 2 2" xfId="169"/>
    <cellStyle name="Currency 5 2 2 2 3" xfId="170"/>
    <cellStyle name="Currency 5 2 2 3" xfId="171"/>
    <cellStyle name="Currency 5 2 2 3 2" xfId="172"/>
    <cellStyle name="Currency 5 2 2 4" xfId="173"/>
    <cellStyle name="Currency 5 2 2 5" xfId="174"/>
    <cellStyle name="Currency 5 2 3" xfId="175"/>
    <cellStyle name="Currency 5 2 4" xfId="176"/>
    <cellStyle name="Currency 5 2 4 2" xfId="177"/>
    <cellStyle name="Currency 5 2 5" xfId="178"/>
    <cellStyle name="Currency 5 2 6" xfId="179"/>
    <cellStyle name="Currency 5 3" xfId="180"/>
    <cellStyle name="Currency 5 3 2" xfId="181"/>
    <cellStyle name="Currency 5 3 2 2" xfId="182"/>
    <cellStyle name="Currency 5 3 2 2 2" xfId="183"/>
    <cellStyle name="Currency 5 3 2 3" xfId="184"/>
    <cellStyle name="Currency 5 3 3" xfId="185"/>
    <cellStyle name="Currency 5 3 3 2" xfId="186"/>
    <cellStyle name="Currency 5 3 4" xfId="187"/>
    <cellStyle name="Currency 5 3 5" xfId="188"/>
    <cellStyle name="Currency 5 4" xfId="189"/>
    <cellStyle name="Currency 5 5" xfId="190"/>
    <cellStyle name="Currency 5 5 2" xfId="191"/>
    <cellStyle name="Currency 5 6" xfId="192"/>
    <cellStyle name="Currency 5 7" xfId="193"/>
    <cellStyle name="Currency 6" xfId="194"/>
    <cellStyle name="Currency 6 2" xfId="195"/>
    <cellStyle name="Currency 6 3" xfId="196"/>
    <cellStyle name="Currency 7" xfId="197"/>
    <cellStyle name="Currency 7 2" xfId="198"/>
    <cellStyle name="Currency 7 3" xfId="199"/>
    <cellStyle name="Currency 7 4" xfId="200"/>
    <cellStyle name="Currency 8" xfId="201"/>
    <cellStyle name="Currency 8 2" xfId="202"/>
    <cellStyle name="Currency 9" xfId="203"/>
    <cellStyle name="Currency 9 2" xfId="204"/>
    <cellStyle name="Heading 1 2" xfId="205"/>
    <cellStyle name="Heading 2 2" xfId="206"/>
    <cellStyle name="Heading 3 2" xfId="207"/>
    <cellStyle name="Heading 4 2" xfId="208"/>
    <cellStyle name="Hyperlink 2" xfId="209"/>
    <cellStyle name="Label" xfId="210"/>
    <cellStyle name="Label No Shade" xfId="211"/>
    <cellStyle name="Label Shaded" xfId="212"/>
    <cellStyle name="Normal" xfId="0" builtinId="0"/>
    <cellStyle name="Normal 10" xfId="213"/>
    <cellStyle name="Normal 10 2" xfId="214"/>
    <cellStyle name="Normal 10 3" xfId="215"/>
    <cellStyle name="Normal 11" xfId="216"/>
    <cellStyle name="Normal 11 2" xfId="217"/>
    <cellStyle name="Normal 12" xfId="218"/>
    <cellStyle name="Normal 12 2" xfId="219"/>
    <cellStyle name="Normal 12 2 2" xfId="220"/>
    <cellStyle name="Normal 12 2 2 2" xfId="221"/>
    <cellStyle name="Normal 12 2 3" xfId="222"/>
    <cellStyle name="Normal 12 3" xfId="223"/>
    <cellStyle name="Normal 12 3 2" xfId="224"/>
    <cellStyle name="Normal 12 4" xfId="225"/>
    <cellStyle name="Normal 13" xfId="226"/>
    <cellStyle name="Normal 14" xfId="227"/>
    <cellStyle name="Normal 2" xfId="228"/>
    <cellStyle name="Normal 2 2" xfId="229"/>
    <cellStyle name="Normal 2 2 2" xfId="230"/>
    <cellStyle name="Normal 2 2 2 2" xfId="231"/>
    <cellStyle name="Normal 2 2 2 3" xfId="232"/>
    <cellStyle name="Normal 2 3" xfId="233"/>
    <cellStyle name="Normal 2 3 2" xfId="234"/>
    <cellStyle name="Normal 2 4" xfId="235"/>
    <cellStyle name="Normal 2 4 2" xfId="236"/>
    <cellStyle name="Normal 2 4 2 2" xfId="237"/>
    <cellStyle name="Normal 2 4 2 3" xfId="238"/>
    <cellStyle name="Normal 2 4 2 3 2" xfId="239"/>
    <cellStyle name="Normal 2 4 2 3 2 2" xfId="240"/>
    <cellStyle name="Normal 2 4 2 3 2 2 2" xfId="241"/>
    <cellStyle name="Normal 2 4 2 3 2 3" xfId="242"/>
    <cellStyle name="Normal 2 4 2 3 3" xfId="243"/>
    <cellStyle name="Normal 2 4 2 3 3 2" xfId="244"/>
    <cellStyle name="Normal 2 4 2 3 4" xfId="245"/>
    <cellStyle name="Normal 2 4 2 4" xfId="246"/>
    <cellStyle name="Normal 2 4 2 4 2" xfId="247"/>
    <cellStyle name="Normal 2 4 2 4 2 2" xfId="248"/>
    <cellStyle name="Normal 2 4 2 4 3" xfId="249"/>
    <cellStyle name="Normal 2 4 2 5" xfId="250"/>
    <cellStyle name="Normal 2 4 2 5 2" xfId="251"/>
    <cellStyle name="Normal 2 4 2 6" xfId="252"/>
    <cellStyle name="Normal 2 4 3" xfId="253"/>
    <cellStyle name="Normal 2 4 3 2" xfId="254"/>
    <cellStyle name="Normal 2 4 3 3" xfId="255"/>
    <cellStyle name="Normal 2 4 3 3 2" xfId="256"/>
    <cellStyle name="Normal 2 4 3 3 2 2" xfId="257"/>
    <cellStyle name="Normal 2 4 3 3 3" xfId="258"/>
    <cellStyle name="Normal 2 4 4" xfId="259"/>
    <cellStyle name="Normal 2 4 5" xfId="260"/>
    <cellStyle name="Normal 2 4 5 2" xfId="261"/>
    <cellStyle name="Normal 2 4 5 2 2" xfId="262"/>
    <cellStyle name="Normal 2 4 5 2 2 2" xfId="263"/>
    <cellStyle name="Normal 2 4 5 2 3" xfId="264"/>
    <cellStyle name="Normal 2 4 5 3" xfId="265"/>
    <cellStyle name="Normal 2 4 5 3 2" xfId="266"/>
    <cellStyle name="Normal 2 4 5 4" xfId="267"/>
    <cellStyle name="Normal 2 4 6" xfId="268"/>
    <cellStyle name="Normal 2 4 7" xfId="269"/>
    <cellStyle name="Normal 2 4 7 2" xfId="270"/>
    <cellStyle name="Normal 2 4 8" xfId="271"/>
    <cellStyle name="Normal 2 5" xfId="272"/>
    <cellStyle name="Normal 2 5 2" xfId="273"/>
    <cellStyle name="Normal 2 5 3" xfId="274"/>
    <cellStyle name="Normal 2 5 4" xfId="275"/>
    <cellStyle name="Normal 2 5 4 2" xfId="276"/>
    <cellStyle name="Normal 2 5 4 2 2" xfId="277"/>
    <cellStyle name="Normal 2 5 4 3" xfId="278"/>
    <cellStyle name="Normal 2 6" xfId="279"/>
    <cellStyle name="Normal 3" xfId="280"/>
    <cellStyle name="Normal 3 2" xfId="281"/>
    <cellStyle name="Normal 3 2 2" xfId="282"/>
    <cellStyle name="Normal 3 2 3" xfId="283"/>
    <cellStyle name="Normal 3 2 3 2" xfId="284"/>
    <cellStyle name="Normal 3 2 3 2 2" xfId="285"/>
    <cellStyle name="Normal 3 2 3 3" xfId="286"/>
    <cellStyle name="Normal 3 3" xfId="287"/>
    <cellStyle name="Normal 3 3 2" xfId="288"/>
    <cellStyle name="Normal 3 3 3" xfId="289"/>
    <cellStyle name="Normal 3 4" xfId="290"/>
    <cellStyle name="Normal 3 5" xfId="291"/>
    <cellStyle name="Normal 4" xfId="292"/>
    <cellStyle name="Normal 4 2" xfId="293"/>
    <cellStyle name="Normal 4 2 2" xfId="294"/>
    <cellStyle name="Normal 4 2 2 2" xfId="295"/>
    <cellStyle name="Normal 4 2 2 3" xfId="296"/>
    <cellStyle name="Normal 4 2 2 3 2" xfId="297"/>
    <cellStyle name="Normal 4 2 2 3 2 2" xfId="298"/>
    <cellStyle name="Normal 4 2 2 3 2 2 2" xfId="299"/>
    <cellStyle name="Normal 4 2 2 3 2 3" xfId="300"/>
    <cellStyle name="Normal 4 2 2 3 3" xfId="301"/>
    <cellStyle name="Normal 4 2 2 3 3 2" xfId="302"/>
    <cellStyle name="Normal 4 2 2 3 4" xfId="303"/>
    <cellStyle name="Normal 4 2 2 4" xfId="304"/>
    <cellStyle name="Normal 4 2 2 4 2" xfId="305"/>
    <cellStyle name="Normal 4 2 2 4 2 2" xfId="306"/>
    <cellStyle name="Normal 4 2 2 4 3" xfId="307"/>
    <cellStyle name="Normal 4 2 2 5" xfId="308"/>
    <cellStyle name="Normal 4 2 2 5 2" xfId="309"/>
    <cellStyle name="Normal 4 2 2 6" xfId="310"/>
    <cellStyle name="Normal 4 2 3" xfId="311"/>
    <cellStyle name="Normal 4 2 4" xfId="312"/>
    <cellStyle name="Normal 4 2 4 2" xfId="313"/>
    <cellStyle name="Normal 4 2 4 2 2" xfId="314"/>
    <cellStyle name="Normal 4 2 4 2 2 2" xfId="315"/>
    <cellStyle name="Normal 4 2 4 2 3" xfId="316"/>
    <cellStyle name="Normal 4 2 4 3" xfId="317"/>
    <cellStyle name="Normal 4 2 4 3 2" xfId="318"/>
    <cellStyle name="Normal 4 2 4 4" xfId="319"/>
    <cellStyle name="Normal 4 2 5" xfId="320"/>
    <cellStyle name="Normal 4 2 5 2" xfId="321"/>
    <cellStyle name="Normal 4 2 6" xfId="322"/>
    <cellStyle name="Normal 4 3" xfId="323"/>
    <cellStyle name="Normal 4 3 2" xfId="324"/>
    <cellStyle name="Normal 4 3 2 2" xfId="325"/>
    <cellStyle name="Normal 4 3 2 2 2" xfId="326"/>
    <cellStyle name="Normal 4 3 2 2 2 2" xfId="327"/>
    <cellStyle name="Normal 4 3 2 2 2 2 2" xfId="328"/>
    <cellStyle name="Normal 4 3 2 2 2 3" xfId="329"/>
    <cellStyle name="Normal 4 3 2 3" xfId="330"/>
    <cellStyle name="Normal 4 3 3" xfId="331"/>
    <cellStyle name="Normal 4 3 3 2" xfId="332"/>
    <cellStyle name="Normal 4 3 3 2 2" xfId="333"/>
    <cellStyle name="Normal 4 3 3 3" xfId="334"/>
    <cellStyle name="Normal 4 4" xfId="335"/>
    <cellStyle name="Normal 4 4 2" xfId="336"/>
    <cellStyle name="Normal 4 4 2 2" xfId="337"/>
    <cellStyle name="Normal 4 4 2 2 2" xfId="338"/>
    <cellStyle name="Normal 4 4 2 2 2 2" xfId="339"/>
    <cellStyle name="Normal 4 4 2 2 3" xfId="340"/>
    <cellStyle name="Normal 4 4 2 3" xfId="341"/>
    <cellStyle name="Normal 4 4 2 3 2" xfId="342"/>
    <cellStyle name="Normal 4 4 2 4" xfId="343"/>
    <cellStyle name="Normal 4 4 3" xfId="344"/>
    <cellStyle name="Normal 4 4 3 2" xfId="345"/>
    <cellStyle name="Normal 4 4 3 2 2" xfId="346"/>
    <cellStyle name="Normal 4 4 3 3" xfId="347"/>
    <cellStyle name="Normal 4 4 4" xfId="348"/>
    <cellStyle name="Normal 4 4 4 2" xfId="349"/>
    <cellStyle name="Normal 4 4 5" xfId="350"/>
    <cellStyle name="Normal 4 5" xfId="351"/>
    <cellStyle name="Normal 4 6" xfId="352"/>
    <cellStyle name="Normal 4 6 2" xfId="353"/>
    <cellStyle name="Normal 4 6 2 2" xfId="354"/>
    <cellStyle name="Normal 4 6 2 2 2" xfId="355"/>
    <cellStyle name="Normal 4 6 2 3" xfId="356"/>
    <cellStyle name="Normal 4 6 3" xfId="357"/>
    <cellStyle name="Normal 4 6 3 2" xfId="358"/>
    <cellStyle name="Normal 4 6 4" xfId="359"/>
    <cellStyle name="Normal 4 7" xfId="360"/>
    <cellStyle name="Normal 4 7 2" xfId="361"/>
    <cellStyle name="Normal 4 8" xfId="362"/>
    <cellStyle name="Normal 5" xfId="363"/>
    <cellStyle name="Normal 5 2" xfId="364"/>
    <cellStyle name="Normal 5 2 2" xfId="365"/>
    <cellStyle name="Normal 5 2 2 2" xfId="366"/>
    <cellStyle name="Normal 5 2 2 2 2" xfId="367"/>
    <cellStyle name="Normal 5 2 2 2 2 2" xfId="368"/>
    <cellStyle name="Normal 5 2 2 2 2 2 2" xfId="369"/>
    <cellStyle name="Normal 5 2 2 2 2 3" xfId="370"/>
    <cellStyle name="Normal 5 2 2 2 3" xfId="371"/>
    <cellStyle name="Normal 5 2 2 2 3 2" xfId="372"/>
    <cellStyle name="Normal 5 2 2 2 4" xfId="373"/>
    <cellStyle name="Normal 5 2 2 3" xfId="374"/>
    <cellStyle name="Normal 5 2 2 3 2" xfId="375"/>
    <cellStyle name="Normal 5 2 2 3 2 2" xfId="376"/>
    <cellStyle name="Normal 5 2 2 3 3" xfId="377"/>
    <cellStyle name="Normal 5 2 2 4" xfId="378"/>
    <cellStyle name="Normal 5 2 2 4 2" xfId="379"/>
    <cellStyle name="Normal 5 2 2 5" xfId="380"/>
    <cellStyle name="Normal 5 2 3" xfId="381"/>
    <cellStyle name="Normal 5 2 3 2" xfId="382"/>
    <cellStyle name="Normal 5 2 3 2 2" xfId="383"/>
    <cellStyle name="Normal 5 2 3 2 2 2" xfId="384"/>
    <cellStyle name="Normal 5 2 3 2 3" xfId="385"/>
    <cellStyle name="Normal 5 2 3 3" xfId="386"/>
    <cellStyle name="Normal 5 2 3 3 2" xfId="387"/>
    <cellStyle name="Normal 5 2 3 4" xfId="388"/>
    <cellStyle name="Normal 5 2 4" xfId="389"/>
    <cellStyle name="Normal 5 2 4 2" xfId="390"/>
    <cellStyle name="Normal 5 2 4 2 2" xfId="391"/>
    <cellStyle name="Normal 5 2 4 3" xfId="392"/>
    <cellStyle name="Normal 5 2 5" xfId="393"/>
    <cellStyle name="Normal 5 2 5 2" xfId="394"/>
    <cellStyle name="Normal 5 2 6" xfId="395"/>
    <cellStyle name="Normal 5 3" xfId="396"/>
    <cellStyle name="Normal 5 3 2" xfId="397"/>
    <cellStyle name="Normal 5 3 3" xfId="398"/>
    <cellStyle name="Normal 5 3 3 2" xfId="399"/>
    <cellStyle name="Normal 5 3 3 2 2" xfId="400"/>
    <cellStyle name="Normal 5 3 3 2 2 2" xfId="401"/>
    <cellStyle name="Normal 5 3 3 2 3" xfId="402"/>
    <cellStyle name="Normal 5 3 3 3" xfId="403"/>
    <cellStyle name="Normal 5 3 3 3 2" xfId="404"/>
    <cellStyle name="Normal 5 3 3 4" xfId="405"/>
    <cellStyle name="Normal 5 3 4" xfId="406"/>
    <cellStyle name="Normal 5 3 4 2" xfId="407"/>
    <cellStyle name="Normal 5 3 4 2 2" xfId="408"/>
    <cellStyle name="Normal 5 3 4 3" xfId="409"/>
    <cellStyle name="Normal 5 3 5" xfId="410"/>
    <cellStyle name="Normal 5 3 5 2" xfId="411"/>
    <cellStyle name="Normal 5 3 6" xfId="412"/>
    <cellStyle name="Normal 5 4" xfId="413"/>
    <cellStyle name="Normal 5 4 2" xfId="414"/>
    <cellStyle name="Normal 5 4 2 2" xfId="415"/>
    <cellStyle name="Normal 5 4 2 2 2" xfId="416"/>
    <cellStyle name="Normal 5 4 2 3" xfId="417"/>
    <cellStyle name="Normal 5 4 3" xfId="418"/>
    <cellStyle name="Normal 5 4 3 2" xfId="419"/>
    <cellStyle name="Normal 5 4 4" xfId="420"/>
    <cellStyle name="Normal 5 5" xfId="421"/>
    <cellStyle name="Normal 5 5 2" xfId="422"/>
    <cellStyle name="Normal 5 5 2 2" xfId="423"/>
    <cellStyle name="Normal 5 5 3" xfId="424"/>
    <cellStyle name="Normal 5 6" xfId="425"/>
    <cellStyle name="Normal 5 6 2" xfId="426"/>
    <cellStyle name="Normal 5 7" xfId="427"/>
    <cellStyle name="Normal 6" xfId="428"/>
    <cellStyle name="Normal 6 2" xfId="429"/>
    <cellStyle name="Normal 6 3" xfId="430"/>
    <cellStyle name="Normal 6 3 2" xfId="431"/>
    <cellStyle name="Normal 6 3 3" xfId="432"/>
    <cellStyle name="Normal 7" xfId="433"/>
    <cellStyle name="Normal 7 2" xfId="434"/>
    <cellStyle name="Normal 8" xfId="435"/>
    <cellStyle name="Normal 8 2" xfId="436"/>
    <cellStyle name="Normal 8 2 2" xfId="437"/>
    <cellStyle name="Normal 8 2 2 2" xfId="438"/>
    <cellStyle name="Normal 8 2 2 2 2" xfId="439"/>
    <cellStyle name="Normal 8 2 2 2 2 2" xfId="440"/>
    <cellStyle name="Normal 8 2 2 2 3" xfId="441"/>
    <cellStyle name="Normal 8 2 2 3" xfId="442"/>
    <cellStyle name="Normal 8 2 2 3 2" xfId="443"/>
    <cellStyle name="Normal 8 2 2 4" xfId="444"/>
    <cellStyle name="Normal 8 2 3" xfId="445"/>
    <cellStyle name="Normal 8 2 3 2" xfId="446"/>
    <cellStyle name="Normal 8 2 3 2 2" xfId="447"/>
    <cellStyle name="Normal 8 2 3 3" xfId="448"/>
    <cellStyle name="Normal 8 2 4" xfId="449"/>
    <cellStyle name="Normal 8 2 4 2" xfId="450"/>
    <cellStyle name="Normal 8 2 5" xfId="451"/>
    <cellStyle name="Normal 8 3" xfId="452"/>
    <cellStyle name="Normal 8 3 2" xfId="453"/>
    <cellStyle name="Normal 8 3 2 2" xfId="454"/>
    <cellStyle name="Normal 8 3 2 2 2" xfId="455"/>
    <cellStyle name="Normal 8 3 2 3" xfId="456"/>
    <cellStyle name="Normal 8 3 3" xfId="457"/>
    <cellStyle name="Normal 8 3 3 2" xfId="458"/>
    <cellStyle name="Normal 8 3 4" xfId="459"/>
    <cellStyle name="Normal 8 4" xfId="460"/>
    <cellStyle name="Normal 8 4 2" xfId="461"/>
    <cellStyle name="Normal 8 4 2 2" xfId="462"/>
    <cellStyle name="Normal 8 4 3" xfId="463"/>
    <cellStyle name="Normal 8 5" xfId="464"/>
    <cellStyle name="Normal 8 5 2" xfId="465"/>
    <cellStyle name="Normal 8 6" xfId="466"/>
    <cellStyle name="Normal 9" xfId="467"/>
    <cellStyle name="Normal 9 2" xfId="468"/>
    <cellStyle name="Normal 9 2 2" xfId="469"/>
    <cellStyle name="Normal 9 2 2 2" xfId="470"/>
    <cellStyle name="Normal 9 2 2 2 2" xfId="471"/>
    <cellStyle name="Normal 9 2 2 2 2 2" xfId="472"/>
    <cellStyle name="Normal 9 2 2 2 3" xfId="473"/>
    <cellStyle name="Normal 9 2 2 3" xfId="474"/>
    <cellStyle name="Normal 9 2 2 3 2" xfId="475"/>
    <cellStyle name="Normal 9 2 2 4" xfId="476"/>
    <cellStyle name="Normal 9 2 3" xfId="477"/>
    <cellStyle name="Normal 9 2 3 2" xfId="478"/>
    <cellStyle name="Normal 9 2 3 2 2" xfId="479"/>
    <cellStyle name="Normal 9 2 3 3" xfId="480"/>
    <cellStyle name="Normal 9 2 4" xfId="481"/>
    <cellStyle name="Normal 9 2 4 2" xfId="482"/>
    <cellStyle name="Normal 9 2 5" xfId="483"/>
    <cellStyle name="Normal 9 3" xfId="484"/>
    <cellStyle name="Normal 9 3 2" xfId="485"/>
    <cellStyle name="Normal 9 3 2 2" xfId="486"/>
    <cellStyle name="Normal 9 3 2 2 2" xfId="487"/>
    <cellStyle name="Normal 9 3 2 3" xfId="488"/>
    <cellStyle name="Normal 9 3 3" xfId="489"/>
    <cellStyle name="Normal 9 3 3 2" xfId="490"/>
    <cellStyle name="Normal 9 3 4" xfId="491"/>
    <cellStyle name="Normal 9 4" xfId="492"/>
    <cellStyle name="Normal 9 5" xfId="493"/>
    <cellStyle name="Normal 9 5 2" xfId="494"/>
    <cellStyle name="Normal 9 6" xfId="495"/>
    <cellStyle name="Note 2" xfId="496"/>
    <cellStyle name="Note 2 2" xfId="497"/>
    <cellStyle name="Note 2 2 2" xfId="498"/>
    <cellStyle name="Note 2 2 2 2" xfId="499"/>
    <cellStyle name="Note 2 2 3" xfId="500"/>
    <cellStyle name="Note 2 3" xfId="501"/>
    <cellStyle name="Note 2 3 2" xfId="502"/>
    <cellStyle name="Note 2 4" xfId="503"/>
    <cellStyle name="Note 2 5" xfId="504"/>
    <cellStyle name="Note 3" xfId="505"/>
    <cellStyle name="Note 3 2" xfId="506"/>
    <cellStyle name="Note 3 2 2" xfId="507"/>
    <cellStyle name="Note 3 2 2 2" xfId="508"/>
    <cellStyle name="Note 3 2 3" xfId="509"/>
    <cellStyle name="Note 3 3" xfId="510"/>
    <cellStyle name="Note 3 3 2" xfId="511"/>
    <cellStyle name="Note 3 4" xfId="512"/>
    <cellStyle name="Note 3 5" xfId="513"/>
    <cellStyle name="Output 2" xfId="514"/>
    <cellStyle name="Text Entry" xfId="515"/>
    <cellStyle name="Title 2" xfId="516"/>
    <cellStyle name="Total 2" xfId="517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\2016%20Application%20Files%20-%20Excel%20and%20Attachments\2016%209%25%20Application%202-02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0\2010%20Application%20Files\2010%209%25%20Application\2008%209%25%20-%20Basis%20Matrix%20-%20Feas%20-%20100%25%20Rents%20-%20(goes%20with%20applicatio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App Completion"/>
      <sheetName val="Instructions-Electronic Submit"/>
      <sheetName val="Application"/>
      <sheetName val="Sources and Uses Budget"/>
      <sheetName val="Basis and Credits"/>
      <sheetName val="Points System"/>
      <sheetName val="Service Amenities Budget"/>
      <sheetName val="Final Tie Breaker Self-Score"/>
      <sheetName val="15 Year Pro Forma"/>
      <sheetName val="Subsidy Contract Calculation"/>
      <sheetName val="Checklist Items "/>
      <sheetName val="Applicant Notes"/>
      <sheetName val="POST AWARD SPREADSHEETS &gt;&gt;&gt;"/>
      <sheetName val="SCE Basis and Credits"/>
      <sheetName val="Post-award Project Cost Changes"/>
      <sheetName val="Instructions"/>
    </sheetNames>
    <sheetDataSet>
      <sheetData sheetId="0"/>
      <sheetData sheetId="1"/>
      <sheetData sheetId="2">
        <row r="210">
          <cell r="AP210" t="str">
            <v>N/A</v>
          </cell>
        </row>
        <row r="211">
          <cell r="AP211" t="str">
            <v>Nonprofit (qualified nonprofit organization)</v>
          </cell>
        </row>
        <row r="212">
          <cell r="AP212" t="str">
            <v>Nonprofit (homeless assistance)</v>
          </cell>
        </row>
        <row r="213">
          <cell r="AP213" t="str">
            <v>Rural</v>
          </cell>
        </row>
        <row r="214">
          <cell r="AP214" t="str">
            <v>Rural apportionment (Section 514)</v>
          </cell>
        </row>
        <row r="215">
          <cell r="AP215" t="str">
            <v>Rural apportionment (Section 515)</v>
          </cell>
        </row>
        <row r="216">
          <cell r="AP216" t="str">
            <v>Rural apportionment (HOME)</v>
          </cell>
        </row>
        <row r="217">
          <cell r="AP217" t="str">
            <v>Rural (Native American apportionment)</v>
          </cell>
        </row>
        <row r="218">
          <cell r="AP218" t="str">
            <v>At-Risk</v>
          </cell>
        </row>
        <row r="219">
          <cell r="AP219" t="str">
            <v>Special Needs/SRO</v>
          </cell>
        </row>
        <row r="671">
          <cell r="BC671" t="str">
            <v>County</v>
          </cell>
          <cell r="BD671" t="str">
            <v>SRO/Studio</v>
          </cell>
          <cell r="BE671" t="str">
            <v>1 Bedroom</v>
          </cell>
          <cell r="BF671" t="str">
            <v>2 Bedrooms</v>
          </cell>
          <cell r="BG671" t="str">
            <v>3 Bedrooms</v>
          </cell>
          <cell r="BH671" t="str">
            <v>4 Bedrooms</v>
          </cell>
          <cell r="BI671" t="str">
            <v>5 Bedrooms</v>
          </cell>
        </row>
        <row r="672">
          <cell r="BC672" t="str">
            <v>Alameda</v>
          </cell>
          <cell r="BD672">
            <v>1626</v>
          </cell>
          <cell r="BE672">
            <v>1742</v>
          </cell>
          <cell r="BF672">
            <v>2092</v>
          </cell>
          <cell r="BG672">
            <v>2416</v>
          </cell>
          <cell r="BH672">
            <v>2694</v>
          </cell>
          <cell r="BI672">
            <v>2972</v>
          </cell>
        </row>
        <row r="673">
          <cell r="BC673" t="str">
            <v>Alpine</v>
          </cell>
          <cell r="BD673">
            <v>1512</v>
          </cell>
          <cell r="BE673">
            <v>1666</v>
          </cell>
          <cell r="BF673">
            <v>1944</v>
          </cell>
          <cell r="BG673">
            <v>2246</v>
          </cell>
          <cell r="BH673">
            <v>2506</v>
          </cell>
          <cell r="BI673">
            <v>2766</v>
          </cell>
        </row>
        <row r="674">
          <cell r="BC674" t="str">
            <v>Amador</v>
          </cell>
          <cell r="BD674">
            <v>1202</v>
          </cell>
          <cell r="BE674">
            <v>1288</v>
          </cell>
          <cell r="BF674">
            <v>1546</v>
          </cell>
          <cell r="BG674">
            <v>1786</v>
          </cell>
          <cell r="BH674">
            <v>1992</v>
          </cell>
          <cell r="BI674">
            <v>2198</v>
          </cell>
        </row>
        <row r="675">
          <cell r="BC675" t="str">
            <v>Butte</v>
          </cell>
          <cell r="BD675">
            <v>996</v>
          </cell>
          <cell r="BE675">
            <v>1068</v>
          </cell>
          <cell r="BF675">
            <v>1282</v>
          </cell>
          <cell r="BG675">
            <v>1480</v>
          </cell>
          <cell r="BH675">
            <v>1652</v>
          </cell>
          <cell r="BI675">
            <v>1822</v>
          </cell>
        </row>
        <row r="676">
          <cell r="BC676" t="str">
            <v>Calaveras</v>
          </cell>
          <cell r="BD676">
            <v>1230</v>
          </cell>
          <cell r="BE676">
            <v>1316</v>
          </cell>
          <cell r="BF676">
            <v>1580</v>
          </cell>
          <cell r="BG676">
            <v>1826</v>
          </cell>
          <cell r="BH676">
            <v>2036</v>
          </cell>
          <cell r="BI676">
            <v>2246</v>
          </cell>
        </row>
        <row r="677">
          <cell r="BC677" t="str">
            <v>Colusa</v>
          </cell>
          <cell r="BD677">
            <v>1026</v>
          </cell>
          <cell r="BE677">
            <v>1100</v>
          </cell>
          <cell r="BF677">
            <v>1322</v>
          </cell>
          <cell r="BG677">
            <v>1526</v>
          </cell>
          <cell r="BH677">
            <v>1702</v>
          </cell>
          <cell r="BI677">
            <v>1878</v>
          </cell>
        </row>
        <row r="678">
          <cell r="BC678" t="str">
            <v>Contra Costa</v>
          </cell>
          <cell r="BD678">
            <v>1626</v>
          </cell>
          <cell r="BE678">
            <v>1742</v>
          </cell>
          <cell r="BF678">
            <v>2092</v>
          </cell>
          <cell r="BG678">
            <v>2416</v>
          </cell>
          <cell r="BH678">
            <v>2694</v>
          </cell>
          <cell r="BI678">
            <v>2972</v>
          </cell>
        </row>
        <row r="679">
          <cell r="BC679" t="str">
            <v>Del Norte</v>
          </cell>
          <cell r="BD679">
            <v>996</v>
          </cell>
          <cell r="BE679">
            <v>1068</v>
          </cell>
          <cell r="BF679">
            <v>1282</v>
          </cell>
          <cell r="BG679">
            <v>1480</v>
          </cell>
          <cell r="BH679">
            <v>1652</v>
          </cell>
          <cell r="BI679">
            <v>1822</v>
          </cell>
        </row>
        <row r="680">
          <cell r="BC680" t="str">
            <v>El Dorado</v>
          </cell>
          <cell r="BD680">
            <v>1252</v>
          </cell>
          <cell r="BE680">
            <v>1340</v>
          </cell>
          <cell r="BF680">
            <v>1610</v>
          </cell>
          <cell r="BG680">
            <v>1860</v>
          </cell>
          <cell r="BH680">
            <v>2074</v>
          </cell>
          <cell r="BI680">
            <v>2288</v>
          </cell>
        </row>
        <row r="681">
          <cell r="BC681" t="str">
            <v>Fresno</v>
          </cell>
          <cell r="BD681">
            <v>996</v>
          </cell>
          <cell r="BE681">
            <v>1068</v>
          </cell>
          <cell r="BF681">
            <v>1282</v>
          </cell>
          <cell r="BG681">
            <v>1480</v>
          </cell>
          <cell r="BH681">
            <v>1652</v>
          </cell>
          <cell r="BI681">
            <v>1822</v>
          </cell>
        </row>
        <row r="682">
          <cell r="BC682" t="str">
            <v>Glenn</v>
          </cell>
          <cell r="BD682">
            <v>996</v>
          </cell>
          <cell r="BE682">
            <v>1068</v>
          </cell>
          <cell r="BF682">
            <v>1282</v>
          </cell>
          <cell r="BG682">
            <v>1480</v>
          </cell>
          <cell r="BH682">
            <v>1652</v>
          </cell>
          <cell r="BI682">
            <v>1822</v>
          </cell>
        </row>
        <row r="683">
          <cell r="BC683" t="str">
            <v>Humboldt</v>
          </cell>
          <cell r="BD683">
            <v>996</v>
          </cell>
          <cell r="BE683">
            <v>1068</v>
          </cell>
          <cell r="BF683">
            <v>1282</v>
          </cell>
          <cell r="BG683">
            <v>1480</v>
          </cell>
          <cell r="BH683">
            <v>1652</v>
          </cell>
          <cell r="BI683">
            <v>1822</v>
          </cell>
        </row>
        <row r="684">
          <cell r="BC684" t="str">
            <v>Imperial</v>
          </cell>
          <cell r="BD684">
            <v>996</v>
          </cell>
          <cell r="BE684">
            <v>1068</v>
          </cell>
          <cell r="BF684">
            <v>1282</v>
          </cell>
          <cell r="BG684">
            <v>1480</v>
          </cell>
          <cell r="BH684">
            <v>1652</v>
          </cell>
          <cell r="BI684">
            <v>1822</v>
          </cell>
        </row>
        <row r="685">
          <cell r="BC685" t="str">
            <v>Inyo</v>
          </cell>
          <cell r="BD685">
            <v>1252</v>
          </cell>
          <cell r="BE685">
            <v>1340</v>
          </cell>
          <cell r="BF685">
            <v>1610</v>
          </cell>
          <cell r="BG685">
            <v>1860</v>
          </cell>
          <cell r="BH685">
            <v>2074</v>
          </cell>
          <cell r="BI685">
            <v>2288</v>
          </cell>
        </row>
        <row r="686">
          <cell r="BC686" t="str">
            <v>Kern</v>
          </cell>
          <cell r="BD686">
            <v>996</v>
          </cell>
          <cell r="BE686">
            <v>1068</v>
          </cell>
          <cell r="BF686">
            <v>1282</v>
          </cell>
          <cell r="BG686">
            <v>1480</v>
          </cell>
          <cell r="BH686">
            <v>1652</v>
          </cell>
          <cell r="BI686">
            <v>1822</v>
          </cell>
        </row>
        <row r="687">
          <cell r="BC687" t="str">
            <v>Kings</v>
          </cell>
          <cell r="BD687">
            <v>996</v>
          </cell>
          <cell r="BE687">
            <v>1068</v>
          </cell>
          <cell r="BF687">
            <v>1282</v>
          </cell>
          <cell r="BG687">
            <v>1480</v>
          </cell>
          <cell r="BH687">
            <v>1652</v>
          </cell>
          <cell r="BI687">
            <v>1822</v>
          </cell>
        </row>
        <row r="688">
          <cell r="BC688" t="str">
            <v>Lake</v>
          </cell>
          <cell r="BD688">
            <v>996</v>
          </cell>
          <cell r="BE688">
            <v>1068</v>
          </cell>
          <cell r="BF688">
            <v>1282</v>
          </cell>
          <cell r="BG688">
            <v>1480</v>
          </cell>
          <cell r="BH688">
            <v>1652</v>
          </cell>
          <cell r="BI688">
            <v>1822</v>
          </cell>
        </row>
        <row r="689">
          <cell r="BC689" t="str">
            <v>Lassen</v>
          </cell>
          <cell r="BD689">
            <v>1214</v>
          </cell>
          <cell r="BE689">
            <v>1302</v>
          </cell>
          <cell r="BF689">
            <v>1562</v>
          </cell>
          <cell r="BG689">
            <v>1804</v>
          </cell>
          <cell r="BH689">
            <v>2014</v>
          </cell>
          <cell r="BI689">
            <v>2222</v>
          </cell>
        </row>
        <row r="690">
          <cell r="BC690" t="str">
            <v>Los Angeles</v>
          </cell>
          <cell r="BD690">
            <v>1452</v>
          </cell>
          <cell r="BE690">
            <v>1556</v>
          </cell>
          <cell r="BF690">
            <v>1866</v>
          </cell>
          <cell r="BG690">
            <v>2158</v>
          </cell>
          <cell r="BH690">
            <v>2406</v>
          </cell>
          <cell r="BI690">
            <v>2656</v>
          </cell>
        </row>
        <row r="691">
          <cell r="BC691" t="str">
            <v>Madera</v>
          </cell>
          <cell r="BD691">
            <v>996</v>
          </cell>
          <cell r="BE691">
            <v>1068</v>
          </cell>
          <cell r="BF691">
            <v>1282</v>
          </cell>
          <cell r="BG691">
            <v>1480</v>
          </cell>
          <cell r="BH691">
            <v>1652</v>
          </cell>
          <cell r="BI691">
            <v>1822</v>
          </cell>
        </row>
        <row r="692">
          <cell r="BC692" t="str">
            <v>Marin</v>
          </cell>
          <cell r="BD692">
            <v>2052</v>
          </cell>
          <cell r="BE692">
            <v>2198</v>
          </cell>
          <cell r="BF692">
            <v>2636</v>
          </cell>
          <cell r="BG692">
            <v>3046</v>
          </cell>
          <cell r="BH692">
            <v>3400</v>
          </cell>
          <cell r="BI692">
            <v>3752</v>
          </cell>
        </row>
        <row r="693">
          <cell r="BC693" t="str">
            <v>Mariposa</v>
          </cell>
          <cell r="BD693">
            <v>1084</v>
          </cell>
          <cell r="BE693">
            <v>1162</v>
          </cell>
          <cell r="BF693">
            <v>1394</v>
          </cell>
          <cell r="BG693">
            <v>1610</v>
          </cell>
          <cell r="BH693">
            <v>1796</v>
          </cell>
          <cell r="BI693">
            <v>1982</v>
          </cell>
        </row>
        <row r="694">
          <cell r="BC694" t="str">
            <v>Mendocino</v>
          </cell>
          <cell r="BD694">
            <v>1014</v>
          </cell>
          <cell r="BE694">
            <v>1086</v>
          </cell>
          <cell r="BF694">
            <v>1304</v>
          </cell>
          <cell r="BG694">
            <v>1508</v>
          </cell>
          <cell r="BH694">
            <v>1682</v>
          </cell>
          <cell r="BI694">
            <v>1856</v>
          </cell>
        </row>
        <row r="695">
          <cell r="BC695" t="str">
            <v>Merced</v>
          </cell>
          <cell r="BD695">
            <v>996</v>
          </cell>
          <cell r="BE695">
            <v>1068</v>
          </cell>
          <cell r="BF695">
            <v>1282</v>
          </cell>
          <cell r="BG695">
            <v>1480</v>
          </cell>
          <cell r="BH695">
            <v>1652</v>
          </cell>
          <cell r="BI695">
            <v>1822</v>
          </cell>
        </row>
        <row r="696">
          <cell r="BC696" t="str">
            <v>Modoc</v>
          </cell>
          <cell r="BD696">
            <v>996</v>
          </cell>
          <cell r="BE696">
            <v>1068</v>
          </cell>
          <cell r="BF696">
            <v>1282</v>
          </cell>
          <cell r="BG696">
            <v>1480</v>
          </cell>
          <cell r="BH696">
            <v>1652</v>
          </cell>
          <cell r="BI696">
            <v>1822</v>
          </cell>
        </row>
        <row r="697">
          <cell r="BC697" t="str">
            <v>Mono</v>
          </cell>
          <cell r="BD697">
            <v>1352</v>
          </cell>
          <cell r="BE697">
            <v>1448</v>
          </cell>
          <cell r="BF697">
            <v>1736</v>
          </cell>
          <cell r="BG697">
            <v>2006</v>
          </cell>
          <cell r="BH697">
            <v>2240</v>
          </cell>
          <cell r="BI697">
            <v>2472</v>
          </cell>
        </row>
        <row r="698">
          <cell r="BC698" t="str">
            <v>Monterey</v>
          </cell>
          <cell r="BD698">
            <v>1270</v>
          </cell>
          <cell r="BE698">
            <v>1360</v>
          </cell>
          <cell r="BF698">
            <v>1632</v>
          </cell>
          <cell r="BG698">
            <v>1884</v>
          </cell>
          <cell r="BH698">
            <v>2102</v>
          </cell>
          <cell r="BI698">
            <v>2320</v>
          </cell>
        </row>
        <row r="699">
          <cell r="BC699" t="str">
            <v>Napa</v>
          </cell>
          <cell r="BD699">
            <v>1530</v>
          </cell>
          <cell r="BE699">
            <v>1638</v>
          </cell>
          <cell r="BF699">
            <v>1964</v>
          </cell>
          <cell r="BG699">
            <v>2270</v>
          </cell>
          <cell r="BH699">
            <v>2532</v>
          </cell>
          <cell r="BI699">
            <v>2794</v>
          </cell>
        </row>
        <row r="700">
          <cell r="BC700" t="str">
            <v>Nevada</v>
          </cell>
          <cell r="BD700">
            <v>1342</v>
          </cell>
          <cell r="BE700">
            <v>1438</v>
          </cell>
          <cell r="BF700">
            <v>1726</v>
          </cell>
          <cell r="BG700">
            <v>1994</v>
          </cell>
          <cell r="BH700">
            <v>2224</v>
          </cell>
          <cell r="BI700">
            <v>2456</v>
          </cell>
        </row>
        <row r="701">
          <cell r="BC701" t="str">
            <v>Orange</v>
          </cell>
          <cell r="BD701">
            <v>1640</v>
          </cell>
          <cell r="BE701">
            <v>1756</v>
          </cell>
          <cell r="BF701">
            <v>2110</v>
          </cell>
          <cell r="BG701">
            <v>2436</v>
          </cell>
          <cell r="BH701">
            <v>2716</v>
          </cell>
          <cell r="BI701">
            <v>2998</v>
          </cell>
        </row>
        <row r="702">
          <cell r="BC702" t="str">
            <v>Placer</v>
          </cell>
          <cell r="BD702">
            <v>1252</v>
          </cell>
          <cell r="BE702">
            <v>1340</v>
          </cell>
          <cell r="BF702">
            <v>1610</v>
          </cell>
          <cell r="BG702">
            <v>1860</v>
          </cell>
          <cell r="BH702">
            <v>2074</v>
          </cell>
          <cell r="BI702">
            <v>2288</v>
          </cell>
        </row>
        <row r="703">
          <cell r="BC703" t="str">
            <v>Plumas</v>
          </cell>
          <cell r="BD703">
            <v>996</v>
          </cell>
          <cell r="BE703">
            <v>1068</v>
          </cell>
          <cell r="BF703">
            <v>1282</v>
          </cell>
          <cell r="BG703">
            <v>1480</v>
          </cell>
          <cell r="BH703">
            <v>1652</v>
          </cell>
          <cell r="BI703">
            <v>1822</v>
          </cell>
        </row>
        <row r="704">
          <cell r="BC704" t="str">
            <v>Riverside</v>
          </cell>
          <cell r="BD704">
            <v>1086</v>
          </cell>
          <cell r="BE704">
            <v>1164</v>
          </cell>
          <cell r="BF704">
            <v>1396</v>
          </cell>
          <cell r="BG704">
            <v>1614</v>
          </cell>
          <cell r="BH704">
            <v>1802</v>
          </cell>
          <cell r="BI704">
            <v>1988</v>
          </cell>
        </row>
        <row r="705">
          <cell r="BC705" t="str">
            <v>Sacramento</v>
          </cell>
          <cell r="BD705">
            <v>1252</v>
          </cell>
          <cell r="BE705">
            <v>1340</v>
          </cell>
          <cell r="BF705">
            <v>1610</v>
          </cell>
          <cell r="BG705">
            <v>1860</v>
          </cell>
          <cell r="BH705">
            <v>2074</v>
          </cell>
          <cell r="BI705">
            <v>2288</v>
          </cell>
        </row>
        <row r="706">
          <cell r="BC706" t="str">
            <v>San Benito</v>
          </cell>
          <cell r="BD706">
            <v>1304</v>
          </cell>
          <cell r="BE706">
            <v>1396</v>
          </cell>
          <cell r="BF706">
            <v>1676</v>
          </cell>
          <cell r="BG706">
            <v>1936</v>
          </cell>
          <cell r="BH706">
            <v>2162</v>
          </cell>
          <cell r="BI706">
            <v>2384</v>
          </cell>
        </row>
        <row r="707">
          <cell r="BC707" t="str">
            <v>San Bernardino</v>
          </cell>
          <cell r="BD707">
            <v>1086</v>
          </cell>
          <cell r="BE707">
            <v>1164</v>
          </cell>
          <cell r="BF707">
            <v>1396</v>
          </cell>
          <cell r="BG707">
            <v>1614</v>
          </cell>
          <cell r="BH707">
            <v>1802</v>
          </cell>
          <cell r="BI707">
            <v>1988</v>
          </cell>
        </row>
        <row r="708">
          <cell r="BC708" t="str">
            <v>San Diego</v>
          </cell>
          <cell r="BD708">
            <v>1416</v>
          </cell>
          <cell r="BE708">
            <v>1518</v>
          </cell>
          <cell r="BF708">
            <v>1822</v>
          </cell>
          <cell r="BG708">
            <v>2106</v>
          </cell>
          <cell r="BH708">
            <v>2350</v>
          </cell>
          <cell r="BI708">
            <v>2592</v>
          </cell>
        </row>
        <row r="709">
          <cell r="BC709" t="str">
            <v>San Francisco</v>
          </cell>
          <cell r="BD709">
            <v>2052</v>
          </cell>
          <cell r="BE709">
            <v>2198</v>
          </cell>
          <cell r="BF709">
            <v>2636</v>
          </cell>
          <cell r="BG709">
            <v>3046</v>
          </cell>
          <cell r="BH709">
            <v>3400</v>
          </cell>
          <cell r="BI709">
            <v>3752</v>
          </cell>
        </row>
        <row r="710">
          <cell r="BC710" t="str">
            <v>San Joaquin</v>
          </cell>
          <cell r="BD710">
            <v>1044</v>
          </cell>
          <cell r="BE710">
            <v>1118</v>
          </cell>
          <cell r="BF710">
            <v>1342</v>
          </cell>
          <cell r="BG710">
            <v>1550</v>
          </cell>
          <cell r="BH710">
            <v>1730</v>
          </cell>
          <cell r="BI710">
            <v>1908</v>
          </cell>
        </row>
        <row r="711">
          <cell r="BC711" t="str">
            <v>San Luis Obispo</v>
          </cell>
          <cell r="BD711">
            <v>1350</v>
          </cell>
          <cell r="BE711">
            <v>1446</v>
          </cell>
          <cell r="BF711">
            <v>1734</v>
          </cell>
          <cell r="BG711">
            <v>2004</v>
          </cell>
          <cell r="BH711">
            <v>2236</v>
          </cell>
          <cell r="BI711">
            <v>2468</v>
          </cell>
        </row>
        <row r="712">
          <cell r="BC712" t="str">
            <v>San Mateo</v>
          </cell>
          <cell r="BD712">
            <v>2052</v>
          </cell>
          <cell r="BE712">
            <v>2198</v>
          </cell>
          <cell r="BF712">
            <v>2636</v>
          </cell>
          <cell r="BG712">
            <v>3046</v>
          </cell>
          <cell r="BH712">
            <v>3400</v>
          </cell>
          <cell r="BI712">
            <v>3752</v>
          </cell>
        </row>
        <row r="713">
          <cell r="BC713" t="str">
            <v>Santa Barbara</v>
          </cell>
          <cell r="BD713">
            <v>1404</v>
          </cell>
          <cell r="BE713">
            <v>1504</v>
          </cell>
          <cell r="BF713">
            <v>1804</v>
          </cell>
          <cell r="BG713">
            <v>2086</v>
          </cell>
          <cell r="BH713">
            <v>2326</v>
          </cell>
          <cell r="BI713">
            <v>2566</v>
          </cell>
        </row>
        <row r="714">
          <cell r="BC714" t="str">
            <v>Santa Clara</v>
          </cell>
          <cell r="BD714">
            <v>1862</v>
          </cell>
          <cell r="BE714">
            <v>1994</v>
          </cell>
          <cell r="BF714">
            <v>2392</v>
          </cell>
          <cell r="BG714">
            <v>2764</v>
          </cell>
          <cell r="BH714">
            <v>3084</v>
          </cell>
          <cell r="BI714">
            <v>3402</v>
          </cell>
        </row>
        <row r="715">
          <cell r="BC715" t="str">
            <v>Santa Cruz</v>
          </cell>
          <cell r="BD715">
            <v>1726</v>
          </cell>
          <cell r="BE715">
            <v>1850</v>
          </cell>
          <cell r="BF715">
            <v>2220</v>
          </cell>
          <cell r="BG715">
            <v>2562</v>
          </cell>
          <cell r="BH715">
            <v>2860</v>
          </cell>
          <cell r="BI715">
            <v>3156</v>
          </cell>
        </row>
        <row r="716">
          <cell r="BC716" t="str">
            <v>Shasta</v>
          </cell>
          <cell r="BD716">
            <v>996</v>
          </cell>
          <cell r="BE716">
            <v>1068</v>
          </cell>
          <cell r="BF716">
            <v>1282</v>
          </cell>
          <cell r="BG716">
            <v>1480</v>
          </cell>
          <cell r="BH716">
            <v>1652</v>
          </cell>
          <cell r="BI716">
            <v>1822</v>
          </cell>
        </row>
        <row r="717">
          <cell r="BC717" t="str">
            <v>Sierra</v>
          </cell>
          <cell r="BD717">
            <v>1112</v>
          </cell>
          <cell r="BE717">
            <v>1190</v>
          </cell>
          <cell r="BF717">
            <v>1430</v>
          </cell>
          <cell r="BG717">
            <v>1650</v>
          </cell>
          <cell r="BH717">
            <v>1842</v>
          </cell>
          <cell r="BI717">
            <v>2032</v>
          </cell>
        </row>
        <row r="718">
          <cell r="BC718" t="str">
            <v>Siskiyou</v>
          </cell>
          <cell r="BD718">
            <v>996</v>
          </cell>
          <cell r="BE718">
            <v>1068</v>
          </cell>
          <cell r="BF718">
            <v>1282</v>
          </cell>
          <cell r="BG718">
            <v>1480</v>
          </cell>
          <cell r="BH718">
            <v>1652</v>
          </cell>
          <cell r="BI718">
            <v>1822</v>
          </cell>
        </row>
        <row r="719">
          <cell r="BC719" t="str">
            <v>Solano</v>
          </cell>
          <cell r="BD719">
            <v>1304</v>
          </cell>
          <cell r="BE719">
            <v>1396</v>
          </cell>
          <cell r="BF719">
            <v>1676</v>
          </cell>
          <cell r="BG719">
            <v>1936</v>
          </cell>
          <cell r="BH719">
            <v>2162</v>
          </cell>
          <cell r="BI719">
            <v>2384</v>
          </cell>
        </row>
        <row r="720">
          <cell r="BC720" t="str">
            <v>Sonoma</v>
          </cell>
          <cell r="BD720">
            <v>1400</v>
          </cell>
          <cell r="BE720">
            <v>1500</v>
          </cell>
          <cell r="BF720">
            <v>1800</v>
          </cell>
          <cell r="BG720">
            <v>2076</v>
          </cell>
          <cell r="BH720">
            <v>2316</v>
          </cell>
          <cell r="BI720">
            <v>2556</v>
          </cell>
        </row>
        <row r="721">
          <cell r="BC721" t="str">
            <v>Stanislaus</v>
          </cell>
          <cell r="BD721">
            <v>996</v>
          </cell>
          <cell r="BE721">
            <v>1068</v>
          </cell>
          <cell r="BF721">
            <v>1282</v>
          </cell>
          <cell r="BG721">
            <v>1480</v>
          </cell>
          <cell r="BH721">
            <v>1652</v>
          </cell>
          <cell r="BI721">
            <v>1822</v>
          </cell>
        </row>
        <row r="722">
          <cell r="BC722" t="str">
            <v>Sutter</v>
          </cell>
          <cell r="BD722">
            <v>996</v>
          </cell>
          <cell r="BE722">
            <v>1068</v>
          </cell>
          <cell r="BF722">
            <v>1282</v>
          </cell>
          <cell r="BG722">
            <v>1480</v>
          </cell>
          <cell r="BH722">
            <v>1652</v>
          </cell>
          <cell r="BI722">
            <v>1822</v>
          </cell>
        </row>
        <row r="723">
          <cell r="BC723" t="str">
            <v>Tehama</v>
          </cell>
          <cell r="BD723">
            <v>996</v>
          </cell>
          <cell r="BE723">
            <v>1068</v>
          </cell>
          <cell r="BF723">
            <v>1282</v>
          </cell>
          <cell r="BG723">
            <v>1480</v>
          </cell>
          <cell r="BH723">
            <v>1652</v>
          </cell>
          <cell r="BI723">
            <v>1822</v>
          </cell>
        </row>
        <row r="724">
          <cell r="BC724" t="str">
            <v>Trinity</v>
          </cell>
          <cell r="BD724">
            <v>996</v>
          </cell>
          <cell r="BE724">
            <v>1068</v>
          </cell>
          <cell r="BF724">
            <v>1282</v>
          </cell>
          <cell r="BG724">
            <v>1480</v>
          </cell>
          <cell r="BH724">
            <v>1652</v>
          </cell>
          <cell r="BI724">
            <v>1822</v>
          </cell>
        </row>
        <row r="725">
          <cell r="BC725" t="str">
            <v>Tulare</v>
          </cell>
          <cell r="BD725">
            <v>996</v>
          </cell>
          <cell r="BE725">
            <v>1068</v>
          </cell>
          <cell r="BF725">
            <v>1282</v>
          </cell>
          <cell r="BG725">
            <v>1480</v>
          </cell>
          <cell r="BH725">
            <v>1652</v>
          </cell>
          <cell r="BI725">
            <v>1822</v>
          </cell>
        </row>
        <row r="726">
          <cell r="BC726" t="str">
            <v>Tuolumne</v>
          </cell>
          <cell r="BD726">
            <v>1114</v>
          </cell>
          <cell r="BE726">
            <v>1192</v>
          </cell>
          <cell r="BF726">
            <v>1432</v>
          </cell>
          <cell r="BG726">
            <v>1652</v>
          </cell>
          <cell r="BH726">
            <v>1844</v>
          </cell>
          <cell r="BI726">
            <v>2036</v>
          </cell>
        </row>
        <row r="727">
          <cell r="BC727" t="str">
            <v>Ventura</v>
          </cell>
          <cell r="BD727">
            <v>1586</v>
          </cell>
          <cell r="BE727">
            <v>1700</v>
          </cell>
          <cell r="BF727">
            <v>2040</v>
          </cell>
          <cell r="BG727">
            <v>2356</v>
          </cell>
          <cell r="BH727">
            <v>2626</v>
          </cell>
          <cell r="BI727">
            <v>2900</v>
          </cell>
        </row>
        <row r="728">
          <cell r="BC728" t="str">
            <v>Yolo</v>
          </cell>
          <cell r="BD728">
            <v>1264</v>
          </cell>
          <cell r="BE728">
            <v>1354</v>
          </cell>
          <cell r="BF728">
            <v>1624</v>
          </cell>
          <cell r="BG728">
            <v>1876</v>
          </cell>
          <cell r="BH728">
            <v>2094</v>
          </cell>
          <cell r="BI728">
            <v>2312</v>
          </cell>
        </row>
        <row r="729">
          <cell r="BC729" t="str">
            <v>Yuba</v>
          </cell>
          <cell r="BD729">
            <v>996</v>
          </cell>
          <cell r="BE729">
            <v>1068</v>
          </cell>
          <cell r="BF729">
            <v>1282</v>
          </cell>
          <cell r="BG729">
            <v>1480</v>
          </cell>
          <cell r="BH729">
            <v>1652</v>
          </cell>
          <cell r="BI729">
            <v>1822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 Matrix"/>
      <sheetName val="Feasibility"/>
      <sheetName val="100%RENTS"/>
    </sheetNames>
    <sheetDataSet>
      <sheetData sheetId="0" refreshError="1">
        <row r="1">
          <cell r="A1">
            <v>39505.471525115739</v>
          </cell>
        </row>
        <row r="2">
          <cell r="A2" t="str">
            <v>Project Name:</v>
          </cell>
          <cell r="B2">
            <v>0</v>
          </cell>
          <cell r="E2" t="str">
            <v>Square Footage of Site:</v>
          </cell>
          <cell r="G2">
            <v>0</v>
          </cell>
        </row>
        <row r="3">
          <cell r="A3" t="str">
            <v>Project Number:</v>
          </cell>
          <cell r="E3" t="str">
            <v>Acre Conversion:</v>
          </cell>
          <cell r="G3">
            <v>0</v>
          </cell>
          <cell r="H3" t="str">
            <v>=(sqft / 43,560)</v>
          </cell>
        </row>
        <row r="4">
          <cell r="A4" t="str">
            <v>County:</v>
          </cell>
          <cell r="B4" t="str">
            <v>(select one)</v>
          </cell>
          <cell r="E4" t="str">
            <v>Analyst:</v>
          </cell>
        </row>
        <row r="5">
          <cell r="A5" t="str">
            <v>Total units in project:</v>
          </cell>
          <cell r="B5">
            <v>0</v>
          </cell>
          <cell r="C5" t="str">
            <v>(excluding managers' unit)</v>
          </cell>
          <cell r="E5" t="str">
            <v xml:space="preserve">Set-Aside: </v>
          </cell>
          <cell r="G5" t="str">
            <v>N/A</v>
          </cell>
        </row>
        <row r="6">
          <cell r="A6" t="str">
            <v>Housing Type:</v>
          </cell>
          <cell r="B6" t="str">
            <v>(select one)</v>
          </cell>
          <cell r="E6" t="str">
            <v>Geographic Area:</v>
          </cell>
          <cell r="G6" t="str">
            <v>Alameda, Contra Costa, Marin, Napa, Solano, Sonoma Counties</v>
          </cell>
        </row>
        <row r="8">
          <cell r="A8" t="str">
            <v xml:space="preserve">CONFIRMATION OF AFFORDABILITY LEVEL POINTS </v>
          </cell>
        </row>
        <row r="9">
          <cell r="A9" t="str">
            <v>Number of Bedrooms</v>
          </cell>
          <cell r="B9" t="str">
            <v>Number of Units</v>
          </cell>
          <cell r="C9" t="str">
            <v>Proposed</v>
          </cell>
          <cell r="D9" t="str">
            <v>Total Monthly</v>
          </cell>
          <cell r="E9">
            <v>1</v>
          </cell>
          <cell r="F9" t="str">
            <v>Total Mo</v>
          </cell>
          <cell r="G9" t="str">
            <v>Proposed</v>
          </cell>
          <cell r="H9" t="str">
            <v>Total Monthly</v>
          </cell>
        </row>
        <row r="10">
          <cell r="C10" t="str">
            <v>Rents</v>
          </cell>
          <cell r="D10" t="str">
            <v>Proposed</v>
          </cell>
          <cell r="E10" t="str">
            <v>Rents</v>
          </cell>
          <cell r="F10">
            <v>1</v>
          </cell>
          <cell r="G10" t="str">
            <v>wo/util</v>
          </cell>
          <cell r="H10" t="str">
            <v>w/o util</v>
          </cell>
        </row>
        <row r="11">
          <cell r="A11" t="e">
            <v>#N/A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e">
            <v>#N/A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e">
            <v>#N/A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e">
            <v>#N/A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e">
            <v>#N/A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e">
            <v>#N/A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e">
            <v>#N/A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e">
            <v>#N/A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e">
            <v>#N/A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e">
            <v>#N/A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e">
            <v>#N/A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e">
            <v>#N/A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e">
            <v>#N/A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e">
            <v>#N/A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e">
            <v>#N/A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e">
            <v>#N/A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e">
            <v>#N/A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e">
            <v>#N/A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e">
            <v>#N/A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e">
            <v>#N/A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e">
            <v>#N/A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e">
            <v>#N/A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e">
            <v>#N/A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e">
            <v>#N/A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e">
            <v>#N/A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Total Low-Income Units:</v>
          </cell>
          <cell r="B36">
            <v>0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</row>
        <row r="37">
          <cell r="A37" t="str">
            <v>Average Affordability</v>
          </cell>
          <cell r="H37" t="str">
            <v>% of units</v>
          </cell>
        </row>
        <row r="38">
          <cell r="A38" t="str">
            <v xml:space="preserve">Threshold </v>
          </cell>
          <cell r="C38">
            <v>0.4</v>
          </cell>
          <cell r="H38" t="str">
            <v xml:space="preserve">@ each </v>
          </cell>
        </row>
        <row r="39">
          <cell r="A39" t="str">
            <v>Proposed Av Afford</v>
          </cell>
          <cell r="C39" t="e">
            <v>#DIV/0!</v>
          </cell>
          <cell r="H39" t="str">
            <v>Income Level</v>
          </cell>
        </row>
        <row r="40">
          <cell r="A40" t="str">
            <v>Difference</v>
          </cell>
          <cell r="C40" t="e">
            <v>#DIV/0!</v>
          </cell>
          <cell r="H40" t="e">
            <v>#DIV/0!</v>
          </cell>
        </row>
        <row r="41">
          <cell r="H41" t="e">
            <v>#DIV/0!</v>
          </cell>
        </row>
        <row r="42">
          <cell r="A42" t="str">
            <v>Elevator</v>
          </cell>
          <cell r="C42">
            <v>0</v>
          </cell>
          <cell r="F42" t="str">
            <v>no</v>
          </cell>
          <cell r="H42" t="e">
            <v>#DIV/0!</v>
          </cell>
        </row>
        <row r="43">
          <cell r="A43" t="str">
            <v>3+ Energy Efficiency Features</v>
          </cell>
          <cell r="C43">
            <v>0</v>
          </cell>
          <cell r="F43" t="str">
            <v>no</v>
          </cell>
          <cell r="H43" t="e">
            <v>#DIV/0!</v>
          </cell>
        </row>
        <row r="44">
          <cell r="A44" t="str">
            <v>Number Extraordinary Features</v>
          </cell>
          <cell r="C44">
            <v>0</v>
          </cell>
          <cell r="D44" t="str">
            <v>(Actual Number)</v>
          </cell>
          <cell r="H44" t="e">
            <v>#DIV/0!</v>
          </cell>
        </row>
        <row r="45">
          <cell r="A45" t="str">
            <v>Seismic</v>
          </cell>
          <cell r="C45">
            <v>0</v>
          </cell>
          <cell r="F45" t="str">
            <v>no</v>
          </cell>
          <cell r="H45" t="e">
            <v>#DIV/0!</v>
          </cell>
        </row>
        <row r="46">
          <cell r="A46" t="str">
            <v>Enviromental Mitigation</v>
          </cell>
          <cell r="C46">
            <v>0</v>
          </cell>
          <cell r="F46" t="str">
            <v>no</v>
          </cell>
          <cell r="H46" t="e">
            <v>#DIV/0!</v>
          </cell>
        </row>
        <row r="47">
          <cell r="A47" t="str">
            <v>Impact Fees (Attach. 38A)</v>
          </cell>
          <cell r="C47">
            <v>0</v>
          </cell>
          <cell r="F47" t="str">
            <v>no</v>
          </cell>
          <cell r="H47" t="e">
            <v>#DIV/0!</v>
          </cell>
        </row>
        <row r="48">
          <cell r="A48" t="str">
            <v>100% Special Needs</v>
          </cell>
          <cell r="C48">
            <v>0</v>
          </cell>
          <cell r="F48" t="str">
            <v>no</v>
          </cell>
          <cell r="H48" t="e">
            <v>#DIV/0!</v>
          </cell>
        </row>
        <row r="49">
          <cell r="A49" t="str">
            <v>Day Care Center</v>
          </cell>
          <cell r="C49">
            <v>0</v>
          </cell>
          <cell r="F49" t="str">
            <v>no</v>
          </cell>
          <cell r="H49" t="e">
            <v>#DIV/0!</v>
          </cell>
        </row>
        <row r="50">
          <cell r="A50" t="str">
            <v>Prevailing wages (38B)</v>
          </cell>
          <cell r="C50">
            <v>0</v>
          </cell>
          <cell r="F50" t="str">
            <v>no</v>
          </cell>
          <cell r="H50" t="e">
            <v>#DIV/0!</v>
          </cell>
        </row>
        <row r="51">
          <cell r="A51" t="str">
            <v>Sub Terranean Parking (38B)(i)</v>
          </cell>
          <cell r="C51">
            <v>0</v>
          </cell>
          <cell r="F51" t="str">
            <v>no</v>
          </cell>
          <cell r="H51" t="e">
            <v>#DIV/0!</v>
          </cell>
        </row>
        <row r="52">
          <cell r="A52" t="str">
            <v>* New Energy Tech.  (38E)</v>
          </cell>
          <cell r="C52">
            <v>0</v>
          </cell>
          <cell r="F52" t="str">
            <v>no</v>
          </cell>
          <cell r="H52" t="e">
            <v>#DIV/0!</v>
          </cell>
        </row>
        <row r="53">
          <cell r="A53" t="str">
            <v>** 55-Year Afford. Restriction</v>
          </cell>
          <cell r="C53">
            <v>0</v>
          </cell>
          <cell r="F53" t="str">
            <v>no</v>
          </cell>
        </row>
        <row r="54">
          <cell r="A54" t="str">
            <v>DDA/ QCT</v>
          </cell>
          <cell r="B54" t="str">
            <v>60%</v>
          </cell>
          <cell r="C54">
            <v>0</v>
          </cell>
          <cell r="D54" t="str">
            <v>80% W/50%</v>
          </cell>
          <cell r="E54">
            <v>0</v>
          </cell>
          <cell r="F54" t="str">
            <v>(1=Y or 0=N)</v>
          </cell>
        </row>
        <row r="55">
          <cell r="A55" t="str">
            <v>NON-DDA/QCT</v>
          </cell>
          <cell r="B55" t="str">
            <v>80%</v>
          </cell>
          <cell r="C55">
            <v>1</v>
          </cell>
          <cell r="D55" t="str">
            <v>100%/W/50%</v>
          </cell>
          <cell r="E55">
            <v>0</v>
          </cell>
          <cell r="F55" t="str">
            <v>(1=Y or 0=N)</v>
          </cell>
        </row>
        <row r="56">
          <cell r="A56" t="str">
            <v>Basis Limit Calculation</v>
          </cell>
        </row>
        <row r="57">
          <cell r="A57" t="str">
            <v>Unit Size</v>
          </cell>
          <cell r="B57" t="str">
            <v>Unit Basis Limit</v>
          </cell>
          <cell r="D57" t="str">
            <v>No. of Units</v>
          </cell>
          <cell r="E57" t="str">
            <v>(Basis) X (No. of Units)</v>
          </cell>
        </row>
        <row r="58">
          <cell r="A58" t="str">
            <v>SRO/STUDIO</v>
          </cell>
          <cell r="B58">
            <v>0</v>
          </cell>
          <cell r="D58">
            <v>0</v>
          </cell>
          <cell r="E58">
            <v>0</v>
          </cell>
          <cell r="G58" t="str">
            <v>a)</v>
          </cell>
          <cell r="H58">
            <v>0</v>
          </cell>
        </row>
        <row r="59">
          <cell r="A59" t="str">
            <v>1 Bedroom</v>
          </cell>
          <cell r="B59">
            <v>0</v>
          </cell>
          <cell r="D59">
            <v>0</v>
          </cell>
          <cell r="E59">
            <v>0</v>
          </cell>
          <cell r="G59" t="str">
            <v>b)</v>
          </cell>
          <cell r="H59">
            <v>0</v>
          </cell>
        </row>
        <row r="60">
          <cell r="A60" t="str">
            <v>2 Bedrooms</v>
          </cell>
          <cell r="B60">
            <v>0</v>
          </cell>
          <cell r="D60">
            <v>0</v>
          </cell>
          <cell r="E60">
            <v>0</v>
          </cell>
          <cell r="G60" t="str">
            <v>c)</v>
          </cell>
          <cell r="H60">
            <v>0</v>
          </cell>
        </row>
        <row r="61">
          <cell r="A61" t="str">
            <v>3 Bedrooms</v>
          </cell>
          <cell r="B61">
            <v>0</v>
          </cell>
          <cell r="D61">
            <v>0</v>
          </cell>
          <cell r="E61">
            <v>0</v>
          </cell>
          <cell r="G61" t="str">
            <v>d)</v>
          </cell>
          <cell r="H61">
            <v>0</v>
          </cell>
        </row>
        <row r="62">
          <cell r="A62" t="str">
            <v>4+ Bedrooms</v>
          </cell>
          <cell r="B62">
            <v>0</v>
          </cell>
          <cell r="D62">
            <v>0</v>
          </cell>
          <cell r="E62">
            <v>0</v>
          </cell>
          <cell r="G62" t="str">
            <v>e)</v>
          </cell>
        </row>
        <row r="63">
          <cell r="B63" t="str">
            <v>1= yes 2= no</v>
          </cell>
          <cell r="D63" t="str">
            <v>max %</v>
          </cell>
          <cell r="E63">
            <v>0</v>
          </cell>
          <cell r="G63" t="str">
            <v>f)</v>
          </cell>
        </row>
        <row r="64">
          <cell r="A64" t="str">
            <v>a) prev wages</v>
          </cell>
          <cell r="B64">
            <v>0</v>
          </cell>
          <cell r="D64">
            <v>0.2</v>
          </cell>
          <cell r="E64">
            <v>0</v>
          </cell>
          <cell r="G64" t="str">
            <v>g)</v>
          </cell>
        </row>
        <row r="65">
          <cell r="A65" t="str">
            <v>b) parking</v>
          </cell>
          <cell r="B65">
            <v>0</v>
          </cell>
          <cell r="D65">
            <v>7.0000000000000007E-2</v>
          </cell>
          <cell r="E65">
            <v>0</v>
          </cell>
          <cell r="G65" t="str">
            <v>h)</v>
          </cell>
        </row>
        <row r="66">
          <cell r="A66" t="str">
            <v>c) day care center</v>
          </cell>
          <cell r="B66">
            <v>0</v>
          </cell>
          <cell r="D66">
            <v>0.02</v>
          </cell>
          <cell r="E66">
            <v>0</v>
          </cell>
          <cell r="G66" t="str">
            <v>i)</v>
          </cell>
          <cell r="H66">
            <v>0</v>
          </cell>
        </row>
        <row r="67">
          <cell r="A67" t="str">
            <v>d) special needs</v>
          </cell>
          <cell r="B67">
            <v>0</v>
          </cell>
          <cell r="D67">
            <v>0.02</v>
          </cell>
          <cell r="E67">
            <v>0</v>
          </cell>
          <cell r="G67" t="str">
            <v>total</v>
          </cell>
          <cell r="H67">
            <v>0</v>
          </cell>
        </row>
        <row r="68">
          <cell r="A68" t="str">
            <v>e) 3 title 24 selections</v>
          </cell>
          <cell r="B68">
            <v>0</v>
          </cell>
          <cell r="D68">
            <v>0.04</v>
          </cell>
          <cell r="E68">
            <v>0</v>
          </cell>
          <cell r="G68" t="str">
            <v>pass 39% test?</v>
          </cell>
        </row>
        <row r="69">
          <cell r="A69" t="str">
            <v>f) seismic/enviro</v>
          </cell>
          <cell r="B69">
            <v>0</v>
          </cell>
          <cell r="D69">
            <v>0.15</v>
          </cell>
          <cell r="E69">
            <v>0</v>
          </cell>
          <cell r="G69" t="str">
            <v>max=</v>
          </cell>
          <cell r="H69">
            <v>0</v>
          </cell>
        </row>
        <row r="70">
          <cell r="A70" t="str">
            <v>g) energies</v>
          </cell>
          <cell r="B70">
            <v>0</v>
          </cell>
          <cell r="D70">
            <v>0.05</v>
          </cell>
          <cell r="E70">
            <v>0</v>
          </cell>
          <cell r="G70" t="str">
            <v>max=</v>
          </cell>
          <cell r="H70">
            <v>0</v>
          </cell>
        </row>
        <row r="71">
          <cell r="A71" t="str">
            <v>h) impact fees</v>
          </cell>
          <cell r="B71">
            <v>0</v>
          </cell>
        </row>
        <row r="72">
          <cell r="A72" t="str">
            <v>i) elevator</v>
          </cell>
          <cell r="B72">
            <v>0</v>
          </cell>
          <cell r="D72">
            <v>0.1</v>
          </cell>
          <cell r="E72">
            <v>0</v>
          </cell>
        </row>
        <row r="73">
          <cell r="E73">
            <v>0</v>
          </cell>
          <cell r="G73" t="str">
            <v>ADJUSTED THRESHOLD BASIS LIMIT</v>
          </cell>
        </row>
        <row r="119">
          <cell r="A119" t="str">
            <v>Page 7</v>
          </cell>
          <cell r="C119" t="str">
            <v>Basis Limit</v>
          </cell>
          <cell r="D119" t="str">
            <v>Basis x</v>
          </cell>
          <cell r="E119" t="str">
            <v xml:space="preserve">Total </v>
          </cell>
        </row>
        <row r="120">
          <cell r="A120" t="str">
            <v># bedrms</v>
          </cell>
          <cell r="B120" t="str">
            <v># Units</v>
          </cell>
          <cell r="D120" t="str">
            <v># Units</v>
          </cell>
          <cell r="E120" t="str">
            <v>Bedrooms</v>
          </cell>
          <cell r="H120" t="str">
            <v>Calculation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1</v>
          </cell>
          <cell r="B122">
            <v>24</v>
          </cell>
          <cell r="C122">
            <v>136428</v>
          </cell>
          <cell r="D122">
            <v>3274272</v>
          </cell>
          <cell r="E122">
            <v>24</v>
          </cell>
          <cell r="H122">
            <v>0.02</v>
          </cell>
        </row>
        <row r="123">
          <cell r="A123">
            <v>2</v>
          </cell>
          <cell r="B123">
            <v>32</v>
          </cell>
          <cell r="C123">
            <v>165898</v>
          </cell>
          <cell r="D123">
            <v>5308736</v>
          </cell>
          <cell r="E123">
            <v>64</v>
          </cell>
          <cell r="H123">
            <v>274675.36</v>
          </cell>
        </row>
        <row r="124">
          <cell r="A124">
            <v>3</v>
          </cell>
          <cell r="B124">
            <v>24</v>
          </cell>
          <cell r="C124">
            <v>214615</v>
          </cell>
          <cell r="D124">
            <v>5150760</v>
          </cell>
          <cell r="E124">
            <v>72</v>
          </cell>
          <cell r="H124">
            <v>0.04</v>
          </cell>
        </row>
        <row r="125">
          <cell r="A125">
            <v>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H125">
            <v>549350.72</v>
          </cell>
        </row>
        <row r="126">
          <cell r="A126">
            <v>5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H126">
            <v>0.05</v>
          </cell>
        </row>
        <row r="127">
          <cell r="A127" t="str">
            <v>Threshold Basis Limits</v>
          </cell>
          <cell r="B127">
            <v>80</v>
          </cell>
          <cell r="C127" t="str">
            <v>Total</v>
          </cell>
          <cell r="D127">
            <v>13733768</v>
          </cell>
          <cell r="E127">
            <v>160</v>
          </cell>
          <cell r="F127" t="str">
            <v>Features</v>
          </cell>
          <cell r="H127">
            <v>686688.4</v>
          </cell>
        </row>
        <row r="128">
          <cell r="A128" t="str">
            <v>Prevailing Wages (17B)</v>
          </cell>
          <cell r="B128" t="str">
            <v xml:space="preserve">plus </v>
          </cell>
          <cell r="C128">
            <v>0.2</v>
          </cell>
          <cell r="D128">
            <v>0</v>
          </cell>
          <cell r="E128">
            <v>0</v>
          </cell>
          <cell r="F128" t="str">
            <v>no</v>
          </cell>
          <cell r="H128">
            <v>7.0000000000000007E-2</v>
          </cell>
        </row>
        <row r="129">
          <cell r="A129" t="str">
            <v>Sub Terranean Parking</v>
          </cell>
          <cell r="B129" t="str">
            <v xml:space="preserve">plus </v>
          </cell>
          <cell r="C129">
            <v>7.0000000000000007E-2</v>
          </cell>
          <cell r="D129">
            <v>0</v>
          </cell>
          <cell r="E129">
            <v>0</v>
          </cell>
          <cell r="F129" t="str">
            <v>no</v>
          </cell>
          <cell r="H129">
            <v>961363.76000000013</v>
          </cell>
        </row>
        <row r="130">
          <cell r="A130" t="str">
            <v>Day Care Center</v>
          </cell>
          <cell r="B130" t="str">
            <v xml:space="preserve">plus </v>
          </cell>
          <cell r="C130">
            <v>0.02</v>
          </cell>
          <cell r="D130">
            <v>0</v>
          </cell>
          <cell r="E130">
            <v>0</v>
          </cell>
          <cell r="F130" t="str">
            <v>no</v>
          </cell>
          <cell r="H130">
            <v>0.12</v>
          </cell>
        </row>
        <row r="131">
          <cell r="A131" t="str">
            <v>100% Special Needs</v>
          </cell>
          <cell r="B131" t="str">
            <v xml:space="preserve">plus </v>
          </cell>
          <cell r="C131">
            <v>0.02</v>
          </cell>
          <cell r="D131">
            <v>0</v>
          </cell>
          <cell r="E131">
            <v>0</v>
          </cell>
          <cell r="F131" t="str">
            <v>no</v>
          </cell>
          <cell r="H131">
            <v>1648052.16</v>
          </cell>
        </row>
        <row r="132">
          <cell r="A132" t="str">
            <v>Sub-total 29% Limitation</v>
          </cell>
          <cell r="D132">
            <v>0</v>
          </cell>
          <cell r="E132">
            <v>0</v>
          </cell>
          <cell r="F132" t="str">
            <v>- MUST BE &lt; = 29%.</v>
          </cell>
          <cell r="H132">
            <v>0.15</v>
          </cell>
        </row>
        <row r="133">
          <cell r="A133" t="str">
            <v>3+ Efficiency Items</v>
          </cell>
          <cell r="B133" t="str">
            <v xml:space="preserve">plus </v>
          </cell>
          <cell r="C133">
            <v>0.04</v>
          </cell>
          <cell r="D133">
            <v>0</v>
          </cell>
          <cell r="F133" t="str">
            <v>no</v>
          </cell>
          <cell r="H133">
            <v>2060065.2</v>
          </cell>
        </row>
        <row r="134">
          <cell r="A134" t="str">
            <v xml:space="preserve">Seismic or Environmental </v>
          </cell>
          <cell r="B134" t="str">
            <v xml:space="preserve">plus </v>
          </cell>
          <cell r="C134" t="str">
            <v>Up to 15%</v>
          </cell>
          <cell r="D134">
            <v>0</v>
          </cell>
          <cell r="F134" t="str">
            <v>no</v>
          </cell>
          <cell r="H134">
            <v>0.2</v>
          </cell>
        </row>
        <row r="135">
          <cell r="A135" t="str">
            <v>New Energy Technologies</v>
          </cell>
          <cell r="B135" t="str">
            <v xml:space="preserve">plus </v>
          </cell>
          <cell r="C135" t="str">
            <v>Up to 5%</v>
          </cell>
          <cell r="D135">
            <v>0</v>
          </cell>
          <cell r="F135" t="str">
            <v>no</v>
          </cell>
          <cell r="H135">
            <v>2746753.6</v>
          </cell>
        </row>
        <row r="136">
          <cell r="A136" t="str">
            <v>Impact Fees</v>
          </cell>
          <cell r="B136" t="str">
            <v xml:space="preserve">plus </v>
          </cell>
          <cell r="C136" t="str">
            <v>impact fees</v>
          </cell>
          <cell r="D136">
            <v>1507918</v>
          </cell>
          <cell r="F136" t="str">
            <v>no</v>
          </cell>
          <cell r="H136">
            <v>0.4</v>
          </cell>
        </row>
        <row r="137">
          <cell r="A137" t="str">
            <v>High Cost Area/QCT</v>
          </cell>
          <cell r="B137" t="str">
            <v xml:space="preserve">plus </v>
          </cell>
          <cell r="C137" t="str">
            <v>60% or 80%</v>
          </cell>
          <cell r="D137">
            <v>0</v>
          </cell>
          <cell r="F137" t="str">
            <v>no</v>
          </cell>
          <cell r="H137">
            <v>5493507.2000000002</v>
          </cell>
        </row>
        <row r="138">
          <cell r="A138" t="str">
            <v xml:space="preserve">Non High Cost Area/QCT </v>
          </cell>
          <cell r="B138" t="str">
            <v xml:space="preserve">plus </v>
          </cell>
          <cell r="C138" t="str">
            <v>80% or 100%</v>
          </cell>
          <cell r="D138">
            <v>10987014.4</v>
          </cell>
          <cell r="F138" t="str">
            <v>no</v>
          </cell>
          <cell r="H138">
            <v>0.6</v>
          </cell>
        </row>
        <row r="139">
          <cell r="A139" t="str">
            <v>MAX. THRESHOLD BASIS LIMIT BEFORE 10%</v>
          </cell>
          <cell r="D139">
            <v>26228700.399999999</v>
          </cell>
          <cell r="H139">
            <v>8240260.7999999998</v>
          </cell>
        </row>
        <row r="140">
          <cell r="A140" t="str">
            <v>10% County Boost</v>
          </cell>
          <cell r="D140" t="e">
            <v>#N/A</v>
          </cell>
        </row>
        <row r="141">
          <cell r="A141" t="str">
            <v>MAX. ADJUSTED THRESHOLD BASIS LIMIT</v>
          </cell>
          <cell r="D141" t="e">
            <v>#N/A</v>
          </cell>
          <cell r="H141">
            <v>0.8</v>
          </cell>
        </row>
        <row r="142">
          <cell r="A142" t="str">
            <v>TOTAL Req. Unadj. Eligible Basis (page 33)</v>
          </cell>
          <cell r="D142">
            <v>13737191</v>
          </cell>
          <cell r="H142">
            <v>10987014.4</v>
          </cell>
        </row>
        <row r="143">
          <cell r="A143" t="str">
            <v>(Basis per Bedroom)</v>
          </cell>
          <cell r="D143">
            <v>85857.443750000006</v>
          </cell>
          <cell r="F143" t="str">
            <v>Density Per Acre</v>
          </cell>
          <cell r="H143" t="e">
            <v>#DIV/0!</v>
          </cell>
        </row>
      </sheetData>
      <sheetData sheetId="1" refreshError="1">
        <row r="4">
          <cell r="X4">
            <v>39505.471525115739</v>
          </cell>
          <cell r="AC4" t="str">
            <v xml:space="preserve">     TAX CREDIT ALLOCATION COMMITTEE</v>
          </cell>
          <cell r="AJ4" t="str">
            <v xml:space="preserve">Date Prepared:  </v>
          </cell>
          <cell r="AL4">
            <v>39505.471525115739</v>
          </cell>
        </row>
        <row r="5">
          <cell r="X5" t="str">
            <v>Analyst:</v>
          </cell>
          <cell r="Y5">
            <v>0</v>
          </cell>
          <cell r="AC5" t="str">
            <v xml:space="preserve">      PROJECT EVALUATION WORKSHEET</v>
          </cell>
          <cell r="AJ5" t="str">
            <v>Project Stage:</v>
          </cell>
          <cell r="AL5" t="str">
            <v>Preliminary Reservation</v>
          </cell>
        </row>
        <row r="7">
          <cell r="X7" t="str">
            <v>Project Number:</v>
          </cell>
          <cell r="AA7" t="e">
            <v>#VALUE!</v>
          </cell>
          <cell r="AD7" t="str">
            <v xml:space="preserve">            Credit Requested:</v>
          </cell>
          <cell r="AH7" t="str">
            <v>Recommended:</v>
          </cell>
          <cell r="AJ7" t="str">
            <v>Max Threshold Basis Limit</v>
          </cell>
          <cell r="AL7">
            <v>14395413</v>
          </cell>
        </row>
        <row r="8">
          <cell r="X8" t="str">
            <v>Project Name:</v>
          </cell>
          <cell r="AA8">
            <v>0</v>
          </cell>
          <cell r="AD8" t="str">
            <v xml:space="preserve">  Federal</v>
          </cell>
          <cell r="AF8">
            <v>0</v>
          </cell>
          <cell r="AH8" t="e">
            <v>#DIV/0!</v>
          </cell>
          <cell r="AJ8" t="str">
            <v>Prevailing Wages</v>
          </cell>
          <cell r="AL8" t="str">
            <v>No</v>
          </cell>
        </row>
        <row r="9">
          <cell r="X9" t="str">
            <v>County:</v>
          </cell>
          <cell r="AA9" t="str">
            <v>(select one)</v>
          </cell>
          <cell r="AD9" t="str">
            <v xml:space="preserve">  State</v>
          </cell>
          <cell r="AF9">
            <v>0</v>
          </cell>
          <cell r="AH9" t="e">
            <v>#DIV/0!</v>
          </cell>
          <cell r="AJ9" t="str">
            <v>Sub Terranean Parking</v>
          </cell>
          <cell r="AL9" t="str">
            <v>No</v>
          </cell>
        </row>
        <row r="10">
          <cell r="X10" t="str">
            <v xml:space="preserve">Geographic Area: </v>
          </cell>
          <cell r="AA10" t="str">
            <v>Alameda, Contra Costa, Marin, Napa, Solano, Sonoma Counties</v>
          </cell>
          <cell r="AJ10" t="str">
            <v>Day Care Center</v>
          </cell>
          <cell r="AL10" t="str">
            <v>No</v>
          </cell>
        </row>
        <row r="11">
          <cell r="X11" t="str">
            <v>Geographic Apportionment</v>
          </cell>
          <cell r="AA11" t="str">
            <v>Yes</v>
          </cell>
          <cell r="AD11" t="str">
            <v>Re-Application:</v>
          </cell>
          <cell r="AF11">
            <v>0</v>
          </cell>
          <cell r="AJ11" t="str">
            <v xml:space="preserve">100% Special Needs </v>
          </cell>
          <cell r="AL11" t="str">
            <v>No</v>
          </cell>
        </row>
        <row r="12">
          <cell r="X12" t="str">
            <v>Type of Project:</v>
          </cell>
          <cell r="AA12" t="str">
            <v>(select one)</v>
          </cell>
          <cell r="AD12" t="str">
            <v>Project Number:</v>
          </cell>
          <cell r="AF12">
            <v>0</v>
          </cell>
          <cell r="AJ12" t="str">
            <v>Three Eff. Features</v>
          </cell>
          <cell r="AL12" t="str">
            <v>No</v>
          </cell>
        </row>
        <row r="13">
          <cell r="X13" t="str">
            <v>Selected Set-Aside:</v>
          </cell>
          <cell r="AA13" t="str">
            <v>N/A</v>
          </cell>
          <cell r="AD13" t="str">
            <v>Amount Currently Reserved:</v>
          </cell>
          <cell r="AJ13" t="str">
            <v>Seismic Upgrades/Environmental Mitigation</v>
          </cell>
          <cell r="AL13" t="str">
            <v>No</v>
          </cell>
        </row>
        <row r="14">
          <cell r="X14" t="str">
            <v>Type of Construction:</v>
          </cell>
          <cell r="AA14" t="str">
            <v>NC</v>
          </cell>
          <cell r="AD14" t="str">
            <v>Federal Amount:</v>
          </cell>
          <cell r="AF14">
            <v>0</v>
          </cell>
          <cell r="AJ14" t="str">
            <v xml:space="preserve">New Energy Technologies </v>
          </cell>
          <cell r="AL14" t="str">
            <v>No</v>
          </cell>
        </row>
        <row r="15">
          <cell r="X15" t="str">
            <v>Elevator:</v>
          </cell>
          <cell r="AA15">
            <v>0</v>
          </cell>
          <cell r="AD15" t="str">
            <v>State Amount:</v>
          </cell>
          <cell r="AF15">
            <v>0</v>
          </cell>
          <cell r="AJ15" t="str">
            <v>Local Impact Fees</v>
          </cell>
          <cell r="AL15" t="str">
            <v>Yes</v>
          </cell>
        </row>
        <row r="16">
          <cell r="X16" t="str">
            <v>Total Units:</v>
          </cell>
          <cell r="AA16">
            <v>0</v>
          </cell>
          <cell r="AJ16" t="str">
            <v>10% County Adjustment</v>
          </cell>
          <cell r="AL16" t="str">
            <v>No</v>
          </cell>
        </row>
        <row r="17">
          <cell r="X17" t="str">
            <v>Low Income Units:</v>
          </cell>
          <cell r="AA17">
            <v>0</v>
          </cell>
          <cell r="AD17" t="str">
            <v>% of Mixed Income units</v>
          </cell>
          <cell r="AF17">
            <v>0</v>
          </cell>
          <cell r="AJ17" t="str">
            <v>Requested Eligible Basis</v>
          </cell>
          <cell r="AL17">
            <v>0</v>
          </cell>
        </row>
        <row r="18">
          <cell r="X18" t="str">
            <v xml:space="preserve">Total # of non-tax credit units </v>
          </cell>
          <cell r="AA18" t="e">
            <v>#DIV/0!</v>
          </cell>
          <cell r="AJ18" t="str">
            <v>% below Threshold Limit</v>
          </cell>
          <cell r="AL18">
            <v>1</v>
          </cell>
        </row>
        <row r="19">
          <cell r="X19" t="str">
            <v>App. Fraction:</v>
          </cell>
          <cell r="AA19" t="e">
            <v>#DIV/0!</v>
          </cell>
          <cell r="AD19" t="str">
            <v>Minimum Setaside:</v>
          </cell>
          <cell r="AF19" t="str">
            <v>(select one)</v>
          </cell>
          <cell r="AJ19" t="str">
            <v>Actual Basis</v>
          </cell>
          <cell r="AL19">
            <v>0</v>
          </cell>
        </row>
        <row r="20">
          <cell r="X20" t="str">
            <v># Residental Buildings</v>
          </cell>
          <cell r="AA20">
            <v>7</v>
          </cell>
          <cell r="AD20" t="str">
            <v>Owner Equity:</v>
          </cell>
          <cell r="AF20" t="e">
            <v>#REF!</v>
          </cell>
          <cell r="AJ20" t="str">
            <v>Eligible Basis /BR</v>
          </cell>
          <cell r="AL20" t="e">
            <v>#DIV/0!</v>
          </cell>
        </row>
        <row r="21">
          <cell r="X21" t="str">
            <v xml:space="preserve">Census Tract Number: </v>
          </cell>
          <cell r="AA21">
            <v>0</v>
          </cell>
          <cell r="AC21" t="str">
            <v xml:space="preserve">      Rehab Hard Cost Per Unit ($20K minimum,</v>
          </cell>
          <cell r="AH21" t="e">
            <v>#DIV/0!</v>
          </cell>
          <cell r="AJ21" t="str">
            <v>Credits/BR</v>
          </cell>
          <cell r="AL21" t="e">
            <v>#DIV/0!</v>
          </cell>
        </row>
        <row r="22">
          <cell r="X22" t="str">
            <v>HIGH Cost Designation/DDA:</v>
          </cell>
          <cell r="AA22" t="str">
            <v>No</v>
          </cell>
          <cell r="AD22" t="str">
            <v>At-Risk = $10K)</v>
          </cell>
          <cell r="AJ22" t="str">
            <v>Credits/LI Unit</v>
          </cell>
          <cell r="AL22" t="e">
            <v>#DIV/0!</v>
          </cell>
        </row>
        <row r="23">
          <cell r="AD23" t="str">
            <v>Name of Investor:</v>
          </cell>
          <cell r="AF23" t="str">
            <v>Multi-Housing Investments, LLC</v>
          </cell>
          <cell r="AH23" t="str">
            <v>Net Equity Amount</v>
          </cell>
          <cell r="AJ23">
            <v>11354378</v>
          </cell>
        </row>
        <row r="24">
          <cell r="X24" t="str">
            <v>Total Project Points Earned</v>
          </cell>
          <cell r="AA24">
            <v>11.5</v>
          </cell>
          <cell r="AD24" t="str">
            <v>Tax Credit Factor</v>
          </cell>
          <cell r="AF24">
            <v>0</v>
          </cell>
          <cell r="AH24" t="str">
            <v>% Paid In At Construction</v>
          </cell>
          <cell r="AJ24">
            <v>0.15040427577803028</v>
          </cell>
        </row>
        <row r="26">
          <cell r="AD26" t="str">
            <v>DEVELOPER'S</v>
          </cell>
          <cell r="AF26" t="str">
            <v>State Credit Exchage Calculation</v>
          </cell>
          <cell r="AJ26" t="str">
            <v xml:space="preserve"> ADJUSTED</v>
          </cell>
        </row>
        <row r="27">
          <cell r="AD27" t="str">
            <v xml:space="preserve">  PROPOSAL</v>
          </cell>
          <cell r="AF27" t="str">
            <v>Maximum State Credit Based on 30% EB</v>
          </cell>
          <cell r="AJ27" t="str">
            <v>CALCULATION</v>
          </cell>
        </row>
        <row r="28">
          <cell r="X28" t="str">
            <v>Total Project Costs:</v>
          </cell>
          <cell r="AD28">
            <v>130000</v>
          </cell>
          <cell r="AH28">
            <v>0</v>
          </cell>
          <cell r="AJ28">
            <v>130000</v>
          </cell>
        </row>
        <row r="29">
          <cell r="AF29" t="str">
            <v>Equity based on 60 Cents on the $</v>
          </cell>
        </row>
        <row r="30">
          <cell r="X30" t="str">
            <v>Units/Acre</v>
          </cell>
          <cell r="AD30">
            <v>0</v>
          </cell>
          <cell r="AH30">
            <v>0</v>
          </cell>
          <cell r="AJ30">
            <v>0</v>
          </cell>
        </row>
        <row r="31">
          <cell r="X31" t="str">
            <v>Sq. Ft. Residential/Common Areas:</v>
          </cell>
          <cell r="AD31">
            <v>0</v>
          </cell>
          <cell r="AF31" t="str">
            <v>Annual Federal Credit Needed in Exchange</v>
          </cell>
          <cell r="AJ31">
            <v>0</v>
          </cell>
        </row>
        <row r="32">
          <cell r="X32" t="str">
            <v>Const. Cost Per Square Foot:</v>
          </cell>
          <cell r="AD32">
            <v>0</v>
          </cell>
          <cell r="AH32" t="e">
            <v>#DIV/0!</v>
          </cell>
          <cell r="AJ32">
            <v>0</v>
          </cell>
        </row>
        <row r="33">
          <cell r="X33" t="str">
            <v>Total Residential Cost Per Unit:</v>
          </cell>
          <cell r="AD33" t="e">
            <v>#DIV/0!</v>
          </cell>
          <cell r="AJ33" t="e">
            <v>#DIV/0!</v>
          </cell>
        </row>
        <row r="34">
          <cell r="X34" t="str">
            <v>Expenses Per Unit:</v>
          </cell>
          <cell r="AD34">
            <v>0</v>
          </cell>
          <cell r="AF34" t="str">
            <v>TCAC Min. Operating Expenses</v>
          </cell>
          <cell r="AI34">
            <v>2800</v>
          </cell>
          <cell r="AJ34">
            <v>0</v>
          </cell>
        </row>
        <row r="35">
          <cell r="X35" t="str">
            <v xml:space="preserve">Maximum Developer/Consultant Fee in Eligible Basis: </v>
          </cell>
          <cell r="AD35">
            <v>0</v>
          </cell>
          <cell r="AJ35">
            <v>0</v>
          </cell>
          <cell r="AK35" t="str">
            <v>- $1.4M Maximum.</v>
          </cell>
        </row>
        <row r="36">
          <cell r="X36" t="str">
            <v>Actual Developer/Consultant Fee in Eligible Basis:</v>
          </cell>
          <cell r="AD36">
            <v>0</v>
          </cell>
          <cell r="AJ36">
            <v>0</v>
          </cell>
        </row>
        <row r="37">
          <cell r="X37" t="str">
            <v>Maximum Developer/Consultant Fee in Project Cost:</v>
          </cell>
          <cell r="AD37">
            <v>0</v>
          </cell>
          <cell r="AF37" t="str">
            <v>Total Service Amenities Budget</v>
          </cell>
          <cell r="AI37">
            <v>14500</v>
          </cell>
          <cell r="AJ37">
            <v>0</v>
          </cell>
          <cell r="AK37" t="str">
            <v>- $2M Maximum.</v>
          </cell>
        </row>
        <row r="38">
          <cell r="X38" t="str">
            <v>Actual Developer/Consultant Fee in Project Cost:</v>
          </cell>
          <cell r="AD38">
            <v>0</v>
          </cell>
          <cell r="AF38" t="str">
            <v>Annual Budget Per Unit</v>
          </cell>
          <cell r="AI38" t="e">
            <v>#DIV/0!</v>
          </cell>
          <cell r="AJ38">
            <v>0</v>
          </cell>
        </row>
        <row r="39">
          <cell r="X39" t="str">
            <v>Total Land Cost:</v>
          </cell>
          <cell r="AD39">
            <v>0</v>
          </cell>
          <cell r="AJ39">
            <v>0</v>
          </cell>
        </row>
        <row r="40">
          <cell r="X40" t="str">
            <v>Total Acquisition Costs:</v>
          </cell>
          <cell r="AD40">
            <v>0</v>
          </cell>
          <cell r="AH40" t="str">
            <v>TCAC fee check</v>
          </cell>
          <cell r="AJ40">
            <v>0</v>
          </cell>
        </row>
        <row r="41">
          <cell r="X41" t="str">
            <v>Total Permanent Financing Costs:</v>
          </cell>
          <cell r="AD41">
            <v>0</v>
          </cell>
          <cell r="AH41" t="str">
            <v>Performance Deposit</v>
          </cell>
          <cell r="AJ41">
            <v>0</v>
          </cell>
        </row>
        <row r="42">
          <cell r="X42" t="str">
            <v>Total Rent Reserves:</v>
          </cell>
          <cell r="AD42">
            <v>0</v>
          </cell>
          <cell r="AH42" t="e">
            <v>#DIV/0!</v>
          </cell>
          <cell r="AJ42">
            <v>0</v>
          </cell>
        </row>
        <row r="43">
          <cell r="X43" t="str">
            <v>Rent Reserves Per Unit:</v>
          </cell>
          <cell r="AD43" t="e">
            <v>#DIV/0!</v>
          </cell>
          <cell r="AJ43" t="e">
            <v>#DIV/0!</v>
          </cell>
        </row>
        <row r="44">
          <cell r="X44" t="str">
            <v>Required Minimum 3-Month Operating Reserves:</v>
          </cell>
          <cell r="AD44">
            <v>0</v>
          </cell>
          <cell r="AJ44">
            <v>0</v>
          </cell>
        </row>
        <row r="45">
          <cell r="X45" t="str">
            <v>Actual 3-Month Operating Reserves:</v>
          </cell>
          <cell r="AD45">
            <v>0</v>
          </cell>
          <cell r="AJ45">
            <v>0</v>
          </cell>
        </row>
        <row r="46">
          <cell r="X46" t="str">
            <v>TCAC Fees:</v>
          </cell>
          <cell r="AD46">
            <v>0</v>
          </cell>
          <cell r="AH46">
            <v>0</v>
          </cell>
          <cell r="AJ46">
            <v>0</v>
          </cell>
        </row>
        <row r="47">
          <cell r="X47" t="str">
            <v>Marketing:</v>
          </cell>
          <cell r="AD47">
            <v>0</v>
          </cell>
          <cell r="AH47" t="str">
            <v>Total Fees</v>
          </cell>
          <cell r="AJ47">
            <v>0</v>
          </cell>
        </row>
        <row r="48">
          <cell r="X48" t="str">
            <v>Ineligible Costs:</v>
          </cell>
          <cell r="AD48">
            <v>0</v>
          </cell>
          <cell r="AH48" t="e">
            <v>#DIV/0!</v>
          </cell>
          <cell r="AJ48">
            <v>0</v>
          </cell>
        </row>
        <row r="49">
          <cell r="X49" t="str">
            <v>Voluntary Basis Reduction:</v>
          </cell>
          <cell r="AD49">
            <v>0</v>
          </cell>
          <cell r="AJ49">
            <v>0</v>
          </cell>
        </row>
        <row r="50">
          <cell r="X50" t="str">
            <v>Credit Reduction Points</v>
          </cell>
          <cell r="AD50">
            <v>0</v>
          </cell>
          <cell r="AH50" t="str">
            <v>Difference</v>
          </cell>
          <cell r="AJ50">
            <v>0</v>
          </cell>
        </row>
        <row r="51">
          <cell r="X51" t="str">
            <v>Commercial Costs:</v>
          </cell>
          <cell r="AD51">
            <v>0</v>
          </cell>
          <cell r="AH51" t="e">
            <v>#DIV/0!</v>
          </cell>
          <cell r="AJ51">
            <v>0</v>
          </cell>
        </row>
        <row r="53">
          <cell r="X53" t="str">
            <v>FEDERAL CREDIT CALCULATION</v>
          </cell>
          <cell r="AC53" t="str">
            <v>DEVELOPER'S PROPOSAL</v>
          </cell>
          <cell r="AH53" t="str">
            <v>ADJUSTED CALCULATION</v>
          </cell>
        </row>
        <row r="54">
          <cell r="AB54" t="str">
            <v>NC/Rehab</v>
          </cell>
          <cell r="AD54" t="str">
            <v>Acquisition</v>
          </cell>
          <cell r="AF54" t="str">
            <v>TOTAL</v>
          </cell>
          <cell r="AH54" t="str">
            <v>NC/Rehab</v>
          </cell>
          <cell r="AJ54" t="str">
            <v>Acquisition</v>
          </cell>
          <cell r="AL54" t="str">
            <v>TOTAL</v>
          </cell>
        </row>
        <row r="55">
          <cell r="X55" t="str">
            <v>ESTIMATED ELIGIBLE BASIS: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</row>
        <row r="56">
          <cell r="X56" t="str">
            <v>High Cost Area Adjustment:</v>
          </cell>
          <cell r="AB56">
            <v>1</v>
          </cell>
          <cell r="AD56">
            <v>1</v>
          </cell>
          <cell r="AH56">
            <v>1</v>
          </cell>
          <cell r="AJ56">
            <v>1</v>
          </cell>
        </row>
        <row r="57">
          <cell r="X57" t="str">
            <v>TOTAL ADJUSTED ELIGIBLE BASIS: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J57">
            <v>0</v>
          </cell>
          <cell r="AL57">
            <v>0</v>
          </cell>
        </row>
        <row r="58">
          <cell r="X58" t="str">
            <v>Applicable Fraction:</v>
          </cell>
          <cell r="AB58">
            <v>0</v>
          </cell>
          <cell r="AD58">
            <v>0</v>
          </cell>
          <cell r="AH58">
            <v>0</v>
          </cell>
          <cell r="AJ58">
            <v>0</v>
          </cell>
        </row>
        <row r="59">
          <cell r="X59" t="str">
            <v>TOTAL QUALIFIED BASIS:</v>
          </cell>
          <cell r="AB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</row>
        <row r="60">
          <cell r="X60" t="str">
            <v>Credit Reduction:</v>
          </cell>
          <cell r="AB60" t="e">
            <v>#DIV/0!</v>
          </cell>
          <cell r="AD60" t="e">
            <v>#DIV/0!</v>
          </cell>
          <cell r="AF60">
            <v>0</v>
          </cell>
          <cell r="AH60" t="e">
            <v>#DIV/0!</v>
          </cell>
          <cell r="AJ60" t="e">
            <v>#DIV/0!</v>
          </cell>
          <cell r="AL60">
            <v>0</v>
          </cell>
        </row>
        <row r="61">
          <cell r="X61" t="str">
            <v>TOTAL ADJUSTED QUALIFED BASIS:</v>
          </cell>
          <cell r="AB61" t="e">
            <v>#DIV/0!</v>
          </cell>
          <cell r="AD61" t="e">
            <v>#DIV/0!</v>
          </cell>
          <cell r="AF61" t="e">
            <v>#DIV/0!</v>
          </cell>
          <cell r="AH61" t="e">
            <v>#DIV/0!</v>
          </cell>
          <cell r="AJ61" t="e">
            <v>#DIV/0!</v>
          </cell>
          <cell r="AL61" t="e">
            <v>#DIV/0!</v>
          </cell>
        </row>
        <row r="62">
          <cell r="X62" t="str">
            <v>Applicable %:</v>
          </cell>
          <cell r="AB62">
            <v>8.3000000000000004E-2</v>
          </cell>
          <cell r="AD62">
            <v>3.5999999999999997E-2</v>
          </cell>
          <cell r="AH62">
            <v>8.3000000000000004E-2</v>
          </cell>
          <cell r="AJ62">
            <v>3.5999999999999997E-2</v>
          </cell>
        </row>
        <row r="63">
          <cell r="X63" t="str">
            <v>Maximum Federal Credit:</v>
          </cell>
          <cell r="AB63" t="e">
            <v>#DIV/0!</v>
          </cell>
          <cell r="AD63">
            <v>0</v>
          </cell>
          <cell r="AF63" t="e">
            <v>#DIV/0!</v>
          </cell>
          <cell r="AH63" t="e">
            <v>#DIV/0!</v>
          </cell>
          <cell r="AJ63" t="e">
            <v>#DIV/0!</v>
          </cell>
          <cell r="AL63" t="e">
            <v>#DIV/0!</v>
          </cell>
        </row>
        <row r="64">
          <cell r="X64" t="str">
            <v>STATE CREDIT CALCULATION</v>
          </cell>
          <cell r="AC64" t="str">
            <v>DEVELOPER'S PROPOSAL</v>
          </cell>
          <cell r="AH64" t="str">
            <v>ADJUSTED CALCULATION</v>
          </cell>
        </row>
        <row r="65">
          <cell r="AB65" t="str">
            <v>30% RATE</v>
          </cell>
          <cell r="AD65" t="str">
            <v>13% RATE</v>
          </cell>
          <cell r="AF65" t="str">
            <v>TOTAL</v>
          </cell>
          <cell r="AH65" t="str">
            <v>30% RATE</v>
          </cell>
          <cell r="AJ65" t="str">
            <v>13% RATE</v>
          </cell>
          <cell r="AL65" t="str">
            <v>TOTAL</v>
          </cell>
        </row>
        <row r="66">
          <cell r="X66" t="str">
            <v>ESTIMATED ELIGIBLE BASIS:</v>
          </cell>
          <cell r="AB66">
            <v>0</v>
          </cell>
          <cell r="AD66" t="e">
            <v>#DIV/0!</v>
          </cell>
          <cell r="AH66">
            <v>0</v>
          </cell>
          <cell r="AJ66" t="e">
            <v>#DIV/0!</v>
          </cell>
        </row>
        <row r="67">
          <cell r="X67" t="str">
            <v>Applicable High Cost Area Adj:</v>
          </cell>
          <cell r="AB67">
            <v>1</v>
          </cell>
          <cell r="AD67">
            <v>1</v>
          </cell>
          <cell r="AH67">
            <v>1</v>
          </cell>
          <cell r="AJ67">
            <v>1</v>
          </cell>
        </row>
        <row r="68">
          <cell r="X68" t="str">
            <v>ADJUSTED ELIGIBLE BASIS:</v>
          </cell>
          <cell r="AB68">
            <v>0</v>
          </cell>
          <cell r="AD68" t="e">
            <v>#DIV/0!</v>
          </cell>
          <cell r="AH68">
            <v>0</v>
          </cell>
          <cell r="AJ68" t="e">
            <v>#DIV/0!</v>
          </cell>
        </row>
        <row r="69">
          <cell r="X69" t="str">
            <v>Applicable Fraction:</v>
          </cell>
          <cell r="AB69">
            <v>0</v>
          </cell>
          <cell r="AD69">
            <v>0</v>
          </cell>
          <cell r="AH69">
            <v>0</v>
          </cell>
          <cell r="AJ69">
            <v>0</v>
          </cell>
        </row>
        <row r="70">
          <cell r="X70" t="str">
            <v>TOTAL QUALIFIED BASIS:</v>
          </cell>
          <cell r="AB70">
            <v>0</v>
          </cell>
          <cell r="AD70" t="e">
            <v>#DIV/0!</v>
          </cell>
          <cell r="AH70">
            <v>0</v>
          </cell>
          <cell r="AJ70" t="e">
            <v>#DIV/0!</v>
          </cell>
        </row>
        <row r="71">
          <cell r="X71" t="str">
            <v>Applicable %:</v>
          </cell>
          <cell r="AB71">
            <v>0.3</v>
          </cell>
          <cell r="AD71">
            <v>0.13</v>
          </cell>
          <cell r="AH71">
            <v>0.3</v>
          </cell>
          <cell r="AJ71">
            <v>0.13</v>
          </cell>
        </row>
        <row r="72">
          <cell r="X72" t="str">
            <v>Maximum State Credit:</v>
          </cell>
          <cell r="AB72">
            <v>0</v>
          </cell>
          <cell r="AD72" t="e">
            <v>#DIV/0!</v>
          </cell>
          <cell r="AF72" t="e">
            <v>#DIV/0!</v>
          </cell>
          <cell r="AH72">
            <v>0</v>
          </cell>
          <cell r="AJ72" t="e">
            <v>#DIV/0!</v>
          </cell>
          <cell r="AL72" t="e">
            <v>#DIV/0!</v>
          </cell>
        </row>
        <row r="74">
          <cell r="X74" t="str">
            <v>Annual Credit Years 1 thru 3:</v>
          </cell>
          <cell r="AB74">
            <v>0</v>
          </cell>
          <cell r="AD74" t="e">
            <v>#DIV/0!</v>
          </cell>
          <cell r="AH74">
            <v>0</v>
          </cell>
          <cell r="AJ74" t="e">
            <v>#DIV/0!</v>
          </cell>
        </row>
        <row r="75">
          <cell r="X75" t="str">
            <v>State Tax Credit Year 4:</v>
          </cell>
          <cell r="AB75">
            <v>0</v>
          </cell>
          <cell r="AD75" t="e">
            <v>#DIV/0!</v>
          </cell>
          <cell r="AH75">
            <v>0</v>
          </cell>
          <cell r="AJ75" t="e">
            <v>#DIV/0!</v>
          </cell>
        </row>
        <row r="80">
          <cell r="AC80" t="str">
            <v xml:space="preserve">     TAX CREDIT ALLOCATION COMMITTEE</v>
          </cell>
        </row>
        <row r="81">
          <cell r="AC81" t="str">
            <v xml:space="preserve">  PROJECT EVALUATION WORKSHEET, CONT'D.</v>
          </cell>
        </row>
        <row r="82">
          <cell r="X82" t="str">
            <v>PROJECT NUMBER:</v>
          </cell>
          <cell r="Z82" t="e">
            <v>#VALUE!</v>
          </cell>
        </row>
        <row r="86">
          <cell r="X86" t="str">
            <v>SHORTFALL CALCULATION</v>
          </cell>
          <cell r="AC86" t="str">
            <v>DEVELOPER'S PROPOSAL</v>
          </cell>
          <cell r="AI86" t="str">
            <v>ADJUSTED CALCULATION</v>
          </cell>
        </row>
        <row r="88">
          <cell r="AL88" t="str">
            <v>RECOMMENDED</v>
          </cell>
        </row>
        <row r="89">
          <cell r="AL89" t="str">
            <v>CREDIT AMT.</v>
          </cell>
        </row>
        <row r="90">
          <cell r="X90" t="str">
            <v>Total Project Costs</v>
          </cell>
          <cell r="AB90">
            <v>130000</v>
          </cell>
          <cell r="AH90">
            <v>130000</v>
          </cell>
        </row>
        <row r="91">
          <cell r="X91" t="str">
            <v>Permanent Financing</v>
          </cell>
          <cell r="AB91">
            <v>0</v>
          </cell>
          <cell r="AH91">
            <v>0</v>
          </cell>
        </row>
        <row r="92">
          <cell r="X92" t="str">
            <v>Shortfall</v>
          </cell>
          <cell r="AB92">
            <v>130000</v>
          </cell>
          <cell r="AH92">
            <v>130000</v>
          </cell>
        </row>
        <row r="96">
          <cell r="X96" t="str">
            <v>FEDERAL CREDIT</v>
          </cell>
        </row>
        <row r="97">
          <cell r="AB97" t="str">
            <v>NC/Rehab</v>
          </cell>
          <cell r="AD97" t="str">
            <v>Acquisition</v>
          </cell>
          <cell r="AH97" t="str">
            <v>NC/Rehab</v>
          </cell>
          <cell r="AJ97" t="str">
            <v>Acquisition</v>
          </cell>
        </row>
        <row r="98">
          <cell r="X98" t="str">
            <v>Qualified Basis</v>
          </cell>
          <cell r="AB98" t="e">
            <v>#DIV/0!</v>
          </cell>
          <cell r="AD98" t="e">
            <v>#DIV/0!</v>
          </cell>
          <cell r="AH98" t="e">
            <v>#DIV/0!</v>
          </cell>
          <cell r="AJ98" t="e">
            <v>#DIV/0!</v>
          </cell>
        </row>
        <row r="99">
          <cell r="X99" t="str">
            <v>Applicable %</v>
          </cell>
          <cell r="AB99">
            <v>8.3000000000000004E-2</v>
          </cell>
          <cell r="AD99">
            <v>3.5999999999999997E-2</v>
          </cell>
          <cell r="AH99">
            <v>8.3000000000000004E-2</v>
          </cell>
          <cell r="AJ99">
            <v>3.5999999999999997E-2</v>
          </cell>
        </row>
        <row r="100">
          <cell r="X100" t="str">
            <v>Federal Credit</v>
          </cell>
          <cell r="AB100" t="e">
            <v>#DIV/0!</v>
          </cell>
          <cell r="AD100" t="e">
            <v>#DIV/0!</v>
          </cell>
          <cell r="AH100">
            <v>887317</v>
          </cell>
          <cell r="AJ100" t="e">
            <v>#DIV/0!</v>
          </cell>
        </row>
        <row r="101">
          <cell r="X101" t="str">
            <v>Plus Amount for 4%</v>
          </cell>
          <cell r="AB101" t="e">
            <v>#DIV/0!</v>
          </cell>
          <cell r="AH101" t="e">
            <v>#DIV/0!</v>
          </cell>
        </row>
        <row r="103">
          <cell r="X103" t="str">
            <v>Total Annual Federal Credit</v>
          </cell>
          <cell r="AB103" t="e">
            <v>#DIV/0!</v>
          </cell>
          <cell r="AH103" t="e">
            <v>#DIV/0!</v>
          </cell>
          <cell r="AL103" t="e">
            <v>#DIV/0!</v>
          </cell>
        </row>
        <row r="105">
          <cell r="X105" t="str">
            <v>Maximum Credit - 10 Years</v>
          </cell>
          <cell r="AB105" t="e">
            <v>#DIV/0!</v>
          </cell>
          <cell r="AH105" t="e">
            <v>#DIV/0!</v>
          </cell>
        </row>
        <row r="106">
          <cell r="X106" t="str">
            <v>Tax Credit Factor</v>
          </cell>
          <cell r="AB106">
            <v>0</v>
          </cell>
          <cell r="AH106">
            <v>0</v>
          </cell>
          <cell r="AI106" t="str">
            <v>$0.94 * 99.99%</v>
          </cell>
        </row>
        <row r="107">
          <cell r="X107" t="str">
            <v>Net Proceeds Raised</v>
          </cell>
          <cell r="AB107" t="e">
            <v>#DIV/0!</v>
          </cell>
          <cell r="AH107" t="e">
            <v>#DIV/0!</v>
          </cell>
          <cell r="AJ107">
            <v>0</v>
          </cell>
        </row>
        <row r="108">
          <cell r="X108" t="str">
            <v>Amount of Shortfall</v>
          </cell>
          <cell r="AB108">
            <v>130000</v>
          </cell>
          <cell r="AH108">
            <v>130000</v>
          </cell>
        </row>
        <row r="109">
          <cell r="X109" t="str">
            <v>Difference</v>
          </cell>
          <cell r="AB109" t="e">
            <v>#DIV/0!</v>
          </cell>
          <cell r="AH109" t="e">
            <v>#DIV/0!</v>
          </cell>
        </row>
        <row r="110">
          <cell r="AD110" t="str">
            <v>Net Equity</v>
          </cell>
        </row>
        <row r="111">
          <cell r="AD111">
            <v>11354378</v>
          </cell>
        </row>
        <row r="114">
          <cell r="X114" t="str">
            <v>STATE CREDIT</v>
          </cell>
        </row>
        <row r="115">
          <cell r="AB115" t="str">
            <v>30% RATE</v>
          </cell>
          <cell r="AD115" t="str">
            <v>13% RATE</v>
          </cell>
          <cell r="AH115" t="str">
            <v>30% RATE</v>
          </cell>
          <cell r="AJ115" t="str">
            <v>13% RATE</v>
          </cell>
        </row>
        <row r="116">
          <cell r="X116" t="str">
            <v>Qualified Basis</v>
          </cell>
          <cell r="AB116">
            <v>0</v>
          </cell>
          <cell r="AD116" t="e">
            <v>#DIV/0!</v>
          </cell>
          <cell r="AH116">
            <v>0</v>
          </cell>
          <cell r="AJ116" t="e">
            <v>#DIV/0!</v>
          </cell>
        </row>
        <row r="117">
          <cell r="X117" t="str">
            <v>Applicable %</v>
          </cell>
          <cell r="AB117">
            <v>0</v>
          </cell>
          <cell r="AD117" t="e">
            <v>#DIV/0!</v>
          </cell>
          <cell r="AH117">
            <v>0</v>
          </cell>
          <cell r="AJ117" t="e">
            <v>#DIV/0!</v>
          </cell>
        </row>
        <row r="118">
          <cell r="X118" t="str">
            <v>State Credit</v>
          </cell>
          <cell r="AB118">
            <v>0</v>
          </cell>
          <cell r="AD118" t="e">
            <v>#DIV/0!</v>
          </cell>
          <cell r="AH118">
            <v>0</v>
          </cell>
          <cell r="AJ118" t="e">
            <v>#DIV/0!</v>
          </cell>
        </row>
        <row r="120">
          <cell r="X120" t="str">
            <v>Plus Amount for 13%</v>
          </cell>
          <cell r="AB120" t="e">
            <v>#DIV/0!</v>
          </cell>
          <cell r="AH120" t="e">
            <v>#DIV/0!</v>
          </cell>
        </row>
        <row r="122">
          <cell r="X122" t="str">
            <v>Total State Credit Over 4 Yrs.</v>
          </cell>
          <cell r="AB122" t="e">
            <v>#DIV/0!</v>
          </cell>
          <cell r="AH122" t="e">
            <v>#DIV/0!</v>
          </cell>
          <cell r="AL122" t="e">
            <v>#DIV/0!</v>
          </cell>
        </row>
        <row r="123">
          <cell r="X123" t="str">
            <v>Tax Credit Factor</v>
          </cell>
          <cell r="AB123" t="e">
            <v>#DIV/0!</v>
          </cell>
          <cell r="AH123" t="e">
            <v>#DIV/0!</v>
          </cell>
        </row>
        <row r="125">
          <cell r="X125" t="str">
            <v>Net Proceeds Raised</v>
          </cell>
          <cell r="AB125" t="e">
            <v>#DIV/0!</v>
          </cell>
          <cell r="AH125" t="e">
            <v>#DIV/0!</v>
          </cell>
        </row>
        <row r="126">
          <cell r="X126" t="str">
            <v>Shortfall from Fedl Credits</v>
          </cell>
          <cell r="AB126" t="e">
            <v>#DIV/0!</v>
          </cell>
          <cell r="AH126" t="e">
            <v>#DIV/0!</v>
          </cell>
        </row>
        <row r="127">
          <cell r="X127" t="str">
            <v>Remaining shortfall after</v>
          </cell>
        </row>
        <row r="128">
          <cell r="X128" t="str">
            <v xml:space="preserve">  applying state credits</v>
          </cell>
          <cell r="AB128" t="e">
            <v>#DIV/0!</v>
          </cell>
          <cell r="AH128" t="e">
            <v>#DIV/0!</v>
          </cell>
        </row>
        <row r="131">
          <cell r="X131" t="str">
            <v>Federal Credit Adjustment:</v>
          </cell>
          <cell r="AB131" t="str">
            <v>Shortfall/TCF</v>
          </cell>
          <cell r="AD131" t="e">
            <v>#DIV/0!</v>
          </cell>
          <cell r="AF131" t="str">
            <v>Revised Maximum Federal Credit Amount</v>
          </cell>
        </row>
        <row r="132">
          <cell r="AB132" t="str">
            <v>Max Cred/10 Yrs</v>
          </cell>
          <cell r="AD132" t="e">
            <v>#DIV/0!</v>
          </cell>
          <cell r="AF132" t="str">
            <v>Revised Annual Federal Credit Amount</v>
          </cell>
        </row>
        <row r="133">
          <cell r="X133" t="str">
            <v>State Credit Adjustment:</v>
          </cell>
          <cell r="AB133" t="str">
            <v>Shortfall/TCF</v>
          </cell>
          <cell r="AD133" t="e">
            <v>#DIV/0!</v>
          </cell>
          <cell r="AF133" t="str">
            <v>Revised Maximum State Credits</v>
          </cell>
        </row>
        <row r="135">
          <cell r="AF135" t="str">
            <v>Number / Unit Type</v>
          </cell>
        </row>
        <row r="136">
          <cell r="X136" t="str">
            <v>Investor:</v>
          </cell>
          <cell r="AB136" t="str">
            <v>Multi-Housing Investments, LLC</v>
          </cell>
          <cell r="AE136">
            <v>0</v>
          </cell>
          <cell r="AF136" t="str">
            <v>Studio Units</v>
          </cell>
          <cell r="AJ136" t="str">
            <v>Total Units</v>
          </cell>
        </row>
        <row r="137">
          <cell r="X137" t="str">
            <v>Net Tax Credit Factor:</v>
          </cell>
          <cell r="AB137">
            <v>0</v>
          </cell>
          <cell r="AE137">
            <v>0</v>
          </cell>
          <cell r="AF137" t="str">
            <v>One Bedroom Units</v>
          </cell>
          <cell r="AJ137">
            <v>0</v>
          </cell>
        </row>
        <row r="138">
          <cell r="AE138">
            <v>0</v>
          </cell>
          <cell r="AF138" t="str">
            <v>Two Bedroom Units</v>
          </cell>
        </row>
        <row r="139">
          <cell r="AE139">
            <v>0</v>
          </cell>
          <cell r="AF139" t="str">
            <v>Three Bedroom Units</v>
          </cell>
        </row>
        <row r="140">
          <cell r="AE140">
            <v>0</v>
          </cell>
          <cell r="AF140" t="str">
            <v>Four Bedroom Units</v>
          </cell>
        </row>
        <row r="142">
          <cell r="X142" t="str">
            <v>% of targeted tax credit units at 30%</v>
          </cell>
          <cell r="AB142" t="e">
            <v>#DIV/0!</v>
          </cell>
          <cell r="AE142" t="str">
            <v>% of targeted tax credit units at 45%</v>
          </cell>
          <cell r="AI142" t="e">
            <v>#DIV/0!</v>
          </cell>
        </row>
        <row r="143">
          <cell r="X143" t="str">
            <v>% of targeted tax credit units at 35%</v>
          </cell>
          <cell r="AB143" t="e">
            <v>#DIV/0!</v>
          </cell>
          <cell r="AE143" t="str">
            <v>% of targeted tax credit units at 50%</v>
          </cell>
          <cell r="AI143" t="e">
            <v>#DIV/0!</v>
          </cell>
        </row>
        <row r="144">
          <cell r="X144" t="str">
            <v>% of targeted tax credit units at 40%</v>
          </cell>
          <cell r="AB144" t="e">
            <v>#DIV/0!</v>
          </cell>
          <cell r="AE144" t="str">
            <v>% of targeted tax credit units at 55%</v>
          </cell>
          <cell r="AI144" t="e">
            <v>#DIV/0!</v>
          </cell>
        </row>
        <row r="145">
          <cell r="AE145" t="str">
            <v>% of targeted tax credit units at 60%</v>
          </cell>
          <cell r="AI145" t="e">
            <v>#DIV/0!</v>
          </cell>
        </row>
        <row r="152">
          <cell r="D152" t="str">
            <v xml:space="preserve"> CALIFORNIA TAX CREDIT ALLOCATION COMMITTEE</v>
          </cell>
        </row>
        <row r="153">
          <cell r="D153" t="str">
            <v xml:space="preserve">                   LOW-INCOME HOUSING TAX CREDIT</v>
          </cell>
        </row>
        <row r="154">
          <cell r="E154" t="str">
            <v xml:space="preserve">   Project Evaluation Worksheet</v>
          </cell>
        </row>
        <row r="156">
          <cell r="A156" t="str">
            <v>PROJECT PROFILE</v>
          </cell>
        </row>
        <row r="158">
          <cell r="A158" t="str">
            <v xml:space="preserve"> </v>
          </cell>
          <cell r="B158" t="str">
            <v>Project Name</v>
          </cell>
          <cell r="E158">
            <v>0</v>
          </cell>
        </row>
        <row r="159">
          <cell r="B159" t="str">
            <v>County Location</v>
          </cell>
          <cell r="E159" t="str">
            <v>(select one)</v>
          </cell>
          <cell r="H159" t="str">
            <v>Project Number</v>
          </cell>
          <cell r="J159" t="e">
            <v>#VALUE!</v>
          </cell>
        </row>
        <row r="161">
          <cell r="A161" t="str">
            <v>USES OF FUNDS</v>
          </cell>
        </row>
        <row r="162">
          <cell r="F162" t="str">
            <v>Actual</v>
          </cell>
          <cell r="I162" t="str">
            <v>Percentages</v>
          </cell>
        </row>
        <row r="163">
          <cell r="F163" t="str">
            <v>Cost</v>
          </cell>
          <cell r="H163">
            <v>0</v>
          </cell>
          <cell r="J163" t="str">
            <v>Land as % of TPC</v>
          </cell>
        </row>
        <row r="164">
          <cell r="C164" t="str">
            <v>Land</v>
          </cell>
          <cell r="F164">
            <v>0</v>
          </cell>
          <cell r="G164" t="str">
            <v>Total</v>
          </cell>
          <cell r="H164">
            <v>0</v>
          </cell>
          <cell r="J164" t="str">
            <v>Acquistion as % of TPC</v>
          </cell>
        </row>
        <row r="165">
          <cell r="A165" t="str">
            <v xml:space="preserve"> </v>
          </cell>
          <cell r="C165" t="str">
            <v>Acquisition Cost</v>
          </cell>
          <cell r="F165">
            <v>0</v>
          </cell>
          <cell r="G165" t="str">
            <v>Rehabilitation</v>
          </cell>
          <cell r="J165" t="str">
            <v>Rehabilitation</v>
          </cell>
        </row>
        <row r="166">
          <cell r="A166" t="str">
            <v xml:space="preserve"> </v>
          </cell>
          <cell r="C166" t="str">
            <v>Tot New Construction</v>
          </cell>
          <cell r="F166">
            <v>0</v>
          </cell>
          <cell r="G166">
            <v>0</v>
          </cell>
          <cell r="H166">
            <v>0</v>
          </cell>
          <cell r="J166" t="str">
            <v xml:space="preserve">% of Contractor Overhead ( 2% max.) </v>
          </cell>
        </row>
        <row r="167">
          <cell r="C167" t="str">
            <v xml:space="preserve">  Contractor Overhead</v>
          </cell>
          <cell r="F167">
            <v>0</v>
          </cell>
          <cell r="H167">
            <v>0</v>
          </cell>
          <cell r="J167" t="str">
            <v xml:space="preserve">% of Contractor Profit ( 6% max.) </v>
          </cell>
        </row>
        <row r="168">
          <cell r="C168" t="str">
            <v xml:space="preserve">  Contractor Profit</v>
          </cell>
          <cell r="F168">
            <v>0</v>
          </cell>
          <cell r="H168">
            <v>0</v>
          </cell>
          <cell r="J168" t="str">
            <v xml:space="preserve">% of General Requirements ( 6% max.)  </v>
          </cell>
        </row>
        <row r="169">
          <cell r="C169" t="str">
            <v xml:space="preserve">  General Requirements</v>
          </cell>
          <cell r="F169">
            <v>0</v>
          </cell>
          <cell r="H169">
            <v>0</v>
          </cell>
          <cell r="J169" t="str">
            <v>Overhead + Profit + Gen Req (14% max)</v>
          </cell>
        </row>
        <row r="170">
          <cell r="A170" t="str">
            <v xml:space="preserve"> </v>
          </cell>
          <cell r="C170" t="str">
            <v>Rehab Cost</v>
          </cell>
          <cell r="F170">
            <v>0</v>
          </cell>
          <cell r="G170" t="str">
            <v>Total</v>
          </cell>
          <cell r="J170" t="str">
            <v>New Construction</v>
          </cell>
        </row>
        <row r="171">
          <cell r="A171" t="str">
            <v xml:space="preserve"> </v>
          </cell>
          <cell r="C171" t="str">
            <v>Architectural Fees</v>
          </cell>
          <cell r="F171">
            <v>0</v>
          </cell>
          <cell r="G171" t="str">
            <v>New Construction</v>
          </cell>
          <cell r="H171">
            <v>0</v>
          </cell>
          <cell r="J171" t="str">
            <v xml:space="preserve">% of Contractor Overhead ( 2% max.) </v>
          </cell>
        </row>
        <row r="172">
          <cell r="A172" t="str">
            <v xml:space="preserve"> </v>
          </cell>
          <cell r="C172" t="str">
            <v>Survey &amp; Engineering</v>
          </cell>
          <cell r="F172">
            <v>0</v>
          </cell>
          <cell r="G172">
            <v>0</v>
          </cell>
          <cell r="H172">
            <v>0</v>
          </cell>
          <cell r="J172" t="str">
            <v xml:space="preserve">% of Contractor Profit ( 6% maximum) </v>
          </cell>
        </row>
        <row r="173">
          <cell r="A173" t="str">
            <v xml:space="preserve"> </v>
          </cell>
          <cell r="C173" t="str">
            <v>Tot Perm Financing Costs</v>
          </cell>
          <cell r="F173">
            <v>0</v>
          </cell>
          <cell r="H173">
            <v>0</v>
          </cell>
          <cell r="J173" t="str">
            <v xml:space="preserve">% of General Requirements ( 6% max.)  </v>
          </cell>
        </row>
        <row r="174">
          <cell r="C174" t="str">
            <v xml:space="preserve">  Origination Fee</v>
          </cell>
          <cell r="F174">
            <v>0</v>
          </cell>
          <cell r="H174">
            <v>0</v>
          </cell>
          <cell r="J174" t="str">
            <v>Overhead + Profit + Gen Req (14% max)</v>
          </cell>
        </row>
        <row r="175">
          <cell r="A175" t="str">
            <v xml:space="preserve"> </v>
          </cell>
          <cell r="C175" t="str">
            <v>Tot Const. Interest &amp; Fees</v>
          </cell>
          <cell r="F175">
            <v>0</v>
          </cell>
        </row>
        <row r="176">
          <cell r="C176" t="str">
            <v xml:space="preserve">  Origination Fee</v>
          </cell>
          <cell r="F176">
            <v>0</v>
          </cell>
          <cell r="H176" t="e">
            <v>#DIV/0!</v>
          </cell>
          <cell r="J176" t="str">
            <v>% of const cost - architect</v>
          </cell>
        </row>
        <row r="177">
          <cell r="C177" t="str">
            <v xml:space="preserve">  Interest</v>
          </cell>
          <cell r="F177">
            <v>0</v>
          </cell>
          <cell r="H177">
            <v>0</v>
          </cell>
          <cell r="J177" t="str">
            <v>fee as % of perm loan amt</v>
          </cell>
        </row>
        <row r="178">
          <cell r="C178" t="str">
            <v>Attorney Fees</v>
          </cell>
          <cell r="F178">
            <v>130000</v>
          </cell>
          <cell r="H178" t="e">
            <v>#DIV/0!</v>
          </cell>
          <cell r="J178" t="str">
            <v>fee as % of const loan amt</v>
          </cell>
        </row>
        <row r="179">
          <cell r="C179" t="str">
            <v>Appraisal</v>
          </cell>
          <cell r="F179">
            <v>0</v>
          </cell>
        </row>
        <row r="180">
          <cell r="C180" t="str">
            <v>Rent Reserves</v>
          </cell>
          <cell r="F180">
            <v>0</v>
          </cell>
          <cell r="H180">
            <v>0</v>
          </cell>
          <cell r="J180" t="str">
            <v>Rent reserve as # of months of income</v>
          </cell>
        </row>
        <row r="181">
          <cell r="C181" t="str">
            <v>Contingency</v>
          </cell>
          <cell r="F181">
            <v>0</v>
          </cell>
          <cell r="H181" t="e">
            <v>#DIV/0!</v>
          </cell>
          <cell r="J181" t="str">
            <v>% of const cost - contingency</v>
          </cell>
        </row>
        <row r="182">
          <cell r="C182" t="str">
            <v>Total Other</v>
          </cell>
          <cell r="F182">
            <v>0</v>
          </cell>
          <cell r="H182">
            <v>11354378</v>
          </cell>
          <cell r="J182" t="str">
            <v>Gross Syndication Proceed</v>
          </cell>
        </row>
        <row r="183">
          <cell r="C183" t="str">
            <v>Total Developer Fee</v>
          </cell>
          <cell r="F183">
            <v>0</v>
          </cell>
          <cell r="H183">
            <v>11354378</v>
          </cell>
          <cell r="J183" t="str">
            <v>Net Syndication Proceed</v>
          </cell>
        </row>
        <row r="184">
          <cell r="C184" t="str">
            <v xml:space="preserve">  Acq Developer Fee</v>
          </cell>
          <cell r="F184">
            <v>0</v>
          </cell>
          <cell r="H184">
            <v>0</v>
          </cell>
          <cell r="J184" t="str">
            <v>Syndication Load</v>
          </cell>
        </row>
        <row r="185">
          <cell r="C185" t="str">
            <v xml:space="preserve">  New Const/Rehab Developer Fee</v>
          </cell>
          <cell r="F185">
            <v>0</v>
          </cell>
          <cell r="H185">
            <v>87.341369230769232</v>
          </cell>
          <cell r="J185" t="str">
            <v>% of Net Syn. Proceeds to Project Cost</v>
          </cell>
        </row>
        <row r="186">
          <cell r="G186">
            <v>0</v>
          </cell>
          <cell r="H186" t="str">
            <v>Total Cost Changes</v>
          </cell>
        </row>
        <row r="187">
          <cell r="C187" t="str">
            <v>Total Residential Cost</v>
          </cell>
          <cell r="F187">
            <v>130000</v>
          </cell>
          <cell r="H187">
            <v>0</v>
          </cell>
          <cell r="J187" t="str">
            <v>Maximum Deferred Fees &amp; Cost</v>
          </cell>
        </row>
        <row r="188">
          <cell r="C188" t="str">
            <v>Total Commercial</v>
          </cell>
          <cell r="F188">
            <v>0</v>
          </cell>
        </row>
        <row r="190">
          <cell r="A190" t="str">
            <v>TOTAL USES OF FUNDS</v>
          </cell>
          <cell r="F190">
            <v>130000</v>
          </cell>
          <cell r="H190">
            <v>2800</v>
          </cell>
          <cell r="J190" t="str">
            <v>TCAC Minimum Operating Expenses</v>
          </cell>
        </row>
        <row r="191">
          <cell r="H191">
            <v>0</v>
          </cell>
          <cell r="J191" t="str">
            <v>Projects Projected Operating Expenses</v>
          </cell>
        </row>
        <row r="192">
          <cell r="H192">
            <v>0</v>
          </cell>
          <cell r="J192" t="str">
            <v>Operating Expenses Less 15%</v>
          </cell>
        </row>
        <row r="193">
          <cell r="A193" t="str">
            <v>SOURCE OF FUNDS</v>
          </cell>
          <cell r="J193">
            <v>0</v>
          </cell>
        </row>
        <row r="194">
          <cell r="A194">
            <v>0</v>
          </cell>
          <cell r="F194">
            <v>0</v>
          </cell>
        </row>
        <row r="195">
          <cell r="A195">
            <v>0</v>
          </cell>
          <cell r="F195">
            <v>0</v>
          </cell>
        </row>
        <row r="196">
          <cell r="A196">
            <v>0</v>
          </cell>
          <cell r="F196">
            <v>0</v>
          </cell>
        </row>
        <row r="197">
          <cell r="A197">
            <v>0</v>
          </cell>
          <cell r="F197">
            <v>0</v>
          </cell>
        </row>
        <row r="198">
          <cell r="A198">
            <v>0</v>
          </cell>
          <cell r="F198">
            <v>0</v>
          </cell>
        </row>
        <row r="199">
          <cell r="A199">
            <v>0</v>
          </cell>
          <cell r="F199">
            <v>0</v>
          </cell>
        </row>
        <row r="201">
          <cell r="A201" t="str">
            <v>TOTAL MORTGAGES</v>
          </cell>
          <cell r="G201">
            <v>0</v>
          </cell>
        </row>
        <row r="204">
          <cell r="A204" t="str">
            <v>ANNUAL RESIDENTIAL DEBT SERVICE</v>
          </cell>
          <cell r="H204" t="str">
            <v>PAYMENT CALCULATION CHECK</v>
          </cell>
        </row>
        <row r="205">
          <cell r="H205" t="str">
            <v>Annual pmt</v>
          </cell>
          <cell r="J205" t="str">
            <v>rate</v>
          </cell>
          <cell r="K205" t="str">
            <v>term (yrs)</v>
          </cell>
        </row>
        <row r="206">
          <cell r="A206">
            <v>0</v>
          </cell>
          <cell r="F206">
            <v>0</v>
          </cell>
          <cell r="H206" t="str">
            <v>$0</v>
          </cell>
          <cell r="J206">
            <v>0</v>
          </cell>
          <cell r="K206">
            <v>0</v>
          </cell>
        </row>
        <row r="207">
          <cell r="A207">
            <v>0</v>
          </cell>
          <cell r="F207">
            <v>0</v>
          </cell>
          <cell r="H207" t="str">
            <v>$0</v>
          </cell>
          <cell r="J207">
            <v>0</v>
          </cell>
          <cell r="K207">
            <v>0</v>
          </cell>
        </row>
        <row r="208">
          <cell r="A208">
            <v>0</v>
          </cell>
          <cell r="F208">
            <v>0</v>
          </cell>
          <cell r="H208" t="str">
            <v>$0</v>
          </cell>
          <cell r="J208">
            <v>0</v>
          </cell>
          <cell r="K208">
            <v>0</v>
          </cell>
        </row>
        <row r="209">
          <cell r="A209">
            <v>0</v>
          </cell>
          <cell r="F209">
            <v>0</v>
          </cell>
          <cell r="H209" t="str">
            <v>$0</v>
          </cell>
          <cell r="J209">
            <v>0</v>
          </cell>
          <cell r="K209">
            <v>0</v>
          </cell>
        </row>
        <row r="210">
          <cell r="A210">
            <v>0</v>
          </cell>
          <cell r="F210">
            <v>0</v>
          </cell>
          <cell r="H210" t="str">
            <v>$0</v>
          </cell>
          <cell r="J210">
            <v>0</v>
          </cell>
          <cell r="K210">
            <v>0</v>
          </cell>
        </row>
        <row r="211">
          <cell r="A211">
            <v>0</v>
          </cell>
          <cell r="F211">
            <v>0</v>
          </cell>
          <cell r="H211" t="str">
            <v>$0</v>
          </cell>
          <cell r="J211">
            <v>0</v>
          </cell>
          <cell r="K211">
            <v>0</v>
          </cell>
        </row>
        <row r="213">
          <cell r="A213" t="str">
            <v>TOTAL ANNUAL RESIDENTIAL DEBT SERVICE</v>
          </cell>
          <cell r="G213">
            <v>0</v>
          </cell>
        </row>
        <row r="215">
          <cell r="A215" t="str">
            <v>TOTAL ANNUAL COMMERCIAL DEBT SERVICE</v>
          </cell>
          <cell r="G215">
            <v>0</v>
          </cell>
        </row>
        <row r="217">
          <cell r="A217" t="str">
            <v>GRANTS</v>
          </cell>
        </row>
        <row r="218">
          <cell r="A218" t="str">
            <v>Federal Grants</v>
          </cell>
          <cell r="F218">
            <v>0</v>
          </cell>
        </row>
        <row r="219">
          <cell r="A219" t="str">
            <v>Non-Federal Grants</v>
          </cell>
          <cell r="F219">
            <v>0</v>
          </cell>
        </row>
        <row r="221">
          <cell r="A221" t="str">
            <v>TOTAL GRANTS</v>
          </cell>
          <cell r="G221">
            <v>0</v>
          </cell>
        </row>
        <row r="222">
          <cell r="A222" t="str">
            <v>OWNER OR GENERAL PARTNER EQUITY</v>
          </cell>
          <cell r="G222" t="e">
            <v>#REF!</v>
          </cell>
        </row>
        <row r="225">
          <cell r="A225" t="str">
            <v>PROFORMA CASH FLOW ANALYSIS</v>
          </cell>
          <cell r="G225" t="str">
            <v>Project Number:</v>
          </cell>
          <cell r="I225" t="e">
            <v>#VALUE!</v>
          </cell>
        </row>
        <row r="226">
          <cell r="B226" t="str">
            <v>(assume annual 2.5% increase in income, 3.5% increase in expenses, and 2% increase in property taxes)</v>
          </cell>
        </row>
        <row r="228">
          <cell r="B228" t="str">
            <v>Year</v>
          </cell>
          <cell r="E228">
            <v>1</v>
          </cell>
          <cell r="F228">
            <v>2</v>
          </cell>
          <cell r="G228">
            <v>3</v>
          </cell>
          <cell r="H228">
            <v>4</v>
          </cell>
        </row>
        <row r="229">
          <cell r="B229" t="str">
            <v>Total Tenant Rent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Total Rent Subsidy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Less Vacancy  rate=</v>
          </cell>
          <cell r="D231">
            <v>0.05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>Miscellaneous Income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C233" t="str">
            <v>TOTAL INCOME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 t="str">
            <v>Annual Expenses</v>
          </cell>
          <cell r="J234" t="str">
            <v>First Year Estimated per Unit Cost</v>
          </cell>
        </row>
        <row r="235">
          <cell r="C235" t="str">
            <v xml:space="preserve">   Gen. Admin.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C236" t="str">
            <v xml:space="preserve">   Management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J236" t="e">
            <v>#REF!</v>
          </cell>
          <cell r="K236" t="str">
            <v xml:space="preserve">  Management/unit/month</v>
          </cell>
        </row>
        <row r="237">
          <cell r="C237" t="str">
            <v xml:space="preserve">   Utility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C238" t="str">
            <v xml:space="preserve">   Water/Sewer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</row>
        <row r="239">
          <cell r="C239" t="str">
            <v xml:space="preserve">   Payroll &amp; Taxes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K239" t="str">
            <v>Real Estate Check</v>
          </cell>
        </row>
        <row r="240">
          <cell r="C240" t="str">
            <v xml:space="preserve">   Insurance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K240">
            <v>1300</v>
          </cell>
        </row>
        <row r="241">
          <cell r="C241" t="str">
            <v xml:space="preserve">   Maintenance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3483</v>
          </cell>
          <cell r="K241" t="str">
            <v xml:space="preserve">  Proposed RE Taxes</v>
          </cell>
        </row>
        <row r="242">
          <cell r="C242" t="str">
            <v xml:space="preserve">   Other Expenses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 t="e">
            <v>#REF!</v>
          </cell>
          <cell r="K242" t="str">
            <v xml:space="preserve">  Maintenance/unit/year</v>
          </cell>
        </row>
        <row r="243">
          <cell r="C243" t="str">
            <v>Total Expenses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J243" t="str">
            <v>REPLACEMENT RESERVE MINIMUMS</v>
          </cell>
        </row>
        <row r="244">
          <cell r="C244" t="str">
            <v xml:space="preserve">   Operating Reserve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 t="str">
            <v>$250 RR for NC &amp; ALL Senior projects.</v>
          </cell>
        </row>
        <row r="245">
          <cell r="C245" t="str">
            <v xml:space="preserve">   Repl Reserve</v>
          </cell>
          <cell r="E245">
            <v>15250</v>
          </cell>
          <cell r="F245">
            <v>15250</v>
          </cell>
          <cell r="G245">
            <v>15250</v>
          </cell>
          <cell r="H245">
            <v>15250</v>
          </cell>
          <cell r="J245" t="str">
            <v>$300 RR for ALL Rehab projects, except Seniors.</v>
          </cell>
        </row>
        <row r="246">
          <cell r="C246" t="str">
            <v xml:space="preserve">   Real Estate Taxes</v>
          </cell>
          <cell r="E246">
            <v>3483</v>
          </cell>
          <cell r="F246">
            <v>3552.66</v>
          </cell>
          <cell r="G246">
            <v>3623.7131999999997</v>
          </cell>
          <cell r="H246">
            <v>3696.1874639999996</v>
          </cell>
          <cell r="J246" t="str">
            <v>as low as $200 with Exec. Dir. OK</v>
          </cell>
        </row>
        <row r="247">
          <cell r="C247" t="str">
            <v>Service Budget</v>
          </cell>
          <cell r="E247">
            <v>14500</v>
          </cell>
          <cell r="F247">
            <v>14500</v>
          </cell>
          <cell r="G247">
            <v>14500</v>
          </cell>
          <cell r="H247">
            <v>14500</v>
          </cell>
        </row>
        <row r="248">
          <cell r="C248" t="str">
            <v>Avail. for DS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J248" t="str">
            <v>REPLACEMENT RESERVE PER UNIT:</v>
          </cell>
        </row>
        <row r="249">
          <cell r="C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 t="e">
            <v>#DIV/0!</v>
          </cell>
        </row>
        <row r="250">
          <cell r="C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C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C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 t="str">
            <v>1.10 to 1 DCR is required.</v>
          </cell>
        </row>
        <row r="253">
          <cell r="C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 t="str">
            <v>(1.05 to 1 DCR for RHS &amp; CHFA Projects)</v>
          </cell>
        </row>
        <row r="254">
          <cell r="C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C255" t="str">
            <v>Total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 t="str">
            <v>RHS Section 515 must be underwritten</v>
          </cell>
        </row>
        <row r="256">
          <cell r="B256" t="str">
            <v>Debt Service Coverage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J256" t="str">
            <v>using the 4% Credit rate unless the</v>
          </cell>
        </row>
        <row r="257">
          <cell r="B257" t="str">
            <v>NET INCOME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J257" t="str">
            <v>the funds are excluded from basis.</v>
          </cell>
        </row>
        <row r="258">
          <cell r="B258" t="str">
            <v>% OF GROSS INCOME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</row>
        <row r="259">
          <cell r="B259" t="str">
            <v>25% OF DEBT SERVICE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J259" t="str">
            <v>RHS Section 514 are underwritten</v>
          </cell>
        </row>
        <row r="260">
          <cell r="A260" t="str">
            <v>COMMERCIAL SPACE</v>
          </cell>
          <cell r="J260" t="str">
            <v>using the 9% Credit rate.</v>
          </cell>
        </row>
        <row r="261">
          <cell r="B261" t="str">
            <v>Income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Expenses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 t="str">
            <v>Debt Service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Year</v>
          </cell>
          <cell r="E264">
            <v>5</v>
          </cell>
          <cell r="F264">
            <v>7</v>
          </cell>
          <cell r="G264">
            <v>10</v>
          </cell>
          <cell r="H264">
            <v>15</v>
          </cell>
        </row>
        <row r="265">
          <cell r="B265" t="str">
            <v>Total Tenant Rent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Total Rent Subsidy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B267" t="str">
            <v>Less Vacancy rate=</v>
          </cell>
          <cell r="D267">
            <v>0.05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 t="str">
            <v>Miscellaneous Income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TOTAL INCOME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C270" t="str">
            <v>Annual Expenses</v>
          </cell>
        </row>
        <row r="271">
          <cell r="C271" t="str">
            <v xml:space="preserve">   Gen. Admin.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C272" t="str">
            <v xml:space="preserve">   Management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C273" t="str">
            <v xml:space="preserve">   Utility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C274" t="str">
            <v xml:space="preserve">   Water/Sewer</v>
          </cell>
          <cell r="E274" t="e">
            <v>#REF!</v>
          </cell>
          <cell r="F274" t="e">
            <v>#REF!</v>
          </cell>
          <cell r="G274" t="e">
            <v>#REF!</v>
          </cell>
          <cell r="H274" t="e">
            <v>#REF!</v>
          </cell>
        </row>
        <row r="275">
          <cell r="C275" t="str">
            <v xml:space="preserve">   Payroll &amp; Taxes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C276" t="str">
            <v xml:space="preserve">   Insurance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C277" t="str">
            <v xml:space="preserve">   Maintenance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 t="str">
            <v xml:space="preserve">   Other Expenses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C279" t="str">
            <v>Total Expenses</v>
          </cell>
          <cell r="E279" t="e">
            <v>#REF!</v>
          </cell>
          <cell r="F279" t="e">
            <v>#REF!</v>
          </cell>
          <cell r="G279" t="e">
            <v>#REF!</v>
          </cell>
          <cell r="H279" t="e">
            <v>#REF!</v>
          </cell>
        </row>
        <row r="280">
          <cell r="C280" t="str">
            <v xml:space="preserve">   Operating Reserve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C281" t="str">
            <v xml:space="preserve">   Repl Reserve</v>
          </cell>
          <cell r="E281">
            <v>15250</v>
          </cell>
          <cell r="F281">
            <v>15250</v>
          </cell>
          <cell r="G281">
            <v>15250</v>
          </cell>
          <cell r="H281">
            <v>15250</v>
          </cell>
        </row>
        <row r="282">
          <cell r="C282" t="str">
            <v xml:space="preserve">   Real Estate Taxes</v>
          </cell>
          <cell r="E282">
            <v>3770.1112132799999</v>
          </cell>
          <cell r="F282">
            <v>3922.4237062965121</v>
          </cell>
          <cell r="G282">
            <v>4162.5074165115093</v>
          </cell>
          <cell r="H282">
            <v>4595.7445317479842</v>
          </cell>
        </row>
        <row r="283">
          <cell r="C283" t="str">
            <v>Service Budget</v>
          </cell>
          <cell r="E283">
            <v>14500</v>
          </cell>
          <cell r="F283">
            <v>14500</v>
          </cell>
          <cell r="G283">
            <v>14500</v>
          </cell>
        </row>
        <row r="284">
          <cell r="C284" t="str">
            <v>Avail. for DS</v>
          </cell>
          <cell r="E284" t="e">
            <v>#REF!</v>
          </cell>
          <cell r="F284" t="e">
            <v>#REF!</v>
          </cell>
          <cell r="G284" t="e">
            <v>#REF!</v>
          </cell>
          <cell r="H284" t="e">
            <v>#REF!</v>
          </cell>
        </row>
        <row r="285">
          <cell r="C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C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C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C292" t="str">
            <v>Total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4">
          <cell r="B294" t="str">
            <v>Debt Service Coverage</v>
          </cell>
          <cell r="E294" t="e">
            <v>#REF!</v>
          </cell>
          <cell r="F294" t="e">
            <v>#REF!</v>
          </cell>
          <cell r="G294" t="e">
            <v>#REF!</v>
          </cell>
          <cell r="H294" t="e">
            <v>#REF!</v>
          </cell>
        </row>
        <row r="296">
          <cell r="B296" t="str">
            <v>NET INCOME</v>
          </cell>
          <cell r="E296" t="e">
            <v>#REF!</v>
          </cell>
          <cell r="F296" t="e">
            <v>#REF!</v>
          </cell>
          <cell r="G296" t="e">
            <v>#REF!</v>
          </cell>
          <cell r="H296" t="e">
            <v>#REF!</v>
          </cell>
        </row>
        <row r="297">
          <cell r="B297" t="str">
            <v>% of DEBT SERVICE</v>
          </cell>
          <cell r="E297" t="e">
            <v>#DIV/0!</v>
          </cell>
          <cell r="F297" t="e">
            <v>#DIV/0!</v>
          </cell>
          <cell r="G297" t="e">
            <v>#DIV/0!</v>
          </cell>
          <cell r="H297" t="e">
            <v>#DIV/0!</v>
          </cell>
        </row>
        <row r="298">
          <cell r="B298" t="str">
            <v>% OF GROSS INCOME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</row>
        <row r="299">
          <cell r="B299" t="str">
            <v>COMMERCIAL SPACE</v>
          </cell>
        </row>
        <row r="300">
          <cell r="B300" t="str">
            <v>Income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Expenses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Debt Service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Net Income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3"/>
  <sheetViews>
    <sheetView showGridLines="0" showZeros="0" tabSelected="1" zoomScaleNormal="100" zoomScaleSheetLayoutView="50" workbookViewId="0">
      <pane xSplit="1" ySplit="1" topLeftCell="B2" activePane="bottomRight" state="frozen"/>
      <selection sqref="A1:AL2"/>
      <selection pane="topRight" sqref="A1:AL2"/>
      <selection pane="bottomLeft" sqref="A1:AL2"/>
      <selection pane="bottomRight" activeCell="F2" sqref="F2"/>
    </sheetView>
  </sheetViews>
  <sheetFormatPr defaultColWidth="0" defaultRowHeight="12" x14ac:dyDescent="0.2"/>
  <cols>
    <col min="1" max="1" width="32.7109375" style="66" customWidth="1"/>
    <col min="2" max="12" width="12.140625" style="67" customWidth="1"/>
    <col min="13" max="17" width="11.28515625" style="67" customWidth="1"/>
    <col min="18" max="18" width="12.7109375" style="67" customWidth="1"/>
    <col min="19" max="20" width="12.140625" style="67" customWidth="1"/>
    <col min="21" max="21" width="0.28515625" style="68" customWidth="1"/>
    <col min="22" max="16384" width="0" style="67" hidden="1"/>
  </cols>
  <sheetData>
    <row r="1" spans="1:21" s="5" customFormat="1" ht="15.75" x14ac:dyDescent="0.2">
      <c r="A1" s="1" t="s">
        <v>106</v>
      </c>
      <c r="B1" s="69"/>
      <c r="C1" s="69"/>
      <c r="D1" s="69"/>
      <c r="E1" s="69"/>
      <c r="F1" s="78" t="s">
        <v>0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2"/>
      <c r="T1" s="3"/>
      <c r="U1" s="4"/>
    </row>
    <row r="2" spans="1:21" s="7" customFormat="1" ht="60" customHeight="1" x14ac:dyDescent="0.2">
      <c r="A2" s="6"/>
      <c r="B2" s="7" t="s">
        <v>1</v>
      </c>
      <c r="C2" s="7" t="s">
        <v>2</v>
      </c>
      <c r="D2" s="8" t="s">
        <v>3</v>
      </c>
      <c r="E2" s="7" t="s">
        <v>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9" t="s">
        <v>5</v>
      </c>
      <c r="S2" s="7" t="s">
        <v>6</v>
      </c>
      <c r="T2" s="7" t="s">
        <v>7</v>
      </c>
      <c r="U2" s="10"/>
    </row>
    <row r="3" spans="1:21" s="14" customFormat="1" x14ac:dyDescent="0.2">
      <c r="A3" s="11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s="14" customFormat="1" x14ac:dyDescent="0.2">
      <c r="A4" s="18" t="s">
        <v>107</v>
      </c>
      <c r="B4" s="15">
        <f>SUM(C4+D4)</f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>
        <f>SUM(E4:Q4)</f>
        <v>0</v>
      </c>
      <c r="S4" s="17"/>
      <c r="T4" s="17"/>
      <c r="U4" s="13"/>
    </row>
    <row r="5" spans="1:21" s="14" customFormat="1" x14ac:dyDescent="0.2">
      <c r="A5" s="18" t="s">
        <v>108</v>
      </c>
      <c r="B5" s="15">
        <f>SUM(C5+D5)</f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>
        <f>SUM(E5:Q5)</f>
        <v>0</v>
      </c>
      <c r="S5" s="17"/>
      <c r="T5" s="17"/>
      <c r="U5" s="13"/>
    </row>
    <row r="6" spans="1:21" s="14" customFormat="1" x14ac:dyDescent="0.2">
      <c r="A6" s="18" t="s">
        <v>9</v>
      </c>
      <c r="B6" s="15">
        <f>SUM(C6+D6)</f>
        <v>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f>SUM(E6:Q6)</f>
        <v>0</v>
      </c>
      <c r="S6" s="17"/>
      <c r="T6" s="17"/>
      <c r="U6" s="13"/>
    </row>
    <row r="7" spans="1:21" s="14" customFormat="1" x14ac:dyDescent="0.2">
      <c r="A7" s="18" t="s">
        <v>10</v>
      </c>
      <c r="B7" s="15">
        <f>SUM(C7+D7)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f>SUM(E7:Q7)</f>
        <v>0</v>
      </c>
      <c r="S7" s="17"/>
      <c r="T7" s="17"/>
      <c r="U7" s="13"/>
    </row>
    <row r="8" spans="1:21" s="14" customFormat="1" x14ac:dyDescent="0.2">
      <c r="A8" s="19" t="s">
        <v>109</v>
      </c>
      <c r="B8" s="15">
        <f>SUM(C8:D8)</f>
        <v>0</v>
      </c>
      <c r="C8" s="15">
        <f t="shared" ref="C8:Q8" si="0">SUM(C4:C7)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>SUM(R4:R7)</f>
        <v>0</v>
      </c>
      <c r="S8" s="17"/>
      <c r="T8" s="17"/>
      <c r="U8" s="13"/>
    </row>
    <row r="9" spans="1:21" s="14" customFormat="1" x14ac:dyDescent="0.2">
      <c r="A9" s="18" t="s">
        <v>11</v>
      </c>
      <c r="B9" s="15">
        <f>SUM(C9+D9)</f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f>SUM(E9:Q9)</f>
        <v>0</v>
      </c>
      <c r="S9" s="17"/>
      <c r="T9" s="16"/>
      <c r="U9" s="13"/>
    </row>
    <row r="10" spans="1:21" s="14" customFormat="1" x14ac:dyDescent="0.2">
      <c r="A10" s="18" t="s">
        <v>110</v>
      </c>
      <c r="B10" s="15">
        <f>SUM(C10+D10)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f>SUM(E10:Q10)</f>
        <v>0</v>
      </c>
      <c r="S10" s="16"/>
      <c r="T10" s="16"/>
      <c r="U10" s="13"/>
    </row>
    <row r="11" spans="1:21" s="14" customFormat="1" x14ac:dyDescent="0.2">
      <c r="A11" s="19" t="s">
        <v>12</v>
      </c>
      <c r="B11" s="15">
        <f>SUM(C11:D11)</f>
        <v>0</v>
      </c>
      <c r="C11" s="15">
        <f t="shared" ref="C11:T11" si="1">SUM(C9:C10)</f>
        <v>0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7"/>
      <c r="T11" s="15">
        <f t="shared" si="1"/>
        <v>0</v>
      </c>
      <c r="U11" s="13"/>
    </row>
    <row r="12" spans="1:21" s="14" customFormat="1" x14ac:dyDescent="0.2">
      <c r="A12" s="19" t="s">
        <v>13</v>
      </c>
      <c r="B12" s="15">
        <f t="shared" ref="B12:R12" si="2">SUM(B8+B11)</f>
        <v>0</v>
      </c>
      <c r="C12" s="15">
        <f t="shared" si="2"/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7"/>
      <c r="T12" s="17"/>
      <c r="U12" s="13"/>
    </row>
    <row r="13" spans="1:21" s="14" customFormat="1" x14ac:dyDescent="0.2">
      <c r="A13" s="20" t="s">
        <v>14</v>
      </c>
      <c r="B13" s="15">
        <f>SUM(C13+D13)</f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f>SUM(E13:Q13)</f>
        <v>0</v>
      </c>
      <c r="S13" s="16"/>
      <c r="T13" s="16"/>
      <c r="U13" s="13"/>
    </row>
    <row r="14" spans="1:21" s="14" customFormat="1" ht="24" x14ac:dyDescent="0.2">
      <c r="A14" s="21" t="s">
        <v>15</v>
      </c>
      <c r="B14" s="15">
        <f>SUM(C14+D14)</f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f>SUM(E14:Q14)</f>
        <v>0</v>
      </c>
      <c r="S14" s="16"/>
      <c r="T14" s="16"/>
      <c r="U14" s="13"/>
    </row>
    <row r="15" spans="1:21" s="14" customFormat="1" x14ac:dyDescent="0.2">
      <c r="A15" s="22" t="s">
        <v>16</v>
      </c>
      <c r="B15" s="15">
        <f>SUM(C15+D15)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f>SUM(E15:Q15)</f>
        <v>0</v>
      </c>
      <c r="S15" s="16"/>
      <c r="T15" s="16"/>
      <c r="U15" s="13"/>
    </row>
    <row r="16" spans="1:21" s="14" customFormat="1" x14ac:dyDescent="0.2">
      <c r="A16" s="11" t="s">
        <v>17</v>
      </c>
      <c r="B16" s="12"/>
      <c r="C16" s="12"/>
      <c r="D16" s="1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2"/>
      <c r="T16" s="12"/>
      <c r="U16" s="13"/>
    </row>
    <row r="17" spans="1:21" s="14" customFormat="1" x14ac:dyDescent="0.2">
      <c r="A17" s="18" t="s">
        <v>18</v>
      </c>
      <c r="B17" s="15">
        <f t="shared" ref="B17:B26" si="3">SUM(C17:D17)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ref="R17:R24" si="4">SUM(E17:Q17)</f>
        <v>0</v>
      </c>
      <c r="S17" s="16"/>
      <c r="T17" s="16"/>
      <c r="U17" s="13"/>
    </row>
    <row r="18" spans="1:21" s="14" customFormat="1" x14ac:dyDescent="0.2">
      <c r="A18" s="18" t="s">
        <v>19</v>
      </c>
      <c r="B18" s="15">
        <f t="shared" si="3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t="shared" si="4"/>
        <v>0</v>
      </c>
      <c r="S18" s="16"/>
      <c r="T18" s="16"/>
      <c r="U18" s="13"/>
    </row>
    <row r="19" spans="1:21" s="14" customFormat="1" x14ac:dyDescent="0.2">
      <c r="A19" s="18" t="s">
        <v>20</v>
      </c>
      <c r="B19" s="15">
        <f t="shared" si="3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si="4"/>
        <v>0</v>
      </c>
      <c r="S19" s="16"/>
      <c r="T19" s="16"/>
      <c r="U19" s="13"/>
    </row>
    <row r="20" spans="1:21" s="14" customFormat="1" x14ac:dyDescent="0.2">
      <c r="A20" s="18" t="s">
        <v>21</v>
      </c>
      <c r="B20" s="15">
        <f t="shared" si="3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4"/>
        <v>0</v>
      </c>
      <c r="S20" s="16"/>
      <c r="T20" s="16"/>
      <c r="U20" s="13"/>
    </row>
    <row r="21" spans="1:21" s="14" customFormat="1" x14ac:dyDescent="0.2">
      <c r="A21" s="18" t="s">
        <v>22</v>
      </c>
      <c r="B21" s="15">
        <f t="shared" si="3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4"/>
        <v>0</v>
      </c>
      <c r="S21" s="16"/>
      <c r="T21" s="16"/>
      <c r="U21" s="13"/>
    </row>
    <row r="22" spans="1:21" s="14" customFormat="1" x14ac:dyDescent="0.2">
      <c r="A22" s="18" t="s">
        <v>23</v>
      </c>
      <c r="B22" s="15">
        <f t="shared" si="3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4"/>
        <v>0</v>
      </c>
      <c r="S22" s="16"/>
      <c r="T22" s="16"/>
      <c r="U22" s="13"/>
    </row>
    <row r="23" spans="1:21" s="14" customFormat="1" x14ac:dyDescent="0.2">
      <c r="A23" s="18" t="s">
        <v>24</v>
      </c>
      <c r="B23" s="15">
        <f t="shared" si="3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f t="shared" si="4"/>
        <v>0</v>
      </c>
      <c r="S23" s="16"/>
      <c r="T23" s="16"/>
      <c r="U23" s="13"/>
    </row>
    <row r="24" spans="1:21" s="14" customFormat="1" x14ac:dyDescent="0.2">
      <c r="A24" s="22" t="s">
        <v>16</v>
      </c>
      <c r="B24" s="15">
        <f t="shared" si="3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4"/>
        <v>0</v>
      </c>
      <c r="S24" s="16"/>
      <c r="T24" s="16"/>
      <c r="U24" s="13"/>
    </row>
    <row r="25" spans="1:21" s="14" customFormat="1" x14ac:dyDescent="0.2">
      <c r="A25" s="19" t="s">
        <v>25</v>
      </c>
      <c r="B25" s="15">
        <f t="shared" si="3"/>
        <v>0</v>
      </c>
      <c r="C25" s="15">
        <f>SUM(C17:C24)</f>
        <v>0</v>
      </c>
      <c r="D25" s="15">
        <f>SUM(D17:D24)</f>
        <v>0</v>
      </c>
      <c r="E25" s="15">
        <f>SUM(E17:E24)</f>
        <v>0</v>
      </c>
      <c r="F25" s="15">
        <f t="shared" ref="F25:T25" si="5">SUM(F17:F24)</f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 t="shared" si="5"/>
        <v>0</v>
      </c>
      <c r="O25" s="15">
        <f t="shared" si="5"/>
        <v>0</v>
      </c>
      <c r="P25" s="15">
        <f t="shared" si="5"/>
        <v>0</v>
      </c>
      <c r="Q25" s="15">
        <f t="shared" si="5"/>
        <v>0</v>
      </c>
      <c r="R25" s="15">
        <f t="shared" si="5"/>
        <v>0</v>
      </c>
      <c r="S25" s="24">
        <f t="shared" si="5"/>
        <v>0</v>
      </c>
      <c r="T25" s="24">
        <f t="shared" si="5"/>
        <v>0</v>
      </c>
      <c r="U25" s="13"/>
    </row>
    <row r="26" spans="1:21" s="14" customFormat="1" x14ac:dyDescent="0.2">
      <c r="A26" s="19" t="s">
        <v>26</v>
      </c>
      <c r="B26" s="15">
        <f t="shared" si="3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>SUM(E26:Q26)</f>
        <v>0</v>
      </c>
      <c r="S26" s="16"/>
      <c r="T26" s="16"/>
      <c r="U26" s="13"/>
    </row>
    <row r="27" spans="1:21" s="14" customFormat="1" x14ac:dyDescent="0.2">
      <c r="A27" s="11" t="s">
        <v>27</v>
      </c>
      <c r="B27" s="12"/>
      <c r="C27" s="12"/>
      <c r="D27" s="1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2"/>
      <c r="T27" s="12"/>
      <c r="U27" s="13"/>
    </row>
    <row r="28" spans="1:21" s="14" customFormat="1" x14ac:dyDescent="0.2">
      <c r="A28" s="18" t="s">
        <v>18</v>
      </c>
      <c r="B28" s="15">
        <f t="shared" ref="B28:B36" si="6">SUM(C28+D28)</f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ref="R28:R35" si="7">SUM(E28:Q28)</f>
        <v>0</v>
      </c>
      <c r="S28" s="16"/>
      <c r="T28" s="16"/>
      <c r="U28" s="13"/>
    </row>
    <row r="29" spans="1:21" s="14" customFormat="1" x14ac:dyDescent="0.2">
      <c r="A29" s="18" t="s">
        <v>19</v>
      </c>
      <c r="B29" s="15">
        <f t="shared" si="6"/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7"/>
        <v>0</v>
      </c>
      <c r="S29" s="16"/>
      <c r="T29" s="16"/>
      <c r="U29" s="13"/>
    </row>
    <row r="30" spans="1:21" s="14" customFormat="1" x14ac:dyDescent="0.2">
      <c r="A30" s="18" t="s">
        <v>20</v>
      </c>
      <c r="B30" s="15">
        <f t="shared" si="6"/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7"/>
        <v>0</v>
      </c>
      <c r="S30" s="16"/>
      <c r="T30" s="16"/>
      <c r="U30" s="13"/>
    </row>
    <row r="31" spans="1:21" s="14" customFormat="1" x14ac:dyDescent="0.2">
      <c r="A31" s="18" t="s">
        <v>21</v>
      </c>
      <c r="B31" s="15">
        <f t="shared" si="6"/>
        <v>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7"/>
        <v>0</v>
      </c>
      <c r="S31" s="16"/>
      <c r="T31" s="16"/>
      <c r="U31" s="13"/>
    </row>
    <row r="32" spans="1:21" s="14" customFormat="1" x14ac:dyDescent="0.2">
      <c r="A32" s="18" t="s">
        <v>22</v>
      </c>
      <c r="B32" s="15">
        <f t="shared" si="6"/>
        <v>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7"/>
        <v>0</v>
      </c>
      <c r="S32" s="16"/>
      <c r="T32" s="16"/>
      <c r="U32" s="13"/>
    </row>
    <row r="33" spans="1:21" s="14" customFormat="1" x14ac:dyDescent="0.2">
      <c r="A33" s="18" t="s">
        <v>23</v>
      </c>
      <c r="B33" s="15">
        <f t="shared" si="6"/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7"/>
        <v>0</v>
      </c>
      <c r="S33" s="16"/>
      <c r="T33" s="16"/>
      <c r="U33" s="13"/>
    </row>
    <row r="34" spans="1:21" s="14" customFormat="1" x14ac:dyDescent="0.2">
      <c r="A34" s="18" t="s">
        <v>24</v>
      </c>
      <c r="B34" s="15">
        <f t="shared" si="6"/>
        <v>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7"/>
        <v>0</v>
      </c>
      <c r="S34" s="16"/>
      <c r="T34" s="16"/>
      <c r="U34" s="13"/>
    </row>
    <row r="35" spans="1:21" s="14" customFormat="1" x14ac:dyDescent="0.2">
      <c r="A35" s="22" t="s">
        <v>16</v>
      </c>
      <c r="B35" s="15">
        <f t="shared" si="6"/>
        <v>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7"/>
        <v>0</v>
      </c>
      <c r="S35" s="16"/>
      <c r="T35" s="16"/>
      <c r="U35" s="13"/>
    </row>
    <row r="36" spans="1:21" s="14" customFormat="1" x14ac:dyDescent="0.2">
      <c r="A36" s="19" t="s">
        <v>28</v>
      </c>
      <c r="B36" s="15">
        <f t="shared" si="6"/>
        <v>0</v>
      </c>
      <c r="C36" s="15">
        <f>SUM(C28:C35)</f>
        <v>0</v>
      </c>
      <c r="D36" s="15">
        <f>SUM(D28:D35)</f>
        <v>0</v>
      </c>
      <c r="E36" s="15">
        <f>SUM(E28:E35)</f>
        <v>0</v>
      </c>
      <c r="F36" s="15">
        <f t="shared" ref="F36:T36" si="8">SUM(F28:F35)</f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8"/>
        <v>0</v>
      </c>
      <c r="O36" s="15">
        <f t="shared" si="8"/>
        <v>0</v>
      </c>
      <c r="P36" s="15">
        <f t="shared" si="8"/>
        <v>0</v>
      </c>
      <c r="Q36" s="15">
        <f t="shared" si="8"/>
        <v>0</v>
      </c>
      <c r="R36" s="15">
        <f t="shared" si="8"/>
        <v>0</v>
      </c>
      <c r="S36" s="24">
        <f t="shared" si="8"/>
        <v>0</v>
      </c>
      <c r="T36" s="24">
        <f t="shared" si="8"/>
        <v>0</v>
      </c>
      <c r="U36" s="13"/>
    </row>
    <row r="37" spans="1:21" s="14" customFormat="1" x14ac:dyDescent="0.2">
      <c r="A37" s="11" t="s">
        <v>29</v>
      </c>
      <c r="B37" s="12"/>
      <c r="C37" s="12"/>
      <c r="D37" s="1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2"/>
      <c r="T37" s="12"/>
      <c r="U37" s="13"/>
    </row>
    <row r="38" spans="1:21" s="14" customFormat="1" x14ac:dyDescent="0.2">
      <c r="A38" s="18" t="s">
        <v>30</v>
      </c>
      <c r="B38" s="15">
        <f>SUM(C38+D38)</f>
        <v>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>SUM(E38:Q38)</f>
        <v>0</v>
      </c>
      <c r="S38" s="16"/>
      <c r="T38" s="16"/>
      <c r="U38" s="13"/>
    </row>
    <row r="39" spans="1:21" s="14" customFormat="1" x14ac:dyDescent="0.2">
      <c r="A39" s="18" t="s">
        <v>31</v>
      </c>
      <c r="B39" s="15">
        <f>SUM(C39+D39)</f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>SUM(E39:Q39)</f>
        <v>0</v>
      </c>
      <c r="S39" s="16"/>
      <c r="T39" s="16"/>
      <c r="U39" s="13"/>
    </row>
    <row r="40" spans="1:21" s="14" customFormat="1" x14ac:dyDescent="0.2">
      <c r="A40" s="19" t="s">
        <v>32</v>
      </c>
      <c r="B40" s="15">
        <f>SUM(C40:D40)</f>
        <v>0</v>
      </c>
      <c r="C40" s="15">
        <f>SUM(C37:C39)</f>
        <v>0</v>
      </c>
      <c r="D40" s="15">
        <f>SUM(D37:D39)</f>
        <v>0</v>
      </c>
      <c r="E40" s="15">
        <f t="shared" ref="E40:T40" si="9">SUM(E38:E39)</f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9"/>
        <v>0</v>
      </c>
      <c r="O40" s="15">
        <f t="shared" si="9"/>
        <v>0</v>
      </c>
      <c r="P40" s="15">
        <f t="shared" si="9"/>
        <v>0</v>
      </c>
      <c r="Q40" s="15">
        <f t="shared" si="9"/>
        <v>0</v>
      </c>
      <c r="R40" s="15">
        <f t="shared" si="9"/>
        <v>0</v>
      </c>
      <c r="S40" s="24">
        <f t="shared" si="9"/>
        <v>0</v>
      </c>
      <c r="T40" s="24">
        <f t="shared" si="9"/>
        <v>0</v>
      </c>
      <c r="U40" s="13"/>
    </row>
    <row r="41" spans="1:21" s="14" customFormat="1" x14ac:dyDescent="0.2">
      <c r="A41" s="19" t="s">
        <v>33</v>
      </c>
      <c r="B41" s="15">
        <f>SUM(C41:D41)</f>
        <v>0</v>
      </c>
      <c r="C41" s="16"/>
      <c r="D41" s="16"/>
      <c r="E41" s="16"/>
      <c r="F41" s="16">
        <v>0</v>
      </c>
      <c r="G41" s="16"/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/>
      <c r="R41" s="16">
        <f>SUM(E41:Q41)</f>
        <v>0</v>
      </c>
      <c r="S41" s="16"/>
      <c r="T41" s="16"/>
      <c r="U41" s="13"/>
    </row>
    <row r="42" spans="1:21" s="14" customFormat="1" x14ac:dyDescent="0.2">
      <c r="A42" s="11" t="s">
        <v>34</v>
      </c>
      <c r="B42" s="12"/>
      <c r="C42" s="12"/>
      <c r="D42" s="1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2"/>
      <c r="T42" s="12"/>
      <c r="U42" s="13"/>
    </row>
    <row r="43" spans="1:21" s="14" customFormat="1" x14ac:dyDescent="0.2">
      <c r="A43" s="18" t="s">
        <v>35</v>
      </c>
      <c r="B43" s="15">
        <f t="shared" ref="B43:B51" si="10">SUM(C43+D43)</f>
        <v>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 t="shared" ref="R43:R51" si="11">SUM(E43:Q43)</f>
        <v>0</v>
      </c>
      <c r="S43" s="16"/>
      <c r="T43" s="16"/>
      <c r="U43" s="13"/>
    </row>
    <row r="44" spans="1:21" s="14" customFormat="1" x14ac:dyDescent="0.2">
      <c r="A44" s="18" t="s">
        <v>36</v>
      </c>
      <c r="B44" s="15">
        <f t="shared" si="10"/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11"/>
        <v>0</v>
      </c>
      <c r="S44" s="16"/>
      <c r="T44" s="16"/>
      <c r="U44" s="13"/>
    </row>
    <row r="45" spans="1:21" s="14" customFormat="1" ht="12" customHeight="1" x14ac:dyDescent="0.2">
      <c r="A45" s="18" t="s">
        <v>37</v>
      </c>
      <c r="B45" s="15">
        <f t="shared" si="10"/>
        <v>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11"/>
        <v>0</v>
      </c>
      <c r="S45" s="16"/>
      <c r="T45" s="16"/>
      <c r="U45" s="13"/>
    </row>
    <row r="46" spans="1:21" s="14" customFormat="1" x14ac:dyDescent="0.2">
      <c r="A46" s="18" t="s">
        <v>38</v>
      </c>
      <c r="B46" s="15">
        <f t="shared" si="10"/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11"/>
        <v>0</v>
      </c>
      <c r="S46" s="16"/>
      <c r="T46" s="16"/>
      <c r="U46" s="13"/>
    </row>
    <row r="47" spans="1:21" s="14" customFormat="1" x14ac:dyDescent="0.2">
      <c r="A47" s="18" t="s">
        <v>39</v>
      </c>
      <c r="B47" s="15">
        <f t="shared" si="10"/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11"/>
        <v>0</v>
      </c>
      <c r="S47" s="16"/>
      <c r="T47" s="16"/>
      <c r="U47" s="13"/>
    </row>
    <row r="48" spans="1:21" s="14" customFormat="1" x14ac:dyDescent="0.2">
      <c r="A48" s="18" t="s">
        <v>40</v>
      </c>
      <c r="B48" s="15">
        <f t="shared" si="10"/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11"/>
        <v>0</v>
      </c>
      <c r="S48" s="16"/>
      <c r="T48" s="16"/>
      <c r="U48" s="13"/>
    </row>
    <row r="49" spans="1:21" s="14" customFormat="1" x14ac:dyDescent="0.2">
      <c r="A49" s="18" t="s">
        <v>41</v>
      </c>
      <c r="B49" s="15">
        <f t="shared" si="10"/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11"/>
        <v>0</v>
      </c>
      <c r="S49" s="16"/>
      <c r="T49" s="16"/>
      <c r="U49" s="13"/>
    </row>
    <row r="50" spans="1:21" s="14" customFormat="1" x14ac:dyDescent="0.2">
      <c r="A50" s="22" t="s">
        <v>16</v>
      </c>
      <c r="B50" s="15">
        <f t="shared" si="10"/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11"/>
        <v>0</v>
      </c>
      <c r="S50" s="16"/>
      <c r="T50" s="16"/>
      <c r="U50" s="13"/>
    </row>
    <row r="51" spans="1:21" s="14" customFormat="1" x14ac:dyDescent="0.2">
      <c r="A51" s="22" t="s">
        <v>16</v>
      </c>
      <c r="B51" s="15">
        <f t="shared" si="10"/>
        <v>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11"/>
        <v>0</v>
      </c>
      <c r="S51" s="16"/>
      <c r="T51" s="16"/>
      <c r="U51" s="13"/>
    </row>
    <row r="52" spans="1:21" s="26" customFormat="1" x14ac:dyDescent="0.2">
      <c r="A52" s="19" t="s">
        <v>42</v>
      </c>
      <c r="B52" s="24">
        <f>SUM(C52:D52)</f>
        <v>0</v>
      </c>
      <c r="C52" s="24">
        <f t="shared" ref="C52:T52" si="12">SUM(C43:C51)</f>
        <v>0</v>
      </c>
      <c r="D52" s="24">
        <f t="shared" si="12"/>
        <v>0</v>
      </c>
      <c r="E52" s="24">
        <f t="shared" si="12"/>
        <v>0</v>
      </c>
      <c r="F52" s="24">
        <f t="shared" si="12"/>
        <v>0</v>
      </c>
      <c r="G52" s="24">
        <f t="shared" si="12"/>
        <v>0</v>
      </c>
      <c r="H52" s="24">
        <f t="shared" si="12"/>
        <v>0</v>
      </c>
      <c r="I52" s="24">
        <f t="shared" si="12"/>
        <v>0</v>
      </c>
      <c r="J52" s="24">
        <f t="shared" si="12"/>
        <v>0</v>
      </c>
      <c r="K52" s="24">
        <f t="shared" si="12"/>
        <v>0</v>
      </c>
      <c r="L52" s="24">
        <f t="shared" si="12"/>
        <v>0</v>
      </c>
      <c r="M52" s="24">
        <f t="shared" si="12"/>
        <v>0</v>
      </c>
      <c r="N52" s="24">
        <f t="shared" si="12"/>
        <v>0</v>
      </c>
      <c r="O52" s="24">
        <f t="shared" si="12"/>
        <v>0</v>
      </c>
      <c r="P52" s="24">
        <f t="shared" si="12"/>
        <v>0</v>
      </c>
      <c r="Q52" s="24">
        <f t="shared" si="12"/>
        <v>0</v>
      </c>
      <c r="R52" s="24">
        <f t="shared" si="12"/>
        <v>0</v>
      </c>
      <c r="S52" s="24">
        <f t="shared" si="12"/>
        <v>0</v>
      </c>
      <c r="T52" s="24">
        <f t="shared" si="12"/>
        <v>0</v>
      </c>
      <c r="U52" s="25"/>
    </row>
    <row r="53" spans="1:21" s="14" customFormat="1" x14ac:dyDescent="0.2">
      <c r="A53" s="11" t="s">
        <v>43</v>
      </c>
      <c r="B53" s="12"/>
      <c r="C53" s="12"/>
      <c r="D53" s="1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12"/>
      <c r="T53" s="12"/>
      <c r="U53" s="13"/>
    </row>
    <row r="54" spans="1:21" s="14" customFormat="1" x14ac:dyDescent="0.2">
      <c r="A54" s="18" t="s">
        <v>44</v>
      </c>
      <c r="B54" s="15">
        <f t="shared" ref="B54:B60" si="13">SUM(C54+D54)</f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f t="shared" ref="R54:R60" si="14">SUM(E54:Q54)</f>
        <v>0</v>
      </c>
      <c r="S54" s="17"/>
      <c r="T54" s="17"/>
      <c r="U54" s="13"/>
    </row>
    <row r="55" spans="1:21" s="14" customFormat="1" ht="12" customHeight="1" x14ac:dyDescent="0.2">
      <c r="A55" s="18" t="s">
        <v>37</v>
      </c>
      <c r="B55" s="15">
        <f t="shared" si="13"/>
        <v>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f t="shared" si="14"/>
        <v>0</v>
      </c>
      <c r="S55" s="17"/>
      <c r="T55" s="17"/>
      <c r="U55" s="13"/>
    </row>
    <row r="56" spans="1:21" s="14" customFormat="1" x14ac:dyDescent="0.2">
      <c r="A56" s="18" t="s">
        <v>39</v>
      </c>
      <c r="B56" s="15">
        <f t="shared" si="13"/>
        <v>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f t="shared" si="14"/>
        <v>0</v>
      </c>
      <c r="S56" s="17"/>
      <c r="T56" s="17"/>
      <c r="U56" s="13"/>
    </row>
    <row r="57" spans="1:21" s="14" customFormat="1" x14ac:dyDescent="0.2">
      <c r="A57" s="18" t="s">
        <v>40</v>
      </c>
      <c r="B57" s="15">
        <f t="shared" si="13"/>
        <v>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>
        <f t="shared" si="14"/>
        <v>0</v>
      </c>
      <c r="S57" s="17"/>
      <c r="T57" s="17"/>
      <c r="U57" s="13"/>
    </row>
    <row r="58" spans="1:21" s="14" customFormat="1" x14ac:dyDescent="0.2">
      <c r="A58" s="18" t="s">
        <v>41</v>
      </c>
      <c r="B58" s="15">
        <f t="shared" si="13"/>
        <v>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>
        <f t="shared" si="14"/>
        <v>0</v>
      </c>
      <c r="S58" s="17"/>
      <c r="T58" s="17"/>
      <c r="U58" s="13"/>
    </row>
    <row r="59" spans="1:21" s="14" customFormat="1" x14ac:dyDescent="0.2">
      <c r="A59" s="22" t="s">
        <v>16</v>
      </c>
      <c r="B59" s="15">
        <f t="shared" si="13"/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>
        <f t="shared" si="14"/>
        <v>0</v>
      </c>
      <c r="S59" s="17"/>
      <c r="T59" s="17"/>
      <c r="U59" s="13"/>
    </row>
    <row r="60" spans="1:21" s="14" customFormat="1" x14ac:dyDescent="0.2">
      <c r="A60" s="22" t="s">
        <v>16</v>
      </c>
      <c r="B60" s="15">
        <f t="shared" si="13"/>
        <v>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f t="shared" si="14"/>
        <v>0</v>
      </c>
      <c r="S60" s="17"/>
      <c r="T60" s="17"/>
      <c r="U60" s="13"/>
    </row>
    <row r="61" spans="1:21" s="14" customFormat="1" ht="13.5" customHeight="1" x14ac:dyDescent="0.2">
      <c r="A61" s="19" t="s">
        <v>45</v>
      </c>
      <c r="B61" s="15">
        <f>SUM(C61:D61)</f>
        <v>0</v>
      </c>
      <c r="C61" s="15">
        <f t="shared" ref="C61:R61" si="15">SUM(C54:C60)</f>
        <v>0</v>
      </c>
      <c r="D61" s="15">
        <f t="shared" si="15"/>
        <v>0</v>
      </c>
      <c r="E61" s="15">
        <f t="shared" si="15"/>
        <v>0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0</v>
      </c>
      <c r="J61" s="15">
        <f t="shared" si="15"/>
        <v>0</v>
      </c>
      <c r="K61" s="15">
        <f t="shared" si="15"/>
        <v>0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 t="shared" si="15"/>
        <v>0</v>
      </c>
      <c r="P61" s="15">
        <f t="shared" si="15"/>
        <v>0</v>
      </c>
      <c r="Q61" s="15">
        <f t="shared" si="15"/>
        <v>0</v>
      </c>
      <c r="R61" s="15">
        <f t="shared" si="15"/>
        <v>0</v>
      </c>
      <c r="S61" s="17"/>
      <c r="T61" s="17"/>
      <c r="U61" s="13"/>
    </row>
    <row r="62" spans="1:21" s="14" customFormat="1" x14ac:dyDescent="0.2">
      <c r="A62" s="27" t="s">
        <v>46</v>
      </c>
      <c r="B62" s="15">
        <f>SUM(C62:D62)</f>
        <v>0</v>
      </c>
      <c r="C62" s="15">
        <f>SUM(C8+C11+C13+C14+C15+C25+C26+C36+C40+C41+C52+C61)</f>
        <v>0</v>
      </c>
      <c r="D62" s="15">
        <f>SUM(D8+D11+D13+D14+D15+D25+D26+D36+D40+D41+D52+D61)</f>
        <v>0</v>
      </c>
      <c r="E62" s="15">
        <f t="shared" ref="E62:R62" si="16">SUM(E8+E11+E13+E14+E15+E25+E26+E36+E40+E41+E52+E61)</f>
        <v>0</v>
      </c>
      <c r="F62" s="15">
        <f t="shared" si="16"/>
        <v>0</v>
      </c>
      <c r="G62" s="15">
        <f t="shared" si="16"/>
        <v>0</v>
      </c>
      <c r="H62" s="15">
        <f t="shared" si="16"/>
        <v>0</v>
      </c>
      <c r="I62" s="15">
        <f t="shared" si="16"/>
        <v>0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 t="shared" si="16"/>
        <v>0</v>
      </c>
      <c r="O62" s="15">
        <f t="shared" si="16"/>
        <v>0</v>
      </c>
      <c r="P62" s="15">
        <f t="shared" si="16"/>
        <v>0</v>
      </c>
      <c r="Q62" s="15">
        <f t="shared" si="16"/>
        <v>0</v>
      </c>
      <c r="R62" s="15">
        <f t="shared" si="16"/>
        <v>0</v>
      </c>
      <c r="S62" s="15">
        <f>SUM(S10+S13+S14+S15+S25+S26+S36+S40+S41+S52)</f>
        <v>0</v>
      </c>
      <c r="T62" s="15">
        <f>SUM(T11+T13+T14+T15+T25+T26+T36+T40+T41+T52)</f>
        <v>0</v>
      </c>
      <c r="U62" s="13"/>
    </row>
    <row r="63" spans="1:21" s="14" customFormat="1" x14ac:dyDescent="0.2">
      <c r="A63" s="11" t="s">
        <v>47</v>
      </c>
      <c r="B63" s="12"/>
      <c r="C63" s="12"/>
      <c r="D63" s="1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12"/>
      <c r="T63" s="12"/>
      <c r="U63" s="13"/>
    </row>
    <row r="64" spans="1:21" s="14" customFormat="1" x14ac:dyDescent="0.2">
      <c r="A64" s="18" t="s">
        <v>48</v>
      </c>
      <c r="B64" s="15">
        <f>SUM(C64+D64)</f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>
        <f>SUM(E64:Q64)</f>
        <v>0</v>
      </c>
      <c r="S64" s="16"/>
      <c r="T64" s="16"/>
      <c r="U64" s="13"/>
    </row>
    <row r="65" spans="1:21" s="14" customFormat="1" x14ac:dyDescent="0.2">
      <c r="A65" s="22" t="s">
        <v>16</v>
      </c>
      <c r="B65" s="15">
        <f>SUM(C65+D65)</f>
        <v>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f>SUM(E65:Q65)</f>
        <v>0</v>
      </c>
      <c r="S65" s="16"/>
      <c r="T65" s="16"/>
      <c r="U65" s="13"/>
    </row>
    <row r="66" spans="1:21" s="14" customFormat="1" x14ac:dyDescent="0.2">
      <c r="A66" s="19" t="s">
        <v>49</v>
      </c>
      <c r="B66" s="15">
        <f>SUM(C66:D66)</f>
        <v>0</v>
      </c>
      <c r="C66" s="15">
        <f>SUM(C63:C65)</f>
        <v>0</v>
      </c>
      <c r="D66" s="15">
        <f>SUM(D63:D65)</f>
        <v>0</v>
      </c>
      <c r="E66" s="15">
        <f t="shared" ref="E66:T66" si="17">SUM(E64:E65)</f>
        <v>0</v>
      </c>
      <c r="F66" s="15">
        <f t="shared" si="17"/>
        <v>0</v>
      </c>
      <c r="G66" s="15">
        <f t="shared" si="17"/>
        <v>0</v>
      </c>
      <c r="H66" s="15">
        <f t="shared" si="17"/>
        <v>0</v>
      </c>
      <c r="I66" s="15">
        <f t="shared" si="17"/>
        <v>0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 t="shared" si="17"/>
        <v>0</v>
      </c>
      <c r="O66" s="15">
        <f t="shared" si="17"/>
        <v>0</v>
      </c>
      <c r="P66" s="15">
        <f t="shared" si="17"/>
        <v>0</v>
      </c>
      <c r="Q66" s="15">
        <f t="shared" si="17"/>
        <v>0</v>
      </c>
      <c r="R66" s="15">
        <f t="shared" si="17"/>
        <v>0</v>
      </c>
      <c r="S66" s="24">
        <f t="shared" si="17"/>
        <v>0</v>
      </c>
      <c r="T66" s="24">
        <f t="shared" si="17"/>
        <v>0</v>
      </c>
      <c r="U66" s="13"/>
    </row>
    <row r="67" spans="1:21" s="14" customFormat="1" x14ac:dyDescent="0.2">
      <c r="A67" s="11" t="s">
        <v>50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13"/>
    </row>
    <row r="68" spans="1:21" s="14" customFormat="1" x14ac:dyDescent="0.2">
      <c r="A68" s="18" t="s">
        <v>51</v>
      </c>
      <c r="B68" s="15">
        <f>SUM(C68+D68)</f>
        <v>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f>SUM(E68:Q68)</f>
        <v>0</v>
      </c>
      <c r="S68" s="17"/>
      <c r="T68" s="17"/>
      <c r="U68" s="13"/>
    </row>
    <row r="69" spans="1:21" s="14" customFormat="1" x14ac:dyDescent="0.2">
      <c r="A69" s="18" t="s">
        <v>52</v>
      </c>
      <c r="B69" s="15">
        <f>SUM(C69+D69)</f>
        <v>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f>SUM(E69:Q69)</f>
        <v>0</v>
      </c>
      <c r="S69" s="17"/>
      <c r="T69" s="17"/>
      <c r="U69" s="13"/>
    </row>
    <row r="70" spans="1:21" s="14" customFormat="1" x14ac:dyDescent="0.2">
      <c r="A70" s="28" t="s">
        <v>53</v>
      </c>
      <c r="B70" s="15">
        <f>SUM(C70+D70)</f>
        <v>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f>SUM(E70:Q70)</f>
        <v>0</v>
      </c>
      <c r="S70" s="17"/>
      <c r="T70" s="17"/>
      <c r="U70" s="13"/>
    </row>
    <row r="71" spans="1:21" s="14" customFormat="1" x14ac:dyDescent="0.2">
      <c r="A71" s="18" t="s">
        <v>54</v>
      </c>
      <c r="B71" s="15">
        <f>SUM(C71+D71)</f>
        <v>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f>SUM(E71:Q71)</f>
        <v>0</v>
      </c>
      <c r="S71" s="17"/>
      <c r="T71" s="17"/>
      <c r="U71" s="13"/>
    </row>
    <row r="72" spans="1:21" s="14" customFormat="1" x14ac:dyDescent="0.2">
      <c r="A72" s="22" t="s">
        <v>16</v>
      </c>
      <c r="B72" s="15">
        <f>SUM(C72+D72)</f>
        <v>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f>SUM(E72:Q72)</f>
        <v>0</v>
      </c>
      <c r="S72" s="17"/>
      <c r="T72" s="17"/>
      <c r="U72" s="13"/>
    </row>
    <row r="73" spans="1:21" s="14" customFormat="1" x14ac:dyDescent="0.2">
      <c r="A73" s="19" t="s">
        <v>55</v>
      </c>
      <c r="B73" s="15">
        <f>SUM(C73:D73)</f>
        <v>0</v>
      </c>
      <c r="C73" s="15">
        <f t="shared" ref="C73:R73" si="18">SUM(C68:C72)</f>
        <v>0</v>
      </c>
      <c r="D73" s="15">
        <f t="shared" si="18"/>
        <v>0</v>
      </c>
      <c r="E73" s="15">
        <f t="shared" si="18"/>
        <v>0</v>
      </c>
      <c r="F73" s="15">
        <f t="shared" si="18"/>
        <v>0</v>
      </c>
      <c r="G73" s="15">
        <f t="shared" si="18"/>
        <v>0</v>
      </c>
      <c r="H73" s="15">
        <f t="shared" si="18"/>
        <v>0</v>
      </c>
      <c r="I73" s="15">
        <f t="shared" si="18"/>
        <v>0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 t="shared" si="18"/>
        <v>0</v>
      </c>
      <c r="O73" s="15">
        <f t="shared" si="18"/>
        <v>0</v>
      </c>
      <c r="P73" s="15">
        <f t="shared" si="18"/>
        <v>0</v>
      </c>
      <c r="Q73" s="15">
        <f t="shared" si="18"/>
        <v>0</v>
      </c>
      <c r="R73" s="15">
        <f t="shared" si="18"/>
        <v>0</v>
      </c>
      <c r="S73" s="17"/>
      <c r="T73" s="17"/>
      <c r="U73" s="13"/>
    </row>
    <row r="74" spans="1:21" s="14" customFormat="1" x14ac:dyDescent="0.2">
      <c r="A74" s="11" t="s">
        <v>56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13"/>
    </row>
    <row r="75" spans="1:21" s="14" customFormat="1" x14ac:dyDescent="0.2">
      <c r="A75" s="19" t="s">
        <v>57</v>
      </c>
      <c r="B75" s="15">
        <f>SUM(C75:D75)</f>
        <v>0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>
        <f>SUM(E75:Q75)</f>
        <v>0</v>
      </c>
      <c r="S75" s="16"/>
      <c r="T75" s="16"/>
      <c r="U75" s="13"/>
    </row>
    <row r="76" spans="1:21" s="14" customFormat="1" x14ac:dyDescent="0.2">
      <c r="A76" s="19" t="s">
        <v>58</v>
      </c>
      <c r="B76" s="15">
        <f>SUM(C76:D76)</f>
        <v>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>
        <f>SUM(E76:Q76)</f>
        <v>0</v>
      </c>
      <c r="S76" s="16"/>
      <c r="T76" s="16"/>
      <c r="U76" s="13"/>
    </row>
    <row r="77" spans="1:21" s="14" customFormat="1" x14ac:dyDescent="0.2">
      <c r="A77" s="11" t="s">
        <v>59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3"/>
    </row>
    <row r="78" spans="1:21" s="14" customFormat="1" ht="13.5" customHeight="1" x14ac:dyDescent="0.2">
      <c r="A78" s="18" t="s">
        <v>60</v>
      </c>
      <c r="B78" s="15">
        <f t="shared" ref="B78:B92" si="19">SUM(C78+D78)</f>
        <v>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>
        <f t="shared" ref="R78:R92" si="20">SUM(E78:Q78)</f>
        <v>0</v>
      </c>
      <c r="S78" s="17"/>
      <c r="T78" s="17"/>
      <c r="U78" s="13"/>
    </row>
    <row r="79" spans="1:21" s="14" customFormat="1" x14ac:dyDescent="0.2">
      <c r="A79" s="18" t="s">
        <v>61</v>
      </c>
      <c r="B79" s="15">
        <f t="shared" si="19"/>
        <v>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>
        <f t="shared" si="20"/>
        <v>0</v>
      </c>
      <c r="S79" s="16"/>
      <c r="T79" s="16"/>
      <c r="U79" s="13"/>
    </row>
    <row r="80" spans="1:21" s="14" customFormat="1" x14ac:dyDescent="0.2">
      <c r="A80" s="18" t="s">
        <v>62</v>
      </c>
      <c r="B80" s="15">
        <f t="shared" si="19"/>
        <v>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>
        <f t="shared" si="20"/>
        <v>0</v>
      </c>
      <c r="S80" s="16"/>
      <c r="T80" s="16"/>
      <c r="U80" s="13"/>
    </row>
    <row r="81" spans="1:21" s="14" customFormat="1" x14ac:dyDescent="0.2">
      <c r="A81" s="18" t="s">
        <v>63</v>
      </c>
      <c r="B81" s="15">
        <f t="shared" si="19"/>
        <v>0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>
        <f t="shared" si="20"/>
        <v>0</v>
      </c>
      <c r="S81" s="16"/>
      <c r="T81" s="16"/>
      <c r="U81" s="13"/>
    </row>
    <row r="82" spans="1:21" s="14" customFormat="1" x14ac:dyDescent="0.2">
      <c r="A82" s="18" t="s">
        <v>64</v>
      </c>
      <c r="B82" s="15">
        <f t="shared" si="19"/>
        <v>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f t="shared" si="20"/>
        <v>0</v>
      </c>
      <c r="S82" s="16"/>
      <c r="T82" s="16"/>
      <c r="U82" s="13"/>
    </row>
    <row r="83" spans="1:21" s="14" customFormat="1" x14ac:dyDescent="0.2">
      <c r="A83" s="18" t="s">
        <v>65</v>
      </c>
      <c r="B83" s="15">
        <f t="shared" si="19"/>
        <v>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>
        <f t="shared" si="20"/>
        <v>0</v>
      </c>
      <c r="S83" s="17"/>
      <c r="T83" s="17"/>
      <c r="U83" s="13"/>
    </row>
    <row r="84" spans="1:21" s="14" customFormat="1" x14ac:dyDescent="0.2">
      <c r="A84" s="18" t="s">
        <v>66</v>
      </c>
      <c r="B84" s="15">
        <f t="shared" si="19"/>
        <v>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f t="shared" si="20"/>
        <v>0</v>
      </c>
      <c r="S84" s="16"/>
      <c r="T84" s="16"/>
      <c r="U84" s="13"/>
    </row>
    <row r="85" spans="1:21" s="14" customFormat="1" x14ac:dyDescent="0.2">
      <c r="A85" s="18" t="s">
        <v>67</v>
      </c>
      <c r="B85" s="15">
        <f t="shared" si="19"/>
        <v>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f t="shared" si="20"/>
        <v>0</v>
      </c>
      <c r="S85" s="16"/>
      <c r="T85" s="16"/>
      <c r="U85" s="13"/>
    </row>
    <row r="86" spans="1:21" s="14" customFormat="1" x14ac:dyDescent="0.2">
      <c r="A86" s="29" t="s">
        <v>68</v>
      </c>
      <c r="B86" s="15">
        <f t="shared" si="19"/>
        <v>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>
        <f t="shared" si="20"/>
        <v>0</v>
      </c>
      <c r="S86" s="16"/>
      <c r="T86" s="16"/>
      <c r="U86" s="13"/>
    </row>
    <row r="87" spans="1:21" s="14" customFormat="1" x14ac:dyDescent="0.2">
      <c r="A87" s="29" t="s">
        <v>69</v>
      </c>
      <c r="B87" s="15">
        <f t="shared" si="19"/>
        <v>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>
        <f t="shared" si="20"/>
        <v>0</v>
      </c>
      <c r="S87" s="16"/>
      <c r="T87" s="16"/>
      <c r="U87" s="13"/>
    </row>
    <row r="88" spans="1:21" s="14" customFormat="1" x14ac:dyDescent="0.2">
      <c r="A88" s="22" t="s">
        <v>16</v>
      </c>
      <c r="B88" s="15">
        <f t="shared" si="19"/>
        <v>0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>
        <f t="shared" si="20"/>
        <v>0</v>
      </c>
      <c r="S88" s="16"/>
      <c r="T88" s="16"/>
      <c r="U88" s="13"/>
    </row>
    <row r="89" spans="1:21" s="14" customFormat="1" x14ac:dyDescent="0.2">
      <c r="A89" s="22" t="s">
        <v>16</v>
      </c>
      <c r="B89" s="15">
        <f t="shared" si="19"/>
        <v>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>
        <f t="shared" si="20"/>
        <v>0</v>
      </c>
      <c r="S89" s="16"/>
      <c r="T89" s="16"/>
      <c r="U89" s="13"/>
    </row>
    <row r="90" spans="1:21" s="14" customFormat="1" x14ac:dyDescent="0.2">
      <c r="A90" s="22" t="s">
        <v>16</v>
      </c>
      <c r="B90" s="15">
        <f t="shared" si="19"/>
        <v>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>
        <f t="shared" si="20"/>
        <v>0</v>
      </c>
      <c r="S90" s="16"/>
      <c r="T90" s="16"/>
      <c r="U90" s="13"/>
    </row>
    <row r="91" spans="1:21" s="14" customFormat="1" x14ac:dyDescent="0.2">
      <c r="A91" s="22" t="s">
        <v>16</v>
      </c>
      <c r="B91" s="15">
        <f t="shared" si="19"/>
        <v>0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>
        <f t="shared" si="20"/>
        <v>0</v>
      </c>
      <c r="S91" s="16"/>
      <c r="T91" s="16"/>
      <c r="U91" s="13"/>
    </row>
    <row r="92" spans="1:21" s="14" customFormat="1" x14ac:dyDescent="0.2">
      <c r="A92" s="22" t="s">
        <v>16</v>
      </c>
      <c r="B92" s="15">
        <f t="shared" si="19"/>
        <v>0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>
        <f t="shared" si="20"/>
        <v>0</v>
      </c>
      <c r="S92" s="16"/>
      <c r="T92" s="16"/>
      <c r="U92" s="13"/>
    </row>
    <row r="93" spans="1:21" s="14" customFormat="1" x14ac:dyDescent="0.2">
      <c r="A93" s="19" t="s">
        <v>70</v>
      </c>
      <c r="B93" s="15">
        <f>SUM(C93:D93)</f>
        <v>0</v>
      </c>
      <c r="C93" s="15">
        <f t="shared" ref="C93:R93" si="21">SUM(C78:C92)</f>
        <v>0</v>
      </c>
      <c r="D93" s="15">
        <f t="shared" si="21"/>
        <v>0</v>
      </c>
      <c r="E93" s="15">
        <f t="shared" si="21"/>
        <v>0</v>
      </c>
      <c r="F93" s="15">
        <f t="shared" si="21"/>
        <v>0</v>
      </c>
      <c r="G93" s="15">
        <f t="shared" si="21"/>
        <v>0</v>
      </c>
      <c r="H93" s="15">
        <f t="shared" si="21"/>
        <v>0</v>
      </c>
      <c r="I93" s="15">
        <f t="shared" si="21"/>
        <v>0</v>
      </c>
      <c r="J93" s="15">
        <f t="shared" si="21"/>
        <v>0</v>
      </c>
      <c r="K93" s="15">
        <f t="shared" si="21"/>
        <v>0</v>
      </c>
      <c r="L93" s="15">
        <f t="shared" si="21"/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>SUM(Q78:Q92)</f>
        <v>0</v>
      </c>
      <c r="R93" s="15">
        <f t="shared" si="21"/>
        <v>0</v>
      </c>
      <c r="S93" s="24">
        <f>SUM(S79:S82,S84:S92)</f>
        <v>0</v>
      </c>
      <c r="T93" s="15">
        <f>SUM(T79:T82,T84:T92)</f>
        <v>0</v>
      </c>
      <c r="U93" s="13"/>
    </row>
    <row r="94" spans="1:21" s="14" customFormat="1" x14ac:dyDescent="0.2">
      <c r="A94" s="19" t="s">
        <v>71</v>
      </c>
      <c r="B94" s="15">
        <f>SUM(C94:D94)</f>
        <v>0</v>
      </c>
      <c r="C94" s="15">
        <f t="shared" ref="C94:R94" si="22">SUM(C62+C66+C73+C75+C76+C93)</f>
        <v>0</v>
      </c>
      <c r="D94" s="15">
        <f t="shared" si="22"/>
        <v>0</v>
      </c>
      <c r="E94" s="15">
        <f t="shared" si="22"/>
        <v>0</v>
      </c>
      <c r="F94" s="15">
        <f t="shared" si="22"/>
        <v>0</v>
      </c>
      <c r="G94" s="15">
        <f t="shared" si="22"/>
        <v>0</v>
      </c>
      <c r="H94" s="15">
        <f t="shared" si="22"/>
        <v>0</v>
      </c>
      <c r="I94" s="15">
        <f t="shared" si="22"/>
        <v>0</v>
      </c>
      <c r="J94" s="15">
        <f t="shared" si="22"/>
        <v>0</v>
      </c>
      <c r="K94" s="15">
        <f t="shared" si="22"/>
        <v>0</v>
      </c>
      <c r="L94" s="15">
        <f t="shared" si="22"/>
        <v>0</v>
      </c>
      <c r="M94" s="15">
        <f t="shared" si="22"/>
        <v>0</v>
      </c>
      <c r="N94" s="15">
        <f t="shared" si="22"/>
        <v>0</v>
      </c>
      <c r="O94" s="15">
        <f t="shared" si="22"/>
        <v>0</v>
      </c>
      <c r="P94" s="15">
        <f t="shared" si="22"/>
        <v>0</v>
      </c>
      <c r="Q94" s="15">
        <f>SUM(Q62+Q66+Q73+Q75+Q76+Q93)</f>
        <v>0</v>
      </c>
      <c r="R94" s="15">
        <f t="shared" si="22"/>
        <v>0</v>
      </c>
      <c r="S94" s="24">
        <f>SUM(+S62+S66+S75+S76+S93)</f>
        <v>0</v>
      </c>
      <c r="T94" s="24">
        <f>SUM(T62+T66+T75+T76+T93)</f>
        <v>0</v>
      </c>
      <c r="U94" s="13"/>
    </row>
    <row r="95" spans="1:21" s="14" customFormat="1" x14ac:dyDescent="0.2">
      <c r="A95" s="11" t="s">
        <v>72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13"/>
    </row>
    <row r="96" spans="1:21" s="14" customFormat="1" x14ac:dyDescent="0.2">
      <c r="A96" s="18" t="s">
        <v>73</v>
      </c>
      <c r="B96" s="15">
        <f t="shared" ref="B96:B101" si="23">SUM(C96+D96)</f>
        <v>0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>
        <f t="shared" ref="R96:R101" si="24">SUM(E96:Q96)</f>
        <v>0</v>
      </c>
      <c r="S96" s="16"/>
      <c r="T96" s="16"/>
      <c r="U96" s="13"/>
    </row>
    <row r="97" spans="1:21" s="14" customFormat="1" x14ac:dyDescent="0.2">
      <c r="A97" s="18" t="s">
        <v>74</v>
      </c>
      <c r="B97" s="15">
        <f t="shared" si="23"/>
        <v>0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>
        <f t="shared" si="24"/>
        <v>0</v>
      </c>
      <c r="S97" s="16"/>
      <c r="T97" s="16"/>
      <c r="U97" s="13"/>
    </row>
    <row r="98" spans="1:21" s="14" customFormat="1" x14ac:dyDescent="0.2">
      <c r="A98" s="18" t="s">
        <v>75</v>
      </c>
      <c r="B98" s="15">
        <f t="shared" si="23"/>
        <v>0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>
        <f t="shared" si="24"/>
        <v>0</v>
      </c>
      <c r="S98" s="16"/>
      <c r="T98" s="16"/>
      <c r="U98" s="13"/>
    </row>
    <row r="99" spans="1:21" s="14" customFormat="1" ht="12" customHeight="1" x14ac:dyDescent="0.2">
      <c r="A99" s="18" t="s">
        <v>76</v>
      </c>
      <c r="B99" s="15">
        <f t="shared" si="23"/>
        <v>0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>
        <f t="shared" si="24"/>
        <v>0</v>
      </c>
      <c r="S99" s="16"/>
      <c r="T99" s="16"/>
      <c r="U99" s="13"/>
    </row>
    <row r="100" spans="1:21" s="14" customFormat="1" x14ac:dyDescent="0.2">
      <c r="A100" s="18" t="s">
        <v>77</v>
      </c>
      <c r="B100" s="15">
        <f t="shared" si="23"/>
        <v>0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>
        <f t="shared" si="24"/>
        <v>0</v>
      </c>
      <c r="S100" s="16"/>
      <c r="T100" s="16"/>
      <c r="U100" s="13"/>
    </row>
    <row r="101" spans="1:21" s="14" customFormat="1" x14ac:dyDescent="0.2">
      <c r="A101" s="22" t="s">
        <v>16</v>
      </c>
      <c r="B101" s="15">
        <f t="shared" si="23"/>
        <v>0</v>
      </c>
      <c r="C101" s="16"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>
        <f t="shared" si="24"/>
        <v>0</v>
      </c>
      <c r="S101" s="16">
        <v>0</v>
      </c>
      <c r="T101" s="16">
        <v>0</v>
      </c>
      <c r="U101" s="13"/>
    </row>
    <row r="102" spans="1:21" s="14" customFormat="1" x14ac:dyDescent="0.2">
      <c r="A102" s="19" t="s">
        <v>78</v>
      </c>
      <c r="B102" s="15">
        <f>SUM(C102:D102)</f>
        <v>0</v>
      </c>
      <c r="C102" s="15">
        <f t="shared" ref="C102:T102" si="25">SUM(C96:C101)</f>
        <v>0</v>
      </c>
      <c r="D102" s="15">
        <f t="shared" si="25"/>
        <v>0</v>
      </c>
      <c r="E102" s="15">
        <f t="shared" si="25"/>
        <v>0</v>
      </c>
      <c r="F102" s="15">
        <f t="shared" si="25"/>
        <v>0</v>
      </c>
      <c r="G102" s="15">
        <f t="shared" si="25"/>
        <v>0</v>
      </c>
      <c r="H102" s="15">
        <f t="shared" si="25"/>
        <v>0</v>
      </c>
      <c r="I102" s="15">
        <f t="shared" si="25"/>
        <v>0</v>
      </c>
      <c r="J102" s="15">
        <f t="shared" si="25"/>
        <v>0</v>
      </c>
      <c r="K102" s="15">
        <f t="shared" si="25"/>
        <v>0</v>
      </c>
      <c r="L102" s="15">
        <f t="shared" si="25"/>
        <v>0</v>
      </c>
      <c r="M102" s="15">
        <f t="shared" si="25"/>
        <v>0</v>
      </c>
      <c r="N102" s="15">
        <f t="shared" si="25"/>
        <v>0</v>
      </c>
      <c r="O102" s="15">
        <f t="shared" si="25"/>
        <v>0</v>
      </c>
      <c r="P102" s="15">
        <f t="shared" si="25"/>
        <v>0</v>
      </c>
      <c r="Q102" s="15">
        <f>SUM(Q96:Q101)</f>
        <v>0</v>
      </c>
      <c r="R102" s="15">
        <f t="shared" si="25"/>
        <v>0</v>
      </c>
      <c r="S102" s="24">
        <f t="shared" si="25"/>
        <v>0</v>
      </c>
      <c r="T102" s="24">
        <f t="shared" si="25"/>
        <v>0</v>
      </c>
      <c r="U102" s="13"/>
    </row>
    <row r="103" spans="1:21" s="14" customFormat="1" x14ac:dyDescent="0.2">
      <c r="A103" s="19" t="s">
        <v>79</v>
      </c>
      <c r="B103" s="24">
        <f>SUM(C103:D103)</f>
        <v>0</v>
      </c>
      <c r="C103" s="24">
        <f t="shared" ref="C103:R103" si="26">SUM(C94+C102)</f>
        <v>0</v>
      </c>
      <c r="D103" s="24">
        <f t="shared" si="26"/>
        <v>0</v>
      </c>
      <c r="E103" s="24">
        <f t="shared" si="26"/>
        <v>0</v>
      </c>
      <c r="F103" s="24">
        <f t="shared" si="26"/>
        <v>0</v>
      </c>
      <c r="G103" s="24">
        <f t="shared" si="26"/>
        <v>0</v>
      </c>
      <c r="H103" s="24">
        <f t="shared" si="26"/>
        <v>0</v>
      </c>
      <c r="I103" s="24">
        <f t="shared" si="26"/>
        <v>0</v>
      </c>
      <c r="J103" s="24">
        <f t="shared" si="26"/>
        <v>0</v>
      </c>
      <c r="K103" s="24">
        <f t="shared" si="26"/>
        <v>0</v>
      </c>
      <c r="L103" s="24">
        <f t="shared" si="26"/>
        <v>0</v>
      </c>
      <c r="M103" s="24">
        <f t="shared" si="26"/>
        <v>0</v>
      </c>
      <c r="N103" s="24">
        <f t="shared" si="26"/>
        <v>0</v>
      </c>
      <c r="O103" s="24">
        <f t="shared" si="26"/>
        <v>0</v>
      </c>
      <c r="P103" s="24">
        <f t="shared" si="26"/>
        <v>0</v>
      </c>
      <c r="Q103" s="24">
        <f>SUM(Q94+Q102)</f>
        <v>0</v>
      </c>
      <c r="R103" s="24">
        <f t="shared" si="26"/>
        <v>0</v>
      </c>
      <c r="S103" s="24">
        <f>S94+S102</f>
        <v>0</v>
      </c>
      <c r="T103" s="24">
        <f>T94+T102</f>
        <v>0</v>
      </c>
      <c r="U103" s="13"/>
    </row>
    <row r="104" spans="1:21" s="32" customFormat="1" x14ac:dyDescent="0.2">
      <c r="A104" s="30" t="s">
        <v>80</v>
      </c>
      <c r="B104" s="31"/>
      <c r="C104" s="31"/>
      <c r="D104" s="31"/>
      <c r="H104" s="33" t="s">
        <v>81</v>
      </c>
      <c r="I104" s="33"/>
      <c r="J104" s="33"/>
      <c r="R104" s="34" t="s">
        <v>82</v>
      </c>
      <c r="S104" s="16"/>
      <c r="T104" s="16"/>
      <c r="U104" s="35"/>
    </row>
    <row r="105" spans="1:21" s="32" customFormat="1" hidden="1" x14ac:dyDescent="0.2">
      <c r="A105" s="33" t="s">
        <v>83</v>
      </c>
      <c r="C105" s="31"/>
      <c r="D105" s="31"/>
      <c r="I105" s="36" t="s">
        <v>84</v>
      </c>
      <c r="J105" s="36"/>
      <c r="R105" s="34" t="s">
        <v>85</v>
      </c>
      <c r="S105" s="37">
        <f>S103+S104</f>
        <v>0</v>
      </c>
      <c r="T105" s="37">
        <f>T103+T104</f>
        <v>0</v>
      </c>
      <c r="U105" s="35"/>
    </row>
    <row r="106" spans="1:21" s="41" customFormat="1" hidden="1" x14ac:dyDescent="0.2">
      <c r="A106" s="36" t="s">
        <v>86</v>
      </c>
      <c r="B106" s="31"/>
      <c r="C106" s="31"/>
      <c r="D106" s="31"/>
      <c r="E106" s="38">
        <f>[1]Application!AG628</f>
        <v>0</v>
      </c>
      <c r="F106" s="38">
        <f>[1]Application!AG615</f>
        <v>0</v>
      </c>
      <c r="G106" s="38">
        <f>[1]Application!AG616</f>
        <v>0</v>
      </c>
      <c r="H106" s="38">
        <f>[1]Application!AG617</f>
        <v>0</v>
      </c>
      <c r="I106" s="38">
        <f>[1]Application!AG618</f>
        <v>0</v>
      </c>
      <c r="J106" s="38">
        <f>[1]Application!AG619</f>
        <v>0</v>
      </c>
      <c r="K106" s="38">
        <f>[1]Application!AG620</f>
        <v>0</v>
      </c>
      <c r="L106" s="38">
        <f>[1]Application!AG621</f>
        <v>0</v>
      </c>
      <c r="M106" s="38">
        <f>[1]Application!AG622</f>
        <v>0</v>
      </c>
      <c r="N106" s="38">
        <f>[1]Application!AG623</f>
        <v>0</v>
      </c>
      <c r="O106" s="38">
        <f>[1]Application!AG624</f>
        <v>0</v>
      </c>
      <c r="P106" s="38">
        <f>[1]Application!AG625</f>
        <v>0</v>
      </c>
      <c r="Q106" s="38">
        <f>[1]Application!AG626</f>
        <v>0</v>
      </c>
      <c r="R106" s="39"/>
      <c r="S106" s="32"/>
      <c r="T106" s="32"/>
      <c r="U106" s="40"/>
    </row>
    <row r="107" spans="1:21" s="41" customFormat="1" hidden="1" x14ac:dyDescent="0.2">
      <c r="A107" s="36"/>
      <c r="B107" s="31"/>
      <c r="C107" s="31"/>
      <c r="D107" s="3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2"/>
      <c r="T107" s="32"/>
      <c r="U107" s="40"/>
    </row>
    <row r="108" spans="1:21" s="32" customFormat="1" ht="14.25" x14ac:dyDescent="0.2">
      <c r="A108" s="43"/>
      <c r="U108" s="35"/>
    </row>
    <row r="109" spans="1:21" s="45" customFormat="1" ht="15.75" x14ac:dyDescent="0.2">
      <c r="A109" s="44" t="s">
        <v>87</v>
      </c>
      <c r="U109" s="46"/>
    </row>
    <row r="110" spans="1:21" s="32" customFormat="1" x14ac:dyDescent="0.2">
      <c r="A110" s="33" t="s">
        <v>88</v>
      </c>
      <c r="D110" s="79" t="s">
        <v>89</v>
      </c>
      <c r="E110" s="79"/>
      <c r="F110" s="79"/>
      <c r="U110" s="35"/>
    </row>
    <row r="111" spans="1:21" s="32" customFormat="1" x14ac:dyDescent="0.2">
      <c r="A111" s="32" t="s">
        <v>90</v>
      </c>
      <c r="B111" s="47"/>
      <c r="D111" s="80" t="s">
        <v>91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U111" s="35"/>
    </row>
    <row r="112" spans="1:21" s="32" customFormat="1" ht="12.75" x14ac:dyDescent="0.2">
      <c r="A112" s="48" t="s">
        <v>92</v>
      </c>
      <c r="B112" s="47"/>
      <c r="C112" s="48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U112" s="35"/>
    </row>
    <row r="113" spans="1:21" s="32" customFormat="1" ht="12.75" x14ac:dyDescent="0.2">
      <c r="A113" s="48" t="s">
        <v>93</v>
      </c>
      <c r="B113" s="47"/>
      <c r="C113" s="48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U113" s="35"/>
    </row>
    <row r="114" spans="1:21" s="32" customFormat="1" ht="12.75" x14ac:dyDescent="0.2">
      <c r="A114" s="48" t="s">
        <v>94</v>
      </c>
      <c r="B114" s="47"/>
      <c r="C114" s="48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8"/>
      <c r="P114" s="48"/>
      <c r="Q114" s="48"/>
      <c r="R114" s="48"/>
      <c r="S114" s="48"/>
      <c r="U114" s="35"/>
    </row>
    <row r="115" spans="1:21" s="32" customFormat="1" ht="12.75" x14ac:dyDescent="0.2">
      <c r="A115" s="48" t="s">
        <v>95</v>
      </c>
      <c r="B115" s="47"/>
      <c r="C115" s="48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8"/>
      <c r="P115" s="48"/>
      <c r="Q115" s="48"/>
      <c r="R115" s="48"/>
      <c r="S115" s="48"/>
      <c r="U115" s="35"/>
    </row>
    <row r="116" spans="1:21" s="32" customFormat="1" ht="12.75" x14ac:dyDescent="0.2">
      <c r="A116" s="48" t="s">
        <v>96</v>
      </c>
      <c r="B116" s="47"/>
      <c r="C116" s="48"/>
      <c r="D116" s="82"/>
      <c r="E116" s="82"/>
      <c r="F116" s="82"/>
      <c r="G116" s="82"/>
      <c r="H116" s="82"/>
      <c r="I116" s="48"/>
      <c r="J116" s="77"/>
      <c r="K116" s="77"/>
      <c r="L116" s="48"/>
      <c r="M116" s="48"/>
      <c r="N116" s="48"/>
      <c r="O116" s="48"/>
      <c r="P116" s="48"/>
      <c r="Q116" s="48"/>
      <c r="R116" s="48"/>
      <c r="S116" s="48"/>
      <c r="U116" s="35"/>
    </row>
    <row r="117" spans="1:21" s="32" customFormat="1" ht="12.75" x14ac:dyDescent="0.2">
      <c r="A117" s="48" t="s">
        <v>97</v>
      </c>
      <c r="B117" s="47"/>
      <c r="C117" s="48"/>
      <c r="D117" s="83" t="s">
        <v>98</v>
      </c>
      <c r="E117" s="83"/>
      <c r="F117" s="83"/>
      <c r="G117" s="83"/>
      <c r="H117" s="83"/>
      <c r="I117" s="48"/>
      <c r="J117" s="48" t="s">
        <v>99</v>
      </c>
      <c r="K117" s="48"/>
      <c r="L117" s="48"/>
      <c r="M117" s="48"/>
      <c r="N117" s="48"/>
      <c r="O117" s="48"/>
      <c r="P117" s="48"/>
      <c r="Q117" s="48"/>
      <c r="R117" s="48"/>
      <c r="S117" s="48"/>
      <c r="U117" s="35"/>
    </row>
    <row r="118" spans="1:21" s="32" customFormat="1" ht="12.75" x14ac:dyDescent="0.2">
      <c r="A118" s="48"/>
      <c r="B118" s="50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U118" s="35"/>
    </row>
    <row r="119" spans="1:21" s="32" customFormat="1" ht="12.75" x14ac:dyDescent="0.2">
      <c r="A119" s="51" t="s">
        <v>100</v>
      </c>
      <c r="B119" s="52">
        <f>SUM(B111:B117)</f>
        <v>0</v>
      </c>
      <c r="C119" s="48"/>
      <c r="D119" s="73"/>
      <c r="E119" s="73"/>
      <c r="F119" s="73"/>
      <c r="G119" s="73"/>
      <c r="H119" s="73"/>
      <c r="I119" s="48"/>
      <c r="J119" s="73"/>
      <c r="K119" s="73"/>
      <c r="L119" s="73"/>
      <c r="M119" s="73"/>
      <c r="N119" s="48"/>
      <c r="O119" s="48"/>
      <c r="P119" s="48"/>
      <c r="Q119" s="48"/>
      <c r="R119" s="48"/>
      <c r="S119" s="48"/>
      <c r="U119" s="35"/>
    </row>
    <row r="120" spans="1:21" s="32" customFormat="1" ht="12.75" x14ac:dyDescent="0.2">
      <c r="A120" s="53"/>
      <c r="B120" s="48"/>
      <c r="C120" s="48"/>
      <c r="D120" s="74" t="s">
        <v>101</v>
      </c>
      <c r="E120" s="74"/>
      <c r="F120" s="74"/>
      <c r="G120" s="74"/>
      <c r="H120" s="74"/>
      <c r="I120" s="48"/>
      <c r="J120" s="74" t="s">
        <v>102</v>
      </c>
      <c r="K120" s="74"/>
      <c r="L120" s="74"/>
      <c r="M120" s="74"/>
      <c r="N120" s="48"/>
      <c r="O120" s="48"/>
      <c r="P120" s="48"/>
      <c r="Q120" s="48"/>
      <c r="R120" s="48"/>
      <c r="S120" s="48"/>
      <c r="U120" s="35"/>
    </row>
    <row r="121" spans="1:21" s="32" customFormat="1" ht="12.75" x14ac:dyDescent="0.2">
      <c r="A121" s="53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U121" s="35"/>
    </row>
    <row r="122" spans="1:21" s="32" customFormat="1" ht="12.75" x14ac:dyDescent="0.2">
      <c r="A122" s="54" t="s">
        <v>103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U122" s="35"/>
    </row>
    <row r="123" spans="1:21" s="32" customFormat="1" ht="12.75" x14ac:dyDescent="0.2">
      <c r="A123" s="42" t="s">
        <v>104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5"/>
      <c r="O123" s="48"/>
      <c r="P123" s="48"/>
      <c r="Q123" s="48"/>
      <c r="R123" s="48"/>
      <c r="S123" s="48"/>
      <c r="U123" s="35"/>
    </row>
    <row r="124" spans="1:21" s="56" customFormat="1" ht="12.75" x14ac:dyDescent="0.2">
      <c r="A124" s="53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U124" s="57"/>
    </row>
    <row r="125" spans="1:21" s="56" customFormat="1" ht="12" customHeight="1" x14ac:dyDescent="0.2">
      <c r="A125" s="53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U125" s="57"/>
    </row>
    <row r="126" spans="1:21" s="56" customFormat="1" ht="12" customHeight="1" x14ac:dyDescent="0.2">
      <c r="A126" s="75"/>
      <c r="B126" s="76"/>
      <c r="C126" s="76"/>
      <c r="D126" s="58"/>
      <c r="E126" s="77"/>
      <c r="F126" s="7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U126" s="57"/>
    </row>
    <row r="127" spans="1:21" s="56" customFormat="1" ht="12" customHeight="1" x14ac:dyDescent="0.2">
      <c r="A127" s="71" t="s">
        <v>105</v>
      </c>
      <c r="B127" s="72"/>
      <c r="C127" s="72"/>
      <c r="D127" s="58"/>
      <c r="E127" s="48" t="s">
        <v>99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U127" s="57"/>
    </row>
    <row r="128" spans="1:21" s="59" customFormat="1" ht="12" customHeight="1" x14ac:dyDescent="0.2">
      <c r="A128" s="53"/>
      <c r="B128" s="48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U128" s="60"/>
    </row>
    <row r="129" spans="1:21" s="62" customFormat="1" ht="12" customHeight="1" x14ac:dyDescent="0.2">
      <c r="A129" s="61"/>
      <c r="B129" s="58"/>
      <c r="C129" s="58"/>
      <c r="D129" s="58"/>
      <c r="E129" s="58"/>
      <c r="F129" s="5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U129" s="63"/>
    </row>
    <row r="130" spans="1:21" s="56" customFormat="1" x14ac:dyDescent="0.2">
      <c r="A130" s="64"/>
      <c r="U130" s="57"/>
    </row>
    <row r="131" spans="1:21" s="56" customFormat="1" x14ac:dyDescent="0.2">
      <c r="A131" s="64"/>
      <c r="U131" s="57"/>
    </row>
    <row r="132" spans="1:21" s="56" customFormat="1" x14ac:dyDescent="0.2">
      <c r="A132" s="64"/>
      <c r="U132" s="57"/>
    </row>
    <row r="133" spans="1:21" s="59" customFormat="1" x14ac:dyDescent="0.2">
      <c r="A133" s="65"/>
      <c r="U133" s="60"/>
    </row>
  </sheetData>
  <mergeCells count="13">
    <mergeCell ref="D117:H117"/>
    <mergeCell ref="F1:R1"/>
    <mergeCell ref="D110:F110"/>
    <mergeCell ref="D111:S113"/>
    <mergeCell ref="D116:H116"/>
    <mergeCell ref="J116:K116"/>
    <mergeCell ref="A127:C127"/>
    <mergeCell ref="D119:H119"/>
    <mergeCell ref="J119:M119"/>
    <mergeCell ref="D120:H120"/>
    <mergeCell ref="J120:M120"/>
    <mergeCell ref="A126:C126"/>
    <mergeCell ref="E126:F126"/>
  </mergeCells>
  <conditionalFormatting sqref="T9">
    <cfRule type="expression" dxfId="12" priority="13" stopIfTrue="1">
      <formula>T9&gt;B9</formula>
    </cfRule>
  </conditionalFormatting>
  <conditionalFormatting sqref="S10:T10">
    <cfRule type="expression" dxfId="11" priority="12" stopIfTrue="1">
      <formula>(S10+T10)&gt;B10</formula>
    </cfRule>
  </conditionalFormatting>
  <conditionalFormatting sqref="S17:T24">
    <cfRule type="expression" dxfId="10" priority="11" stopIfTrue="1">
      <formula>(S17+T17)&gt;B17</formula>
    </cfRule>
  </conditionalFormatting>
  <conditionalFormatting sqref="S26:T26">
    <cfRule type="expression" dxfId="9" priority="10" stopIfTrue="1">
      <formula>(S26+T26)&gt;B26</formula>
    </cfRule>
  </conditionalFormatting>
  <conditionalFormatting sqref="S28:T35">
    <cfRule type="expression" dxfId="8" priority="9" stopIfTrue="1">
      <formula>(S28+T28)&gt;B28</formula>
    </cfRule>
  </conditionalFormatting>
  <conditionalFormatting sqref="S38:T39">
    <cfRule type="expression" dxfId="7" priority="8" stopIfTrue="1">
      <formula>(S38+T38)&gt;B38</formula>
    </cfRule>
  </conditionalFormatting>
  <conditionalFormatting sqref="S41:T41">
    <cfRule type="expression" dxfId="6" priority="7" stopIfTrue="1">
      <formula>(S41+T41)&gt;B41</formula>
    </cfRule>
  </conditionalFormatting>
  <conditionalFormatting sqref="S43:T51">
    <cfRule type="expression" dxfId="5" priority="6" stopIfTrue="1">
      <formula>(S43+T43)&gt;B43</formula>
    </cfRule>
  </conditionalFormatting>
  <conditionalFormatting sqref="S64:T65">
    <cfRule type="expression" dxfId="4" priority="5" stopIfTrue="1">
      <formula>(S64+T64)&gt;B64</formula>
    </cfRule>
  </conditionalFormatting>
  <conditionalFormatting sqref="S75:T76">
    <cfRule type="expression" dxfId="3" priority="4" stopIfTrue="1">
      <formula>(S75+T75)&gt;B75</formula>
    </cfRule>
  </conditionalFormatting>
  <conditionalFormatting sqref="S79:T82 S84:T92">
    <cfRule type="expression" dxfId="2" priority="3" stopIfTrue="1">
      <formula>(S79+T79)&gt;B79</formula>
    </cfRule>
  </conditionalFormatting>
  <conditionalFormatting sqref="S96:T101">
    <cfRule type="expression" dxfId="1" priority="2" stopIfTrue="1">
      <formula>(S96+T96)&gt;B96</formula>
    </cfRule>
  </conditionalFormatting>
  <conditionalFormatting sqref="S13:T15">
    <cfRule type="expression" dxfId="0" priority="1" stopIfTrue="1">
      <formula>(S13+T13)&gt;B13</formula>
    </cfRule>
  </conditionalFormatting>
  <printOptions horizontalCentered="1"/>
  <pageMargins left="0.25" right="0.5" top="0.75" bottom="0.5" header="0.5" footer="0.25"/>
  <pageSetup paperSize="5" scale="61" firstPageNumber="22" fitToHeight="2" orientation="landscape" useFirstPageNumber="1" r:id="rId1"/>
  <headerFooter alignWithMargins="0"/>
  <rowBreaks count="1" manualBreakCount="1">
    <brk id="62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Sources and Uses Budget</vt:lpstr>
      <vt:lpstr>'Sources and Uses Budget'!Print_Area</vt:lpstr>
      <vt:lpstr>'Sources and Uses Budget'!Print_Titles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</dc:creator>
  <cp:lastModifiedBy>Craig, Wendy</cp:lastModifiedBy>
  <cp:lastPrinted>2016-03-09T18:16:30Z</cp:lastPrinted>
  <dcterms:created xsi:type="dcterms:W3CDTF">2016-03-09T18:06:09Z</dcterms:created>
  <dcterms:modified xsi:type="dcterms:W3CDTF">2016-03-09T19:43:47Z</dcterms:modified>
</cp:coreProperties>
</file>