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Reports\2018 Annual Report\"/>
    </mc:Choice>
  </mc:AlternateContent>
  <bookViews>
    <workbookView xWindow="-540" yWindow="-300" windowWidth="10800" windowHeight="11760"/>
  </bookViews>
  <sheets>
    <sheet name="9% financing" sheetId="1" r:id="rId1"/>
  </sheets>
  <definedNames>
    <definedName name="_xlnm._FilterDatabase" localSheetId="0" hidden="1">'9% financing'!$A$1:$T$82</definedName>
    <definedName name="_xlnm.Print_Area" localSheetId="0">'9% financing'!$A$1:$T$79</definedName>
    <definedName name="_xlnm.Print_Titles" localSheetId="0">'9% financing'!$1:$1</definedName>
    <definedName name="TOTALTDC">'9% financing'!$H$72</definedName>
    <definedName name="TOTAverage">'9% financing'!$H$73</definedName>
  </definedNames>
  <calcPr calcId="152511"/>
</workbook>
</file>

<file path=xl/calcChain.xml><?xml version="1.0" encoding="utf-8"?>
<calcChain xmlns="http://schemas.openxmlformats.org/spreadsheetml/2006/main">
  <c r="P39" i="1" l="1"/>
  <c r="T70" i="1" l="1"/>
  <c r="J70" i="1"/>
  <c r="L70" i="1"/>
  <c r="P70" i="1"/>
  <c r="T59" i="1"/>
  <c r="L59" i="1"/>
  <c r="P59" i="1"/>
  <c r="J59" i="1"/>
  <c r="T58" i="1"/>
  <c r="N70" i="1"/>
  <c r="N59" i="1"/>
  <c r="J58" i="1"/>
  <c r="L58" i="1"/>
  <c r="N58" i="1"/>
  <c r="P58" i="1"/>
  <c r="T45" i="1"/>
  <c r="J45" i="1"/>
  <c r="L45" i="1"/>
  <c r="N45" i="1"/>
  <c r="P45" i="1"/>
  <c r="T40" i="1"/>
  <c r="J40" i="1"/>
  <c r="L40" i="1"/>
  <c r="N40" i="1"/>
  <c r="P40" i="1"/>
  <c r="T34" i="1"/>
  <c r="N34" i="1"/>
  <c r="J34" i="1"/>
  <c r="L34" i="1"/>
  <c r="P34" i="1"/>
  <c r="T43" i="1"/>
  <c r="J43" i="1"/>
  <c r="L43" i="1"/>
  <c r="N43" i="1"/>
  <c r="P43" i="1"/>
  <c r="T51" i="1"/>
  <c r="N51" i="1"/>
  <c r="J51" i="1"/>
  <c r="L51" i="1"/>
  <c r="P51" i="1"/>
  <c r="P48" i="1"/>
  <c r="T48" i="1"/>
  <c r="N48" i="1"/>
  <c r="L48" i="1"/>
  <c r="J48" i="1"/>
  <c r="P21" i="1"/>
  <c r="L10" i="1"/>
  <c r="L6" i="1"/>
  <c r="L5" i="1"/>
  <c r="S73" i="1"/>
  <c r="S72" i="1"/>
  <c r="Q73" i="1"/>
  <c r="M73" i="1"/>
  <c r="M72" i="1"/>
  <c r="I73" i="1"/>
  <c r="I72" i="1"/>
  <c r="H73" i="1"/>
  <c r="H72" i="1"/>
  <c r="T47" i="1"/>
  <c r="P47" i="1"/>
  <c r="N47" i="1"/>
  <c r="L47" i="1"/>
  <c r="J47" i="1"/>
  <c r="J2" i="1"/>
  <c r="L2" i="1"/>
  <c r="N2" i="1"/>
  <c r="P2" i="1"/>
  <c r="T2" i="1"/>
  <c r="J3" i="1"/>
  <c r="L3" i="1"/>
  <c r="N3" i="1"/>
  <c r="P3" i="1"/>
  <c r="T3" i="1"/>
  <c r="J4" i="1"/>
  <c r="L4" i="1"/>
  <c r="N4" i="1"/>
  <c r="P4" i="1"/>
  <c r="T4" i="1"/>
  <c r="J5" i="1"/>
  <c r="N5" i="1"/>
  <c r="P5" i="1"/>
  <c r="T5" i="1"/>
  <c r="J6" i="1"/>
  <c r="N6" i="1"/>
  <c r="P6" i="1"/>
  <c r="T6" i="1"/>
  <c r="J7" i="1"/>
  <c r="L7" i="1"/>
  <c r="N7" i="1"/>
  <c r="P7" i="1"/>
  <c r="T7" i="1"/>
  <c r="J8" i="1"/>
  <c r="L8" i="1"/>
  <c r="N8" i="1"/>
  <c r="P8" i="1"/>
  <c r="T8" i="1"/>
  <c r="J9" i="1"/>
  <c r="L9" i="1"/>
  <c r="N9" i="1"/>
  <c r="P9" i="1"/>
  <c r="T9" i="1"/>
  <c r="J10" i="1"/>
  <c r="N10" i="1"/>
  <c r="P10" i="1"/>
  <c r="T10" i="1"/>
  <c r="J11" i="1"/>
  <c r="L11" i="1"/>
  <c r="N11" i="1"/>
  <c r="P11" i="1"/>
  <c r="T11" i="1"/>
  <c r="J12" i="1"/>
  <c r="L12" i="1"/>
  <c r="N12" i="1"/>
  <c r="P12" i="1"/>
  <c r="T12" i="1"/>
  <c r="J13" i="1"/>
  <c r="L13" i="1"/>
  <c r="N13" i="1"/>
  <c r="P13" i="1"/>
  <c r="T13" i="1"/>
  <c r="J14" i="1"/>
  <c r="L14" i="1"/>
  <c r="N14" i="1"/>
  <c r="P14" i="1"/>
  <c r="T14" i="1"/>
  <c r="J15" i="1"/>
  <c r="L15" i="1"/>
  <c r="N15" i="1"/>
  <c r="P15" i="1"/>
  <c r="T15" i="1"/>
  <c r="J16" i="1"/>
  <c r="L16" i="1"/>
  <c r="N16" i="1"/>
  <c r="P16" i="1"/>
  <c r="T16" i="1"/>
  <c r="J17" i="1"/>
  <c r="L17" i="1"/>
  <c r="N17" i="1"/>
  <c r="P17" i="1"/>
  <c r="T17" i="1"/>
  <c r="J18" i="1"/>
  <c r="L18" i="1"/>
  <c r="N18" i="1"/>
  <c r="P18" i="1"/>
  <c r="T18" i="1"/>
  <c r="J19" i="1"/>
  <c r="L19" i="1"/>
  <c r="N19" i="1"/>
  <c r="P19" i="1"/>
  <c r="T19" i="1"/>
  <c r="J20" i="1"/>
  <c r="L20" i="1"/>
  <c r="N20" i="1"/>
  <c r="P20" i="1"/>
  <c r="T20" i="1"/>
  <c r="J21" i="1"/>
  <c r="L21" i="1"/>
  <c r="N21" i="1"/>
  <c r="T21" i="1"/>
  <c r="J22" i="1"/>
  <c r="L22" i="1"/>
  <c r="N22" i="1"/>
  <c r="P22" i="1"/>
  <c r="T22" i="1"/>
  <c r="J23" i="1"/>
  <c r="L23" i="1"/>
  <c r="N23" i="1"/>
  <c r="P23" i="1"/>
  <c r="T23" i="1"/>
  <c r="J24" i="1"/>
  <c r="L24" i="1"/>
  <c r="N24" i="1"/>
  <c r="P24" i="1"/>
  <c r="T24" i="1"/>
  <c r="J25" i="1"/>
  <c r="L25" i="1"/>
  <c r="N25" i="1"/>
  <c r="P25" i="1"/>
  <c r="T25" i="1"/>
  <c r="J26" i="1"/>
  <c r="L26" i="1"/>
  <c r="N26" i="1"/>
  <c r="P26" i="1"/>
  <c r="T26" i="1"/>
  <c r="J27" i="1"/>
  <c r="L27" i="1"/>
  <c r="N27" i="1"/>
  <c r="P27" i="1"/>
  <c r="T27" i="1"/>
  <c r="J28" i="1"/>
  <c r="N28" i="1"/>
  <c r="T28" i="1"/>
  <c r="J29" i="1"/>
  <c r="L29" i="1"/>
  <c r="N29" i="1"/>
  <c r="P29" i="1"/>
  <c r="T29" i="1"/>
  <c r="J68" i="1"/>
  <c r="L68" i="1"/>
  <c r="N68" i="1"/>
  <c r="P68" i="1"/>
  <c r="T68" i="1"/>
  <c r="J56" i="1"/>
  <c r="L56" i="1"/>
  <c r="N56" i="1"/>
  <c r="P56" i="1"/>
  <c r="T56" i="1"/>
  <c r="J66" i="1"/>
  <c r="L66" i="1"/>
  <c r="N66" i="1"/>
  <c r="P66" i="1"/>
  <c r="T66" i="1"/>
  <c r="J65" i="1"/>
  <c r="L65" i="1"/>
  <c r="N65" i="1"/>
  <c r="P65" i="1"/>
  <c r="T65" i="1"/>
  <c r="J60" i="1"/>
  <c r="L60" i="1"/>
  <c r="N60" i="1"/>
  <c r="P60" i="1"/>
  <c r="T60" i="1"/>
  <c r="J71" i="1"/>
  <c r="L71" i="1"/>
  <c r="N71" i="1"/>
  <c r="P71" i="1"/>
  <c r="T71" i="1"/>
  <c r="J49" i="1"/>
  <c r="L49" i="1"/>
  <c r="N49" i="1"/>
  <c r="P49" i="1"/>
  <c r="T49" i="1"/>
  <c r="J32" i="1"/>
  <c r="L32" i="1"/>
  <c r="N32" i="1"/>
  <c r="P32" i="1"/>
  <c r="T32" i="1"/>
  <c r="J46" i="1"/>
  <c r="L46" i="1"/>
  <c r="N46" i="1"/>
  <c r="P46" i="1"/>
  <c r="T46" i="1"/>
  <c r="J54" i="1"/>
  <c r="L54" i="1"/>
  <c r="N54" i="1"/>
  <c r="P54" i="1"/>
  <c r="T54" i="1"/>
  <c r="J35" i="1"/>
  <c r="L35" i="1"/>
  <c r="N35" i="1"/>
  <c r="P35" i="1"/>
  <c r="T35" i="1"/>
  <c r="J69" i="1"/>
  <c r="L69" i="1"/>
  <c r="N69" i="1"/>
  <c r="P69" i="1"/>
  <c r="T69" i="1"/>
  <c r="J31" i="1"/>
  <c r="L31" i="1"/>
  <c r="N31" i="1"/>
  <c r="P31" i="1"/>
  <c r="T31" i="1"/>
  <c r="J62" i="1"/>
  <c r="L62" i="1"/>
  <c r="N62" i="1"/>
  <c r="P62" i="1"/>
  <c r="T62" i="1"/>
  <c r="J36" i="1"/>
  <c r="L36" i="1"/>
  <c r="N36" i="1"/>
  <c r="P36" i="1"/>
  <c r="T36" i="1"/>
  <c r="J64" i="1"/>
  <c r="L64" i="1"/>
  <c r="N64" i="1"/>
  <c r="P64" i="1"/>
  <c r="T64" i="1"/>
  <c r="J33" i="1"/>
  <c r="L33" i="1"/>
  <c r="N33" i="1"/>
  <c r="P33" i="1"/>
  <c r="T33" i="1"/>
  <c r="J67" i="1"/>
  <c r="L67" i="1"/>
  <c r="N67" i="1"/>
  <c r="P67" i="1"/>
  <c r="T67" i="1"/>
  <c r="J38" i="1"/>
  <c r="L38" i="1"/>
  <c r="N38" i="1"/>
  <c r="P38" i="1"/>
  <c r="T38" i="1"/>
  <c r="J55" i="1"/>
  <c r="L55" i="1"/>
  <c r="N55" i="1"/>
  <c r="P55" i="1"/>
  <c r="T55" i="1"/>
  <c r="J37" i="1"/>
  <c r="L37" i="1"/>
  <c r="N37" i="1"/>
  <c r="P37" i="1"/>
  <c r="T37" i="1"/>
  <c r="J30" i="1"/>
  <c r="N30" i="1"/>
  <c r="P30" i="1"/>
  <c r="T30" i="1"/>
  <c r="J52" i="1"/>
  <c r="L52" i="1"/>
  <c r="N52" i="1"/>
  <c r="P52" i="1"/>
  <c r="T52" i="1"/>
  <c r="J39" i="1"/>
  <c r="L39" i="1"/>
  <c r="N39" i="1"/>
  <c r="T39" i="1"/>
  <c r="J50" i="1"/>
  <c r="L50" i="1"/>
  <c r="N50" i="1"/>
  <c r="P50" i="1"/>
  <c r="T50" i="1"/>
  <c r="J41" i="1"/>
  <c r="L41" i="1"/>
  <c r="N41" i="1"/>
  <c r="P41" i="1"/>
  <c r="T41" i="1"/>
  <c r="J42" i="1"/>
  <c r="L42" i="1"/>
  <c r="N42" i="1"/>
  <c r="P42" i="1"/>
  <c r="T42" i="1"/>
  <c r="J57" i="1"/>
  <c r="L57" i="1"/>
  <c r="N57" i="1"/>
  <c r="P57" i="1"/>
  <c r="T57" i="1"/>
  <c r="J44" i="1"/>
  <c r="L44" i="1"/>
  <c r="N44" i="1"/>
  <c r="P44" i="1"/>
  <c r="T44" i="1"/>
  <c r="J63" i="1"/>
  <c r="L63" i="1"/>
  <c r="N63" i="1"/>
  <c r="P63" i="1"/>
  <c r="T63" i="1"/>
  <c r="J53" i="1"/>
  <c r="L53" i="1"/>
  <c r="N53" i="1"/>
  <c r="P53" i="1"/>
  <c r="T53" i="1"/>
  <c r="J61" i="1"/>
  <c r="L61" i="1"/>
  <c r="N61" i="1"/>
  <c r="P61" i="1"/>
  <c r="T61" i="1"/>
  <c r="P28" i="1"/>
  <c r="L28" i="1" l="1"/>
  <c r="O73" i="1"/>
  <c r="O72" i="1"/>
  <c r="P74" i="1" s="1"/>
  <c r="T74" i="1"/>
  <c r="P73" i="1"/>
  <c r="J74" i="1"/>
  <c r="N73" i="1"/>
  <c r="T73" i="1"/>
  <c r="N74" i="1"/>
  <c r="J73" i="1"/>
  <c r="K72" i="1"/>
  <c r="L74" i="1" s="1"/>
  <c r="K73" i="1"/>
  <c r="L30" i="1"/>
  <c r="L73" i="1" s="1"/>
</calcChain>
</file>

<file path=xl/sharedStrings.xml><?xml version="1.0" encoding="utf-8"?>
<sst xmlns="http://schemas.openxmlformats.org/spreadsheetml/2006/main" count="375" uniqueCount="247">
  <si>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</si>
  <si>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</si>
  <si>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</si>
  <si>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</si>
  <si>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</si>
  <si>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</si>
  <si>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</si>
  <si>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</si>
  <si>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</si>
  <si>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</si>
  <si>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</si>
  <si>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</si>
  <si>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</si>
  <si>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</si>
  <si>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</si>
  <si>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</si>
  <si>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*For some projects, Total Development Cost and Funding Sources may reflect minor adjustments made after the application was received.</t>
  </si>
  <si>
    <t>Total Units</t>
  </si>
  <si>
    <t>Low Income Units</t>
  </si>
  <si>
    <t xml:space="preserve">City </t>
  </si>
  <si>
    <t>County</t>
  </si>
  <si>
    <t>Deferred Govt Financing**</t>
  </si>
  <si>
    <t>Federal Tax Credit Factor</t>
  </si>
  <si>
    <t>CA-18-001</t>
  </si>
  <si>
    <t>CA-18-003</t>
  </si>
  <si>
    <t>CA-18-004</t>
  </si>
  <si>
    <t>Ontario Emporia Family Apartments</t>
  </si>
  <si>
    <t>Grace &amp; Laughter Apartments</t>
  </si>
  <si>
    <t>Dat-naa-svt</t>
  </si>
  <si>
    <t>CA-18-006</t>
  </si>
  <si>
    <t>Westmont Vista</t>
  </si>
  <si>
    <t>CA-18-008</t>
  </si>
  <si>
    <t>Hartford Villa Apartments</t>
  </si>
  <si>
    <t>CA-18-010</t>
  </si>
  <si>
    <t>Courtyard Inn</t>
  </si>
  <si>
    <t>CA-18-015</t>
  </si>
  <si>
    <t>Brookside Senior Apartments</t>
  </si>
  <si>
    <t>CA-18-018</t>
  </si>
  <si>
    <t>Florence Mills Apartments</t>
  </si>
  <si>
    <t>CA-18-019</t>
  </si>
  <si>
    <t>Guadalupe Court Apartments Project</t>
  </si>
  <si>
    <t>CA-18-022</t>
  </si>
  <si>
    <t>Santa Ana Veterans Village</t>
  </si>
  <si>
    <t>CA-18-023</t>
  </si>
  <si>
    <t>Firebaugh Garden Apartments &amp; Mendota Village Apartments</t>
  </si>
  <si>
    <t>CA-18-025</t>
  </si>
  <si>
    <t>Clayton Villa Apartments</t>
  </si>
  <si>
    <t>CA-18-032</t>
  </si>
  <si>
    <t>Eureka Homeless &amp; Veterans Housing Project</t>
  </si>
  <si>
    <t>CA-18-034</t>
  </si>
  <si>
    <t>Johnson Court</t>
  </si>
  <si>
    <t>CA-18-036</t>
  </si>
  <si>
    <t>Oak Park 4 Apartments</t>
  </si>
  <si>
    <t>CA-18-038</t>
  </si>
  <si>
    <t xml:space="preserve">Celestina Garden Apartments </t>
  </si>
  <si>
    <t>CA-18-043</t>
  </si>
  <si>
    <t>Vistas del Puerto Apartments</t>
  </si>
  <si>
    <t>CA-18-046</t>
  </si>
  <si>
    <t>San Ysidro Senior Village</t>
  </si>
  <si>
    <t>CA-18-047</t>
  </si>
  <si>
    <t>Eight Trees Apartments</t>
  </si>
  <si>
    <t>CA-18-049</t>
  </si>
  <si>
    <t>Kendrea Terrace</t>
  </si>
  <si>
    <t>CA-18-051</t>
  </si>
  <si>
    <t>Metro @ Buckingham</t>
  </si>
  <si>
    <t>CA-18-053</t>
  </si>
  <si>
    <t>Malan Street Apartments II</t>
  </si>
  <si>
    <t>CA-18-054</t>
  </si>
  <si>
    <t>Mission Court Apartments</t>
  </si>
  <si>
    <t>CA-18-055</t>
  </si>
  <si>
    <t>The Gardens on Hope</t>
  </si>
  <si>
    <t>CA-18-057</t>
  </si>
  <si>
    <t>Placentia Veterans Village</t>
  </si>
  <si>
    <t>CA-18-058</t>
  </si>
  <si>
    <t>Victory Village</t>
  </si>
  <si>
    <t>CA-18-060</t>
  </si>
  <si>
    <t>Casa Imperial</t>
  </si>
  <si>
    <t>CA-18-061</t>
  </si>
  <si>
    <t>Brooklyn Basin Family Housing Project 1_9%</t>
  </si>
  <si>
    <t>Ontario</t>
  </si>
  <si>
    <t>San Bernardino</t>
  </si>
  <si>
    <t>Dinuba</t>
  </si>
  <si>
    <t>Tulare</t>
  </si>
  <si>
    <t>Smith River</t>
  </si>
  <si>
    <t>Del Norte</t>
  </si>
  <si>
    <t>Los Angeles</t>
  </si>
  <si>
    <t>North Highlands</t>
  </si>
  <si>
    <t>Sacramento</t>
  </si>
  <si>
    <t>Auburn</t>
  </si>
  <si>
    <t>Placer</t>
  </si>
  <si>
    <t>Guadalupe</t>
  </si>
  <si>
    <t>Santa Barbara</t>
  </si>
  <si>
    <t>Santa Ana</t>
  </si>
  <si>
    <t>Orange</t>
  </si>
  <si>
    <t>Firebaugh / Mendota</t>
  </si>
  <si>
    <t>Fresno</t>
  </si>
  <si>
    <t>Concord</t>
  </si>
  <si>
    <t>Contra Costa</t>
  </si>
  <si>
    <t xml:space="preserve">Eureka </t>
  </si>
  <si>
    <t>Humboldt</t>
  </si>
  <si>
    <t>Paso Robles</t>
  </si>
  <si>
    <t>San Luis Obispo</t>
  </si>
  <si>
    <t xml:space="preserve">Sonoma </t>
  </si>
  <si>
    <t>Sonoma</t>
  </si>
  <si>
    <t>Long Beach</t>
  </si>
  <si>
    <t>San Diego</t>
  </si>
  <si>
    <t>Sunnyvale</t>
  </si>
  <si>
    <t>Santa Clara</t>
  </si>
  <si>
    <t>McFarland</t>
  </si>
  <si>
    <t>Kern</t>
  </si>
  <si>
    <t>Brawley</t>
  </si>
  <si>
    <t>Imperial</t>
  </si>
  <si>
    <t>Placentia</t>
  </si>
  <si>
    <t>Fairfax</t>
  </si>
  <si>
    <t>Marin</t>
  </si>
  <si>
    <t>Calexico</t>
  </si>
  <si>
    <t>Oakland</t>
  </si>
  <si>
    <t>Alameda</t>
  </si>
  <si>
    <t>New Construction</t>
  </si>
  <si>
    <t>Acquisition &amp; Rehabilitation</t>
  </si>
  <si>
    <t>Rehabilitation</t>
  </si>
  <si>
    <t>CA-18-133</t>
  </si>
  <si>
    <t>Warm Springs TOD Village Affordable #2</t>
  </si>
  <si>
    <t>CA-18-110</t>
  </si>
  <si>
    <t>The Spark at Midtown</t>
  </si>
  <si>
    <t>CA-18-130</t>
  </si>
  <si>
    <t>Day Creek Villas</t>
  </si>
  <si>
    <t>CA-18-128</t>
  </si>
  <si>
    <t>Sunflower Hill at Irby Ranch</t>
  </si>
  <si>
    <t>CA-18-120</t>
  </si>
  <si>
    <t>Main Street Plaza Apartments</t>
  </si>
  <si>
    <t>CA-18-095</t>
  </si>
  <si>
    <t>Stanford Avenue Apartments</t>
  </si>
  <si>
    <t>CA-18-136</t>
  </si>
  <si>
    <t>433 Vermont Apartments</t>
  </si>
  <si>
    <t>CA-18-099</t>
  </si>
  <si>
    <t xml:space="preserve">El Verano </t>
  </si>
  <si>
    <t>CA-18-067</t>
  </si>
  <si>
    <t>Sierra Vista II Apartments</t>
  </si>
  <si>
    <t>CA-18-093</t>
  </si>
  <si>
    <t>Greenway Meadows</t>
  </si>
  <si>
    <t>CA-18-108</t>
  </si>
  <si>
    <t>Mariposa Meadows</t>
  </si>
  <si>
    <t>CA-18-071</t>
  </si>
  <si>
    <t>The Grove</t>
  </si>
  <si>
    <t>CA-18-134</t>
  </si>
  <si>
    <t>Annadale Commons</t>
  </si>
  <si>
    <t>CA-18-064</t>
  </si>
  <si>
    <t>2821 ECR</t>
  </si>
  <si>
    <t>CA-18-125</t>
  </si>
  <si>
    <t>El Nuevo Amanecer Apartments</t>
  </si>
  <si>
    <t>CA-18-073</t>
  </si>
  <si>
    <t>Shasta Hotel</t>
  </si>
  <si>
    <t>CA-18-127</t>
  </si>
  <si>
    <t>CA-18-132</t>
  </si>
  <si>
    <t>Town Meadows</t>
  </si>
  <si>
    <t>CA-18-078</t>
  </si>
  <si>
    <t>Portola Senior Apartments</t>
  </si>
  <si>
    <t>CA-18-109</t>
  </si>
  <si>
    <t>Parlier Orchard Apartments</t>
  </si>
  <si>
    <t>CA-18-074</t>
  </si>
  <si>
    <t>Oak Leaf Meadows</t>
  </si>
  <si>
    <t>CA-18-062</t>
  </si>
  <si>
    <t>Halcyon Collective</t>
  </si>
  <si>
    <t>CA-18-103</t>
  </si>
  <si>
    <t>Jamestown Terrace</t>
  </si>
  <si>
    <t>CA-18-079</t>
  </si>
  <si>
    <t>Sierra Valley Senior Apartments</t>
  </si>
  <si>
    <t>CA-18-100</t>
  </si>
  <si>
    <t>Della Rosa</t>
  </si>
  <si>
    <t>CA-18-085</t>
  </si>
  <si>
    <t>Rio Dell Rigby Affordable Housing Project</t>
  </si>
  <si>
    <t>CA-18-087</t>
  </si>
  <si>
    <t>Samoa Coast Townhomes</t>
  </si>
  <si>
    <t>CA-18-111</t>
  </si>
  <si>
    <t>Armona Village Apartments</t>
  </si>
  <si>
    <t>CA-18-091</t>
  </si>
  <si>
    <t>Elden Elms</t>
  </si>
  <si>
    <t>CA-18-126</t>
  </si>
  <si>
    <t>Brawley Adams I</t>
  </si>
  <si>
    <t>CA-18-105</t>
  </si>
  <si>
    <t xml:space="preserve">Sierra Madre Cottages </t>
  </si>
  <si>
    <t>CA-18-123</t>
  </si>
  <si>
    <t>Kelseyville Family Apartments</t>
  </si>
  <si>
    <t>Fremont</t>
  </si>
  <si>
    <t>Rancho Cucamonga</t>
  </si>
  <si>
    <t>Pleasanton</t>
  </si>
  <si>
    <t>Roseville</t>
  </si>
  <si>
    <t>Unincorporated</t>
  </si>
  <si>
    <t>Anaheim</t>
  </si>
  <si>
    <t>Stockton</t>
  </si>
  <si>
    <t>San Joaquin</t>
  </si>
  <si>
    <t>Santa Monica</t>
  </si>
  <si>
    <t xml:space="preserve">Fresno </t>
  </si>
  <si>
    <t>Vista</t>
  </si>
  <si>
    <t>Redwood City</t>
  </si>
  <si>
    <t>San Mateo</t>
  </si>
  <si>
    <t>Unincorp. Los Angeles</t>
  </si>
  <si>
    <t>Visalia</t>
  </si>
  <si>
    <t>Portola</t>
  </si>
  <si>
    <t>Plumas</t>
  </si>
  <si>
    <t>Parlier</t>
  </si>
  <si>
    <t>Oakdale</t>
  </si>
  <si>
    <t>Stanislaus</t>
  </si>
  <si>
    <t>Arroyo Grande</t>
  </si>
  <si>
    <t>Jamestown</t>
  </si>
  <si>
    <t>Tuolumne</t>
  </si>
  <si>
    <t>Loyalton</t>
  </si>
  <si>
    <t>Sierra</t>
  </si>
  <si>
    <t>Westminster</t>
  </si>
  <si>
    <t>Rio Dell</t>
  </si>
  <si>
    <t>Samoa</t>
  </si>
  <si>
    <t>Armona</t>
  </si>
  <si>
    <t>Kings</t>
  </si>
  <si>
    <t>Santa Maria</t>
  </si>
  <si>
    <t>Kelseyville</t>
  </si>
  <si>
    <t>Lake</t>
  </si>
  <si>
    <t>Rehabilitation Only</t>
  </si>
  <si>
    <t>State Tax Credit Factor</t>
  </si>
  <si>
    <t>CA-18-096</t>
  </si>
  <si>
    <t>The Woodlands II</t>
  </si>
  <si>
    <t>Redding</t>
  </si>
  <si>
    <t>Shasta</t>
  </si>
  <si>
    <t>CA-18-102</t>
  </si>
  <si>
    <t>CA-18-068</t>
  </si>
  <si>
    <t>Bay Meadows Affordable</t>
  </si>
  <si>
    <t>The Link</t>
  </si>
  <si>
    <t>CA-18-114</t>
  </si>
  <si>
    <t>CA-18-090</t>
  </si>
  <si>
    <t>CA-18-081</t>
  </si>
  <si>
    <t>CA-18-069</t>
  </si>
  <si>
    <t>CA-18-119</t>
  </si>
  <si>
    <t>CA-18-092</t>
  </si>
  <si>
    <t>CA-18-135</t>
  </si>
  <si>
    <t>Villa de Vida Poway</t>
  </si>
  <si>
    <t>Tiny Tim</t>
  </si>
  <si>
    <t>Alameda Point Senior</t>
  </si>
  <si>
    <t>Ocean Street Apartments</t>
  </si>
  <si>
    <t>Fancher Creek Senior Apartments</t>
  </si>
  <si>
    <t>Chestnut Square Family Housing</t>
  </si>
  <si>
    <t>Poway</t>
  </si>
  <si>
    <t xml:space="preserve">Santa Cruz </t>
  </si>
  <si>
    <t>Livermore</t>
  </si>
  <si>
    <t>Rosa De Castilla Apartments</t>
  </si>
  <si>
    <t>**Deferred Govt Financing column may include land donations and donation values made by non-government entities.</t>
  </si>
  <si>
    <r>
      <rPr>
        <b/>
        <sz val="12"/>
        <color indexed="8"/>
        <rFont val="Times New Roman"/>
        <family val="1"/>
      </rPr>
      <t>Rehabilitation</t>
    </r>
    <r>
      <rPr>
        <sz val="12"/>
        <color indexed="8"/>
        <rFont val="Times New Roman"/>
        <family val="1"/>
      </rPr>
      <t xml:space="preserve"> &amp; New Construction</t>
    </r>
  </si>
  <si>
    <t>Las Praderas (aka Calexico Ramin)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</si>
</sst>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7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8" borderId="10" applyNumberFormat="0" applyFont="0" applyAlignment="0" applyProtection="0"/>
    <xf numFmtId="0" fontId="34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4" fillId="8" borderId="10" applyNumberFormat="0" applyFont="0" applyAlignment="0" applyProtection="0"/>
    <xf numFmtId="0" fontId="1" fillId="8" borderId="10" applyNumberFormat="0" applyFont="0" applyAlignment="0" applyProtection="0"/>
    <xf numFmtId="0" fontId="34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4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4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4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</cellStyleXfs>
  <cellXfs count="63">
    <xf numFmtId="0" fontId="0" fillId="0" borderId="0" xfId="0"/>
    <xf numFmtId="0" fontId="42" fillId="0" borderId="1" xfId="0" applyNumberFormat="1" applyFont="1" applyFill="1" applyBorder="1" applyAlignment="1">
      <alignment horizontal="center" wrapText="1"/>
    </xf>
    <xf numFmtId="0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wrapText="1"/>
    </xf>
    <xf numFmtId="164" fontId="42" fillId="0" borderId="1" xfId="0" applyNumberFormat="1" applyFont="1" applyFill="1" applyBorder="1" applyAlignment="1">
      <alignment horizontal="center" wrapText="1"/>
    </xf>
    <xf numFmtId="166" fontId="42" fillId="0" borderId="1" xfId="0" applyNumberFormat="1" applyFont="1" applyFill="1" applyBorder="1" applyAlignment="1">
      <alignment horizontal="center" wrapText="1"/>
    </xf>
    <xf numFmtId="0" fontId="41" fillId="0" borderId="0" xfId="0" applyFont="1" applyFill="1"/>
    <xf numFmtId="0" fontId="41" fillId="0" borderId="0" xfId="31" applyFont="1" applyFill="1" applyAlignment="1">
      <alignment horizontal="left" vertical="top"/>
    </xf>
    <xf numFmtId="0" fontId="43" fillId="0" borderId="0" xfId="14636" applyFont="1" applyAlignment="1">
      <alignment horizontal="left" vertical="center"/>
    </xf>
    <xf numFmtId="0" fontId="43" fillId="0" borderId="0" xfId="14636" applyNumberFormat="1" applyFont="1" applyAlignment="1">
      <alignment horizontal="center" vertical="center"/>
    </xf>
    <xf numFmtId="165" fontId="41" fillId="0" borderId="0" xfId="0" applyNumberFormat="1" applyFont="1" applyFill="1" applyAlignment="1">
      <alignment vertical="center"/>
    </xf>
    <xf numFmtId="165" fontId="44" fillId="0" borderId="0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Alignment="1">
      <alignment horizontal="center"/>
    </xf>
    <xf numFmtId="165" fontId="44" fillId="0" borderId="0" xfId="0" applyNumberFormat="1" applyFont="1" applyFill="1" applyBorder="1" applyAlignment="1">
      <alignment horizontal="right" vertical="center"/>
    </xf>
    <xf numFmtId="166" fontId="44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horizontal="left" vertical="top"/>
    </xf>
    <xf numFmtId="0" fontId="44" fillId="0" borderId="0" xfId="0" applyFont="1" applyFill="1" applyAlignment="1">
      <alignment vertical="top"/>
    </xf>
    <xf numFmtId="0" fontId="44" fillId="0" borderId="0" xfId="31" applyFont="1" applyFill="1" applyAlignment="1">
      <alignment horizontal="left" vertical="top"/>
    </xf>
    <xf numFmtId="0" fontId="44" fillId="0" borderId="0" xfId="31" applyFont="1" applyFill="1" applyAlignment="1">
      <alignment vertical="top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41" fillId="0" borderId="0" xfId="31" applyFont="1" applyFill="1" applyAlignment="1">
      <alignment vertical="top"/>
    </xf>
    <xf numFmtId="6" fontId="44" fillId="0" borderId="0" xfId="0" applyNumberFormat="1" applyFont="1" applyFill="1" applyAlignment="1">
      <alignment horizontal="right"/>
    </xf>
    <xf numFmtId="0" fontId="44" fillId="0" borderId="0" xfId="0" applyFont="1" applyFill="1" applyBorder="1" applyAlignment="1"/>
    <xf numFmtId="165" fontId="44" fillId="0" borderId="0" xfId="0" applyNumberFormat="1" applyFont="1" applyFill="1" applyBorder="1" applyAlignment="1">
      <alignment vertical="center"/>
    </xf>
    <xf numFmtId="0" fontId="41" fillId="0" borderId="0" xfId="0" applyFont="1"/>
    <xf numFmtId="0" fontId="44" fillId="0" borderId="0" xfId="31" applyFont="1" applyFill="1" applyBorder="1" applyAlignment="1" applyProtection="1">
      <alignment vertical="top"/>
    </xf>
    <xf numFmtId="0" fontId="43" fillId="0" borderId="0" xfId="14636" applyFont="1" applyFill="1" applyAlignment="1">
      <alignment horizontal="left" vertical="center"/>
    </xf>
    <xf numFmtId="165" fontId="43" fillId="0" borderId="0" xfId="14816" applyNumberFormat="1" applyFont="1" applyFill="1" applyAlignment="1">
      <alignment horizontal="right" vertical="top"/>
    </xf>
    <xf numFmtId="165" fontId="44" fillId="0" borderId="0" xfId="31" applyNumberFormat="1" applyFont="1" applyFill="1" applyAlignment="1">
      <alignment horizontal="right" vertical="top"/>
    </xf>
    <xf numFmtId="0" fontId="43" fillId="0" borderId="0" xfId="14636" applyNumberFormat="1" applyFont="1" applyFill="1" applyAlignment="1">
      <alignment horizontal="center" vertical="center"/>
    </xf>
    <xf numFmtId="0" fontId="44" fillId="0" borderId="0" xfId="31" applyFont="1" applyFill="1" applyAlignment="1" applyProtection="1">
      <alignment vertical="top"/>
    </xf>
    <xf numFmtId="0" fontId="43" fillId="0" borderId="1" xfId="14636" applyNumberFormat="1" applyFont="1" applyFill="1" applyBorder="1" applyAlignment="1">
      <alignment horizontal="center" vertical="center"/>
    </xf>
    <xf numFmtId="165" fontId="43" fillId="0" borderId="1" xfId="14816" applyNumberFormat="1" applyFont="1" applyFill="1" applyBorder="1" applyAlignment="1">
      <alignment horizontal="right" vertical="top"/>
    </xf>
    <xf numFmtId="165" fontId="44" fillId="0" borderId="1" xfId="31" applyNumberFormat="1" applyFont="1" applyFill="1" applyBorder="1" applyAlignment="1">
      <alignment horizontal="right" vertical="top"/>
    </xf>
    <xf numFmtId="164" fontId="44" fillId="0" borderId="1" xfId="0" applyNumberFormat="1" applyFont="1" applyFill="1" applyBorder="1" applyAlignment="1">
      <alignment horizontal="center"/>
    </xf>
    <xf numFmtId="165" fontId="44" fillId="0" borderId="1" xfId="0" applyNumberFormat="1" applyFont="1" applyFill="1" applyBorder="1" applyAlignment="1">
      <alignment horizontal="right" vertical="center"/>
    </xf>
    <xf numFmtId="165" fontId="44" fillId="0" borderId="1" xfId="0" applyNumberFormat="1" applyFont="1" applyFill="1" applyBorder="1" applyAlignment="1">
      <alignment vertical="center"/>
    </xf>
    <xf numFmtId="6" fontId="44" fillId="0" borderId="1" xfId="0" applyNumberFormat="1" applyFont="1" applyFill="1" applyBorder="1" applyAlignment="1">
      <alignment horizontal="right"/>
    </xf>
    <xf numFmtId="166" fontId="44" fillId="0" borderId="1" xfId="0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horizontal="center"/>
    </xf>
    <xf numFmtId="0" fontId="42" fillId="0" borderId="0" xfId="0" applyNumberFormat="1" applyFont="1" applyFill="1" applyAlignment="1">
      <alignment horizontal="right"/>
    </xf>
    <xf numFmtId="38" fontId="42" fillId="0" borderId="0" xfId="0" applyNumberFormat="1" applyFont="1" applyFill="1" applyBorder="1" applyAlignment="1">
      <alignment horizontal="center"/>
    </xf>
    <xf numFmtId="6" fontId="42" fillId="0" borderId="0" xfId="0" applyNumberFormat="1" applyFont="1" applyFill="1" applyAlignment="1">
      <alignment horizontal="right"/>
    </xf>
    <xf numFmtId="164" fontId="42" fillId="0" borderId="0" xfId="0" applyNumberFormat="1" applyFont="1" applyFill="1"/>
    <xf numFmtId="0" fontId="42" fillId="0" borderId="0" xfId="0" applyFont="1" applyFill="1"/>
    <xf numFmtId="164" fontId="44" fillId="0" borderId="0" xfId="0" applyNumberFormat="1" applyFont="1" applyFill="1"/>
    <xf numFmtId="166" fontId="42" fillId="0" borderId="0" xfId="0" applyNumberFormat="1" applyFont="1" applyFill="1" applyAlignment="1">
      <alignment horizontal="right"/>
    </xf>
    <xf numFmtId="6" fontId="42" fillId="0" borderId="0" xfId="0" applyNumberFormat="1" applyFont="1" applyFill="1"/>
    <xf numFmtId="164" fontId="42" fillId="0" borderId="0" xfId="0" applyNumberFormat="1" applyFont="1" applyFill="1" applyAlignment="1">
      <alignment horizontal="center"/>
    </xf>
    <xf numFmtId="166" fontId="42" fillId="0" borderId="0" xfId="0" applyNumberFormat="1" applyFont="1" applyFill="1"/>
    <xf numFmtId="0" fontId="42" fillId="0" borderId="0" xfId="0" applyNumberFormat="1" applyFont="1" applyFill="1" applyAlignment="1">
      <alignment horizontal="center"/>
    </xf>
    <xf numFmtId="0" fontId="44" fillId="0" borderId="2" xfId="0" quotePrefix="1" applyNumberFormat="1" applyFont="1" applyFill="1" applyBorder="1"/>
    <xf numFmtId="0" fontId="44" fillId="0" borderId="2" xfId="0" quotePrefix="1" applyNumberFormat="1" applyFont="1" applyFill="1" applyBorder="1" applyAlignment="1"/>
    <xf numFmtId="0" fontId="44" fillId="0" borderId="2" xfId="0" quotePrefix="1" applyNumberFormat="1" applyFont="1" applyFill="1" applyBorder="1" applyAlignment="1">
      <alignment horizontal="center"/>
    </xf>
    <xf numFmtId="0" fontId="42" fillId="0" borderId="2" xfId="0" applyFont="1" applyFill="1" applyBorder="1"/>
    <xf numFmtId="164" fontId="42" fillId="0" borderId="2" xfId="0" applyNumberFormat="1" applyFont="1" applyFill="1" applyBorder="1"/>
    <xf numFmtId="166" fontId="42" fillId="0" borderId="2" xfId="0" applyNumberFormat="1" applyFont="1" applyFill="1" applyBorder="1"/>
    <xf numFmtId="6" fontId="41" fillId="0" borderId="0" xfId="0" applyNumberFormat="1" applyFont="1" applyFill="1"/>
    <xf numFmtId="165" fontId="41" fillId="0" borderId="0" xfId="0" applyNumberFormat="1" applyFont="1" applyFill="1"/>
    <xf numFmtId="164" fontId="41" fillId="0" borderId="0" xfId="0" applyNumberFormat="1" applyFont="1" applyFill="1"/>
    <xf numFmtId="0" fontId="42" fillId="0" borderId="0" xfId="0" applyNumberFormat="1" applyFont="1" applyFill="1" applyBorder="1" applyAlignment="1">
      <alignment horizontal="right"/>
    </xf>
    <xf numFmtId="0" fontId="41" fillId="0" borderId="0" xfId="0" applyFont="1" applyFill="1" applyAlignment="1">
      <alignment horizontal="left" wrapText="1"/>
    </xf>
  </cellXfs>
  <cellStyles count="14817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="90" zoomScaleNormal="90" workbookViewId="0">
      <pane xSplit="1" ySplit="1" topLeftCell="D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16" style="6" customWidth="1"/>
    <col min="2" max="2" width="39.7109375" style="6" customWidth="1"/>
    <col min="3" max="3" width="18.7109375" style="6" bestFit="1" customWidth="1"/>
    <col min="4" max="4" width="15.7109375" style="6" customWidth="1"/>
    <col min="5" max="5" width="35.28515625" style="6" bestFit="1" customWidth="1"/>
    <col min="6" max="7" width="10.7109375" style="40" customWidth="1"/>
    <col min="8" max="8" width="16.140625" style="6" bestFit="1" customWidth="1"/>
    <col min="9" max="9" width="15.7109375" style="6" customWidth="1"/>
    <col min="10" max="10" width="14.7109375" style="6" customWidth="1"/>
    <col min="11" max="11" width="15.7109375" style="6" customWidth="1"/>
    <col min="12" max="12" width="10.7109375" style="60" customWidth="1"/>
    <col min="13" max="13" width="14.140625" style="6" customWidth="1"/>
    <col min="14" max="14" width="10.7109375" style="6" customWidth="1"/>
    <col min="15" max="15" width="15.7109375" style="6" customWidth="1"/>
    <col min="16" max="16" width="10.7109375" style="6" customWidth="1"/>
    <col min="17" max="18" width="11.42578125" style="6" customWidth="1"/>
    <col min="19" max="19" width="15.85546875" style="6" customWidth="1"/>
    <col min="20" max="20" width="10.7109375" style="6" customWidth="1"/>
    <col min="21" max="16384" width="9.140625" style="6"/>
  </cols>
  <sheetData>
    <row r="1" spans="1:20" ht="78.75" x14ac:dyDescent="0.25">
      <c r="A1" s="1" t="s">
        <v>0</v>
      </c>
      <c r="B1" s="2" t="s">
        <v>1</v>
      </c>
      <c r="C1" s="1" t="s">
        <v>19</v>
      </c>
      <c r="D1" s="1" t="s">
        <v>20</v>
      </c>
      <c r="E1" s="3" t="s">
        <v>15</v>
      </c>
      <c r="F1" s="3" t="s">
        <v>17</v>
      </c>
      <c r="G1" s="3" t="s">
        <v>18</v>
      </c>
      <c r="H1" s="3" t="s">
        <v>12</v>
      </c>
      <c r="I1" s="3" t="s">
        <v>14</v>
      </c>
      <c r="J1" s="4" t="s">
        <v>2</v>
      </c>
      <c r="K1" s="3" t="s">
        <v>21</v>
      </c>
      <c r="L1" s="4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5" t="s">
        <v>22</v>
      </c>
      <c r="R1" s="5" t="s">
        <v>218</v>
      </c>
      <c r="S1" s="3" t="s">
        <v>13</v>
      </c>
      <c r="T1" s="4" t="s">
        <v>8</v>
      </c>
    </row>
    <row r="2" spans="1:20" x14ac:dyDescent="0.25">
      <c r="A2" s="7" t="s">
        <v>23</v>
      </c>
      <c r="B2" s="7" t="s">
        <v>26</v>
      </c>
      <c r="C2" s="8" t="s">
        <v>79</v>
      </c>
      <c r="D2" s="8" t="s">
        <v>80</v>
      </c>
      <c r="E2" s="8" t="s">
        <v>118</v>
      </c>
      <c r="F2" s="9">
        <v>75</v>
      </c>
      <c r="G2" s="9">
        <v>74</v>
      </c>
      <c r="H2" s="10">
        <v>32167639</v>
      </c>
      <c r="I2" s="11">
        <v>610000</v>
      </c>
      <c r="J2" s="12">
        <f>I2/H2</f>
        <v>1.8963157352020768E-2</v>
      </c>
      <c r="K2" s="13">
        <v>15700000</v>
      </c>
      <c r="L2" s="12">
        <f>K2/$H2</f>
        <v>0.48806814824053452</v>
      </c>
      <c r="M2" s="13"/>
      <c r="N2" s="12">
        <f>M2/$H2</f>
        <v>0</v>
      </c>
      <c r="O2" s="22">
        <v>0</v>
      </c>
      <c r="P2" s="12">
        <f>O2/$H2</f>
        <v>0</v>
      </c>
      <c r="Q2" s="14">
        <v>0.93990599999999991</v>
      </c>
      <c r="R2" s="14"/>
      <c r="S2" s="13">
        <v>15857639</v>
      </c>
      <c r="T2" s="12">
        <f>S2/$H2</f>
        <v>0.49296869440744467</v>
      </c>
    </row>
    <row r="3" spans="1:20" ht="15" customHeight="1" x14ac:dyDescent="0.25">
      <c r="A3" s="7" t="s">
        <v>24</v>
      </c>
      <c r="B3" s="7" t="s">
        <v>27</v>
      </c>
      <c r="C3" s="8" t="s">
        <v>81</v>
      </c>
      <c r="D3" s="8" t="s">
        <v>82</v>
      </c>
      <c r="E3" s="8" t="s">
        <v>119</v>
      </c>
      <c r="F3" s="9">
        <v>40</v>
      </c>
      <c r="G3" s="9">
        <v>39</v>
      </c>
      <c r="H3" s="10">
        <v>6298252</v>
      </c>
      <c r="I3" s="11">
        <v>2300000</v>
      </c>
      <c r="J3" s="12">
        <f t="shared" ref="J3:J29" si="0">I3/H3</f>
        <v>0.36518068822905148</v>
      </c>
      <c r="K3" s="13">
        <v>0</v>
      </c>
      <c r="L3" s="12">
        <f t="shared" ref="L3:L29" si="1">K3/$H3</f>
        <v>0</v>
      </c>
      <c r="M3" s="13"/>
      <c r="N3" s="12">
        <f t="shared" ref="N3:N29" si="2">M3/$H3</f>
        <v>0</v>
      </c>
      <c r="O3" s="22">
        <v>163127</v>
      </c>
      <c r="P3" s="12">
        <f t="shared" ref="P3:P29" si="3">O3/$H3</f>
        <v>2.590036092553934E-2</v>
      </c>
      <c r="Q3" s="14">
        <v>0.949905</v>
      </c>
      <c r="R3" s="14"/>
      <c r="S3" s="13">
        <v>3835125</v>
      </c>
      <c r="T3" s="12">
        <f t="shared" ref="T3:T29" si="4">S3/$H3</f>
        <v>0.60891895084540915</v>
      </c>
    </row>
    <row r="4" spans="1:20" x14ac:dyDescent="0.25">
      <c r="A4" s="15" t="s">
        <v>25</v>
      </c>
      <c r="B4" s="16" t="s">
        <v>28</v>
      </c>
      <c r="C4" s="8" t="s">
        <v>83</v>
      </c>
      <c r="D4" s="8" t="s">
        <v>84</v>
      </c>
      <c r="E4" s="8" t="s">
        <v>118</v>
      </c>
      <c r="F4" s="9">
        <v>21</v>
      </c>
      <c r="G4" s="9">
        <v>20</v>
      </c>
      <c r="H4" s="10">
        <v>11644017</v>
      </c>
      <c r="I4" s="11">
        <v>0</v>
      </c>
      <c r="J4" s="12">
        <f t="shared" si="0"/>
        <v>0</v>
      </c>
      <c r="K4" s="13">
        <v>2778268</v>
      </c>
      <c r="L4" s="12">
        <f t="shared" si="1"/>
        <v>0.23860047610717161</v>
      </c>
      <c r="M4" s="13"/>
      <c r="N4" s="12">
        <f t="shared" si="2"/>
        <v>0</v>
      </c>
      <c r="O4" s="22">
        <v>84151</v>
      </c>
      <c r="P4" s="12">
        <f t="shared" si="3"/>
        <v>7.2269733031135215E-3</v>
      </c>
      <c r="Q4" s="14">
        <v>0.85001499000000003</v>
      </c>
      <c r="R4" s="14"/>
      <c r="S4" s="13">
        <v>8781598</v>
      </c>
      <c r="T4" s="12">
        <f t="shared" si="4"/>
        <v>0.75417255058971489</v>
      </c>
    </row>
    <row r="5" spans="1:20" x14ac:dyDescent="0.25">
      <c r="A5" s="17" t="s">
        <v>29</v>
      </c>
      <c r="B5" s="18" t="s">
        <v>30</v>
      </c>
      <c r="C5" s="8" t="s">
        <v>85</v>
      </c>
      <c r="D5" s="8" t="s">
        <v>85</v>
      </c>
      <c r="E5" s="8" t="s">
        <v>118</v>
      </c>
      <c r="F5" s="9">
        <v>39</v>
      </c>
      <c r="G5" s="9">
        <v>38</v>
      </c>
      <c r="H5" s="10">
        <v>21680341</v>
      </c>
      <c r="I5" s="11">
        <v>2850000</v>
      </c>
      <c r="J5" s="12">
        <f t="shared" si="0"/>
        <v>0.13145549694075384</v>
      </c>
      <c r="K5" s="13">
        <v>6055000</v>
      </c>
      <c r="L5" s="12">
        <f t="shared" si="1"/>
        <v>0.27928527507939105</v>
      </c>
      <c r="M5" s="13"/>
      <c r="N5" s="12">
        <f t="shared" si="2"/>
        <v>0</v>
      </c>
      <c r="O5" s="22">
        <v>40112</v>
      </c>
      <c r="P5" s="12">
        <f t="shared" si="3"/>
        <v>1.8501554011535152E-3</v>
      </c>
      <c r="Q5" s="14">
        <v>0.94052000000000002</v>
      </c>
      <c r="R5" s="14"/>
      <c r="S5" s="13">
        <v>12735229</v>
      </c>
      <c r="T5" s="12">
        <f t="shared" si="4"/>
        <v>0.58740907257870156</v>
      </c>
    </row>
    <row r="6" spans="1:20" x14ac:dyDescent="0.25">
      <c r="A6" s="19" t="s">
        <v>31</v>
      </c>
      <c r="B6" s="19" t="s">
        <v>32</v>
      </c>
      <c r="C6" s="8" t="s">
        <v>85</v>
      </c>
      <c r="D6" s="8" t="s">
        <v>85</v>
      </c>
      <c r="E6" s="8" t="s">
        <v>118</v>
      </c>
      <c r="F6" s="9">
        <v>101</v>
      </c>
      <c r="G6" s="9">
        <v>100</v>
      </c>
      <c r="H6" s="10">
        <v>43159535</v>
      </c>
      <c r="I6" s="11">
        <v>0</v>
      </c>
      <c r="J6" s="12">
        <f t="shared" si="0"/>
        <v>0</v>
      </c>
      <c r="K6" s="13">
        <v>16711535</v>
      </c>
      <c r="L6" s="12">
        <f t="shared" si="1"/>
        <v>0.38720377779788406</v>
      </c>
      <c r="M6" s="13">
        <v>3948000</v>
      </c>
      <c r="N6" s="12">
        <f t="shared" si="2"/>
        <v>9.1474572188972841E-2</v>
      </c>
      <c r="O6" s="22">
        <v>0</v>
      </c>
      <c r="P6" s="12">
        <f t="shared" si="3"/>
        <v>0</v>
      </c>
      <c r="Q6" s="14">
        <v>0.9</v>
      </c>
      <c r="R6" s="14"/>
      <c r="S6" s="13">
        <v>22500000</v>
      </c>
      <c r="T6" s="12">
        <f t="shared" si="4"/>
        <v>0.52132165001314312</v>
      </c>
    </row>
    <row r="7" spans="1:20" x14ac:dyDescent="0.25">
      <c r="A7" s="20" t="s">
        <v>33</v>
      </c>
      <c r="B7" s="20" t="s">
        <v>34</v>
      </c>
      <c r="C7" s="8" t="s">
        <v>86</v>
      </c>
      <c r="D7" s="8" t="s">
        <v>87</v>
      </c>
      <c r="E7" s="8" t="s">
        <v>118</v>
      </c>
      <c r="F7" s="9">
        <v>92</v>
      </c>
      <c r="G7" s="9">
        <v>92</v>
      </c>
      <c r="H7" s="10">
        <v>31734042</v>
      </c>
      <c r="I7" s="11">
        <v>0</v>
      </c>
      <c r="J7" s="12">
        <f t="shared" si="0"/>
        <v>0</v>
      </c>
      <c r="K7" s="13">
        <v>10877556</v>
      </c>
      <c r="L7" s="12">
        <f t="shared" si="1"/>
        <v>0.34277247127863508</v>
      </c>
      <c r="M7" s="13"/>
      <c r="N7" s="12">
        <f t="shared" si="2"/>
        <v>0</v>
      </c>
      <c r="O7" s="22">
        <v>0</v>
      </c>
      <c r="P7" s="12">
        <f t="shared" si="3"/>
        <v>0</v>
      </c>
      <c r="Q7" s="14">
        <v>0.89696405479999997</v>
      </c>
      <c r="R7" s="14"/>
      <c r="S7" s="13">
        <v>20856486</v>
      </c>
      <c r="T7" s="12">
        <f t="shared" si="4"/>
        <v>0.65722752872136492</v>
      </c>
    </row>
    <row r="8" spans="1:20" x14ac:dyDescent="0.25">
      <c r="A8" s="7" t="s">
        <v>35</v>
      </c>
      <c r="B8" s="21" t="s">
        <v>36</v>
      </c>
      <c r="C8" s="8" t="s">
        <v>88</v>
      </c>
      <c r="D8" s="8" t="s">
        <v>89</v>
      </c>
      <c r="E8" s="8" t="s">
        <v>119</v>
      </c>
      <c r="F8" s="9">
        <v>48</v>
      </c>
      <c r="G8" s="9">
        <v>47</v>
      </c>
      <c r="H8" s="10">
        <v>8132155</v>
      </c>
      <c r="I8" s="11">
        <v>526587</v>
      </c>
      <c r="J8" s="12">
        <f t="shared" si="0"/>
        <v>6.4753684601437128E-2</v>
      </c>
      <c r="K8" s="13">
        <v>1021122</v>
      </c>
      <c r="L8" s="12">
        <f t="shared" si="1"/>
        <v>0.12556597851369042</v>
      </c>
      <c r="M8" s="13"/>
      <c r="N8" s="12">
        <f t="shared" si="2"/>
        <v>0</v>
      </c>
      <c r="O8" s="22">
        <v>205000</v>
      </c>
      <c r="P8" s="12">
        <f t="shared" si="3"/>
        <v>2.5208570176048047E-2</v>
      </c>
      <c r="Q8" s="14">
        <v>0.89</v>
      </c>
      <c r="R8" s="14"/>
      <c r="S8" s="13">
        <v>6379446</v>
      </c>
      <c r="T8" s="12">
        <f t="shared" si="4"/>
        <v>0.78447176670882446</v>
      </c>
    </row>
    <row r="9" spans="1:20" ht="15" customHeight="1" x14ac:dyDescent="0.25">
      <c r="A9" s="7" t="s">
        <v>37</v>
      </c>
      <c r="B9" s="21" t="s">
        <v>38</v>
      </c>
      <c r="C9" s="8" t="s">
        <v>85</v>
      </c>
      <c r="D9" s="8" t="s">
        <v>85</v>
      </c>
      <c r="E9" s="8" t="s">
        <v>118</v>
      </c>
      <c r="F9" s="9">
        <v>74</v>
      </c>
      <c r="G9" s="9">
        <v>73</v>
      </c>
      <c r="H9" s="10">
        <v>40251116</v>
      </c>
      <c r="I9" s="11">
        <v>2793000</v>
      </c>
      <c r="J9" s="12">
        <f t="shared" si="0"/>
        <v>6.9389380408732021E-2</v>
      </c>
      <c r="K9" s="13">
        <v>13219116</v>
      </c>
      <c r="L9" s="12">
        <f t="shared" si="1"/>
        <v>0.32841613633768563</v>
      </c>
      <c r="M9" s="13"/>
      <c r="N9" s="12">
        <f t="shared" si="2"/>
        <v>0</v>
      </c>
      <c r="O9" s="22">
        <v>600000</v>
      </c>
      <c r="P9" s="12">
        <f t="shared" si="3"/>
        <v>1.4906418992208813E-2</v>
      </c>
      <c r="Q9" s="14">
        <v>0.94555999999999996</v>
      </c>
      <c r="R9" s="14"/>
      <c r="S9" s="13">
        <v>23639000</v>
      </c>
      <c r="T9" s="12">
        <f t="shared" si="4"/>
        <v>0.58728806426137348</v>
      </c>
    </row>
    <row r="10" spans="1:20" x14ac:dyDescent="0.25">
      <c r="A10" s="20" t="s">
        <v>39</v>
      </c>
      <c r="B10" s="23" t="s">
        <v>40</v>
      </c>
      <c r="C10" s="8" t="s">
        <v>90</v>
      </c>
      <c r="D10" s="8" t="s">
        <v>91</v>
      </c>
      <c r="E10" s="8" t="s">
        <v>118</v>
      </c>
      <c r="F10" s="9">
        <v>38</v>
      </c>
      <c r="G10" s="9">
        <v>37</v>
      </c>
      <c r="H10" s="10">
        <v>18249344</v>
      </c>
      <c r="I10" s="11">
        <v>0</v>
      </c>
      <c r="J10" s="12">
        <f t="shared" si="0"/>
        <v>0</v>
      </c>
      <c r="K10" s="13">
        <v>1736933</v>
      </c>
      <c r="L10" s="12">
        <f t="shared" si="1"/>
        <v>9.5177832145637672E-2</v>
      </c>
      <c r="M10" s="13">
        <v>3000000</v>
      </c>
      <c r="N10" s="12">
        <f t="shared" si="2"/>
        <v>0.16438947065713705</v>
      </c>
      <c r="O10" s="22">
        <v>0</v>
      </c>
      <c r="P10" s="12">
        <f t="shared" si="3"/>
        <v>0</v>
      </c>
      <c r="Q10" s="14">
        <v>0.95</v>
      </c>
      <c r="R10" s="14"/>
      <c r="S10" s="13">
        <v>13512411</v>
      </c>
      <c r="T10" s="12">
        <f t="shared" si="4"/>
        <v>0.74043269719722526</v>
      </c>
    </row>
    <row r="11" spans="1:20" x14ac:dyDescent="0.25">
      <c r="A11" s="7" t="s">
        <v>41</v>
      </c>
      <c r="B11" s="21" t="s">
        <v>42</v>
      </c>
      <c r="C11" s="8" t="s">
        <v>92</v>
      </c>
      <c r="D11" s="8" t="s">
        <v>93</v>
      </c>
      <c r="E11" s="8" t="s">
        <v>118</v>
      </c>
      <c r="F11" s="9">
        <v>76</v>
      </c>
      <c r="G11" s="9">
        <v>75</v>
      </c>
      <c r="H11" s="10">
        <v>26082741</v>
      </c>
      <c r="I11" s="11">
        <v>9865000</v>
      </c>
      <c r="J11" s="12">
        <f t="shared" si="0"/>
        <v>0.3782194517056317</v>
      </c>
      <c r="K11" s="13">
        <v>4765962</v>
      </c>
      <c r="L11" s="12">
        <f t="shared" si="1"/>
        <v>0.1827247374039408</v>
      </c>
      <c r="M11" s="13"/>
      <c r="N11" s="12">
        <f t="shared" si="2"/>
        <v>0</v>
      </c>
      <c r="O11" s="22">
        <v>67917</v>
      </c>
      <c r="P11" s="12">
        <f t="shared" si="3"/>
        <v>2.6039057781542209E-3</v>
      </c>
      <c r="Q11" s="14">
        <v>0.9</v>
      </c>
      <c r="R11" s="14"/>
      <c r="S11" s="13">
        <v>11383862</v>
      </c>
      <c r="T11" s="12">
        <f t="shared" si="4"/>
        <v>0.43645190511227328</v>
      </c>
    </row>
    <row r="12" spans="1:20" x14ac:dyDescent="0.25">
      <c r="A12" s="19" t="s">
        <v>43</v>
      </c>
      <c r="B12" s="19" t="s">
        <v>44</v>
      </c>
      <c r="C12" s="8" t="s">
        <v>94</v>
      </c>
      <c r="D12" s="8" t="s">
        <v>95</v>
      </c>
      <c r="E12" s="8" t="s">
        <v>119</v>
      </c>
      <c r="F12" s="9">
        <v>84</v>
      </c>
      <c r="G12" s="9">
        <v>82</v>
      </c>
      <c r="H12" s="10">
        <v>12247219</v>
      </c>
      <c r="I12" s="11">
        <v>1450000</v>
      </c>
      <c r="J12" s="12">
        <f t="shared" si="0"/>
        <v>0.11839422484402377</v>
      </c>
      <c r="K12" s="13">
        <v>3725126</v>
      </c>
      <c r="L12" s="12">
        <f t="shared" si="1"/>
        <v>0.3041609691147027</v>
      </c>
      <c r="M12" s="13"/>
      <c r="N12" s="12">
        <f t="shared" si="2"/>
        <v>0</v>
      </c>
      <c r="O12" s="22">
        <v>184769</v>
      </c>
      <c r="P12" s="12">
        <f t="shared" si="3"/>
        <v>1.5086608641520985E-2</v>
      </c>
      <c r="Q12" s="14">
        <v>0.88</v>
      </c>
      <c r="R12" s="14"/>
      <c r="S12" s="13">
        <v>6887324</v>
      </c>
      <c r="T12" s="12">
        <f t="shared" si="4"/>
        <v>0.56235819739975257</v>
      </c>
    </row>
    <row r="13" spans="1:20" x14ac:dyDescent="0.25">
      <c r="A13" s="7" t="s">
        <v>45</v>
      </c>
      <c r="B13" s="7" t="s">
        <v>46</v>
      </c>
      <c r="C13" s="8" t="s">
        <v>96</v>
      </c>
      <c r="D13" s="8" t="s">
        <v>97</v>
      </c>
      <c r="E13" s="8" t="s">
        <v>119</v>
      </c>
      <c r="F13" s="9">
        <v>80</v>
      </c>
      <c r="G13" s="9">
        <v>79</v>
      </c>
      <c r="H13" s="10">
        <v>39267896</v>
      </c>
      <c r="I13" s="11">
        <v>20550000</v>
      </c>
      <c r="J13" s="12">
        <f t="shared" si="0"/>
        <v>0.52332826795711185</v>
      </c>
      <c r="K13" s="13">
        <v>0</v>
      </c>
      <c r="L13" s="12">
        <f t="shared" si="1"/>
        <v>0</v>
      </c>
      <c r="M13" s="24"/>
      <c r="N13" s="12">
        <f t="shared" si="2"/>
        <v>0</v>
      </c>
      <c r="O13" s="22">
        <v>1840084</v>
      </c>
      <c r="P13" s="12">
        <f t="shared" si="3"/>
        <v>4.6859755358423072E-2</v>
      </c>
      <c r="Q13" s="14">
        <v>0.98990100000000003</v>
      </c>
      <c r="R13" s="14"/>
      <c r="S13" s="13">
        <v>16877812</v>
      </c>
      <c r="T13" s="12">
        <f t="shared" si="4"/>
        <v>0.42981197668446508</v>
      </c>
    </row>
    <row r="14" spans="1:20" x14ac:dyDescent="0.25">
      <c r="A14" s="7" t="s">
        <v>47</v>
      </c>
      <c r="B14" s="7" t="s">
        <v>48</v>
      </c>
      <c r="C14" s="8" t="s">
        <v>98</v>
      </c>
      <c r="D14" s="8" t="s">
        <v>99</v>
      </c>
      <c r="E14" s="8" t="s">
        <v>118</v>
      </c>
      <c r="F14" s="9">
        <v>51</v>
      </c>
      <c r="G14" s="9">
        <v>50</v>
      </c>
      <c r="H14" s="10">
        <v>16016231</v>
      </c>
      <c r="I14" s="11">
        <v>0</v>
      </c>
      <c r="J14" s="12">
        <f t="shared" si="0"/>
        <v>0</v>
      </c>
      <c r="K14" s="13">
        <v>1375000</v>
      </c>
      <c r="L14" s="12">
        <f t="shared" si="1"/>
        <v>8.5850410124579252E-2</v>
      </c>
      <c r="M14" s="24">
        <v>2462000</v>
      </c>
      <c r="N14" s="12">
        <f t="shared" si="2"/>
        <v>0.15371906161942844</v>
      </c>
      <c r="O14" s="22">
        <v>576856</v>
      </c>
      <c r="P14" s="12">
        <f t="shared" si="3"/>
        <v>3.6016963042054026E-2</v>
      </c>
      <c r="Q14" s="14">
        <v>0.95</v>
      </c>
      <c r="R14" s="14"/>
      <c r="S14" s="13">
        <v>11602375</v>
      </c>
      <c r="T14" s="12">
        <f t="shared" si="4"/>
        <v>0.72441356521393829</v>
      </c>
    </row>
    <row r="15" spans="1:20" x14ac:dyDescent="0.25">
      <c r="A15" s="19" t="s">
        <v>49</v>
      </c>
      <c r="B15" s="19" t="s">
        <v>50</v>
      </c>
      <c r="C15" s="8" t="s">
        <v>91</v>
      </c>
      <c r="D15" s="8" t="s">
        <v>91</v>
      </c>
      <c r="E15" s="8" t="s">
        <v>118</v>
      </c>
      <c r="F15" s="9">
        <v>17</v>
      </c>
      <c r="G15" s="9">
        <v>16</v>
      </c>
      <c r="H15" s="10">
        <v>9889528</v>
      </c>
      <c r="I15" s="11">
        <v>0</v>
      </c>
      <c r="J15" s="12">
        <f t="shared" si="0"/>
        <v>0</v>
      </c>
      <c r="K15" s="13">
        <v>2745703</v>
      </c>
      <c r="L15" s="12">
        <f t="shared" si="1"/>
        <v>0.27763741606272818</v>
      </c>
      <c r="M15" s="24">
        <v>1175000</v>
      </c>
      <c r="N15" s="12">
        <f t="shared" si="2"/>
        <v>0.11881254595770395</v>
      </c>
      <c r="O15" s="22">
        <v>500000</v>
      </c>
      <c r="P15" s="12">
        <f t="shared" si="3"/>
        <v>5.0558530194767637E-2</v>
      </c>
      <c r="Q15" s="14">
        <v>0.89990999999999999</v>
      </c>
      <c r="R15" s="14"/>
      <c r="S15" s="13">
        <v>5468825</v>
      </c>
      <c r="T15" s="12">
        <f t="shared" si="4"/>
        <v>0.55299150778480022</v>
      </c>
    </row>
    <row r="16" spans="1:20" x14ac:dyDescent="0.25">
      <c r="A16" s="7" t="s">
        <v>51</v>
      </c>
      <c r="B16" s="7" t="s">
        <v>52</v>
      </c>
      <c r="C16" s="8" t="s">
        <v>100</v>
      </c>
      <c r="D16" s="8" t="s">
        <v>101</v>
      </c>
      <c r="E16" s="8" t="s">
        <v>118</v>
      </c>
      <c r="F16" s="9">
        <v>75</v>
      </c>
      <c r="G16" s="9">
        <v>74</v>
      </c>
      <c r="H16" s="10">
        <v>28326817</v>
      </c>
      <c r="I16" s="11">
        <v>4237668</v>
      </c>
      <c r="J16" s="12">
        <f t="shared" si="0"/>
        <v>0.14959915898775356</v>
      </c>
      <c r="K16" s="13">
        <v>4465161</v>
      </c>
      <c r="L16" s="12">
        <f t="shared" si="1"/>
        <v>0.15763017073185456</v>
      </c>
      <c r="M16" s="24"/>
      <c r="N16" s="12">
        <f t="shared" si="2"/>
        <v>0</v>
      </c>
      <c r="O16" s="22">
        <v>738978</v>
      </c>
      <c r="P16" s="12">
        <f t="shared" si="3"/>
        <v>2.6087576306226004E-2</v>
      </c>
      <c r="Q16" s="14">
        <v>0.97</v>
      </c>
      <c r="R16" s="14"/>
      <c r="S16" s="13">
        <v>18885010</v>
      </c>
      <c r="T16" s="12">
        <f t="shared" si="4"/>
        <v>0.66668309397416592</v>
      </c>
    </row>
    <row r="17" spans="1:20" x14ac:dyDescent="0.25">
      <c r="A17" s="7" t="s">
        <v>53</v>
      </c>
      <c r="B17" s="21" t="s">
        <v>54</v>
      </c>
      <c r="C17" s="8" t="s">
        <v>102</v>
      </c>
      <c r="D17" s="8" t="s">
        <v>103</v>
      </c>
      <c r="E17" s="8" t="s">
        <v>118</v>
      </c>
      <c r="F17" s="9">
        <v>40</v>
      </c>
      <c r="G17" s="9">
        <v>39</v>
      </c>
      <c r="H17" s="10">
        <v>19011470</v>
      </c>
      <c r="I17" s="11">
        <v>777300</v>
      </c>
      <c r="J17" s="12">
        <f t="shared" si="0"/>
        <v>4.0885844177225641E-2</v>
      </c>
      <c r="K17" s="13">
        <v>5681756</v>
      </c>
      <c r="L17" s="12">
        <f t="shared" si="1"/>
        <v>0.29885937278916358</v>
      </c>
      <c r="M17" s="24"/>
      <c r="N17" s="12">
        <f t="shared" si="2"/>
        <v>0</v>
      </c>
      <c r="O17" s="22">
        <v>218353</v>
      </c>
      <c r="P17" s="12">
        <f t="shared" si="3"/>
        <v>1.1485329645734918E-2</v>
      </c>
      <c r="Q17" s="14">
        <v>0.88282142857142853</v>
      </c>
      <c r="R17" s="14"/>
      <c r="S17" s="13">
        <v>12334061</v>
      </c>
      <c r="T17" s="12">
        <f t="shared" si="4"/>
        <v>0.64876945338787584</v>
      </c>
    </row>
    <row r="18" spans="1:20" x14ac:dyDescent="0.25">
      <c r="A18" s="7" t="s">
        <v>55</v>
      </c>
      <c r="B18" s="7" t="s">
        <v>56</v>
      </c>
      <c r="C18" s="8" t="s">
        <v>104</v>
      </c>
      <c r="D18" s="8" t="s">
        <v>85</v>
      </c>
      <c r="E18" s="8" t="s">
        <v>118</v>
      </c>
      <c r="F18" s="9">
        <v>48</v>
      </c>
      <c r="G18" s="9">
        <v>47</v>
      </c>
      <c r="H18" s="10">
        <v>25536902</v>
      </c>
      <c r="I18" s="11">
        <v>900000</v>
      </c>
      <c r="J18" s="12">
        <f t="shared" si="0"/>
        <v>3.5243116020886166E-2</v>
      </c>
      <c r="K18" s="13">
        <v>6385000</v>
      </c>
      <c r="L18" s="12">
        <f t="shared" si="1"/>
        <v>0.25003032865928687</v>
      </c>
      <c r="M18" s="24"/>
      <c r="N18" s="12">
        <f t="shared" si="2"/>
        <v>0</v>
      </c>
      <c r="O18" s="22">
        <v>349665</v>
      </c>
      <c r="P18" s="12">
        <f t="shared" si="3"/>
        <v>1.3692537959381291E-2</v>
      </c>
      <c r="Q18" s="14">
        <v>0.93667829000000002</v>
      </c>
      <c r="R18" s="14"/>
      <c r="S18" s="13">
        <v>17902237</v>
      </c>
      <c r="T18" s="12">
        <f t="shared" si="4"/>
        <v>0.70103401736044568</v>
      </c>
    </row>
    <row r="19" spans="1:20" x14ac:dyDescent="0.25">
      <c r="A19" s="7" t="s">
        <v>57</v>
      </c>
      <c r="B19" s="21" t="s">
        <v>58</v>
      </c>
      <c r="C19" s="8" t="s">
        <v>105</v>
      </c>
      <c r="D19" s="8" t="s">
        <v>105</v>
      </c>
      <c r="E19" s="8" t="s">
        <v>118</v>
      </c>
      <c r="F19" s="9">
        <v>51</v>
      </c>
      <c r="G19" s="9">
        <v>50</v>
      </c>
      <c r="H19" s="10">
        <v>16939131</v>
      </c>
      <c r="I19" s="11">
        <v>310255</v>
      </c>
      <c r="J19" s="12">
        <f t="shared" si="0"/>
        <v>1.8315874645517531E-2</v>
      </c>
      <c r="K19" s="13">
        <v>6314240</v>
      </c>
      <c r="L19" s="12">
        <f t="shared" si="1"/>
        <v>0.37276056251055617</v>
      </c>
      <c r="M19" s="24"/>
      <c r="N19" s="12">
        <f t="shared" si="2"/>
        <v>0</v>
      </c>
      <c r="O19" s="22">
        <v>0</v>
      </c>
      <c r="P19" s="12">
        <f t="shared" si="3"/>
        <v>0</v>
      </c>
      <c r="Q19" s="14">
        <v>0.93</v>
      </c>
      <c r="R19" s="14"/>
      <c r="S19" s="13">
        <v>10314636</v>
      </c>
      <c r="T19" s="12">
        <f t="shared" si="4"/>
        <v>0.60892356284392624</v>
      </c>
    </row>
    <row r="20" spans="1:20" x14ac:dyDescent="0.25">
      <c r="A20" s="7" t="s">
        <v>59</v>
      </c>
      <c r="B20" s="7" t="s">
        <v>60</v>
      </c>
      <c r="C20" s="8" t="s">
        <v>106</v>
      </c>
      <c r="D20" s="8" t="s">
        <v>107</v>
      </c>
      <c r="E20" s="8" t="s">
        <v>120</v>
      </c>
      <c r="F20" s="9">
        <v>24</v>
      </c>
      <c r="G20" s="9">
        <v>23</v>
      </c>
      <c r="H20" s="10">
        <v>16158789</v>
      </c>
      <c r="I20" s="11">
        <v>0</v>
      </c>
      <c r="J20" s="12">
        <f t="shared" si="0"/>
        <v>0</v>
      </c>
      <c r="K20" s="13">
        <v>5050000</v>
      </c>
      <c r="L20" s="12">
        <f t="shared" si="1"/>
        <v>0.31252341991717325</v>
      </c>
      <c r="M20" s="24"/>
      <c r="N20" s="12">
        <f t="shared" si="2"/>
        <v>0</v>
      </c>
      <c r="O20" s="22">
        <v>0</v>
      </c>
      <c r="P20" s="12">
        <f t="shared" si="3"/>
        <v>0</v>
      </c>
      <c r="Q20" s="14">
        <v>0.89077882983875878</v>
      </c>
      <c r="R20" s="14"/>
      <c r="S20" s="13">
        <v>11108789</v>
      </c>
      <c r="T20" s="12">
        <f t="shared" si="4"/>
        <v>0.68747658008282675</v>
      </c>
    </row>
    <row r="21" spans="1:20" x14ac:dyDescent="0.25">
      <c r="A21" s="19" t="s">
        <v>61</v>
      </c>
      <c r="B21" s="19" t="s">
        <v>62</v>
      </c>
      <c r="C21" s="8" t="s">
        <v>108</v>
      </c>
      <c r="D21" s="8" t="s">
        <v>109</v>
      </c>
      <c r="E21" s="8" t="s">
        <v>118</v>
      </c>
      <c r="F21" s="9">
        <v>68</v>
      </c>
      <c r="G21" s="9">
        <v>67</v>
      </c>
      <c r="H21" s="10">
        <v>27947637</v>
      </c>
      <c r="I21" s="11">
        <v>2733400</v>
      </c>
      <c r="J21" s="12">
        <f t="shared" si="0"/>
        <v>9.7804333153461237E-2</v>
      </c>
      <c r="K21" s="13">
        <v>3670000</v>
      </c>
      <c r="L21" s="12">
        <f t="shared" si="1"/>
        <v>0.13131700544128291</v>
      </c>
      <c r="M21" s="24"/>
      <c r="N21" s="12">
        <f t="shared" si="2"/>
        <v>0</v>
      </c>
      <c r="O21" s="22">
        <v>900918</v>
      </c>
      <c r="P21" s="12">
        <f t="shared" si="3"/>
        <v>3.2235927495408649E-2</v>
      </c>
      <c r="Q21" s="14">
        <v>0.87991200000000003</v>
      </c>
      <c r="R21" s="14"/>
      <c r="S21" s="13">
        <v>20643319</v>
      </c>
      <c r="T21" s="12">
        <f t="shared" si="4"/>
        <v>0.73864273390984714</v>
      </c>
    </row>
    <row r="22" spans="1:20" x14ac:dyDescent="0.25">
      <c r="A22" s="7" t="s">
        <v>63</v>
      </c>
      <c r="B22" s="7" t="s">
        <v>64</v>
      </c>
      <c r="C22" s="8" t="s">
        <v>85</v>
      </c>
      <c r="D22" s="8" t="s">
        <v>85</v>
      </c>
      <c r="E22" s="8" t="s">
        <v>118</v>
      </c>
      <c r="F22" s="9">
        <v>103</v>
      </c>
      <c r="G22" s="9">
        <v>102</v>
      </c>
      <c r="H22" s="10">
        <v>38557022</v>
      </c>
      <c r="I22" s="11">
        <v>8753453</v>
      </c>
      <c r="J22" s="12">
        <f t="shared" si="0"/>
        <v>0.22702616918910387</v>
      </c>
      <c r="K22" s="13">
        <v>0</v>
      </c>
      <c r="L22" s="12">
        <f t="shared" si="1"/>
        <v>0</v>
      </c>
      <c r="M22" s="24"/>
      <c r="N22" s="12">
        <f t="shared" si="2"/>
        <v>0</v>
      </c>
      <c r="O22" s="22">
        <v>404367</v>
      </c>
      <c r="P22" s="12">
        <f t="shared" si="3"/>
        <v>1.0487506011226697E-2</v>
      </c>
      <c r="Q22" s="14">
        <v>0.92</v>
      </c>
      <c r="R22" s="14"/>
      <c r="S22" s="13">
        <v>29399202</v>
      </c>
      <c r="T22" s="12">
        <f t="shared" si="4"/>
        <v>0.76248632479966949</v>
      </c>
    </row>
    <row r="23" spans="1:20" x14ac:dyDescent="0.25">
      <c r="A23" s="7" t="s">
        <v>65</v>
      </c>
      <c r="B23" s="7" t="s">
        <v>66</v>
      </c>
      <c r="C23" s="8" t="s">
        <v>110</v>
      </c>
      <c r="D23" s="8" t="s">
        <v>111</v>
      </c>
      <c r="E23" s="8" t="s">
        <v>118</v>
      </c>
      <c r="F23" s="9">
        <v>40</v>
      </c>
      <c r="G23" s="9">
        <v>40</v>
      </c>
      <c r="H23" s="10">
        <v>14438414</v>
      </c>
      <c r="I23" s="11">
        <v>900000</v>
      </c>
      <c r="J23" s="12">
        <f t="shared" si="0"/>
        <v>6.2333716154696767E-2</v>
      </c>
      <c r="K23" s="13">
        <v>3038053</v>
      </c>
      <c r="L23" s="12">
        <f t="shared" si="1"/>
        <v>0.21041459262769444</v>
      </c>
      <c r="M23" s="24"/>
      <c r="N23" s="12">
        <f t="shared" si="2"/>
        <v>0</v>
      </c>
      <c r="O23" s="22">
        <v>650000</v>
      </c>
      <c r="P23" s="12">
        <f t="shared" si="3"/>
        <v>4.5018795000614335E-2</v>
      </c>
      <c r="Q23" s="14">
        <v>0.91990800000000006</v>
      </c>
      <c r="R23" s="14"/>
      <c r="S23" s="13">
        <v>9850361</v>
      </c>
      <c r="T23" s="12">
        <f t="shared" si="4"/>
        <v>0.68223289621699446</v>
      </c>
    </row>
    <row r="24" spans="1:20" x14ac:dyDescent="0.25">
      <c r="A24" s="19" t="s">
        <v>67</v>
      </c>
      <c r="B24" s="19" t="s">
        <v>68</v>
      </c>
      <c r="C24" s="8" t="s">
        <v>82</v>
      </c>
      <c r="D24" s="8" t="s">
        <v>82</v>
      </c>
      <c r="E24" s="8" t="s">
        <v>118</v>
      </c>
      <c r="F24" s="9">
        <v>65</v>
      </c>
      <c r="G24" s="9">
        <v>64</v>
      </c>
      <c r="H24" s="10">
        <v>16017141</v>
      </c>
      <c r="I24" s="11">
        <v>1950000</v>
      </c>
      <c r="J24" s="12">
        <f t="shared" si="0"/>
        <v>0.12174457351658452</v>
      </c>
      <c r="K24" s="13">
        <v>2750000</v>
      </c>
      <c r="L24" s="12">
        <f t="shared" si="1"/>
        <v>0.1716910652156961</v>
      </c>
      <c r="M24" s="24"/>
      <c r="N24" s="12">
        <f t="shared" si="2"/>
        <v>0</v>
      </c>
      <c r="O24" s="22">
        <v>0</v>
      </c>
      <c r="P24" s="12">
        <f t="shared" si="3"/>
        <v>0</v>
      </c>
      <c r="Q24" s="14">
        <v>0.93990599999999991</v>
      </c>
      <c r="R24" s="14"/>
      <c r="S24" s="13">
        <v>11317141</v>
      </c>
      <c r="T24" s="12">
        <f t="shared" si="4"/>
        <v>0.70656436126771938</v>
      </c>
    </row>
    <row r="25" spans="1:20" x14ac:dyDescent="0.25">
      <c r="A25" s="17" t="s">
        <v>69</v>
      </c>
      <c r="B25" s="18" t="s">
        <v>70</v>
      </c>
      <c r="C25" s="8" t="s">
        <v>91</v>
      </c>
      <c r="D25" s="8" t="s">
        <v>91</v>
      </c>
      <c r="E25" s="8" t="s">
        <v>118</v>
      </c>
      <c r="F25" s="9">
        <v>90</v>
      </c>
      <c r="G25" s="9">
        <v>89</v>
      </c>
      <c r="H25" s="10">
        <v>28329669</v>
      </c>
      <c r="I25" s="11">
        <v>6000000</v>
      </c>
      <c r="J25" s="12">
        <f t="shared" si="0"/>
        <v>0.21179209682965233</v>
      </c>
      <c r="K25" s="13">
        <v>7781956</v>
      </c>
      <c r="L25" s="12">
        <f t="shared" si="1"/>
        <v>0.27469279644601569</v>
      </c>
      <c r="M25" s="24"/>
      <c r="N25" s="12">
        <f t="shared" si="2"/>
        <v>0</v>
      </c>
      <c r="O25" s="22">
        <v>649</v>
      </c>
      <c r="P25" s="12">
        <f t="shared" si="3"/>
        <v>2.2908845140407393E-5</v>
      </c>
      <c r="Q25" s="14">
        <v>0.95</v>
      </c>
      <c r="R25" s="14"/>
      <c r="S25" s="13">
        <v>14547064</v>
      </c>
      <c r="T25" s="12">
        <f t="shared" si="4"/>
        <v>0.51349219787919165</v>
      </c>
    </row>
    <row r="26" spans="1:20" x14ac:dyDescent="0.25">
      <c r="A26" s="19" t="s">
        <v>71</v>
      </c>
      <c r="B26" s="19" t="s">
        <v>72</v>
      </c>
      <c r="C26" s="8" t="s">
        <v>112</v>
      </c>
      <c r="D26" s="8" t="s">
        <v>93</v>
      </c>
      <c r="E26" s="8" t="s">
        <v>118</v>
      </c>
      <c r="F26" s="9">
        <v>50</v>
      </c>
      <c r="G26" s="9">
        <v>49</v>
      </c>
      <c r="H26" s="10">
        <v>25425335</v>
      </c>
      <c r="I26" s="11">
        <v>0</v>
      </c>
      <c r="J26" s="12">
        <f t="shared" si="0"/>
        <v>0</v>
      </c>
      <c r="K26" s="13">
        <v>7061850</v>
      </c>
      <c r="L26" s="12">
        <f t="shared" si="1"/>
        <v>0.27774855277226435</v>
      </c>
      <c r="M26" s="24">
        <v>2261000</v>
      </c>
      <c r="N26" s="12">
        <f t="shared" si="2"/>
        <v>8.892704855216263E-2</v>
      </c>
      <c r="O26" s="22">
        <v>101947</v>
      </c>
      <c r="P26" s="12">
        <f t="shared" si="3"/>
        <v>4.0096620162526865E-3</v>
      </c>
      <c r="Q26" s="14">
        <v>0.92413135474525576</v>
      </c>
      <c r="R26" s="14"/>
      <c r="S26" s="13">
        <v>16000538</v>
      </c>
      <c r="T26" s="12">
        <f t="shared" si="4"/>
        <v>0.62931473665932036</v>
      </c>
    </row>
    <row r="27" spans="1:20" x14ac:dyDescent="0.25">
      <c r="A27" s="7" t="s">
        <v>73</v>
      </c>
      <c r="B27" s="7" t="s">
        <v>74</v>
      </c>
      <c r="C27" s="8" t="s">
        <v>113</v>
      </c>
      <c r="D27" s="8" t="s">
        <v>114</v>
      </c>
      <c r="E27" s="8" t="s">
        <v>118</v>
      </c>
      <c r="F27" s="9">
        <v>54</v>
      </c>
      <c r="G27" s="9">
        <v>53</v>
      </c>
      <c r="H27" s="10">
        <v>28606885</v>
      </c>
      <c r="I27" s="11">
        <v>988182</v>
      </c>
      <c r="J27" s="12">
        <f t="shared" si="0"/>
        <v>3.4543502377137533E-2</v>
      </c>
      <c r="K27" s="13">
        <v>5064507</v>
      </c>
      <c r="L27" s="12">
        <f t="shared" si="1"/>
        <v>0.17703804521184324</v>
      </c>
      <c r="M27" s="24">
        <v>8453157</v>
      </c>
      <c r="N27" s="12">
        <f t="shared" si="2"/>
        <v>0.29549379458826086</v>
      </c>
      <c r="O27" s="22">
        <v>800000</v>
      </c>
      <c r="P27" s="12">
        <f t="shared" si="3"/>
        <v>2.7965295767085441E-2</v>
      </c>
      <c r="Q27" s="14">
        <v>0.94277043699999996</v>
      </c>
      <c r="R27" s="14"/>
      <c r="S27" s="13">
        <v>13301039</v>
      </c>
      <c r="T27" s="12">
        <f t="shared" si="4"/>
        <v>0.46495936205567295</v>
      </c>
    </row>
    <row r="28" spans="1:20" x14ac:dyDescent="0.25">
      <c r="A28" s="17" t="s">
        <v>75</v>
      </c>
      <c r="B28" s="18" t="s">
        <v>76</v>
      </c>
      <c r="C28" s="8" t="s">
        <v>115</v>
      </c>
      <c r="D28" s="8" t="s">
        <v>111</v>
      </c>
      <c r="E28" s="8" t="s">
        <v>119</v>
      </c>
      <c r="F28" s="9">
        <v>48</v>
      </c>
      <c r="G28" s="9">
        <v>47</v>
      </c>
      <c r="H28" s="10">
        <v>15069866</v>
      </c>
      <c r="I28" s="11">
        <v>2700000</v>
      </c>
      <c r="J28" s="12">
        <f t="shared" si="0"/>
        <v>0.17916549490221081</v>
      </c>
      <c r="K28" s="13">
        <v>1997357</v>
      </c>
      <c r="L28" s="12">
        <f t="shared" si="1"/>
        <v>0.13253979829681298</v>
      </c>
      <c r="M28" s="24"/>
      <c r="N28" s="12">
        <f t="shared" si="2"/>
        <v>0</v>
      </c>
      <c r="O28" s="22">
        <v>301514</v>
      </c>
      <c r="P28" s="12">
        <f t="shared" si="3"/>
        <v>2.0007742603683404E-2</v>
      </c>
      <c r="Q28" s="14">
        <v>0.91990800000000006</v>
      </c>
      <c r="R28" s="14"/>
      <c r="S28" s="13">
        <v>10070995</v>
      </c>
      <c r="T28" s="12">
        <f t="shared" si="4"/>
        <v>0.66828696419729283</v>
      </c>
    </row>
    <row r="29" spans="1:20" x14ac:dyDescent="0.25">
      <c r="A29" s="25" t="s">
        <v>77</v>
      </c>
      <c r="B29" s="26" t="s">
        <v>78</v>
      </c>
      <c r="C29" s="8" t="s">
        <v>116</v>
      </c>
      <c r="D29" s="8" t="s">
        <v>117</v>
      </c>
      <c r="E29" s="8" t="s">
        <v>118</v>
      </c>
      <c r="F29" s="9">
        <v>41</v>
      </c>
      <c r="G29" s="9">
        <v>40</v>
      </c>
      <c r="H29" s="10">
        <v>27878049</v>
      </c>
      <c r="I29" s="11">
        <v>1477000</v>
      </c>
      <c r="J29" s="12">
        <f t="shared" si="0"/>
        <v>5.2980751988777983E-2</v>
      </c>
      <c r="K29" s="13">
        <v>3075000</v>
      </c>
      <c r="L29" s="12">
        <f t="shared" si="1"/>
        <v>0.11030183640182281</v>
      </c>
      <c r="M29" s="24">
        <v>713000</v>
      </c>
      <c r="N29" s="12">
        <f t="shared" si="2"/>
        <v>2.557567783886168E-2</v>
      </c>
      <c r="O29" s="22">
        <v>0</v>
      </c>
      <c r="P29" s="12">
        <f t="shared" si="3"/>
        <v>0</v>
      </c>
      <c r="Q29" s="14">
        <v>0.90452195000000002</v>
      </c>
      <c r="R29" s="14"/>
      <c r="S29" s="13">
        <v>22613049</v>
      </c>
      <c r="T29" s="12">
        <f t="shared" si="4"/>
        <v>0.81114173377053755</v>
      </c>
    </row>
    <row r="30" spans="1:20" x14ac:dyDescent="0.25">
      <c r="A30" s="25" t="s">
        <v>162</v>
      </c>
      <c r="B30" s="26" t="s">
        <v>163</v>
      </c>
      <c r="C30" s="8" t="s">
        <v>204</v>
      </c>
      <c r="D30" s="8" t="s">
        <v>101</v>
      </c>
      <c r="E30" s="27" t="s">
        <v>118</v>
      </c>
      <c r="F30" s="9">
        <v>20</v>
      </c>
      <c r="G30" s="9">
        <v>19</v>
      </c>
      <c r="H30" s="28">
        <v>7504233</v>
      </c>
      <c r="I30" s="29">
        <v>765000</v>
      </c>
      <c r="J30" s="12">
        <f t="shared" ref="J30:J71" si="5">I30/H30</f>
        <v>0.10194246367350268</v>
      </c>
      <c r="K30" s="13">
        <v>2292085</v>
      </c>
      <c r="L30" s="12">
        <f t="shared" ref="L30:L71" si="6">K30/$H30</f>
        <v>0.3054389435935691</v>
      </c>
      <c r="M30" s="24"/>
      <c r="N30" s="12">
        <f t="shared" ref="N30:N71" si="7">M30/$H30</f>
        <v>0</v>
      </c>
      <c r="O30" s="22">
        <v>0</v>
      </c>
      <c r="P30" s="12">
        <f t="shared" ref="P30:P71" si="8">O30/$H30</f>
        <v>0</v>
      </c>
      <c r="Q30" s="14">
        <v>0.93570799999999998</v>
      </c>
      <c r="R30" s="14"/>
      <c r="S30" s="22">
        <v>4447148</v>
      </c>
      <c r="T30" s="12">
        <f t="shared" ref="T30:T71" si="9">S30/$H30</f>
        <v>0.59261859273292816</v>
      </c>
    </row>
    <row r="31" spans="1:20" x14ac:dyDescent="0.25">
      <c r="A31" s="25" t="s">
        <v>147</v>
      </c>
      <c r="B31" s="26" t="s">
        <v>148</v>
      </c>
      <c r="C31" s="8" t="s">
        <v>195</v>
      </c>
      <c r="D31" s="8" t="s">
        <v>196</v>
      </c>
      <c r="E31" s="27" t="s">
        <v>118</v>
      </c>
      <c r="F31" s="9">
        <v>67</v>
      </c>
      <c r="G31" s="9">
        <v>66</v>
      </c>
      <c r="H31" s="28">
        <v>39887549</v>
      </c>
      <c r="I31" s="29">
        <v>6810000</v>
      </c>
      <c r="J31" s="12">
        <f t="shared" si="5"/>
        <v>0.17072996889330053</v>
      </c>
      <c r="K31" s="13">
        <v>8070555</v>
      </c>
      <c r="L31" s="12">
        <f t="shared" si="6"/>
        <v>0.20233268782697078</v>
      </c>
      <c r="M31" s="24"/>
      <c r="N31" s="12">
        <f t="shared" si="7"/>
        <v>0</v>
      </c>
      <c r="O31" s="22">
        <v>0</v>
      </c>
      <c r="P31" s="12">
        <f t="shared" si="8"/>
        <v>0</v>
      </c>
      <c r="Q31" s="14">
        <v>0.95531999999999995</v>
      </c>
      <c r="R31" s="14">
        <v>0.74634299999999998</v>
      </c>
      <c r="S31" s="22">
        <v>25006994</v>
      </c>
      <c r="T31" s="12">
        <f t="shared" si="9"/>
        <v>0.62693734327972872</v>
      </c>
    </row>
    <row r="32" spans="1:20" x14ac:dyDescent="0.25">
      <c r="A32" s="25" t="s">
        <v>137</v>
      </c>
      <c r="B32" s="26" t="s">
        <v>138</v>
      </c>
      <c r="C32" s="8" t="s">
        <v>190</v>
      </c>
      <c r="D32" s="8" t="s">
        <v>191</v>
      </c>
      <c r="E32" s="27" t="s">
        <v>118</v>
      </c>
      <c r="F32" s="9">
        <v>100</v>
      </c>
      <c r="G32" s="9">
        <v>99</v>
      </c>
      <c r="H32" s="28">
        <v>36534908</v>
      </c>
      <c r="I32" s="29">
        <v>6639000</v>
      </c>
      <c r="J32" s="12">
        <f t="shared" si="5"/>
        <v>0.18171662017049556</v>
      </c>
      <c r="K32" s="13">
        <v>7908403</v>
      </c>
      <c r="L32" s="12">
        <f t="shared" si="6"/>
        <v>0.21646155506946946</v>
      </c>
      <c r="M32" s="24"/>
      <c r="N32" s="12">
        <f t="shared" si="7"/>
        <v>0</v>
      </c>
      <c r="O32" s="22">
        <v>0</v>
      </c>
      <c r="P32" s="12">
        <f t="shared" si="8"/>
        <v>0</v>
      </c>
      <c r="Q32" s="14">
        <v>0.87991199881544568</v>
      </c>
      <c r="R32" s="14"/>
      <c r="S32" s="22">
        <v>21987505</v>
      </c>
      <c r="T32" s="12">
        <f t="shared" si="9"/>
        <v>0.60182182476003498</v>
      </c>
    </row>
    <row r="33" spans="1:20" x14ac:dyDescent="0.25">
      <c r="A33" s="6" t="s">
        <v>224</v>
      </c>
      <c r="B33" s="26" t="s">
        <v>225</v>
      </c>
      <c r="C33" s="8" t="s">
        <v>196</v>
      </c>
      <c r="D33" s="8" t="s">
        <v>196</v>
      </c>
      <c r="E33" s="27" t="s">
        <v>118</v>
      </c>
      <c r="F33" s="9">
        <v>68</v>
      </c>
      <c r="G33" s="9">
        <v>67</v>
      </c>
      <c r="H33" s="28">
        <v>60239413</v>
      </c>
      <c r="I33" s="29">
        <v>4095000</v>
      </c>
      <c r="J33" s="12">
        <f t="shared" si="5"/>
        <v>6.7978750058537263E-2</v>
      </c>
      <c r="K33" s="13">
        <v>19428413</v>
      </c>
      <c r="L33" s="12">
        <f t="shared" si="6"/>
        <v>0.32251995881832379</v>
      </c>
      <c r="M33" s="24">
        <v>12121000</v>
      </c>
      <c r="N33" s="12">
        <f t="shared" si="7"/>
        <v>0.20121378008779733</v>
      </c>
      <c r="O33" s="22">
        <v>0</v>
      </c>
      <c r="P33" s="12">
        <f t="shared" si="8"/>
        <v>0</v>
      </c>
      <c r="Q33" s="14">
        <v>0.98380000000000001</v>
      </c>
      <c r="R33" s="14"/>
      <c r="S33" s="22">
        <v>24595000</v>
      </c>
      <c r="T33" s="12">
        <f t="shared" si="9"/>
        <v>0.40828751103534161</v>
      </c>
    </row>
    <row r="34" spans="1:20" x14ac:dyDescent="0.25">
      <c r="A34" s="6" t="s">
        <v>230</v>
      </c>
      <c r="B34" s="26" t="s">
        <v>234</v>
      </c>
      <c r="C34" s="8" t="s">
        <v>240</v>
      </c>
      <c r="D34" s="8" t="s">
        <v>105</v>
      </c>
      <c r="E34" s="27" t="s">
        <v>118</v>
      </c>
      <c r="F34" s="9">
        <v>54</v>
      </c>
      <c r="G34" s="9">
        <v>53</v>
      </c>
      <c r="H34" s="28">
        <v>26723768</v>
      </c>
      <c r="I34" s="29">
        <v>2620000</v>
      </c>
      <c r="J34" s="12">
        <f t="shared" si="5"/>
        <v>9.804006680495056E-2</v>
      </c>
      <c r="K34" s="13">
        <v>3450000</v>
      </c>
      <c r="L34" s="12">
        <f t="shared" si="6"/>
        <v>0.12909856125079366</v>
      </c>
      <c r="M34" s="24"/>
      <c r="N34" s="12">
        <f t="shared" si="7"/>
        <v>0</v>
      </c>
      <c r="O34" s="22">
        <v>2302592</v>
      </c>
      <c r="P34" s="12">
        <f t="shared" si="8"/>
        <v>8.616269981089493E-2</v>
      </c>
      <c r="Q34" s="14">
        <v>0.93</v>
      </c>
      <c r="R34" s="14"/>
      <c r="S34" s="22">
        <v>18351176</v>
      </c>
      <c r="T34" s="12">
        <f t="shared" si="9"/>
        <v>0.68669867213336089</v>
      </c>
    </row>
    <row r="35" spans="1:20" x14ac:dyDescent="0.25">
      <c r="A35" s="25" t="s">
        <v>143</v>
      </c>
      <c r="B35" s="26" t="s">
        <v>144</v>
      </c>
      <c r="C35" s="8" t="s">
        <v>194</v>
      </c>
      <c r="D35" s="8" t="s">
        <v>105</v>
      </c>
      <c r="E35" s="27" t="s">
        <v>118</v>
      </c>
      <c r="F35" s="9">
        <v>81</v>
      </c>
      <c r="G35" s="9">
        <v>80</v>
      </c>
      <c r="H35" s="28">
        <v>28892103</v>
      </c>
      <c r="I35" s="29">
        <v>2648400</v>
      </c>
      <c r="J35" s="12">
        <f t="shared" si="5"/>
        <v>9.1665186158307682E-2</v>
      </c>
      <c r="K35" s="13">
        <v>9475309</v>
      </c>
      <c r="L35" s="12">
        <f t="shared" si="6"/>
        <v>0.32795497787059669</v>
      </c>
      <c r="M35" s="24">
        <v>2015800</v>
      </c>
      <c r="N35" s="12">
        <f t="shared" si="7"/>
        <v>6.9769929866302913E-2</v>
      </c>
      <c r="O35" s="22">
        <v>0</v>
      </c>
      <c r="P35" s="12">
        <f t="shared" si="8"/>
        <v>0</v>
      </c>
      <c r="Q35" s="14">
        <v>0.99083312000000001</v>
      </c>
      <c r="R35" s="14"/>
      <c r="S35" s="22">
        <v>14752594</v>
      </c>
      <c r="T35" s="12">
        <f t="shared" si="9"/>
        <v>0.51060990610479273</v>
      </c>
    </row>
    <row r="36" spans="1:20" x14ac:dyDescent="0.25">
      <c r="A36" s="25" t="s">
        <v>151</v>
      </c>
      <c r="B36" s="26" t="s">
        <v>152</v>
      </c>
      <c r="C36" s="8" t="s">
        <v>87</v>
      </c>
      <c r="D36" s="8" t="s">
        <v>87</v>
      </c>
      <c r="E36" s="27" t="s">
        <v>119</v>
      </c>
      <c r="F36" s="9">
        <v>79</v>
      </c>
      <c r="G36" s="9">
        <v>78</v>
      </c>
      <c r="H36" s="28">
        <v>24355939</v>
      </c>
      <c r="I36" s="29">
        <v>0</v>
      </c>
      <c r="J36" s="12">
        <f t="shared" si="5"/>
        <v>0</v>
      </c>
      <c r="K36" s="13">
        <v>9203850</v>
      </c>
      <c r="L36" s="12">
        <f t="shared" si="6"/>
        <v>0.37788935175112731</v>
      </c>
      <c r="M36" s="24"/>
      <c r="N36" s="12">
        <f t="shared" si="7"/>
        <v>0</v>
      </c>
      <c r="O36" s="22">
        <v>0</v>
      </c>
      <c r="P36" s="12">
        <f t="shared" si="8"/>
        <v>0</v>
      </c>
      <c r="Q36" s="14">
        <v>0.88527800000000001</v>
      </c>
      <c r="R36" s="14"/>
      <c r="S36" s="22">
        <v>15152089</v>
      </c>
      <c r="T36" s="12">
        <f t="shared" si="9"/>
        <v>0.62211064824887263</v>
      </c>
    </row>
    <row r="37" spans="1:20" x14ac:dyDescent="0.25">
      <c r="A37" s="25" t="s">
        <v>160</v>
      </c>
      <c r="B37" s="26" t="s">
        <v>161</v>
      </c>
      <c r="C37" s="8" t="s">
        <v>202</v>
      </c>
      <c r="D37" s="8" t="s">
        <v>203</v>
      </c>
      <c r="E37" s="27" t="s">
        <v>118</v>
      </c>
      <c r="F37" s="9">
        <v>56</v>
      </c>
      <c r="G37" s="9">
        <v>55</v>
      </c>
      <c r="H37" s="28">
        <v>22442213</v>
      </c>
      <c r="I37" s="29">
        <v>3254900</v>
      </c>
      <c r="J37" s="12">
        <f t="shared" si="5"/>
        <v>0.14503471649609601</v>
      </c>
      <c r="K37" s="13">
        <v>3840000</v>
      </c>
      <c r="L37" s="12">
        <f t="shared" si="6"/>
        <v>0.17110612041691253</v>
      </c>
      <c r="M37" s="24"/>
      <c r="N37" s="12">
        <f t="shared" si="7"/>
        <v>0</v>
      </c>
      <c r="O37" s="22">
        <v>0</v>
      </c>
      <c r="P37" s="12">
        <f t="shared" si="8"/>
        <v>0</v>
      </c>
      <c r="Q37" s="14">
        <v>0.90731156524371792</v>
      </c>
      <c r="R37" s="14">
        <v>0.71989999999999998</v>
      </c>
      <c r="S37" s="22">
        <v>15347313</v>
      </c>
      <c r="T37" s="12">
        <f t="shared" si="9"/>
        <v>0.68385916308699146</v>
      </c>
    </row>
    <row r="38" spans="1:20" x14ac:dyDescent="0.25">
      <c r="A38" s="25" t="s">
        <v>156</v>
      </c>
      <c r="B38" s="26" t="s">
        <v>157</v>
      </c>
      <c r="C38" s="8" t="s">
        <v>199</v>
      </c>
      <c r="D38" s="8" t="s">
        <v>200</v>
      </c>
      <c r="E38" s="27" t="s">
        <v>119</v>
      </c>
      <c r="F38" s="9">
        <v>50</v>
      </c>
      <c r="G38" s="9">
        <v>49</v>
      </c>
      <c r="H38" s="28">
        <v>9385706</v>
      </c>
      <c r="I38" s="29">
        <v>842593</v>
      </c>
      <c r="J38" s="12">
        <f t="shared" si="5"/>
        <v>8.977406707604095E-2</v>
      </c>
      <c r="K38" s="13">
        <v>1237313</v>
      </c>
      <c r="L38" s="12">
        <f t="shared" si="6"/>
        <v>0.13182950755116343</v>
      </c>
      <c r="M38" s="24"/>
      <c r="N38" s="12">
        <f t="shared" si="7"/>
        <v>0</v>
      </c>
      <c r="O38" s="22">
        <v>381000</v>
      </c>
      <c r="P38" s="12">
        <f t="shared" si="8"/>
        <v>4.0593643142028957E-2</v>
      </c>
      <c r="Q38" s="14">
        <v>0.89</v>
      </c>
      <c r="R38" s="14">
        <v>0.64999949999999995</v>
      </c>
      <c r="S38" s="22">
        <v>6924800</v>
      </c>
      <c r="T38" s="12">
        <f t="shared" si="9"/>
        <v>0.73780278223076667</v>
      </c>
    </row>
    <row r="39" spans="1:20" x14ac:dyDescent="0.25">
      <c r="A39" s="25" t="s">
        <v>166</v>
      </c>
      <c r="B39" s="26" t="s">
        <v>167</v>
      </c>
      <c r="C39" s="8" t="s">
        <v>207</v>
      </c>
      <c r="D39" s="8" t="s">
        <v>208</v>
      </c>
      <c r="E39" s="27" t="s">
        <v>119</v>
      </c>
      <c r="F39" s="9">
        <v>50</v>
      </c>
      <c r="G39" s="9">
        <v>49</v>
      </c>
      <c r="H39" s="28">
        <v>9191693</v>
      </c>
      <c r="I39" s="29">
        <v>604130</v>
      </c>
      <c r="J39" s="12">
        <f t="shared" si="5"/>
        <v>6.5725650323612855E-2</v>
      </c>
      <c r="K39" s="13">
        <v>1175637</v>
      </c>
      <c r="L39" s="12">
        <f t="shared" si="6"/>
        <v>0.12790211770562834</v>
      </c>
      <c r="M39" s="24"/>
      <c r="N39" s="12">
        <f t="shared" si="7"/>
        <v>0</v>
      </c>
      <c r="O39" s="22">
        <v>230000</v>
      </c>
      <c r="P39" s="12">
        <f t="shared" si="8"/>
        <v>2.502259377026626E-2</v>
      </c>
      <c r="Q39" s="14">
        <v>0.88</v>
      </c>
      <c r="R39" s="14"/>
      <c r="S39" s="22">
        <v>7181926</v>
      </c>
      <c r="T39" s="12">
        <f t="shared" si="9"/>
        <v>0.78134963820049252</v>
      </c>
    </row>
    <row r="40" spans="1:20" x14ac:dyDescent="0.25">
      <c r="A40" s="25" t="s">
        <v>229</v>
      </c>
      <c r="B40" s="26" t="s">
        <v>235</v>
      </c>
      <c r="C40" s="8" t="s">
        <v>92</v>
      </c>
      <c r="D40" s="8" t="s">
        <v>93</v>
      </c>
      <c r="E40" s="27" t="s">
        <v>118</v>
      </c>
      <c r="F40" s="9">
        <v>51</v>
      </c>
      <c r="G40" s="9">
        <v>50</v>
      </c>
      <c r="H40" s="28">
        <v>26845026</v>
      </c>
      <c r="I40" s="29">
        <v>4554547</v>
      </c>
      <c r="J40" s="12">
        <f t="shared" si="5"/>
        <v>0.16966074087616828</v>
      </c>
      <c r="K40" s="13">
        <v>6000000</v>
      </c>
      <c r="L40" s="12">
        <f t="shared" si="6"/>
        <v>0.22350509178124842</v>
      </c>
      <c r="M40" s="24"/>
      <c r="N40" s="12">
        <f t="shared" si="7"/>
        <v>0</v>
      </c>
      <c r="O40" s="22">
        <v>776367</v>
      </c>
      <c r="P40" s="12">
        <f t="shared" si="8"/>
        <v>2.892032959848875E-2</v>
      </c>
      <c r="Q40" s="14">
        <v>0.87</v>
      </c>
      <c r="R40" s="14"/>
      <c r="S40" s="22">
        <v>15514112</v>
      </c>
      <c r="T40" s="12">
        <f t="shared" si="9"/>
        <v>0.57791383774409455</v>
      </c>
    </row>
    <row r="41" spans="1:20" x14ac:dyDescent="0.25">
      <c r="A41" s="25" t="s">
        <v>170</v>
      </c>
      <c r="B41" s="26" t="s">
        <v>171</v>
      </c>
      <c r="C41" s="8" t="s">
        <v>210</v>
      </c>
      <c r="D41" s="8" t="s">
        <v>99</v>
      </c>
      <c r="E41" s="27" t="s">
        <v>118</v>
      </c>
      <c r="F41" s="9">
        <v>26</v>
      </c>
      <c r="G41" s="9">
        <v>25</v>
      </c>
      <c r="H41" s="28">
        <v>7901715</v>
      </c>
      <c r="I41" s="29">
        <v>900000</v>
      </c>
      <c r="J41" s="12">
        <f t="shared" si="5"/>
        <v>0.11389932438717418</v>
      </c>
      <c r="K41" s="13">
        <v>1050000</v>
      </c>
      <c r="L41" s="12">
        <f t="shared" si="6"/>
        <v>0.13288254511836986</v>
      </c>
      <c r="M41" s="24"/>
      <c r="N41" s="12">
        <f t="shared" si="7"/>
        <v>0</v>
      </c>
      <c r="O41" s="22">
        <v>288556</v>
      </c>
      <c r="P41" s="12">
        <f t="shared" si="8"/>
        <v>3.6518148275406039E-2</v>
      </c>
      <c r="Q41" s="14">
        <v>0.9</v>
      </c>
      <c r="R41" s="14"/>
      <c r="S41" s="22">
        <v>5663159</v>
      </c>
      <c r="T41" s="12">
        <f t="shared" si="9"/>
        <v>0.71669998221904996</v>
      </c>
    </row>
    <row r="42" spans="1:20" x14ac:dyDescent="0.25">
      <c r="A42" s="25" t="s">
        <v>172</v>
      </c>
      <c r="B42" s="26" t="s">
        <v>173</v>
      </c>
      <c r="C42" s="8" t="s">
        <v>211</v>
      </c>
      <c r="D42" s="8" t="s">
        <v>99</v>
      </c>
      <c r="E42" s="27" t="s">
        <v>118</v>
      </c>
      <c r="F42" s="9">
        <v>80</v>
      </c>
      <c r="G42" s="9">
        <v>79</v>
      </c>
      <c r="H42" s="28">
        <v>30036135</v>
      </c>
      <c r="I42" s="29">
        <v>3562835</v>
      </c>
      <c r="J42" s="12">
        <f t="shared" si="5"/>
        <v>0.11861829093523518</v>
      </c>
      <c r="K42" s="13">
        <v>5291720</v>
      </c>
      <c r="L42" s="12">
        <f t="shared" si="6"/>
        <v>0.17617845971194362</v>
      </c>
      <c r="M42" s="24"/>
      <c r="N42" s="12">
        <f t="shared" si="7"/>
        <v>0</v>
      </c>
      <c r="O42" s="22">
        <v>988506</v>
      </c>
      <c r="P42" s="12">
        <f t="shared" si="8"/>
        <v>3.2910559231405768E-2</v>
      </c>
      <c r="Q42" s="14">
        <v>0.92</v>
      </c>
      <c r="R42" s="14"/>
      <c r="S42" s="22">
        <v>20193074</v>
      </c>
      <c r="T42" s="12">
        <f t="shared" si="9"/>
        <v>0.67229269012141546</v>
      </c>
    </row>
    <row r="43" spans="1:20" x14ac:dyDescent="0.25">
      <c r="A43" s="25" t="s">
        <v>228</v>
      </c>
      <c r="B43" s="26" t="s">
        <v>243</v>
      </c>
      <c r="C43" s="8" t="s">
        <v>85</v>
      </c>
      <c r="D43" s="8" t="s">
        <v>85</v>
      </c>
      <c r="E43" s="27" t="s">
        <v>118</v>
      </c>
      <c r="F43" s="9">
        <v>85</v>
      </c>
      <c r="G43" s="9">
        <v>83</v>
      </c>
      <c r="H43" s="28">
        <v>45027086</v>
      </c>
      <c r="I43" s="29">
        <v>4588000</v>
      </c>
      <c r="J43" s="12">
        <f t="shared" si="5"/>
        <v>0.10189422428979748</v>
      </c>
      <c r="K43" s="13">
        <v>19443177</v>
      </c>
      <c r="L43" s="12">
        <f t="shared" si="6"/>
        <v>0.43181068834878633</v>
      </c>
      <c r="M43" s="24"/>
      <c r="N43" s="12">
        <f t="shared" si="7"/>
        <v>0</v>
      </c>
      <c r="O43" s="22">
        <v>290870</v>
      </c>
      <c r="P43" s="12">
        <f t="shared" si="8"/>
        <v>6.4598894985120735E-3</v>
      </c>
      <c r="Q43" s="14">
        <v>0.94489000000000001</v>
      </c>
      <c r="R43" s="14"/>
      <c r="S43" s="22">
        <v>20705039</v>
      </c>
      <c r="T43" s="12">
        <f t="shared" si="9"/>
        <v>0.45983519786290411</v>
      </c>
    </row>
    <row r="44" spans="1:20" x14ac:dyDescent="0.25">
      <c r="A44" s="25" t="s">
        <v>176</v>
      </c>
      <c r="B44" s="26" t="s">
        <v>177</v>
      </c>
      <c r="C44" s="8" t="s">
        <v>85</v>
      </c>
      <c r="D44" s="8" t="s">
        <v>85</v>
      </c>
      <c r="E44" s="27" t="s">
        <v>118</v>
      </c>
      <c r="F44" s="9">
        <v>93</v>
      </c>
      <c r="G44" s="9">
        <v>92</v>
      </c>
      <c r="H44" s="28">
        <v>46852813</v>
      </c>
      <c r="I44" s="29">
        <v>5920000</v>
      </c>
      <c r="J44" s="12">
        <f t="shared" si="5"/>
        <v>0.12635313913809187</v>
      </c>
      <c r="K44" s="13">
        <v>8814593</v>
      </c>
      <c r="L44" s="12">
        <f t="shared" si="6"/>
        <v>0.18813369861058288</v>
      </c>
      <c r="M44" s="24"/>
      <c r="N44" s="12">
        <f t="shared" si="7"/>
        <v>0</v>
      </c>
      <c r="O44" s="22">
        <v>246966</v>
      </c>
      <c r="P44" s="12">
        <f t="shared" si="8"/>
        <v>5.2711029324962839E-3</v>
      </c>
      <c r="Q44" s="14">
        <v>0.98</v>
      </c>
      <c r="R44" s="14">
        <v>0.8</v>
      </c>
      <c r="S44" s="22">
        <v>31871254</v>
      </c>
      <c r="T44" s="12">
        <f t="shared" si="9"/>
        <v>0.68024205931882897</v>
      </c>
    </row>
    <row r="45" spans="1:20" x14ac:dyDescent="0.25">
      <c r="A45" s="25" t="s">
        <v>232</v>
      </c>
      <c r="B45" s="26" t="s">
        <v>236</v>
      </c>
      <c r="C45" s="8" t="s">
        <v>117</v>
      </c>
      <c r="D45" s="8" t="s">
        <v>117</v>
      </c>
      <c r="E45" s="27" t="s">
        <v>118</v>
      </c>
      <c r="F45" s="9">
        <v>60</v>
      </c>
      <c r="G45" s="9">
        <v>59</v>
      </c>
      <c r="H45" s="28">
        <v>39778719</v>
      </c>
      <c r="I45" s="29">
        <v>1729000</v>
      </c>
      <c r="J45" s="12">
        <f t="shared" si="5"/>
        <v>4.3465451966917285E-2</v>
      </c>
      <c r="K45" s="13">
        <v>11323536</v>
      </c>
      <c r="L45" s="12">
        <f t="shared" si="6"/>
        <v>0.2846631637383798</v>
      </c>
      <c r="M45" s="24">
        <v>2876000</v>
      </c>
      <c r="N45" s="12">
        <f t="shared" si="7"/>
        <v>7.2299965215068887E-2</v>
      </c>
      <c r="O45" s="22">
        <v>3000000</v>
      </c>
      <c r="P45" s="12">
        <f t="shared" si="8"/>
        <v>7.5417209890544734E-2</v>
      </c>
      <c r="Q45" s="14">
        <v>0.95450999999999997</v>
      </c>
      <c r="R45" s="14"/>
      <c r="S45" s="22">
        <v>20850183</v>
      </c>
      <c r="T45" s="12">
        <f t="shared" si="9"/>
        <v>0.52415420918908928</v>
      </c>
    </row>
    <row r="46" spans="1:20" x14ac:dyDescent="0.25">
      <c r="A46" s="25" t="s">
        <v>139</v>
      </c>
      <c r="B46" s="26" t="s">
        <v>140</v>
      </c>
      <c r="C46" s="8" t="s">
        <v>192</v>
      </c>
      <c r="D46" s="8" t="s">
        <v>85</v>
      </c>
      <c r="E46" s="27" t="s">
        <v>118</v>
      </c>
      <c r="F46" s="9">
        <v>39</v>
      </c>
      <c r="G46" s="9">
        <v>38</v>
      </c>
      <c r="H46" s="28">
        <v>25488248</v>
      </c>
      <c r="I46" s="29">
        <v>0</v>
      </c>
      <c r="J46" s="12">
        <f t="shared" si="5"/>
        <v>0</v>
      </c>
      <c r="K46" s="13">
        <v>10570940</v>
      </c>
      <c r="L46" s="12">
        <f t="shared" si="6"/>
        <v>0.41473780386945386</v>
      </c>
      <c r="M46" s="24"/>
      <c r="N46" s="12">
        <f t="shared" si="7"/>
        <v>0</v>
      </c>
      <c r="O46" s="22">
        <v>0</v>
      </c>
      <c r="P46" s="12">
        <f t="shared" si="8"/>
        <v>0</v>
      </c>
      <c r="Q46" s="14">
        <v>0.94962378000000003</v>
      </c>
      <c r="R46" s="14"/>
      <c r="S46" s="22">
        <v>14917308</v>
      </c>
      <c r="T46" s="12">
        <f t="shared" si="9"/>
        <v>0.58526219613054609</v>
      </c>
    </row>
    <row r="47" spans="1:20" x14ac:dyDescent="0.25">
      <c r="A47" s="25" t="s">
        <v>131</v>
      </c>
      <c r="B47" s="26" t="s">
        <v>132</v>
      </c>
      <c r="C47" s="27" t="s">
        <v>188</v>
      </c>
      <c r="D47" s="27" t="s">
        <v>85</v>
      </c>
      <c r="E47" s="27" t="s">
        <v>118</v>
      </c>
      <c r="F47" s="30">
        <v>85</v>
      </c>
      <c r="G47" s="30">
        <v>83</v>
      </c>
      <c r="H47" s="28">
        <v>41452559</v>
      </c>
      <c r="I47" s="29">
        <v>4840100</v>
      </c>
      <c r="J47" s="12">
        <f t="shared" si="5"/>
        <v>0.11676239336635405</v>
      </c>
      <c r="K47" s="13">
        <v>15559600</v>
      </c>
      <c r="L47" s="12">
        <f t="shared" si="6"/>
        <v>0.37535921485571011</v>
      </c>
      <c r="M47" s="24"/>
      <c r="N47" s="12">
        <f t="shared" si="7"/>
        <v>0</v>
      </c>
      <c r="O47" s="22">
        <v>500000</v>
      </c>
      <c r="P47" s="12">
        <f t="shared" si="8"/>
        <v>1.2061981505170766E-2</v>
      </c>
      <c r="Q47" s="14">
        <v>0.94393459999999996</v>
      </c>
      <c r="R47" s="14"/>
      <c r="S47" s="22">
        <v>20552859</v>
      </c>
      <c r="T47" s="12">
        <f t="shared" si="9"/>
        <v>0.49581641027276507</v>
      </c>
    </row>
    <row r="48" spans="1:20" x14ac:dyDescent="0.25">
      <c r="A48" s="25" t="s">
        <v>219</v>
      </c>
      <c r="B48" s="26" t="s">
        <v>220</v>
      </c>
      <c r="C48" s="27" t="s">
        <v>221</v>
      </c>
      <c r="D48" s="27" t="s">
        <v>222</v>
      </c>
      <c r="E48" s="27" t="s">
        <v>118</v>
      </c>
      <c r="F48" s="30">
        <v>20</v>
      </c>
      <c r="G48" s="30">
        <v>19</v>
      </c>
      <c r="H48" s="28">
        <v>7551422</v>
      </c>
      <c r="I48" s="29">
        <v>0</v>
      </c>
      <c r="J48" s="12">
        <f t="shared" si="5"/>
        <v>0</v>
      </c>
      <c r="K48" s="13">
        <v>846000</v>
      </c>
      <c r="L48" s="12">
        <f t="shared" si="6"/>
        <v>0.1120318795585785</v>
      </c>
      <c r="M48" s="24"/>
      <c r="N48" s="12">
        <f t="shared" si="7"/>
        <v>0</v>
      </c>
      <c r="O48" s="22">
        <v>0</v>
      </c>
      <c r="P48" s="12">
        <f t="shared" si="8"/>
        <v>0</v>
      </c>
      <c r="Q48" s="14">
        <v>0.92491000000000001</v>
      </c>
      <c r="R48" s="14"/>
      <c r="S48" s="22">
        <v>6705422</v>
      </c>
      <c r="T48" s="12">
        <f t="shared" si="9"/>
        <v>0.88796812044142148</v>
      </c>
    </row>
    <row r="49" spans="1:20" x14ac:dyDescent="0.25">
      <c r="A49" s="25" t="s">
        <v>135</v>
      </c>
      <c r="B49" s="26" t="s">
        <v>136</v>
      </c>
      <c r="C49" s="8" t="s">
        <v>189</v>
      </c>
      <c r="D49" s="8" t="s">
        <v>93</v>
      </c>
      <c r="E49" s="27" t="s">
        <v>118</v>
      </c>
      <c r="F49" s="9">
        <v>54</v>
      </c>
      <c r="G49" s="9">
        <v>53</v>
      </c>
      <c r="H49" s="28">
        <v>23396091</v>
      </c>
      <c r="I49" s="29">
        <v>3149577</v>
      </c>
      <c r="J49" s="12">
        <f t="shared" si="5"/>
        <v>0.134619796101836</v>
      </c>
      <c r="K49" s="13">
        <v>6564357</v>
      </c>
      <c r="L49" s="12">
        <f t="shared" si="6"/>
        <v>0.28057494732773947</v>
      </c>
      <c r="M49" s="24"/>
      <c r="N49" s="12">
        <f t="shared" si="7"/>
        <v>0</v>
      </c>
      <c r="O49" s="22">
        <v>190518</v>
      </c>
      <c r="P49" s="12">
        <f t="shared" si="8"/>
        <v>8.1431551963103577E-3</v>
      </c>
      <c r="Q49" s="14">
        <v>0.89990996860905503</v>
      </c>
      <c r="R49" s="14"/>
      <c r="S49" s="22">
        <v>13491639</v>
      </c>
      <c r="T49" s="12">
        <f t="shared" si="9"/>
        <v>0.57666210137411411</v>
      </c>
    </row>
    <row r="50" spans="1:20" x14ac:dyDescent="0.25">
      <c r="A50" s="25" t="s">
        <v>168</v>
      </c>
      <c r="B50" s="26" t="s">
        <v>169</v>
      </c>
      <c r="C50" s="8" t="s">
        <v>209</v>
      </c>
      <c r="D50" s="8" t="s">
        <v>93</v>
      </c>
      <c r="E50" s="27" t="s">
        <v>118</v>
      </c>
      <c r="F50" s="9">
        <v>50</v>
      </c>
      <c r="G50" s="9">
        <v>49</v>
      </c>
      <c r="H50" s="28">
        <v>19337024</v>
      </c>
      <c r="I50" s="29">
        <v>0</v>
      </c>
      <c r="J50" s="12">
        <f t="shared" si="5"/>
        <v>0</v>
      </c>
      <c r="K50" s="13">
        <v>3266400</v>
      </c>
      <c r="L50" s="12">
        <f t="shared" si="6"/>
        <v>0.1689194779920633</v>
      </c>
      <c r="M50" s="29">
        <v>1740000</v>
      </c>
      <c r="N50" s="12">
        <f t="shared" si="7"/>
        <v>8.9982822589453268E-2</v>
      </c>
      <c r="O50" s="22">
        <v>0</v>
      </c>
      <c r="P50" s="12">
        <f t="shared" si="8"/>
        <v>0</v>
      </c>
      <c r="Q50" s="14">
        <v>0.97019999999999995</v>
      </c>
      <c r="R50" s="14">
        <v>0.71</v>
      </c>
      <c r="S50" s="22">
        <v>14330624</v>
      </c>
      <c r="T50" s="12">
        <f t="shared" si="9"/>
        <v>0.74109769941848347</v>
      </c>
    </row>
    <row r="51" spans="1:20" x14ac:dyDescent="0.25">
      <c r="A51" s="25" t="s">
        <v>223</v>
      </c>
      <c r="B51" s="26" t="s">
        <v>226</v>
      </c>
      <c r="C51" s="8" t="s">
        <v>105</v>
      </c>
      <c r="D51" s="8" t="s">
        <v>105</v>
      </c>
      <c r="E51" s="27" t="s">
        <v>118</v>
      </c>
      <c r="F51" s="9">
        <v>88</v>
      </c>
      <c r="G51" s="9">
        <v>86</v>
      </c>
      <c r="H51" s="28">
        <v>34373136</v>
      </c>
      <c r="I51" s="29">
        <v>0</v>
      </c>
      <c r="J51" s="12">
        <f t="shared" si="5"/>
        <v>0</v>
      </c>
      <c r="K51" s="13">
        <v>10350000</v>
      </c>
      <c r="L51" s="12">
        <f t="shared" si="6"/>
        <v>0.30110723676768975</v>
      </c>
      <c r="M51" s="29"/>
      <c r="N51" s="12">
        <f t="shared" si="7"/>
        <v>0</v>
      </c>
      <c r="O51" s="22">
        <v>197736</v>
      </c>
      <c r="P51" s="12">
        <f t="shared" si="8"/>
        <v>5.7526319390817293E-3</v>
      </c>
      <c r="Q51" s="14">
        <v>0.9405</v>
      </c>
      <c r="R51" s="14">
        <v>0.64</v>
      </c>
      <c r="S51" s="22">
        <v>23825400</v>
      </c>
      <c r="T51" s="12">
        <f t="shared" si="9"/>
        <v>0.69314013129322849</v>
      </c>
    </row>
    <row r="52" spans="1:20" x14ac:dyDescent="0.25">
      <c r="A52" s="25" t="s">
        <v>164</v>
      </c>
      <c r="B52" s="26" t="s">
        <v>165</v>
      </c>
      <c r="C52" s="8" t="s">
        <v>205</v>
      </c>
      <c r="D52" s="8" t="s">
        <v>206</v>
      </c>
      <c r="E52" s="27" t="s">
        <v>217</v>
      </c>
      <c r="F52" s="9">
        <v>56</v>
      </c>
      <c r="G52" s="9">
        <v>55</v>
      </c>
      <c r="H52" s="28">
        <v>14067621</v>
      </c>
      <c r="I52" s="29">
        <v>0</v>
      </c>
      <c r="J52" s="12">
        <f t="shared" si="5"/>
        <v>0</v>
      </c>
      <c r="K52" s="13">
        <v>2576804</v>
      </c>
      <c r="L52" s="12">
        <f t="shared" si="6"/>
        <v>0.18317269138825962</v>
      </c>
      <c r="M52" s="24"/>
      <c r="N52" s="12">
        <f t="shared" si="7"/>
        <v>0</v>
      </c>
      <c r="O52" s="22">
        <v>110677</v>
      </c>
      <c r="P52" s="12">
        <f t="shared" si="8"/>
        <v>7.8674994158571664E-3</v>
      </c>
      <c r="Q52" s="14">
        <v>0.93</v>
      </c>
      <c r="R52" s="14"/>
      <c r="S52" s="22">
        <v>11380140</v>
      </c>
      <c r="T52" s="12">
        <f t="shared" si="9"/>
        <v>0.80895980919588317</v>
      </c>
    </row>
    <row r="53" spans="1:20" x14ac:dyDescent="0.25">
      <c r="A53" s="25" t="s">
        <v>180</v>
      </c>
      <c r="B53" s="26" t="s">
        <v>181</v>
      </c>
      <c r="C53" s="8" t="s">
        <v>214</v>
      </c>
      <c r="D53" s="8" t="s">
        <v>91</v>
      </c>
      <c r="E53" s="27" t="s">
        <v>118</v>
      </c>
      <c r="F53" s="9">
        <v>39</v>
      </c>
      <c r="G53" s="9">
        <v>39</v>
      </c>
      <c r="H53" s="28">
        <v>13685625</v>
      </c>
      <c r="I53" s="29">
        <v>2023200</v>
      </c>
      <c r="J53" s="12">
        <f t="shared" si="5"/>
        <v>0.14783394985614468</v>
      </c>
      <c r="K53" s="13">
        <v>2190893</v>
      </c>
      <c r="L53" s="12">
        <f t="shared" si="6"/>
        <v>0.16008717175868842</v>
      </c>
      <c r="M53" s="24"/>
      <c r="N53" s="12">
        <f t="shared" si="7"/>
        <v>0</v>
      </c>
      <c r="O53" s="22">
        <v>30147</v>
      </c>
      <c r="P53" s="12">
        <f t="shared" si="8"/>
        <v>2.2028223044252638E-3</v>
      </c>
      <c r="Q53" s="14">
        <v>0.95531851061276496</v>
      </c>
      <c r="R53" s="14">
        <v>0.75</v>
      </c>
      <c r="S53" s="22">
        <v>9441385</v>
      </c>
      <c r="T53" s="12">
        <f t="shared" si="9"/>
        <v>0.68987605608074165</v>
      </c>
    </row>
    <row r="54" spans="1:20" x14ac:dyDescent="0.25">
      <c r="A54" s="25" t="s">
        <v>141</v>
      </c>
      <c r="B54" s="26" t="s">
        <v>142</v>
      </c>
      <c r="C54" s="8" t="s">
        <v>193</v>
      </c>
      <c r="D54" s="8" t="s">
        <v>95</v>
      </c>
      <c r="E54" s="27" t="s">
        <v>217</v>
      </c>
      <c r="F54" s="9">
        <v>40</v>
      </c>
      <c r="G54" s="9">
        <v>39</v>
      </c>
      <c r="H54" s="28">
        <v>11193819</v>
      </c>
      <c r="I54" s="29">
        <v>0</v>
      </c>
      <c r="J54" s="12">
        <f t="shared" si="5"/>
        <v>0</v>
      </c>
      <c r="K54" s="13">
        <v>3350000</v>
      </c>
      <c r="L54" s="12">
        <f t="shared" si="6"/>
        <v>0.29927230375978031</v>
      </c>
      <c r="M54" s="24"/>
      <c r="N54" s="12">
        <f t="shared" si="7"/>
        <v>0</v>
      </c>
      <c r="O54" s="22">
        <v>35951</v>
      </c>
      <c r="P54" s="12">
        <f t="shared" si="8"/>
        <v>3.2116831619307049E-3</v>
      </c>
      <c r="Q54" s="14">
        <v>0.94418272800489522</v>
      </c>
      <c r="R54" s="14"/>
      <c r="S54" s="22">
        <v>7807868</v>
      </c>
      <c r="T54" s="12">
        <f t="shared" si="9"/>
        <v>0.69751601307828903</v>
      </c>
    </row>
    <row r="55" spans="1:20" x14ac:dyDescent="0.25">
      <c r="A55" s="25" t="s">
        <v>158</v>
      </c>
      <c r="B55" s="26" t="s">
        <v>159</v>
      </c>
      <c r="C55" s="8" t="s">
        <v>201</v>
      </c>
      <c r="D55" s="8" t="s">
        <v>95</v>
      </c>
      <c r="E55" s="27" t="s">
        <v>245</v>
      </c>
      <c r="F55" s="9">
        <v>41</v>
      </c>
      <c r="G55" s="9">
        <v>40</v>
      </c>
      <c r="H55" s="28">
        <v>11398330</v>
      </c>
      <c r="I55" s="29">
        <v>1134000</v>
      </c>
      <c r="J55" s="12">
        <f t="shared" si="5"/>
        <v>9.9488258367673166E-2</v>
      </c>
      <c r="K55" s="13">
        <v>1700000</v>
      </c>
      <c r="L55" s="12">
        <f t="shared" si="6"/>
        <v>0.1491446554012737</v>
      </c>
      <c r="M55" s="24"/>
      <c r="N55" s="12">
        <f t="shared" si="7"/>
        <v>0</v>
      </c>
      <c r="O55" s="22">
        <v>358076</v>
      </c>
      <c r="P55" s="12">
        <f t="shared" si="8"/>
        <v>3.141477742792146E-2</v>
      </c>
      <c r="Q55" s="14">
        <v>0.94493459999999996</v>
      </c>
      <c r="R55" s="14">
        <v>0.83666179443850142</v>
      </c>
      <c r="S55" s="22">
        <v>8206254</v>
      </c>
      <c r="T55" s="12">
        <f t="shared" si="9"/>
        <v>0.71995230880313166</v>
      </c>
    </row>
    <row r="56" spans="1:20" x14ac:dyDescent="0.25">
      <c r="A56" s="25" t="s">
        <v>123</v>
      </c>
      <c r="B56" s="31" t="s">
        <v>124</v>
      </c>
      <c r="C56" s="8" t="s">
        <v>104</v>
      </c>
      <c r="D56" s="8" t="s">
        <v>85</v>
      </c>
      <c r="E56" s="8" t="s">
        <v>118</v>
      </c>
      <c r="F56" s="9">
        <v>95</v>
      </c>
      <c r="G56" s="9">
        <v>94</v>
      </c>
      <c r="H56" s="28">
        <v>51496731</v>
      </c>
      <c r="I56" s="29">
        <v>12241940</v>
      </c>
      <c r="J56" s="12">
        <f t="shared" si="5"/>
        <v>0.23772266243463105</v>
      </c>
      <c r="K56" s="13">
        <v>17185929</v>
      </c>
      <c r="L56" s="12">
        <f t="shared" si="6"/>
        <v>0.33372854288556686</v>
      </c>
      <c r="M56" s="24"/>
      <c r="N56" s="12">
        <f t="shared" si="7"/>
        <v>0</v>
      </c>
      <c r="O56" s="22">
        <v>0</v>
      </c>
      <c r="P56" s="12">
        <f t="shared" si="8"/>
        <v>0</v>
      </c>
      <c r="Q56" s="14">
        <v>0.89454074750000001</v>
      </c>
      <c r="R56" s="14"/>
      <c r="S56" s="22">
        <v>22068862</v>
      </c>
      <c r="T56" s="12">
        <f t="shared" si="9"/>
        <v>0.42854879467980211</v>
      </c>
    </row>
    <row r="57" spans="1:20" x14ac:dyDescent="0.25">
      <c r="A57" s="25" t="s">
        <v>174</v>
      </c>
      <c r="B57" s="26" t="s">
        <v>175</v>
      </c>
      <c r="C57" s="8" t="s">
        <v>212</v>
      </c>
      <c r="D57" s="8" t="s">
        <v>213</v>
      </c>
      <c r="E57" s="27" t="s">
        <v>119</v>
      </c>
      <c r="F57" s="9">
        <v>33</v>
      </c>
      <c r="G57" s="9">
        <v>32</v>
      </c>
      <c r="H57" s="28">
        <v>7463485</v>
      </c>
      <c r="I57" s="29">
        <v>1100000</v>
      </c>
      <c r="J57" s="12">
        <f t="shared" si="5"/>
        <v>0.14738423136108667</v>
      </c>
      <c r="K57" s="13">
        <v>1028450</v>
      </c>
      <c r="L57" s="12">
        <f t="shared" si="6"/>
        <v>0.13779755703937235</v>
      </c>
      <c r="M57" s="24"/>
      <c r="N57" s="12">
        <f t="shared" si="7"/>
        <v>0</v>
      </c>
      <c r="O57" s="22">
        <v>493759</v>
      </c>
      <c r="P57" s="12">
        <f t="shared" si="8"/>
        <v>6.6156627902380721E-2</v>
      </c>
      <c r="Q57" s="14">
        <v>0.91990800000000006</v>
      </c>
      <c r="R57" s="14">
        <v>0.7899210000000001</v>
      </c>
      <c r="S57" s="22">
        <v>4841276</v>
      </c>
      <c r="T57" s="12">
        <f t="shared" si="9"/>
        <v>0.6486615836971602</v>
      </c>
    </row>
    <row r="58" spans="1:20" x14ac:dyDescent="0.25">
      <c r="A58" s="25" t="s">
        <v>227</v>
      </c>
      <c r="B58" s="26" t="s">
        <v>237</v>
      </c>
      <c r="C58" s="8" t="s">
        <v>241</v>
      </c>
      <c r="D58" s="8" t="s">
        <v>241</v>
      </c>
      <c r="E58" s="27" t="s">
        <v>118</v>
      </c>
      <c r="F58" s="9">
        <v>63</v>
      </c>
      <c r="G58" s="9">
        <v>62</v>
      </c>
      <c r="H58" s="28">
        <v>35411450</v>
      </c>
      <c r="I58" s="29">
        <v>6200000</v>
      </c>
      <c r="J58" s="12">
        <f t="shared" si="5"/>
        <v>0.17508461246291807</v>
      </c>
      <c r="K58" s="13">
        <v>3713800</v>
      </c>
      <c r="L58" s="12">
        <f t="shared" si="6"/>
        <v>0.10487568286528792</v>
      </c>
      <c r="M58" s="24"/>
      <c r="N58" s="12">
        <f t="shared" si="7"/>
        <v>0</v>
      </c>
      <c r="O58" s="22">
        <v>2000000</v>
      </c>
      <c r="P58" s="12">
        <f t="shared" si="8"/>
        <v>5.6478907246102605E-2</v>
      </c>
      <c r="Q58" s="14">
        <v>0.93991000000000002</v>
      </c>
      <c r="R58" s="14"/>
      <c r="S58" s="22">
        <v>23497650</v>
      </c>
      <c r="T58" s="12">
        <f t="shared" si="9"/>
        <v>0.66356079742569141</v>
      </c>
    </row>
    <row r="59" spans="1:20" x14ac:dyDescent="0.25">
      <c r="A59" s="25" t="s">
        <v>231</v>
      </c>
      <c r="B59" s="26" t="s">
        <v>238</v>
      </c>
      <c r="C59" s="8" t="s">
        <v>95</v>
      </c>
      <c r="D59" s="8" t="s">
        <v>95</v>
      </c>
      <c r="E59" s="27" t="s">
        <v>118</v>
      </c>
      <c r="F59" s="9">
        <v>180</v>
      </c>
      <c r="G59" s="9">
        <v>178</v>
      </c>
      <c r="H59" s="28">
        <v>35779996</v>
      </c>
      <c r="I59" s="29">
        <v>2750000</v>
      </c>
      <c r="J59" s="12">
        <f t="shared" si="5"/>
        <v>7.685858880476118E-2</v>
      </c>
      <c r="K59" s="13">
        <v>10495860</v>
      </c>
      <c r="L59" s="12">
        <f t="shared" si="6"/>
        <v>0.29334435923357843</v>
      </c>
      <c r="M59" s="24"/>
      <c r="N59" s="12">
        <f t="shared" si="7"/>
        <v>0</v>
      </c>
      <c r="O59" s="22">
        <v>898213</v>
      </c>
      <c r="P59" s="12">
        <f t="shared" si="8"/>
        <v>2.5103775864033076E-2</v>
      </c>
      <c r="Q59" s="14">
        <v>0.93</v>
      </c>
      <c r="R59" s="14"/>
      <c r="S59" s="22">
        <v>21635923</v>
      </c>
      <c r="T59" s="12">
        <f t="shared" si="9"/>
        <v>0.60469327609762724</v>
      </c>
    </row>
    <row r="60" spans="1:20" x14ac:dyDescent="0.25">
      <c r="A60" s="25" t="s">
        <v>129</v>
      </c>
      <c r="B60" s="26" t="s">
        <v>130</v>
      </c>
      <c r="C60" s="8" t="s">
        <v>187</v>
      </c>
      <c r="D60" s="8" t="s">
        <v>89</v>
      </c>
      <c r="E60" s="8" t="s">
        <v>118</v>
      </c>
      <c r="F60" s="9">
        <v>21</v>
      </c>
      <c r="G60" s="9">
        <v>20</v>
      </c>
      <c r="H60" s="28">
        <v>12067411</v>
      </c>
      <c r="I60" s="29">
        <v>1382552</v>
      </c>
      <c r="J60" s="12">
        <f t="shared" si="5"/>
        <v>0.11456906539439156</v>
      </c>
      <c r="K60" s="13">
        <v>676793</v>
      </c>
      <c r="L60" s="12">
        <f t="shared" si="6"/>
        <v>5.6084358111280042E-2</v>
      </c>
      <c r="M60" s="24"/>
      <c r="N60" s="12">
        <f t="shared" si="7"/>
        <v>0</v>
      </c>
      <c r="O60" s="22">
        <v>195766</v>
      </c>
      <c r="P60" s="12">
        <f t="shared" si="8"/>
        <v>1.6222700958805496E-2</v>
      </c>
      <c r="Q60" s="14">
        <v>0.91990799999999995</v>
      </c>
      <c r="R60" s="14">
        <v>0.85</v>
      </c>
      <c r="S60" s="22">
        <v>9812300</v>
      </c>
      <c r="T60" s="12">
        <f t="shared" si="9"/>
        <v>0.8131238755355229</v>
      </c>
    </row>
    <row r="61" spans="1:20" x14ac:dyDescent="0.25">
      <c r="A61" s="25" t="s">
        <v>182</v>
      </c>
      <c r="B61" s="26" t="s">
        <v>183</v>
      </c>
      <c r="C61" s="8" t="s">
        <v>215</v>
      </c>
      <c r="D61" s="8" t="s">
        <v>216</v>
      </c>
      <c r="E61" s="27" t="s">
        <v>118</v>
      </c>
      <c r="F61" s="9">
        <v>54</v>
      </c>
      <c r="G61" s="9">
        <v>53</v>
      </c>
      <c r="H61" s="28">
        <v>25604612</v>
      </c>
      <c r="I61" s="29">
        <v>855300</v>
      </c>
      <c r="J61" s="12">
        <f t="shared" si="5"/>
        <v>3.3404138285711968E-2</v>
      </c>
      <c r="K61" s="13">
        <v>3000000</v>
      </c>
      <c r="L61" s="12">
        <f t="shared" si="6"/>
        <v>0.11716639174223768</v>
      </c>
      <c r="M61" s="24"/>
      <c r="N61" s="12">
        <f t="shared" si="7"/>
        <v>0</v>
      </c>
      <c r="O61" s="22">
        <v>474312</v>
      </c>
      <c r="P61" s="12">
        <f t="shared" si="8"/>
        <v>1.8524475200014746E-2</v>
      </c>
      <c r="Q61" s="14">
        <v>0.85099999999999998</v>
      </c>
      <c r="R61" s="14"/>
      <c r="S61" s="22">
        <v>21275000</v>
      </c>
      <c r="T61" s="12">
        <f t="shared" si="9"/>
        <v>0.83090499477203561</v>
      </c>
    </row>
    <row r="62" spans="1:20" x14ac:dyDescent="0.25">
      <c r="A62" s="25" t="s">
        <v>149</v>
      </c>
      <c r="B62" s="26" t="s">
        <v>150</v>
      </c>
      <c r="C62" s="8" t="s">
        <v>197</v>
      </c>
      <c r="D62" s="8" t="s">
        <v>85</v>
      </c>
      <c r="E62" s="27" t="s">
        <v>118</v>
      </c>
      <c r="F62" s="9">
        <v>61</v>
      </c>
      <c r="G62" s="9">
        <v>59</v>
      </c>
      <c r="H62" s="28">
        <v>34778526</v>
      </c>
      <c r="I62" s="29">
        <v>2484900</v>
      </c>
      <c r="J62" s="12">
        <f t="shared" si="5"/>
        <v>7.1449261535695904E-2</v>
      </c>
      <c r="K62" s="13">
        <v>11763619</v>
      </c>
      <c r="L62" s="12">
        <f t="shared" si="6"/>
        <v>0.33824374845558436</v>
      </c>
      <c r="M62" s="24"/>
      <c r="N62" s="12">
        <f t="shared" si="7"/>
        <v>0</v>
      </c>
      <c r="O62" s="22">
        <v>660971</v>
      </c>
      <c r="P62" s="12">
        <f t="shared" si="8"/>
        <v>1.900514702664512E-2</v>
      </c>
      <c r="Q62" s="14">
        <v>0.91475169999999995</v>
      </c>
      <c r="R62" s="14"/>
      <c r="S62" s="22">
        <v>19869036</v>
      </c>
      <c r="T62" s="12">
        <f t="shared" si="9"/>
        <v>0.57130184298207465</v>
      </c>
    </row>
    <row r="63" spans="1:20" x14ac:dyDescent="0.25">
      <c r="A63" s="25" t="s">
        <v>178</v>
      </c>
      <c r="B63" s="26" t="s">
        <v>179</v>
      </c>
      <c r="C63" s="8" t="s">
        <v>110</v>
      </c>
      <c r="D63" s="8" t="s">
        <v>111</v>
      </c>
      <c r="E63" s="27" t="s">
        <v>118</v>
      </c>
      <c r="F63" s="9">
        <v>60</v>
      </c>
      <c r="G63" s="9">
        <v>59</v>
      </c>
      <c r="H63" s="28">
        <v>21336661</v>
      </c>
      <c r="I63" s="29">
        <v>2384000</v>
      </c>
      <c r="J63" s="12">
        <f t="shared" si="5"/>
        <v>0.11173257146467294</v>
      </c>
      <c r="K63" s="13">
        <v>3288229</v>
      </c>
      <c r="L63" s="12">
        <f t="shared" si="6"/>
        <v>0.15411169535851932</v>
      </c>
      <c r="M63" s="24"/>
      <c r="N63" s="12">
        <f t="shared" si="7"/>
        <v>0</v>
      </c>
      <c r="O63" s="22">
        <v>1221022</v>
      </c>
      <c r="P63" s="12">
        <f t="shared" si="8"/>
        <v>5.7226479813312872E-2</v>
      </c>
      <c r="Q63" s="14">
        <v>0.94</v>
      </c>
      <c r="R63" s="14"/>
      <c r="S63" s="22">
        <v>14443410</v>
      </c>
      <c r="T63" s="12">
        <f t="shared" si="9"/>
        <v>0.67692925336349485</v>
      </c>
    </row>
    <row r="64" spans="1:20" x14ac:dyDescent="0.25">
      <c r="A64" s="25" t="s">
        <v>153</v>
      </c>
      <c r="B64" s="26" t="s">
        <v>246</v>
      </c>
      <c r="C64" s="8" t="s">
        <v>115</v>
      </c>
      <c r="D64" s="8" t="s">
        <v>111</v>
      </c>
      <c r="E64" s="27" t="s">
        <v>118</v>
      </c>
      <c r="F64" s="9">
        <v>60</v>
      </c>
      <c r="G64" s="9">
        <v>59</v>
      </c>
      <c r="H64" s="28">
        <v>18493003</v>
      </c>
      <c r="I64" s="29">
        <v>0</v>
      </c>
      <c r="J64" s="12">
        <f t="shared" si="5"/>
        <v>0</v>
      </c>
      <c r="K64" s="13">
        <v>4755000</v>
      </c>
      <c r="L64" s="12">
        <f t="shared" si="6"/>
        <v>0.25712427559764089</v>
      </c>
      <c r="M64" s="24">
        <v>3405600</v>
      </c>
      <c r="N64" s="12">
        <f t="shared" si="7"/>
        <v>0.18415613732393815</v>
      </c>
      <c r="O64" s="22">
        <v>1271275</v>
      </c>
      <c r="P64" s="12">
        <f t="shared" si="8"/>
        <v>6.8743567499556457E-2</v>
      </c>
      <c r="Q64" s="14">
        <v>0.96</v>
      </c>
      <c r="R64" s="14">
        <v>0.85</v>
      </c>
      <c r="S64" s="22">
        <v>9061128</v>
      </c>
      <c r="T64" s="12">
        <f t="shared" si="9"/>
        <v>0.4899760195788645</v>
      </c>
    </row>
    <row r="65" spans="1:20" x14ac:dyDescent="0.25">
      <c r="A65" s="25" t="s">
        <v>127</v>
      </c>
      <c r="B65" s="26" t="s">
        <v>128</v>
      </c>
      <c r="C65" s="8" t="s">
        <v>186</v>
      </c>
      <c r="D65" s="8" t="s">
        <v>117</v>
      </c>
      <c r="E65" s="8" t="s">
        <v>118</v>
      </c>
      <c r="F65" s="9">
        <v>31</v>
      </c>
      <c r="G65" s="9">
        <v>29</v>
      </c>
      <c r="H65" s="28">
        <v>23374297</v>
      </c>
      <c r="I65" s="29">
        <v>0</v>
      </c>
      <c r="J65" s="12">
        <f t="shared" si="5"/>
        <v>0</v>
      </c>
      <c r="K65" s="13">
        <v>13559273</v>
      </c>
      <c r="L65" s="12">
        <f t="shared" si="6"/>
        <v>0.58009329649571917</v>
      </c>
      <c r="M65" s="24"/>
      <c r="N65" s="12">
        <f t="shared" si="7"/>
        <v>0</v>
      </c>
      <c r="O65" s="22">
        <v>0</v>
      </c>
      <c r="P65" s="12">
        <f t="shared" si="8"/>
        <v>0</v>
      </c>
      <c r="Q65" s="14">
        <v>0.96913910000000003</v>
      </c>
      <c r="R65" s="14"/>
      <c r="S65" s="22">
        <v>9815024</v>
      </c>
      <c r="T65" s="12">
        <f t="shared" si="9"/>
        <v>0.41990670350428078</v>
      </c>
    </row>
    <row r="66" spans="1:20" x14ac:dyDescent="0.25">
      <c r="A66" s="25" t="s">
        <v>125</v>
      </c>
      <c r="B66" s="26" t="s">
        <v>126</v>
      </c>
      <c r="C66" s="8" t="s">
        <v>185</v>
      </c>
      <c r="D66" s="8" t="s">
        <v>80</v>
      </c>
      <c r="E66" s="8" t="s">
        <v>118</v>
      </c>
      <c r="F66" s="9">
        <v>94</v>
      </c>
      <c r="G66" s="9">
        <v>78</v>
      </c>
      <c r="H66" s="28">
        <v>31430508</v>
      </c>
      <c r="I66" s="29">
        <v>2251180</v>
      </c>
      <c r="J66" s="12">
        <f t="shared" si="5"/>
        <v>7.1624041202261193E-2</v>
      </c>
      <c r="K66" s="13">
        <v>8570958</v>
      </c>
      <c r="L66" s="12">
        <f t="shared" si="6"/>
        <v>0.27269549699928491</v>
      </c>
      <c r="M66" s="24"/>
      <c r="N66" s="12">
        <f t="shared" si="7"/>
        <v>0</v>
      </c>
      <c r="O66" s="22">
        <v>83684</v>
      </c>
      <c r="P66" s="12">
        <f t="shared" si="8"/>
        <v>2.6625086683295099E-3</v>
      </c>
      <c r="Q66" s="14">
        <v>0.96000003334999995</v>
      </c>
      <c r="R66" s="14"/>
      <c r="S66" s="22">
        <v>20524686</v>
      </c>
      <c r="T66" s="12">
        <f t="shared" si="9"/>
        <v>0.65301795313012445</v>
      </c>
    </row>
    <row r="67" spans="1:20" x14ac:dyDescent="0.25">
      <c r="A67" s="25" t="s">
        <v>154</v>
      </c>
      <c r="B67" s="26" t="s">
        <v>155</v>
      </c>
      <c r="C67" s="8" t="s">
        <v>198</v>
      </c>
      <c r="D67" s="8" t="s">
        <v>82</v>
      </c>
      <c r="E67" s="27" t="s">
        <v>119</v>
      </c>
      <c r="F67" s="9">
        <v>100</v>
      </c>
      <c r="G67" s="9">
        <v>99</v>
      </c>
      <c r="H67" s="28">
        <v>30273672</v>
      </c>
      <c r="I67" s="29">
        <v>4920025</v>
      </c>
      <c r="J67" s="12">
        <f t="shared" si="5"/>
        <v>0.16251827660681531</v>
      </c>
      <c r="K67" s="13">
        <v>0</v>
      </c>
      <c r="L67" s="12">
        <f t="shared" si="6"/>
        <v>0</v>
      </c>
      <c r="M67" s="24">
        <v>8034275</v>
      </c>
      <c r="N67" s="12">
        <f t="shared" si="7"/>
        <v>0.26538818944725306</v>
      </c>
      <c r="O67" s="22">
        <v>1146369</v>
      </c>
      <c r="P67" s="12">
        <f t="shared" si="8"/>
        <v>3.7866863325994947E-2</v>
      </c>
      <c r="Q67" s="14">
        <v>0.99</v>
      </c>
      <c r="R67" s="14"/>
      <c r="S67" s="22">
        <v>16173003</v>
      </c>
      <c r="T67" s="12">
        <f t="shared" si="9"/>
        <v>0.53422667061993667</v>
      </c>
    </row>
    <row r="68" spans="1:20" x14ac:dyDescent="0.25">
      <c r="A68" s="25" t="s">
        <v>121</v>
      </c>
      <c r="B68" s="26" t="s">
        <v>122</v>
      </c>
      <c r="C68" s="8" t="s">
        <v>184</v>
      </c>
      <c r="D68" s="8" t="s">
        <v>117</v>
      </c>
      <c r="E68" s="8" t="s">
        <v>118</v>
      </c>
      <c r="F68" s="9">
        <v>61</v>
      </c>
      <c r="G68" s="9">
        <v>60</v>
      </c>
      <c r="H68" s="28">
        <v>42783163</v>
      </c>
      <c r="I68" s="29">
        <v>4572000</v>
      </c>
      <c r="J68" s="12">
        <f t="shared" si="5"/>
        <v>0.10686446909032883</v>
      </c>
      <c r="K68" s="13">
        <v>6930000</v>
      </c>
      <c r="L68" s="12">
        <f t="shared" si="6"/>
        <v>0.16197960866053779</v>
      </c>
      <c r="M68" s="24"/>
      <c r="N68" s="12">
        <f t="shared" si="7"/>
        <v>0</v>
      </c>
      <c r="O68" s="22">
        <v>7383063</v>
      </c>
      <c r="P68" s="12">
        <f t="shared" si="8"/>
        <v>0.17256935865167333</v>
      </c>
      <c r="Q68" s="14">
        <v>0.95591999999999999</v>
      </c>
      <c r="R68" s="14"/>
      <c r="S68" s="22">
        <v>23898100</v>
      </c>
      <c r="T68" s="12">
        <f t="shared" si="9"/>
        <v>0.55858656359746006</v>
      </c>
    </row>
    <row r="69" spans="1:20" x14ac:dyDescent="0.25">
      <c r="A69" s="25" t="s">
        <v>145</v>
      </c>
      <c r="B69" s="26" t="s">
        <v>146</v>
      </c>
      <c r="C69" s="8" t="s">
        <v>95</v>
      </c>
      <c r="D69" s="8" t="s">
        <v>95</v>
      </c>
      <c r="E69" s="27" t="s">
        <v>118</v>
      </c>
      <c r="F69" s="9">
        <v>40</v>
      </c>
      <c r="G69" s="9">
        <v>39</v>
      </c>
      <c r="H69" s="28">
        <v>12028425</v>
      </c>
      <c r="I69" s="29">
        <v>0</v>
      </c>
      <c r="J69" s="12">
        <f t="shared" si="5"/>
        <v>0</v>
      </c>
      <c r="K69" s="13">
        <v>5414611</v>
      </c>
      <c r="L69" s="12">
        <f t="shared" si="6"/>
        <v>0.45015128747113609</v>
      </c>
      <c r="M69" s="24"/>
      <c r="N69" s="12">
        <f t="shared" si="7"/>
        <v>0</v>
      </c>
      <c r="O69" s="22">
        <v>0</v>
      </c>
      <c r="P69" s="12">
        <f t="shared" si="8"/>
        <v>0</v>
      </c>
      <c r="Q69" s="14">
        <v>0.86689309999999997</v>
      </c>
      <c r="R69" s="14"/>
      <c r="S69" s="22">
        <v>6613814</v>
      </c>
      <c r="T69" s="12">
        <f t="shared" si="9"/>
        <v>0.54984871252886391</v>
      </c>
    </row>
    <row r="70" spans="1:20" x14ac:dyDescent="0.25">
      <c r="A70" s="25" t="s">
        <v>233</v>
      </c>
      <c r="B70" s="26" t="s">
        <v>239</v>
      </c>
      <c r="C70" s="8" t="s">
        <v>242</v>
      </c>
      <c r="D70" s="8" t="s">
        <v>117</v>
      </c>
      <c r="E70" s="27" t="s">
        <v>118</v>
      </c>
      <c r="F70" s="9">
        <v>42</v>
      </c>
      <c r="G70" s="9">
        <v>41</v>
      </c>
      <c r="H70" s="28">
        <v>37509339</v>
      </c>
      <c r="I70" s="29">
        <v>1272000</v>
      </c>
      <c r="J70" s="12">
        <f t="shared" si="5"/>
        <v>3.3911554666425876E-2</v>
      </c>
      <c r="K70" s="13">
        <v>13653757</v>
      </c>
      <c r="L70" s="12">
        <f t="shared" si="6"/>
        <v>0.36400953373238593</v>
      </c>
      <c r="M70" s="24">
        <v>1966000</v>
      </c>
      <c r="N70" s="12">
        <f t="shared" si="7"/>
        <v>5.2413613580340621E-2</v>
      </c>
      <c r="O70" s="22">
        <v>163320</v>
      </c>
      <c r="P70" s="12">
        <f t="shared" si="8"/>
        <v>4.3541156510382654E-3</v>
      </c>
      <c r="Q70" s="14">
        <v>0.94433999999999996</v>
      </c>
      <c r="R70" s="14"/>
      <c r="S70" s="22">
        <v>20454262</v>
      </c>
      <c r="T70" s="12">
        <f t="shared" si="9"/>
        <v>0.54531118236980924</v>
      </c>
    </row>
    <row r="71" spans="1:20" x14ac:dyDescent="0.25">
      <c r="A71" s="25" t="s">
        <v>133</v>
      </c>
      <c r="B71" s="26" t="s">
        <v>134</v>
      </c>
      <c r="C71" s="27" t="s">
        <v>85</v>
      </c>
      <c r="D71" s="27" t="s">
        <v>85</v>
      </c>
      <c r="E71" s="27" t="s">
        <v>118</v>
      </c>
      <c r="F71" s="32">
        <v>72</v>
      </c>
      <c r="G71" s="32">
        <v>71</v>
      </c>
      <c r="H71" s="33">
        <v>49729859</v>
      </c>
      <c r="I71" s="34">
        <v>4037102</v>
      </c>
      <c r="J71" s="35">
        <f t="shared" si="5"/>
        <v>8.1180644409227065E-2</v>
      </c>
      <c r="K71" s="36">
        <v>20574900</v>
      </c>
      <c r="L71" s="35">
        <f t="shared" si="6"/>
        <v>0.41373332669211871</v>
      </c>
      <c r="M71" s="37"/>
      <c r="N71" s="35">
        <f t="shared" si="7"/>
        <v>0</v>
      </c>
      <c r="O71" s="38">
        <v>75361</v>
      </c>
      <c r="P71" s="35">
        <f t="shared" si="8"/>
        <v>1.5154074738076373E-3</v>
      </c>
      <c r="Q71" s="39">
        <v>0.92500000000000004</v>
      </c>
      <c r="R71" s="39">
        <v>0.8</v>
      </c>
      <c r="S71" s="38">
        <v>25042496</v>
      </c>
      <c r="T71" s="35">
        <f t="shared" si="9"/>
        <v>0.50357062142484654</v>
      </c>
    </row>
    <row r="72" spans="1:20" x14ac:dyDescent="0.25">
      <c r="A72" s="40"/>
      <c r="B72" s="41" t="s">
        <v>9</v>
      </c>
      <c r="C72" s="41"/>
      <c r="D72" s="41"/>
      <c r="E72" s="41"/>
      <c r="F72" s="42"/>
      <c r="G72" s="42"/>
      <c r="H72" s="43">
        <f>SUM(H2:H71)</f>
        <v>1778167215</v>
      </c>
      <c r="I72" s="43">
        <f>SUM(I2:I71)</f>
        <v>179803126</v>
      </c>
      <c r="J72" s="44"/>
      <c r="K72" s="43">
        <f>SUM(K2:K71)</f>
        <v>442636965</v>
      </c>
      <c r="L72" s="44"/>
      <c r="M72" s="43">
        <f>SUM(M2:M71)</f>
        <v>54170832</v>
      </c>
      <c r="N72" s="45"/>
      <c r="O72" s="43">
        <f>SUM(O2:O71)</f>
        <v>34723484</v>
      </c>
      <c r="P72" s="46"/>
      <c r="Q72" s="47"/>
      <c r="R72" s="47"/>
      <c r="S72" s="43">
        <f>SUM(S2:S71)</f>
        <v>1066832808</v>
      </c>
      <c r="T72" s="44"/>
    </row>
    <row r="73" spans="1:20" x14ac:dyDescent="0.25">
      <c r="B73" s="41" t="s">
        <v>10</v>
      </c>
      <c r="C73" s="61"/>
      <c r="D73" s="41"/>
      <c r="E73" s="41"/>
      <c r="F73" s="42"/>
      <c r="G73" s="42"/>
      <c r="H73" s="48">
        <f t="shared" ref="H73:Q73" si="10">AVERAGE(H2:H71)</f>
        <v>25402388.785714287</v>
      </c>
      <c r="I73" s="48">
        <f t="shared" si="10"/>
        <v>2568616.0857142857</v>
      </c>
      <c r="J73" s="49">
        <f t="shared" si="10"/>
        <v>9.3008945152013328E-2</v>
      </c>
      <c r="K73" s="48">
        <f t="shared" si="10"/>
        <v>6323385.2142857146</v>
      </c>
      <c r="L73" s="44">
        <f t="shared" si="10"/>
        <v>0.23203235926302002</v>
      </c>
      <c r="M73" s="48">
        <f t="shared" si="10"/>
        <v>3869345.1428571427</v>
      </c>
      <c r="N73" s="44">
        <f t="shared" si="10"/>
        <v>2.6765951564466879E-2</v>
      </c>
      <c r="O73" s="48">
        <f t="shared" si="10"/>
        <v>496049.77142857143</v>
      </c>
      <c r="P73" s="44">
        <f t="shared" si="10"/>
        <v>1.9594174083516758E-2</v>
      </c>
      <c r="Q73" s="50">
        <f t="shared" si="10"/>
        <v>0.92694864124416143</v>
      </c>
      <c r="R73" s="50"/>
      <c r="S73" s="48">
        <f>AVERAGE(S2:S71)</f>
        <v>15240468.685714286</v>
      </c>
      <c r="T73" s="44">
        <f>AVERAGE(T2:T71)</f>
        <v>0.62859856993698293</v>
      </c>
    </row>
    <row r="74" spans="1:20" x14ac:dyDescent="0.25">
      <c r="B74" s="41" t="s">
        <v>11</v>
      </c>
      <c r="C74" s="41"/>
      <c r="D74" s="41"/>
      <c r="E74" s="41"/>
      <c r="F74" s="51"/>
      <c r="G74" s="51"/>
      <c r="I74" s="48"/>
      <c r="J74" s="49">
        <f>I72/TOTALTDC</f>
        <v>0.10111710781935657</v>
      </c>
      <c r="L74" s="44">
        <f>K72/TOTALTDC</f>
        <v>0.24892876286665763</v>
      </c>
      <c r="M74" s="48"/>
      <c r="N74" s="44">
        <f>M72/TOTALTDC</f>
        <v>3.0464419511862385E-2</v>
      </c>
      <c r="O74" s="48"/>
      <c r="P74" s="44">
        <f>O72/TOTALTDC</f>
        <v>1.9527682046482902E-2</v>
      </c>
      <c r="Q74" s="50"/>
      <c r="R74" s="50"/>
      <c r="S74" s="48"/>
      <c r="T74" s="44">
        <f>S72/TOTALTDC</f>
        <v>0.59996202775564056</v>
      </c>
    </row>
    <row r="75" spans="1:20" ht="2.25" customHeight="1" x14ac:dyDescent="0.25">
      <c r="A75" s="52"/>
      <c r="B75" s="53"/>
      <c r="C75" s="53"/>
      <c r="D75" s="53"/>
      <c r="E75" s="53"/>
      <c r="F75" s="54"/>
      <c r="G75" s="54"/>
      <c r="H75" s="55"/>
      <c r="I75" s="55"/>
      <c r="J75" s="56"/>
      <c r="K75" s="55"/>
      <c r="L75" s="56"/>
      <c r="M75" s="55"/>
      <c r="N75" s="55"/>
      <c r="O75" s="55"/>
      <c r="P75" s="55"/>
      <c r="Q75" s="57"/>
      <c r="R75" s="57"/>
      <c r="S75" s="55"/>
      <c r="T75" s="56"/>
    </row>
    <row r="77" spans="1:20" ht="15" customHeight="1" x14ac:dyDescent="0.25">
      <c r="A77" s="62" t="s">
        <v>16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1:20" ht="15" customHeight="1" x14ac:dyDescent="0.25">
      <c r="A78" s="62" t="s">
        <v>244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</row>
    <row r="80" spans="1:20" x14ac:dyDescent="0.25">
      <c r="I80" s="58"/>
      <c r="K80" s="59"/>
      <c r="M80" s="58"/>
    </row>
    <row r="81" spans="9:19" x14ac:dyDescent="0.25">
      <c r="K81" s="58"/>
      <c r="S81" s="58"/>
    </row>
    <row r="82" spans="9:19" x14ac:dyDescent="0.25">
      <c r="I82" s="59"/>
      <c r="K82" s="59"/>
    </row>
  </sheetData>
  <sortState ref="A31:AD64">
    <sortCondition ref="A31:A64"/>
  </sortState>
  <mergeCells count="2">
    <mergeCell ref="A77:T77"/>
    <mergeCell ref="A78:T78"/>
  </mergeCells>
  <printOptions horizontalCentered="1"/>
  <pageMargins left="0.5" right="0.5" top="0.75" bottom="0.75" header="0.3" footer="0.3"/>
  <pageSetup paperSize="5" scale="51" fitToHeight="3" orientation="landscape" r:id="rId1"/>
  <headerFooter>
    <oddHeader>&amp;C&amp;"Times New Roman,Bold"&amp;12CALIFORNIA TAX CREDIT ALLOCATION COMMITTEE
Financing Breakdown for 2018 9%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9% financing</vt:lpstr>
      <vt:lpstr>'9% financing'!Print_Area</vt:lpstr>
      <vt:lpstr>'9%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Ferguson, Gina</cp:lastModifiedBy>
  <cp:lastPrinted>2019-03-28T15:47:06Z</cp:lastPrinted>
  <dcterms:created xsi:type="dcterms:W3CDTF">2013-03-05T18:46:27Z</dcterms:created>
  <dcterms:modified xsi:type="dcterms:W3CDTF">2019-03-28T17:17:36Z</dcterms:modified>
</cp:coreProperties>
</file>