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Annual Reports\2019 Annual Report\data files for annual report\"/>
    </mc:Choice>
  </mc:AlternateContent>
  <bookViews>
    <workbookView xWindow="0" yWindow="0" windowWidth="25200" windowHeight="11250"/>
  </bookViews>
  <sheets>
    <sheet name="2019 4%" sheetId="1" r:id="rId1"/>
  </sheets>
  <externalReferences>
    <externalReference r:id="rId2"/>
  </externalReferences>
  <definedNames>
    <definedName name="_xlnm._FilterDatabase" localSheetId="0" hidden="1">'2019 4%'!$A$1:$V$159</definedName>
    <definedName name="_xlnm.Print_Area" localSheetId="0">'2019 4%'!$A$1:$V$164</definedName>
    <definedName name="_xlnm.Print_Titles" localSheetId="0">'2019 4%'!$1:$1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8" i="1" l="1"/>
  <c r="U158" i="1"/>
  <c r="K158" i="1"/>
  <c r="J158" i="1"/>
  <c r="V153" i="1" l="1"/>
  <c r="R153" i="1"/>
  <c r="P153" i="1"/>
  <c r="N153" i="1"/>
  <c r="L153" i="1"/>
  <c r="V152" i="1"/>
  <c r="R152" i="1"/>
  <c r="P152" i="1"/>
  <c r="N152" i="1"/>
  <c r="L152" i="1"/>
  <c r="V151" i="1"/>
  <c r="R151" i="1"/>
  <c r="P151" i="1"/>
  <c r="N151" i="1"/>
  <c r="L151" i="1"/>
  <c r="V150" i="1"/>
  <c r="R150" i="1"/>
  <c r="P150" i="1"/>
  <c r="N150" i="1"/>
  <c r="L150" i="1"/>
  <c r="V149" i="1"/>
  <c r="R149" i="1"/>
  <c r="P149" i="1"/>
  <c r="N149" i="1"/>
  <c r="L149" i="1"/>
  <c r="V148" i="1"/>
  <c r="R148" i="1"/>
  <c r="P148" i="1"/>
  <c r="N148" i="1"/>
  <c r="L148" i="1"/>
  <c r="V147" i="1"/>
  <c r="R147" i="1"/>
  <c r="P147" i="1"/>
  <c r="N147" i="1"/>
  <c r="L147" i="1"/>
  <c r="V146" i="1"/>
  <c r="R146" i="1"/>
  <c r="P146" i="1"/>
  <c r="N146" i="1"/>
  <c r="L146" i="1"/>
  <c r="V145" i="1"/>
  <c r="R145" i="1"/>
  <c r="P145" i="1"/>
  <c r="N145" i="1"/>
  <c r="L145" i="1"/>
  <c r="V144" i="1"/>
  <c r="R144" i="1"/>
  <c r="P144" i="1"/>
  <c r="N144" i="1"/>
  <c r="L144" i="1"/>
  <c r="V143" i="1"/>
  <c r="R143" i="1"/>
  <c r="P143" i="1"/>
  <c r="N143" i="1"/>
  <c r="L143" i="1"/>
  <c r="V142" i="1"/>
  <c r="R142" i="1"/>
  <c r="P142" i="1"/>
  <c r="N142" i="1"/>
  <c r="L142" i="1"/>
  <c r="V141" i="1"/>
  <c r="R141" i="1"/>
  <c r="P141" i="1"/>
  <c r="N141" i="1"/>
  <c r="L141" i="1"/>
  <c r="V140" i="1"/>
  <c r="R140" i="1"/>
  <c r="P140" i="1"/>
  <c r="N140" i="1"/>
  <c r="L140" i="1"/>
  <c r="V139" i="1"/>
  <c r="R139" i="1"/>
  <c r="P139" i="1"/>
  <c r="N139" i="1"/>
  <c r="L139" i="1"/>
  <c r="V138" i="1"/>
  <c r="R138" i="1"/>
  <c r="P138" i="1"/>
  <c r="N138" i="1"/>
  <c r="L138" i="1"/>
  <c r="V137" i="1"/>
  <c r="R137" i="1"/>
  <c r="P137" i="1"/>
  <c r="N137" i="1"/>
  <c r="L137" i="1"/>
  <c r="V136" i="1"/>
  <c r="R136" i="1"/>
  <c r="P136" i="1"/>
  <c r="N136" i="1"/>
  <c r="L136" i="1"/>
  <c r="V135" i="1"/>
  <c r="R135" i="1"/>
  <c r="P135" i="1"/>
  <c r="N135" i="1"/>
  <c r="L135" i="1"/>
  <c r="V134" i="1"/>
  <c r="R134" i="1"/>
  <c r="P134" i="1"/>
  <c r="N134" i="1"/>
  <c r="L134" i="1"/>
  <c r="V133" i="1"/>
  <c r="R133" i="1"/>
  <c r="P133" i="1"/>
  <c r="N133" i="1"/>
  <c r="L133" i="1"/>
  <c r="V132" i="1"/>
  <c r="R132" i="1"/>
  <c r="P132" i="1"/>
  <c r="N132" i="1"/>
  <c r="L132" i="1"/>
  <c r="V131" i="1"/>
  <c r="R131" i="1"/>
  <c r="P131" i="1"/>
  <c r="N131" i="1"/>
  <c r="L131" i="1"/>
  <c r="V130" i="1"/>
  <c r="R130" i="1"/>
  <c r="P130" i="1"/>
  <c r="N130" i="1"/>
  <c r="L130" i="1"/>
  <c r="V129" i="1"/>
  <c r="R129" i="1"/>
  <c r="P129" i="1"/>
  <c r="N129" i="1"/>
  <c r="L129" i="1"/>
  <c r="V128" i="1"/>
  <c r="R128" i="1"/>
  <c r="P128" i="1"/>
  <c r="N128" i="1"/>
  <c r="L128" i="1"/>
  <c r="V127" i="1"/>
  <c r="R127" i="1"/>
  <c r="P127" i="1"/>
  <c r="N127" i="1"/>
  <c r="L127" i="1"/>
  <c r="V126" i="1"/>
  <c r="R126" i="1"/>
  <c r="P126" i="1"/>
  <c r="N126" i="1"/>
  <c r="L126" i="1"/>
  <c r="T90" i="1"/>
  <c r="S154" i="1"/>
  <c r="S158" i="1" s="1"/>
  <c r="Q125" i="1"/>
  <c r="R125" i="1" s="1"/>
  <c r="Q105" i="1"/>
  <c r="M116" i="1"/>
  <c r="N116" i="1" s="1"/>
  <c r="Q101" i="1"/>
  <c r="Q158" i="1" s="1"/>
  <c r="M90" i="1"/>
  <c r="M158" i="1" s="1"/>
  <c r="N123" i="1"/>
  <c r="P123" i="1"/>
  <c r="N125" i="1"/>
  <c r="R123" i="1"/>
  <c r="L124" i="1"/>
  <c r="V123" i="1"/>
  <c r="L123" i="1"/>
  <c r="P124" i="1"/>
  <c r="N124" i="1"/>
  <c r="V125" i="1"/>
  <c r="V124" i="1"/>
  <c r="P125" i="1"/>
  <c r="R124" i="1"/>
  <c r="L125" i="1"/>
  <c r="N81" i="1"/>
  <c r="N78" i="1"/>
  <c r="N115" i="1"/>
  <c r="N111" i="1"/>
  <c r="N101" i="1"/>
  <c r="N93" i="1"/>
  <c r="N89" i="1"/>
  <c r="L154" i="1"/>
  <c r="N77" i="1"/>
  <c r="N79" i="1"/>
  <c r="N80" i="1"/>
  <c r="N82" i="1"/>
  <c r="N83" i="1"/>
  <c r="N84" i="1"/>
  <c r="N85" i="1"/>
  <c r="N86" i="1"/>
  <c r="N87" i="1"/>
  <c r="N88" i="1"/>
  <c r="N91" i="1"/>
  <c r="N92" i="1"/>
  <c r="N94" i="1"/>
  <c r="N95" i="1"/>
  <c r="N96" i="1"/>
  <c r="N97" i="1"/>
  <c r="N98" i="1"/>
  <c r="N99" i="1"/>
  <c r="N100" i="1"/>
  <c r="N102" i="1"/>
  <c r="N103" i="1"/>
  <c r="N104" i="1"/>
  <c r="N105" i="1"/>
  <c r="N106" i="1"/>
  <c r="N107" i="1"/>
  <c r="N108" i="1"/>
  <c r="N109" i="1"/>
  <c r="N110" i="1"/>
  <c r="N112" i="1"/>
  <c r="N113" i="1"/>
  <c r="N114" i="1"/>
  <c r="N117" i="1"/>
  <c r="N118" i="1"/>
  <c r="N119" i="1"/>
  <c r="N120" i="1"/>
  <c r="N121" i="1"/>
  <c r="N122" i="1"/>
  <c r="N154" i="1"/>
  <c r="N76" i="1"/>
  <c r="R17" i="1"/>
  <c r="R79" i="1"/>
  <c r="R80" i="1"/>
  <c r="R82" i="1"/>
  <c r="R87" i="1"/>
  <c r="R90" i="1"/>
  <c r="R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L120" i="1"/>
  <c r="L86" i="1"/>
  <c r="L79" i="1"/>
  <c r="V17" i="1"/>
  <c r="L102" i="1"/>
  <c r="V94" i="1"/>
  <c r="V88" i="1"/>
  <c r="L88" i="1"/>
  <c r="V86" i="1"/>
  <c r="V117" i="1"/>
  <c r="L82" i="1"/>
  <c r="V106" i="1"/>
  <c r="V107" i="1"/>
  <c r="V102" i="1"/>
  <c r="V93" i="1"/>
  <c r="V101" i="1"/>
  <c r="V98" i="1"/>
  <c r="V95" i="1"/>
  <c r="R110" i="1"/>
  <c r="V85" i="1"/>
  <c r="L81" i="1"/>
  <c r="L110" i="1"/>
  <c r="L107" i="1"/>
  <c r="V120" i="1"/>
  <c r="R81" i="1"/>
  <c r="R107" i="1"/>
  <c r="L105" i="1"/>
  <c r="L91" i="1"/>
  <c r="R122" i="1"/>
  <c r="V92" i="1"/>
  <c r="V100" i="1"/>
  <c r="R95" i="1"/>
  <c r="V115" i="1"/>
  <c r="L89" i="1"/>
  <c r="V104" i="1"/>
  <c r="L95" i="1"/>
  <c r="V90" i="1"/>
  <c r="V103" i="1"/>
  <c r="V105" i="1"/>
  <c r="V87" i="1"/>
  <c r="L103" i="1"/>
  <c r="V89" i="1"/>
  <c r="L85" i="1"/>
  <c r="V91" i="1"/>
  <c r="V118" i="1"/>
  <c r="L94" i="1"/>
  <c r="L122" i="1"/>
  <c r="L114" i="1"/>
  <c r="R112" i="1"/>
  <c r="R109" i="1"/>
  <c r="R97" i="1"/>
  <c r="R84" i="1"/>
  <c r="L112" i="1"/>
  <c r="L109" i="1"/>
  <c r="R103" i="1"/>
  <c r="L97" i="1"/>
  <c r="R89" i="1"/>
  <c r="R86" i="1"/>
  <c r="L84" i="1"/>
  <c r="R78" i="1"/>
  <c r="L78" i="1"/>
  <c r="R115" i="1"/>
  <c r="V99" i="1"/>
  <c r="V121" i="1"/>
  <c r="R118" i="1"/>
  <c r="L118" i="1"/>
  <c r="L115" i="1"/>
  <c r="V111" i="1"/>
  <c r="L98" i="1"/>
  <c r="V96" i="1"/>
  <c r="L80" i="1"/>
  <c r="V108" i="1"/>
  <c r="L101" i="1"/>
  <c r="L87" i="1"/>
  <c r="R83" i="1"/>
  <c r="R116" i="1"/>
  <c r="V114" i="1"/>
  <c r="V112" i="1"/>
  <c r="V109" i="1"/>
  <c r="L108" i="1"/>
  <c r="R99" i="1"/>
  <c r="V97" i="1"/>
  <c r="L93" i="1"/>
  <c r="L83" i="1"/>
  <c r="R77" i="1"/>
  <c r="R93" i="1"/>
  <c r="R121" i="1"/>
  <c r="L116" i="1"/>
  <c r="L121" i="1"/>
  <c r="L99" i="1"/>
  <c r="R88" i="1"/>
  <c r="R85" i="1"/>
  <c r="L77" i="1"/>
  <c r="L17" i="1"/>
  <c r="P17" i="1"/>
  <c r="V119" i="1"/>
  <c r="R117" i="1"/>
  <c r="V113" i="1"/>
  <c r="R111" i="1"/>
  <c r="R106" i="1"/>
  <c r="R104" i="1"/>
  <c r="R100" i="1"/>
  <c r="R96" i="1"/>
  <c r="R92" i="1"/>
  <c r="L117" i="1"/>
  <c r="L111" i="1"/>
  <c r="L106" i="1"/>
  <c r="L104" i="1"/>
  <c r="L100" i="1"/>
  <c r="L96" i="1"/>
  <c r="L92" i="1"/>
  <c r="R119" i="1"/>
  <c r="R113" i="1"/>
  <c r="L119" i="1"/>
  <c r="L113" i="1"/>
  <c r="V122" i="1"/>
  <c r="R120" i="1"/>
  <c r="V116" i="1"/>
  <c r="R114" i="1"/>
  <c r="V110" i="1"/>
  <c r="R108" i="1"/>
  <c r="R102" i="1"/>
  <c r="R98" i="1"/>
  <c r="R94" i="1"/>
  <c r="L90" i="1"/>
  <c r="V83" i="1"/>
  <c r="V82" i="1"/>
  <c r="V79" i="1"/>
  <c r="V78" i="1"/>
  <c r="V84" i="1"/>
  <c r="V81" i="1"/>
  <c r="V80" i="1"/>
  <c r="V77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N75" i="1"/>
  <c r="N72" i="1"/>
  <c r="N71" i="1"/>
  <c r="N68" i="1"/>
  <c r="N66" i="1"/>
  <c r="N64" i="1"/>
  <c r="N63" i="1"/>
  <c r="N62" i="1"/>
  <c r="N61" i="1"/>
  <c r="N58" i="1"/>
  <c r="N56" i="1"/>
  <c r="N55" i="1"/>
  <c r="N54" i="1"/>
  <c r="N52" i="1"/>
  <c r="N74" i="1"/>
  <c r="N73" i="1"/>
  <c r="N70" i="1"/>
  <c r="N69" i="1"/>
  <c r="N67" i="1"/>
  <c r="N65" i="1"/>
  <c r="N60" i="1"/>
  <c r="N59" i="1"/>
  <c r="N57" i="1"/>
  <c r="N53" i="1"/>
  <c r="L19" i="1"/>
  <c r="L15" i="1"/>
  <c r="P15" i="1"/>
  <c r="R19" i="1"/>
  <c r="N19" i="1"/>
  <c r="V19" i="1"/>
  <c r="P19" i="1"/>
  <c r="V15" i="1"/>
  <c r="R15" i="1"/>
  <c r="N15" i="1"/>
  <c r="V52" i="1"/>
  <c r="V53" i="1"/>
  <c r="V54" i="1"/>
  <c r="V55" i="1"/>
  <c r="V56" i="1"/>
  <c r="V57" i="1"/>
  <c r="V58" i="1"/>
  <c r="V59" i="1"/>
  <c r="V60" i="1"/>
  <c r="V61" i="1"/>
  <c r="R62" i="1"/>
  <c r="V62" i="1"/>
  <c r="R63" i="1"/>
  <c r="V63" i="1"/>
  <c r="R64" i="1"/>
  <c r="V64" i="1"/>
  <c r="R65" i="1"/>
  <c r="V65" i="1"/>
  <c r="R66" i="1"/>
  <c r="V66" i="1"/>
  <c r="L67" i="1"/>
  <c r="R67" i="1"/>
  <c r="V67" i="1"/>
  <c r="L68" i="1"/>
  <c r="R68" i="1"/>
  <c r="V68" i="1"/>
  <c r="L69" i="1"/>
  <c r="P69" i="1"/>
  <c r="R69" i="1"/>
  <c r="V69" i="1"/>
  <c r="L70" i="1"/>
  <c r="P70" i="1"/>
  <c r="R70" i="1"/>
  <c r="V70" i="1"/>
  <c r="L71" i="1"/>
  <c r="P71" i="1"/>
  <c r="R71" i="1"/>
  <c r="V71" i="1"/>
  <c r="L72" i="1"/>
  <c r="P72" i="1"/>
  <c r="R72" i="1"/>
  <c r="V72" i="1"/>
  <c r="L73" i="1"/>
  <c r="P73" i="1"/>
  <c r="R73" i="1"/>
  <c r="V73" i="1"/>
  <c r="L74" i="1"/>
  <c r="P74" i="1"/>
  <c r="R74" i="1"/>
  <c r="V74" i="1"/>
  <c r="L75" i="1"/>
  <c r="P75" i="1"/>
  <c r="R75" i="1"/>
  <c r="V75" i="1"/>
  <c r="L76" i="1"/>
  <c r="P76" i="1"/>
  <c r="R76" i="1"/>
  <c r="V76" i="1"/>
  <c r="R61" i="1"/>
  <c r="R60" i="1"/>
  <c r="R59" i="1"/>
  <c r="R58" i="1"/>
  <c r="R57" i="1"/>
  <c r="R56" i="1"/>
  <c r="R55" i="1"/>
  <c r="R54" i="1"/>
  <c r="R53" i="1"/>
  <c r="R52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V154" i="1"/>
  <c r="R154" i="1"/>
  <c r="P154" i="1"/>
  <c r="N34" i="1"/>
  <c r="V34" i="1"/>
  <c r="L34" i="1"/>
  <c r="P34" i="1"/>
  <c r="R34" i="1"/>
  <c r="L46" i="1"/>
  <c r="P45" i="1"/>
  <c r="R42" i="1"/>
  <c r="P41" i="1"/>
  <c r="P40" i="1"/>
  <c r="P37" i="1"/>
  <c r="L48" i="1"/>
  <c r="L47" i="1"/>
  <c r="L43" i="1"/>
  <c r="L41" i="1"/>
  <c r="L40" i="1"/>
  <c r="L39" i="1"/>
  <c r="L37" i="1"/>
  <c r="P42" i="1"/>
  <c r="R37" i="1"/>
  <c r="R36" i="1"/>
  <c r="L44" i="1"/>
  <c r="R48" i="1"/>
  <c r="P48" i="1"/>
  <c r="N47" i="1"/>
  <c r="P47" i="1"/>
  <c r="R46" i="1"/>
  <c r="P46" i="1"/>
  <c r="R44" i="1"/>
  <c r="R43" i="1"/>
  <c r="P43" i="1"/>
  <c r="N42" i="1"/>
  <c r="L42" i="1"/>
  <c r="R39" i="1"/>
  <c r="N39" i="1"/>
  <c r="P39" i="1"/>
  <c r="R38" i="1"/>
  <c r="L38" i="1"/>
  <c r="P38" i="1"/>
  <c r="P36" i="1"/>
  <c r="R40" i="1"/>
  <c r="N44" i="1"/>
  <c r="L36" i="1"/>
  <c r="P44" i="1"/>
  <c r="N48" i="1"/>
  <c r="R47" i="1"/>
  <c r="N46" i="1"/>
  <c r="R45" i="1"/>
  <c r="L45" i="1"/>
  <c r="N45" i="1"/>
  <c r="N43" i="1"/>
  <c r="R41" i="1"/>
  <c r="N41" i="1"/>
  <c r="N40" i="1"/>
  <c r="N38" i="1"/>
  <c r="N37" i="1"/>
  <c r="N36" i="1"/>
  <c r="V35" i="1"/>
  <c r="N18" i="1"/>
  <c r="N35" i="1"/>
  <c r="V16" i="1"/>
  <c r="R16" i="1"/>
  <c r="P16" i="1"/>
  <c r="N16" i="1"/>
  <c r="V48" i="1"/>
  <c r="V18" i="1"/>
  <c r="L16" i="1"/>
  <c r="P35" i="1"/>
  <c r="L35" i="1"/>
  <c r="R35" i="1"/>
  <c r="P18" i="1"/>
  <c r="L18" i="1"/>
  <c r="R18" i="1"/>
  <c r="N33" i="1"/>
  <c r="P33" i="1"/>
  <c r="N32" i="1"/>
  <c r="L32" i="1"/>
  <c r="P32" i="1"/>
  <c r="N31" i="1"/>
  <c r="L31" i="1"/>
  <c r="P31" i="1"/>
  <c r="N30" i="1"/>
  <c r="L30" i="1"/>
  <c r="P30" i="1"/>
  <c r="N29" i="1"/>
  <c r="L29" i="1"/>
  <c r="P29" i="1"/>
  <c r="N28" i="1"/>
  <c r="L28" i="1"/>
  <c r="P28" i="1"/>
  <c r="R27" i="1"/>
  <c r="P27" i="1"/>
  <c r="N27" i="1"/>
  <c r="L27" i="1"/>
  <c r="N26" i="1"/>
  <c r="P26" i="1"/>
  <c r="L25" i="1"/>
  <c r="P25" i="1"/>
  <c r="N24" i="1"/>
  <c r="L24" i="1"/>
  <c r="P24" i="1"/>
  <c r="N22" i="1"/>
  <c r="P22" i="1"/>
  <c r="R33" i="1"/>
  <c r="L33" i="1"/>
  <c r="R32" i="1"/>
  <c r="R31" i="1"/>
  <c r="R30" i="1"/>
  <c r="R29" i="1"/>
  <c r="R28" i="1"/>
  <c r="R26" i="1"/>
  <c r="L26" i="1"/>
  <c r="R25" i="1"/>
  <c r="N25" i="1"/>
  <c r="R24" i="1"/>
  <c r="R22" i="1"/>
  <c r="L22" i="1"/>
  <c r="R21" i="1"/>
  <c r="P21" i="1"/>
  <c r="N21" i="1"/>
  <c r="L21" i="1"/>
  <c r="V2" i="1"/>
  <c r="V3" i="1"/>
  <c r="V4" i="1"/>
  <c r="V5" i="1"/>
  <c r="V6" i="1"/>
  <c r="V7" i="1"/>
  <c r="V8" i="1"/>
  <c r="V9" i="1"/>
  <c r="V10" i="1"/>
  <c r="V11" i="1"/>
  <c r="V12" i="1"/>
  <c r="V13" i="1"/>
  <c r="V14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6" i="1"/>
  <c r="V37" i="1"/>
  <c r="V38" i="1"/>
  <c r="V39" i="1"/>
  <c r="V40" i="1"/>
  <c r="V41" i="1"/>
  <c r="V42" i="1"/>
  <c r="V43" i="1"/>
  <c r="V44" i="1"/>
  <c r="V45" i="1"/>
  <c r="V46" i="1"/>
  <c r="V47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20" i="1"/>
  <c r="R23" i="1"/>
  <c r="P2" i="1"/>
  <c r="P3" i="1"/>
  <c r="P4" i="1"/>
  <c r="P5" i="1"/>
  <c r="P6" i="1"/>
  <c r="P7" i="1"/>
  <c r="P8" i="1"/>
  <c r="P9" i="1"/>
  <c r="P10" i="1"/>
  <c r="P11" i="1"/>
  <c r="P12" i="1"/>
  <c r="P13" i="1"/>
  <c r="P14" i="1"/>
  <c r="P20" i="1"/>
  <c r="P23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20" i="1"/>
  <c r="N23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20" i="1"/>
  <c r="L23" i="1"/>
  <c r="O157" i="1"/>
  <c r="L155" i="1"/>
  <c r="P155" i="1"/>
  <c r="N155" i="1"/>
  <c r="R155" i="1"/>
  <c r="V155" i="1"/>
  <c r="V49" i="1"/>
  <c r="P156" i="1"/>
  <c r="N156" i="1"/>
  <c r="L156" i="1"/>
  <c r="R156" i="1"/>
  <c r="V51" i="1"/>
  <c r="V50" i="1"/>
  <c r="L51" i="1"/>
  <c r="N51" i="1"/>
  <c r="R51" i="1"/>
  <c r="P51" i="1"/>
  <c r="V156" i="1"/>
  <c r="P49" i="1"/>
  <c r="N49" i="1"/>
  <c r="L49" i="1"/>
  <c r="R49" i="1"/>
  <c r="L50" i="1"/>
  <c r="P50" i="1"/>
  <c r="R50" i="1"/>
  <c r="N50" i="1"/>
  <c r="P158" i="1" l="1"/>
  <c r="R158" i="1"/>
  <c r="P159" i="1"/>
  <c r="L158" i="1"/>
  <c r="V158" i="1"/>
  <c r="M157" i="1"/>
  <c r="Q157" i="1"/>
  <c r="R101" i="1"/>
  <c r="R105" i="1"/>
  <c r="J157" i="1"/>
  <c r="N90" i="1"/>
  <c r="N158" i="1" s="1"/>
  <c r="U157" i="1"/>
  <c r="V159" i="1" s="1"/>
  <c r="K157" i="1"/>
  <c r="L159" i="1" s="1"/>
  <c r="R159" i="1" l="1"/>
  <c r="N159" i="1"/>
</calcChain>
</file>

<file path=xl/sharedStrings.xml><?xml version="1.0" encoding="utf-8"?>
<sst xmlns="http://schemas.openxmlformats.org/spreadsheetml/2006/main" count="802" uniqueCount="450">
  <si>
    <t>County</t>
  </si>
  <si>
    <t>CA-19-454</t>
  </si>
  <si>
    <t>CA-19-452</t>
  </si>
  <si>
    <t>CA-19-436</t>
  </si>
  <si>
    <t>Cornerstone Apartments</t>
  </si>
  <si>
    <t>CA-19-437</t>
  </si>
  <si>
    <t>St. Regis Park Apartments</t>
  </si>
  <si>
    <t>CA-19-438</t>
  </si>
  <si>
    <t>CA-19-440</t>
  </si>
  <si>
    <t>Magnet Senior Housing</t>
  </si>
  <si>
    <t>CA-19-444</t>
  </si>
  <si>
    <t>CA-19-445</t>
  </si>
  <si>
    <t>CA-19-447</t>
  </si>
  <si>
    <t>CA-19-448</t>
  </si>
  <si>
    <t>CA-19-449</t>
  </si>
  <si>
    <t>CA-19-450</t>
  </si>
  <si>
    <t>CA-19-451</t>
  </si>
  <si>
    <t>CA-19-453</t>
  </si>
  <si>
    <t>CA-19-434</t>
  </si>
  <si>
    <t>TCAC #</t>
  </si>
  <si>
    <t>Project Name</t>
  </si>
  <si>
    <t>Annual Federal Credit</t>
  </si>
  <si>
    <t>Total State Credit</t>
  </si>
  <si>
    <t xml:space="preserve">City </t>
  </si>
  <si>
    <t>Construction Type</t>
  </si>
  <si>
    <t>Total Units</t>
  </si>
  <si>
    <t>Low Income Units</t>
  </si>
  <si>
    <t>Total Development Cost (TDC)*</t>
  </si>
  <si>
    <t>Current Payment Financing/Tax-Exempt Bond Financing</t>
  </si>
  <si>
    <t>Current Financing as % of TDC</t>
  </si>
  <si>
    <t>Deferred Govt Financing</t>
  </si>
  <si>
    <t>Deferred Govt Financing as % of TDC</t>
  </si>
  <si>
    <t>Tranche B Financing</t>
  </si>
  <si>
    <t>Tranche B Financing as % of TDC</t>
  </si>
  <si>
    <t>Other Funding Sources</t>
  </si>
  <si>
    <t>Other Funding as % of TDC</t>
  </si>
  <si>
    <t>Federal Tax Credit Factor</t>
  </si>
  <si>
    <t>State Tax Credit Factor</t>
  </si>
  <si>
    <t>Tax Credit Investor Equity</t>
  </si>
  <si>
    <t>Investor Equity as % of TDC</t>
  </si>
  <si>
    <t>CA-19-402</t>
  </si>
  <si>
    <t>353 Main Street Family Apartments</t>
  </si>
  <si>
    <t>San Mateo</t>
  </si>
  <si>
    <t xml:space="preserve">New Construction </t>
  </si>
  <si>
    <t>San Diego</t>
  </si>
  <si>
    <t>San Francisco</t>
  </si>
  <si>
    <t>Acquisition &amp; Rehabilitation</t>
  </si>
  <si>
    <t>CA-19-408</t>
  </si>
  <si>
    <t>3268 San Pablo</t>
  </si>
  <si>
    <t>Alameda</t>
  </si>
  <si>
    <t>CA-19-409</t>
  </si>
  <si>
    <t>Seaview Village Apartments</t>
  </si>
  <si>
    <t>Monterey</t>
  </si>
  <si>
    <t>CA-19-410</t>
  </si>
  <si>
    <t>Mulberry Gardens Apartments</t>
  </si>
  <si>
    <t>Sacramento</t>
  </si>
  <si>
    <t>CA-19-411</t>
  </si>
  <si>
    <t xml:space="preserve">Heritage Plaza </t>
  </si>
  <si>
    <t>Shasta</t>
  </si>
  <si>
    <t>CA-19-412</t>
  </si>
  <si>
    <t>Abel Gonzales Apartments</t>
  </si>
  <si>
    <t>CA-19-413</t>
  </si>
  <si>
    <t>Bernal Gateway Apartments</t>
  </si>
  <si>
    <t>CA-19-415</t>
  </si>
  <si>
    <t>Fairfield Apartments (Parkside Villa Apartments &amp; Rockwell Manor Apartments)</t>
  </si>
  <si>
    <t>Solano</t>
  </si>
  <si>
    <t>CA-19-416</t>
  </si>
  <si>
    <t>Gateway Terrace II Apartments</t>
  </si>
  <si>
    <t>Merced</t>
  </si>
  <si>
    <t>CA-19-417</t>
  </si>
  <si>
    <t>Mountain View Village</t>
  </si>
  <si>
    <t>Kern</t>
  </si>
  <si>
    <t>CA-19-418</t>
  </si>
  <si>
    <t>Corona Community Villas</t>
  </si>
  <si>
    <t>Riverside</t>
  </si>
  <si>
    <t>CA-19-419</t>
  </si>
  <si>
    <t>Victory Trio</t>
  </si>
  <si>
    <t>CA-19-420</t>
  </si>
  <si>
    <t>Hollywood El Centro</t>
  </si>
  <si>
    <t>Los Angeles</t>
  </si>
  <si>
    <t>CA-19-422</t>
  </si>
  <si>
    <t>CA-19-424</t>
  </si>
  <si>
    <t>CA-19-427</t>
  </si>
  <si>
    <t>CA-19-430</t>
  </si>
  <si>
    <t>Orange</t>
  </si>
  <si>
    <t>CA-19-456</t>
  </si>
  <si>
    <t>CA-19-457</t>
  </si>
  <si>
    <t>CA-19-458</t>
  </si>
  <si>
    <t>CA-19-459</t>
  </si>
  <si>
    <t>CA-19-460</t>
  </si>
  <si>
    <t>CA-19-461</t>
  </si>
  <si>
    <t>CA-19-462</t>
  </si>
  <si>
    <t>CA-19-463</t>
  </si>
  <si>
    <t>CA-19-464</t>
  </si>
  <si>
    <t>CA-19-465</t>
  </si>
  <si>
    <t>CA-19-466</t>
  </si>
  <si>
    <t>CA-19-467</t>
  </si>
  <si>
    <t>CA-19-468</t>
  </si>
  <si>
    <t>CA-19-469</t>
  </si>
  <si>
    <t>Total</t>
  </si>
  <si>
    <t>Average</t>
  </si>
  <si>
    <t>Weighted Average</t>
  </si>
  <si>
    <t>*For some projects, Total Development Cost and Funding Sources may reflect minor adjustments made after the application was received.</t>
  </si>
  <si>
    <t>Glen Haven Apartments</t>
  </si>
  <si>
    <t>Park Florin</t>
  </si>
  <si>
    <t>RAD 175</t>
  </si>
  <si>
    <t>San Luis Obispo</t>
  </si>
  <si>
    <t>Cascade Village Apartments</t>
  </si>
  <si>
    <t>Simpson Arbor Apartments</t>
  </si>
  <si>
    <t>Eastern Park Apartments</t>
  </si>
  <si>
    <t>**Series B bonds are Other Funding Sources</t>
  </si>
  <si>
    <t>Salerno</t>
  </si>
  <si>
    <t>Leisure Terrace Apartments</t>
  </si>
  <si>
    <t>Villa Medanos</t>
  </si>
  <si>
    <t>Contra Costa</t>
  </si>
  <si>
    <t>Willow Glen Apartments</t>
  </si>
  <si>
    <t>Imperial VI</t>
  </si>
  <si>
    <t>Imperial</t>
  </si>
  <si>
    <t>Walnut Windmere</t>
  </si>
  <si>
    <t>Yolo</t>
  </si>
  <si>
    <t>CA-19-473</t>
  </si>
  <si>
    <t>CA-19-474</t>
  </si>
  <si>
    <t>CA-19-475</t>
  </si>
  <si>
    <t>CA-19-478</t>
  </si>
  <si>
    <t>Summit View Apartments</t>
  </si>
  <si>
    <t>Whittier &amp; Downey NW</t>
  </si>
  <si>
    <t>Emerson Apartments</t>
  </si>
  <si>
    <t>Ashley Willowbrook</t>
  </si>
  <si>
    <t>Markham Plaza I</t>
  </si>
  <si>
    <t>St. Anton Tasman Apartments</t>
  </si>
  <si>
    <t>Santa Clara</t>
  </si>
  <si>
    <t xml:space="preserve">Lenzen Square </t>
  </si>
  <si>
    <t>Blackstone &amp; McKinley TOD</t>
  </si>
  <si>
    <t>Palm View Apartments</t>
  </si>
  <si>
    <t xml:space="preserve">Bennett House </t>
  </si>
  <si>
    <t>Isla de Los Angeles</t>
  </si>
  <si>
    <t>Palm Court</t>
  </si>
  <si>
    <t xml:space="preserve">Vista Park I  </t>
  </si>
  <si>
    <t>Fresno</t>
  </si>
  <si>
    <t>Nevada</t>
  </si>
  <si>
    <t>Marin</t>
  </si>
  <si>
    <t>Courtyards at Penn Valley</t>
  </si>
  <si>
    <t>Breezewood Apartments</t>
  </si>
  <si>
    <t>Salinas Pointe Apartments</t>
  </si>
  <si>
    <t>Park Western Apartments</t>
  </si>
  <si>
    <t>Firestone Phoenix</t>
  </si>
  <si>
    <t>Stonegate Village Phase I</t>
  </si>
  <si>
    <t>Stanislaus</t>
  </si>
  <si>
    <t>CA-19-701</t>
  </si>
  <si>
    <t>Corvin Apartments</t>
  </si>
  <si>
    <t>CA-19-703</t>
  </si>
  <si>
    <t>Kristen Court Apartments II</t>
  </si>
  <si>
    <t>Sutter</t>
  </si>
  <si>
    <t>CA-19-700</t>
  </si>
  <si>
    <t>NOVA Apartments</t>
  </si>
  <si>
    <t>CA-19-483</t>
  </si>
  <si>
    <t>CA-19-484</t>
  </si>
  <si>
    <t>CA-19-485</t>
  </si>
  <si>
    <t>CA-19-486</t>
  </si>
  <si>
    <t>CA-19-487</t>
  </si>
  <si>
    <t>CA-19-488</t>
  </si>
  <si>
    <t>CA-19-489</t>
  </si>
  <si>
    <t>CA-19-490</t>
  </si>
  <si>
    <t>CA-19-491</t>
  </si>
  <si>
    <t>CA-19-492</t>
  </si>
  <si>
    <t>CA-19-495</t>
  </si>
  <si>
    <t>CA-19-496</t>
  </si>
  <si>
    <t>CA-19-497</t>
  </si>
  <si>
    <t>CA-19-498</t>
  </si>
  <si>
    <t>CA-19-499</t>
  </si>
  <si>
    <t>CA-19-500</t>
  </si>
  <si>
    <t>CA-19-501</t>
  </si>
  <si>
    <t>CA-19-502</t>
  </si>
  <si>
    <t>CA-19-503</t>
  </si>
  <si>
    <t>CA-19-504</t>
  </si>
  <si>
    <t>CA-19-505</t>
  </si>
  <si>
    <t>CA-19-506</t>
  </si>
  <si>
    <t>CA-19-509</t>
  </si>
  <si>
    <t>CA-19-510</t>
  </si>
  <si>
    <t>CA-19-515</t>
  </si>
  <si>
    <t>Carson Terrace Senior Apartments</t>
  </si>
  <si>
    <t xml:space="preserve">Carson </t>
  </si>
  <si>
    <t>Whittiter Place Apartments Phase II</t>
  </si>
  <si>
    <t>Unincorporated Los Angeles</t>
  </si>
  <si>
    <t>Salinas</t>
  </si>
  <si>
    <t>Fremont</t>
  </si>
  <si>
    <t>Colorado East</t>
  </si>
  <si>
    <t>Pavilion Court Apartments</t>
  </si>
  <si>
    <t>Pico Rivera</t>
  </si>
  <si>
    <t>Noble Tower Apartments</t>
  </si>
  <si>
    <t>Oakland</t>
  </si>
  <si>
    <t>Wesley Terrace</t>
  </si>
  <si>
    <t>14th &amp; Commercial Apartments</t>
  </si>
  <si>
    <t>Kimberly Park Apartments</t>
  </si>
  <si>
    <t>Victorville</t>
  </si>
  <si>
    <t>San Bernardino</t>
  </si>
  <si>
    <t>HiFi Collective</t>
  </si>
  <si>
    <t>Coldstream Commons</t>
  </si>
  <si>
    <t>Truckee</t>
  </si>
  <si>
    <t>Coliseum Place</t>
  </si>
  <si>
    <t xml:space="preserve">Oakland </t>
  </si>
  <si>
    <t xml:space="preserve">Bermuda Gardens </t>
  </si>
  <si>
    <t>San Leandro</t>
  </si>
  <si>
    <t>Cameron Park Apartments</t>
  </si>
  <si>
    <t>West Covina</t>
  </si>
  <si>
    <t>Woodlake Terrace</t>
  </si>
  <si>
    <t>Woodlake</t>
  </si>
  <si>
    <t>Tulare</t>
  </si>
  <si>
    <t>PATH Villas Hollywood</t>
  </si>
  <si>
    <t>Campus Oaks Apartments Phase 2</t>
  </si>
  <si>
    <t>Roseville</t>
  </si>
  <si>
    <t>Placer</t>
  </si>
  <si>
    <t>Willett Ranch</t>
  </si>
  <si>
    <t>Ventura</t>
  </si>
  <si>
    <t>PATH Villas Montclair - Gramercy</t>
  </si>
  <si>
    <t>New Construction and Acquisition &amp; Rehabilitation</t>
  </si>
  <si>
    <t>Valley Palms Apartments</t>
  </si>
  <si>
    <t>San Jose</t>
  </si>
  <si>
    <t>Sunnydale HOPE SF Block 6</t>
  </si>
  <si>
    <t>Hallmark House Apartments</t>
  </si>
  <si>
    <t>Redwood City</t>
  </si>
  <si>
    <t>Huntington Pointe Apartments</t>
  </si>
  <si>
    <t>Huntington Beach</t>
  </si>
  <si>
    <t>Hermosa Vista Apartments</t>
  </si>
  <si>
    <t>Lakeview Terrace Apartments</t>
  </si>
  <si>
    <t>Los Angeles (Pacoima)</t>
  </si>
  <si>
    <t>14C VHHP Apartments</t>
  </si>
  <si>
    <t>Longshore Cove Apartments</t>
  </si>
  <si>
    <t>Vallejo</t>
  </si>
  <si>
    <t>Quetzal Gardens</t>
  </si>
  <si>
    <t>Hamlin Hotel</t>
  </si>
  <si>
    <t>River Park Manor</t>
  </si>
  <si>
    <t>Napa</t>
  </si>
  <si>
    <t>Charter Oaks Apartments</t>
  </si>
  <si>
    <t>Firmin Court</t>
  </si>
  <si>
    <t>CA-19-516</t>
  </si>
  <si>
    <t>CA-19-517</t>
  </si>
  <si>
    <t>CA-19-518</t>
  </si>
  <si>
    <t>CA-19-520</t>
  </si>
  <si>
    <t>CA-19-521</t>
  </si>
  <si>
    <t>CA-19-522</t>
  </si>
  <si>
    <t>CA-19-523</t>
  </si>
  <si>
    <t>CA-19-524</t>
  </si>
  <si>
    <t>CA-19-526</t>
  </si>
  <si>
    <t>CA-19-527</t>
  </si>
  <si>
    <t>CA-19-528</t>
  </si>
  <si>
    <t>CA-19-529</t>
  </si>
  <si>
    <t>CA-19-530</t>
  </si>
  <si>
    <t>CA-19-531</t>
  </si>
  <si>
    <t>CA-19-532</t>
  </si>
  <si>
    <t>CA-19-533</t>
  </si>
  <si>
    <t>CA-19-534</t>
  </si>
  <si>
    <t>CA-19-535</t>
  </si>
  <si>
    <t>CA-19-536</t>
  </si>
  <si>
    <t>CA-19-537</t>
  </si>
  <si>
    <t>CA-19-538</t>
  </si>
  <si>
    <t>CA-19-539</t>
  </si>
  <si>
    <t>CA-19-540</t>
  </si>
  <si>
    <t>CA-19-541</t>
  </si>
  <si>
    <t>CA-19-542</t>
  </si>
  <si>
    <t>CA-19-543</t>
  </si>
  <si>
    <t>CA-19-544</t>
  </si>
  <si>
    <t>CA-19-545</t>
  </si>
  <si>
    <t>CA-19-548</t>
  </si>
  <si>
    <t>CA-19-549</t>
  </si>
  <si>
    <t>CA-19-550</t>
  </si>
  <si>
    <t>CA-19-551</t>
  </si>
  <si>
    <t>CA-19-552</t>
  </si>
  <si>
    <t>CA-19-553</t>
  </si>
  <si>
    <t>CA-19-554</t>
  </si>
  <si>
    <t>CA-19-555</t>
  </si>
  <si>
    <t>CA-19-556</t>
  </si>
  <si>
    <t>CA-19-557</t>
  </si>
  <si>
    <t>CA-19-558</t>
  </si>
  <si>
    <t>CA-19-559</t>
  </si>
  <si>
    <t>CA-19-560</t>
  </si>
  <si>
    <t>CA-19-561</t>
  </si>
  <si>
    <t>CA-19-562</t>
  </si>
  <si>
    <t>CA-19-563</t>
  </si>
  <si>
    <t>CA-19-564</t>
  </si>
  <si>
    <t>CA-19-565</t>
  </si>
  <si>
    <t>Liberty Square</t>
  </si>
  <si>
    <t>El Monte</t>
  </si>
  <si>
    <t>New Construction</t>
  </si>
  <si>
    <t>El Monte Metro</t>
  </si>
  <si>
    <t>Stockton</t>
  </si>
  <si>
    <t>San Joaquin</t>
  </si>
  <si>
    <t>Manzanita Family Apartments</t>
  </si>
  <si>
    <t>Cecil Residential Apartments</t>
  </si>
  <si>
    <t>CA-19-566</t>
  </si>
  <si>
    <t>CA-19-567</t>
  </si>
  <si>
    <t>CA-19-568</t>
  </si>
  <si>
    <t>Bernal Dwellings</t>
  </si>
  <si>
    <t>Villa Valley Apartments</t>
  </si>
  <si>
    <t>Van Nuys</t>
  </si>
  <si>
    <t>BFHP Hope Center Permanent Supportive Housing</t>
  </si>
  <si>
    <t>Berkeley</t>
  </si>
  <si>
    <t>BRIDGE Berkeley Way Affordable</t>
  </si>
  <si>
    <t>Hobart Gardens</t>
  </si>
  <si>
    <t>Marina Heights Apartments</t>
  </si>
  <si>
    <t>Pittsburg</t>
  </si>
  <si>
    <t>Parkside Garden Apartments</t>
  </si>
  <si>
    <t xml:space="preserve">Lompoc        </t>
  </si>
  <si>
    <t>Santa Barbara</t>
  </si>
  <si>
    <t>Arbor Square</t>
  </si>
  <si>
    <t>Lompoc</t>
  </si>
  <si>
    <t>555 Larkin/500-520 Turk</t>
  </si>
  <si>
    <t>East Block Senior Apartments</t>
  </si>
  <si>
    <t>Mariner's Village</t>
  </si>
  <si>
    <t>Hawaiian Gardens Apartments</t>
  </si>
  <si>
    <t>Hawaiian Gardens</t>
  </si>
  <si>
    <t xml:space="preserve">Jamboree PSH Econo Lodge Apartments </t>
  </si>
  <si>
    <t xml:space="preserve">Anaheim </t>
  </si>
  <si>
    <t>Hidden Cove Apartments</t>
  </si>
  <si>
    <t>Bay Point</t>
  </si>
  <si>
    <t>Aurora Apartments</t>
  </si>
  <si>
    <t>1064 Mission Permanent Supportive Housing</t>
  </si>
  <si>
    <t>Rose Apartments</t>
  </si>
  <si>
    <t>Venice</t>
  </si>
  <si>
    <t>East Block Family Apartments</t>
  </si>
  <si>
    <t>Windsor Gardens</t>
  </si>
  <si>
    <t>Escondido</t>
  </si>
  <si>
    <t>Desert Villas Apartments</t>
  </si>
  <si>
    <t>El Centro</t>
  </si>
  <si>
    <t>Orchard Park Apartments</t>
  </si>
  <si>
    <t>Beaumont</t>
  </si>
  <si>
    <t>Woodbridge Apartments</t>
  </si>
  <si>
    <t>Long Beach</t>
  </si>
  <si>
    <t>950 ECR</t>
  </si>
  <si>
    <t>Mountain View</t>
  </si>
  <si>
    <t>Apple Tree Village</t>
  </si>
  <si>
    <t>Pleasant Village Apartments</t>
  </si>
  <si>
    <t>Stone Pine Meadow</t>
  </si>
  <si>
    <t>Tracy</t>
  </si>
  <si>
    <t>Sierra Sunrise Senior Apartments</t>
  </si>
  <si>
    <t>Carmichael</t>
  </si>
  <si>
    <t>Rental Assistance Demonstration Phase I</t>
  </si>
  <si>
    <t>PCH &amp; Magnolia</t>
  </si>
  <si>
    <t xml:space="preserve">Keeler Court Apartments </t>
  </si>
  <si>
    <t xml:space="preserve">Parkside Terrace </t>
  </si>
  <si>
    <t>Park Villas Apartments</t>
  </si>
  <si>
    <t>National City</t>
  </si>
  <si>
    <t>Arena Seniors Apartments</t>
  </si>
  <si>
    <t>Dahlia Apartments</t>
  </si>
  <si>
    <t xml:space="preserve">Del Monte Manor </t>
  </si>
  <si>
    <t xml:space="preserve">Seaside </t>
  </si>
  <si>
    <t>Ethel Arnold Apartments</t>
  </si>
  <si>
    <t>Old Elm Village</t>
  </si>
  <si>
    <t>Petaluma</t>
  </si>
  <si>
    <t>Sonoma</t>
  </si>
  <si>
    <t>South Park Scattered Sites</t>
  </si>
  <si>
    <t>Robert Farrell &amp; Western Gardens Apartments</t>
  </si>
  <si>
    <t>11408 S Central Ave</t>
  </si>
  <si>
    <t>Maceo May Apartments</t>
  </si>
  <si>
    <t>Altrudy Lane Seniors</t>
  </si>
  <si>
    <t>Yorba Linda</t>
  </si>
  <si>
    <t>Rehabilitation</t>
  </si>
  <si>
    <t>CA-19-571</t>
  </si>
  <si>
    <t xml:space="preserve">Quail Run Apartments </t>
  </si>
  <si>
    <t>Santa Rosa</t>
  </si>
  <si>
    <t>CA-19-572</t>
  </si>
  <si>
    <t xml:space="preserve">Santa Ana Towers </t>
  </si>
  <si>
    <t>Santa Ana</t>
  </si>
  <si>
    <t>CA-19-573</t>
  </si>
  <si>
    <t>Royals I &amp; II Apartments</t>
  </si>
  <si>
    <t>CA-19-574</t>
  </si>
  <si>
    <t>Pacific Rim Apartments</t>
  </si>
  <si>
    <t>CA-19-575</t>
  </si>
  <si>
    <t>Mission Terrace Apartments</t>
  </si>
  <si>
    <t>CA-19-576</t>
  </si>
  <si>
    <t>Sycamore Ridge Family Apartments</t>
  </si>
  <si>
    <t>Willows</t>
  </si>
  <si>
    <t>Glenn</t>
  </si>
  <si>
    <t>CA-19-577</t>
  </si>
  <si>
    <t>Ukiah Senior Apartments</t>
  </si>
  <si>
    <t xml:space="preserve">Ukiah   </t>
  </si>
  <si>
    <t>Mendocino</t>
  </si>
  <si>
    <t>CA-19-578</t>
  </si>
  <si>
    <t>Cinnamon Villas II</t>
  </si>
  <si>
    <t>Lemoore</t>
  </si>
  <si>
    <t>Kings</t>
  </si>
  <si>
    <t>CA-19-579</t>
  </si>
  <si>
    <t>Amaya Village</t>
  </si>
  <si>
    <t>Orange Cove</t>
  </si>
  <si>
    <t>CA-19-580</t>
  </si>
  <si>
    <t>El Dorado Family Apartments</t>
  </si>
  <si>
    <t>CA-19-581</t>
  </si>
  <si>
    <t>Frederick Douglas Haynes Gardens Apartments</t>
  </si>
  <si>
    <t>CA-19-583</t>
  </si>
  <si>
    <t>Virginia Street Studios</t>
  </si>
  <si>
    <t>CA-19-584</t>
  </si>
  <si>
    <t>Holiday Manor Apartments</t>
  </si>
  <si>
    <t>Oxnard</t>
  </si>
  <si>
    <t>CA-19-585</t>
  </si>
  <si>
    <t>Pacific Palms Apartments</t>
  </si>
  <si>
    <t>Palm Springs</t>
  </si>
  <si>
    <t>CA-19-586</t>
  </si>
  <si>
    <t>Kensington Homes</t>
  </si>
  <si>
    <t>Lancaster</t>
  </si>
  <si>
    <t>CA-19-587</t>
  </si>
  <si>
    <t>Castle Argyle</t>
  </si>
  <si>
    <t>CA-19-588</t>
  </si>
  <si>
    <t>Twin Rivers Block B and E</t>
  </si>
  <si>
    <t>CA-19-589</t>
  </si>
  <si>
    <t>Golden West Tower</t>
  </si>
  <si>
    <t>Torrance</t>
  </si>
  <si>
    <t>CA-19-590</t>
  </si>
  <si>
    <t>Mission Village II</t>
  </si>
  <si>
    <t>Temecula</t>
  </si>
  <si>
    <t>CA-19-591</t>
  </si>
  <si>
    <t>Coggins Square Apartments</t>
  </si>
  <si>
    <t>Walnut Creek</t>
  </si>
  <si>
    <t>CA-19-592</t>
  </si>
  <si>
    <t xml:space="preserve">Hayes Valley South </t>
  </si>
  <si>
    <t>CA-19-595</t>
  </si>
  <si>
    <t>Walnut Studios</t>
  </si>
  <si>
    <t>San Carlos</t>
  </si>
  <si>
    <t>CA-19-596</t>
  </si>
  <si>
    <t>Plaza de Cabrillo</t>
  </si>
  <si>
    <t>CA-19-597</t>
  </si>
  <si>
    <t>The Concord</t>
  </si>
  <si>
    <t>Pasadena</t>
  </si>
  <si>
    <t>CA-19-598</t>
  </si>
  <si>
    <t>Cathedral Palms Senior Apartments</t>
  </si>
  <si>
    <t>Cathedral City</t>
  </si>
  <si>
    <t>CA-19-601</t>
  </si>
  <si>
    <t>Agave at Elk Grove</t>
  </si>
  <si>
    <t>Elk Grove</t>
  </si>
  <si>
    <t>CA-19-602</t>
  </si>
  <si>
    <t>Granite Pointe Apartments</t>
  </si>
  <si>
    <t>CA-19-603</t>
  </si>
  <si>
    <t>CCBA Senior Garden Apartments</t>
  </si>
  <si>
    <t>Seaside</t>
  </si>
  <si>
    <t>Redding</t>
  </si>
  <si>
    <t>Fairfield</t>
  </si>
  <si>
    <t>Lamont</t>
  </si>
  <si>
    <t>Corona</t>
  </si>
  <si>
    <t>Live Oak</t>
  </si>
  <si>
    <t>Fairfax</t>
  </si>
  <si>
    <t>West Hollywood</t>
  </si>
  <si>
    <t>Sylmar</t>
  </si>
  <si>
    <t>Calexico, Seeley, Holtville, Brawley</t>
  </si>
  <si>
    <t>Irvine</t>
  </si>
  <si>
    <t>Davis</t>
  </si>
  <si>
    <t>Penn Valley</t>
  </si>
  <si>
    <t xml:space="preserve">Patterson  </t>
  </si>
  <si>
    <t>Hercules</t>
  </si>
  <si>
    <t>Antioch</t>
  </si>
  <si>
    <t>Chula Vista</t>
  </si>
  <si>
    <t>Hayward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</si>
</sst>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0.00000"/>
    <numFmt numFmtId="166" formatCode="mm/dd/yy;@"/>
    <numFmt numFmtId="167" formatCode="0.0%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6" fillId="0" borderId="0">
      <alignment vertical="top"/>
    </xf>
    <xf numFmtId="0" fontId="6" fillId="0" borderId="0">
      <alignment vertical="top"/>
    </xf>
  </cellStyleXfs>
  <cellXfs count="44">
    <xf numFmtId="0" fontId="0" fillId="0" borderId="0" xfId="0"/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164" fontId="4" fillId="0" borderId="0" xfId="0" applyNumberFormat="1" applyFont="1" applyFill="1"/>
    <xf numFmtId="0" fontId="4" fillId="0" borderId="0" xfId="0" applyFont="1" applyFill="1"/>
    <xf numFmtId="165" fontId="4" fillId="0" borderId="0" xfId="0" applyNumberFormat="1" applyFont="1" applyFill="1"/>
    <xf numFmtId="0" fontId="3" fillId="0" borderId="0" xfId="0" applyFont="1" applyFill="1"/>
    <xf numFmtId="164" fontId="3" fillId="0" borderId="0" xfId="0" applyNumberFormat="1" applyFont="1" applyFill="1"/>
    <xf numFmtId="3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3" fontId="3" fillId="0" borderId="0" xfId="0" applyNumberFormat="1" applyFont="1" applyFill="1"/>
    <xf numFmtId="167" fontId="4" fillId="0" borderId="0" xfId="0" applyNumberFormat="1" applyFont="1" applyFill="1" applyAlignment="1">
      <alignment horizontal="center"/>
    </xf>
    <xf numFmtId="167" fontId="3" fillId="0" borderId="0" xfId="0" applyNumberFormat="1" applyFont="1" applyFill="1" applyAlignment="1">
      <alignment horizontal="center"/>
    </xf>
    <xf numFmtId="9" fontId="4" fillId="0" borderId="0" xfId="0" applyNumberFormat="1" applyFont="1" applyFill="1" applyAlignment="1">
      <alignment horizontal="center"/>
    </xf>
    <xf numFmtId="9" fontId="3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wrapText="1"/>
    </xf>
    <xf numFmtId="167" fontId="2" fillId="0" borderId="1" xfId="0" applyNumberFormat="1" applyFont="1" applyFill="1" applyBorder="1" applyAlignment="1">
      <alignment horizontal="center" wrapText="1"/>
    </xf>
    <xf numFmtId="9" fontId="2" fillId="0" borderId="1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wrapText="1"/>
    </xf>
    <xf numFmtId="1" fontId="4" fillId="0" borderId="0" xfId="0" applyNumberFormat="1" applyFont="1" applyFill="1"/>
    <xf numFmtId="0" fontId="4" fillId="0" borderId="0" xfId="0" applyFont="1" applyFill="1" applyBorder="1"/>
    <xf numFmtId="164" fontId="4" fillId="0" borderId="0" xfId="0" applyNumberFormat="1" applyFont="1" applyFill="1" applyBorder="1"/>
    <xf numFmtId="166" fontId="7" fillId="0" borderId="0" xfId="1" applyNumberFormat="1" applyFont="1" applyFill="1" applyBorder="1" applyAlignment="1">
      <alignment horizontal="left"/>
    </xf>
    <xf numFmtId="3" fontId="7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Fill="1" applyBorder="1"/>
    <xf numFmtId="0" fontId="3" fillId="0" borderId="0" xfId="0" applyFont="1" applyFill="1" applyAlignment="1">
      <alignment horizontal="right"/>
    </xf>
    <xf numFmtId="164" fontId="4" fillId="0" borderId="1" xfId="0" applyNumberFormat="1" applyFont="1" applyFill="1" applyBorder="1"/>
    <xf numFmtId="167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64" fontId="3" fillId="0" borderId="2" xfId="0" applyNumberFormat="1" applyFont="1" applyFill="1" applyBorder="1"/>
    <xf numFmtId="167" fontId="3" fillId="0" borderId="2" xfId="0" applyNumberFormat="1" applyFont="1" applyFill="1" applyBorder="1" applyAlignment="1">
      <alignment horizontal="center"/>
    </xf>
    <xf numFmtId="165" fontId="3" fillId="0" borderId="2" xfId="0" applyNumberFormat="1" applyFont="1" applyFill="1" applyBorder="1"/>
  </cellXfs>
  <cellStyles count="3">
    <cellStyle name="Normal" xfId="0" builtinId="0"/>
    <cellStyle name="Normal 18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5%20Non-Competitive%20Projects/2019/2019%204%25%20E-Apps/19-563%20E-A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-App Completion "/>
      <sheetName val="Checklist Items "/>
      <sheetName val="Instructions-Electronic Submit"/>
      <sheetName val="Checklist Items (Non-Joint App)"/>
      <sheetName val="Application"/>
      <sheetName val="Sources and Uses Budget"/>
      <sheetName val="Sources and Basis Breakdown"/>
      <sheetName val="Basis &amp; Credits"/>
      <sheetName val="FARMWORKER Basis &amp; Credits"/>
      <sheetName val="15 Year Pro Forma"/>
      <sheetName val="Subsidy Contract Calculation"/>
      <sheetName val="Post-award Instructions"/>
      <sheetName val="Post-award Project Cost Changes"/>
    </sheetNames>
    <sheetDataSet>
      <sheetData sheetId="0"/>
      <sheetData sheetId="1"/>
      <sheetData sheetId="2"/>
      <sheetData sheetId="3"/>
      <sheetData sheetId="4">
        <row r="18">
          <cell r="H18" t="str">
            <v>Altrudy Lane Seniors</v>
          </cell>
        </row>
      </sheetData>
      <sheetData sheetId="5">
        <row r="5">
          <cell r="C5"/>
        </row>
      </sheetData>
      <sheetData sheetId="6"/>
      <sheetData sheetId="7">
        <row r="11">
          <cell r="T11">
            <v>15983211</v>
          </cell>
        </row>
        <row r="49">
          <cell r="AB49">
            <v>0.92103389999999996</v>
          </cell>
        </row>
      </sheetData>
      <sheetData sheetId="8"/>
      <sheetData sheetId="9">
        <row r="4">
          <cell r="E4">
            <v>638160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175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3.7109375" style="6" customWidth="1"/>
    <col min="2" max="2" width="29.85546875" style="6" customWidth="1"/>
    <col min="3" max="3" width="25.7109375" style="6" customWidth="1"/>
    <col min="4" max="4" width="15.7109375" style="6" customWidth="1"/>
    <col min="5" max="5" width="25.7109375" style="6" customWidth="1"/>
    <col min="6" max="7" width="9.28515625" style="6" bestFit="1" customWidth="1"/>
    <col min="8" max="9" width="15.7109375" style="6" customWidth="1"/>
    <col min="10" max="11" width="15.7109375" style="5" customWidth="1"/>
    <col min="12" max="12" width="12.7109375" style="13" customWidth="1"/>
    <col min="13" max="13" width="15.7109375" style="5" customWidth="1"/>
    <col min="14" max="14" width="12.7109375" style="6" customWidth="1"/>
    <col min="15" max="15" width="12.7109375" style="5" customWidth="1"/>
    <col min="16" max="16" width="12.7109375" style="15" customWidth="1"/>
    <col min="17" max="17" width="15.7109375" style="5" customWidth="1"/>
    <col min="18" max="18" width="12.7109375" style="13" customWidth="1"/>
    <col min="19" max="20" width="10.7109375" style="7" customWidth="1"/>
    <col min="21" max="21" width="15.7109375" style="5" customWidth="1"/>
    <col min="22" max="22" width="12.7109375" style="6" customWidth="1"/>
    <col min="23" max="16384" width="9.140625" style="6"/>
  </cols>
  <sheetData>
    <row r="1" spans="1:22" s="1" customFormat="1" ht="78" customHeight="1" x14ac:dyDescent="0.25">
      <c r="A1" s="17" t="s">
        <v>19</v>
      </c>
      <c r="B1" s="17" t="s">
        <v>20</v>
      </c>
      <c r="C1" s="20" t="s">
        <v>23</v>
      </c>
      <c r="D1" s="20" t="s">
        <v>0</v>
      </c>
      <c r="E1" s="20" t="s">
        <v>24</v>
      </c>
      <c r="F1" s="21" t="s">
        <v>25</v>
      </c>
      <c r="G1" s="21" t="s">
        <v>26</v>
      </c>
      <c r="H1" s="18" t="s">
        <v>21</v>
      </c>
      <c r="I1" s="18" t="s">
        <v>22</v>
      </c>
      <c r="J1" s="22" t="s">
        <v>27</v>
      </c>
      <c r="K1" s="19" t="s">
        <v>28</v>
      </c>
      <c r="L1" s="23" t="s">
        <v>29</v>
      </c>
      <c r="M1" s="19" t="s">
        <v>30</v>
      </c>
      <c r="N1" s="21" t="s">
        <v>31</v>
      </c>
      <c r="O1" s="19" t="s">
        <v>32</v>
      </c>
      <c r="P1" s="24" t="s">
        <v>33</v>
      </c>
      <c r="Q1" s="19" t="s">
        <v>34</v>
      </c>
      <c r="R1" s="23" t="s">
        <v>35</v>
      </c>
      <c r="S1" s="25" t="s">
        <v>36</v>
      </c>
      <c r="T1" s="25" t="s">
        <v>37</v>
      </c>
      <c r="U1" s="19" t="s">
        <v>38</v>
      </c>
      <c r="V1" s="21" t="s">
        <v>39</v>
      </c>
    </row>
    <row r="2" spans="1:22" x14ac:dyDescent="0.25">
      <c r="A2" s="2" t="s">
        <v>40</v>
      </c>
      <c r="B2" s="3" t="s">
        <v>41</v>
      </c>
      <c r="C2" s="6" t="s">
        <v>220</v>
      </c>
      <c r="D2" s="6" t="s">
        <v>42</v>
      </c>
      <c r="E2" s="6" t="s">
        <v>43</v>
      </c>
      <c r="F2" s="6">
        <v>125</v>
      </c>
      <c r="G2" s="6">
        <v>124</v>
      </c>
      <c r="H2" s="4">
        <v>2763433</v>
      </c>
      <c r="I2" s="4"/>
      <c r="J2" s="5">
        <v>87674362</v>
      </c>
      <c r="K2" s="5">
        <v>40113000</v>
      </c>
      <c r="L2" s="13">
        <f t="shared" ref="L2:L35" si="0">K2/J2</f>
        <v>0.45752257655436374</v>
      </c>
      <c r="M2" s="5">
        <v>10500000</v>
      </c>
      <c r="N2" s="13">
        <f t="shared" ref="N2:N35" si="1">M2/J2</f>
        <v>0.11976135053027247</v>
      </c>
      <c r="P2" s="13">
        <f t="shared" ref="P2:P35" si="2">O2/J2</f>
        <v>0</v>
      </c>
      <c r="Q2" s="5">
        <v>11364006</v>
      </c>
      <c r="R2" s="13">
        <f t="shared" ref="R2:R35" si="3">Q2/J2</f>
        <v>0.12961606723753519</v>
      </c>
      <c r="S2" s="7">
        <v>0.92990700000000004</v>
      </c>
      <c r="T2" s="7">
        <v>0</v>
      </c>
      <c r="U2" s="5">
        <v>25697356</v>
      </c>
      <c r="V2" s="13">
        <f t="shared" ref="V2:V42" si="4">U2/J2</f>
        <v>0.29310000567782862</v>
      </c>
    </row>
    <row r="3" spans="1:22" x14ac:dyDescent="0.25">
      <c r="A3" s="2" t="s">
        <v>47</v>
      </c>
      <c r="B3" s="3" t="s">
        <v>48</v>
      </c>
      <c r="C3" s="6" t="s">
        <v>190</v>
      </c>
      <c r="D3" s="6" t="s">
        <v>49</v>
      </c>
      <c r="E3" s="6" t="s">
        <v>43</v>
      </c>
      <c r="F3" s="6">
        <v>51</v>
      </c>
      <c r="G3" s="6">
        <v>50</v>
      </c>
      <c r="H3" s="4">
        <v>1350376</v>
      </c>
      <c r="I3" s="4"/>
      <c r="J3" s="5">
        <v>35126609</v>
      </c>
      <c r="K3" s="5">
        <v>5369728</v>
      </c>
      <c r="L3" s="13">
        <f t="shared" si="0"/>
        <v>0.15286781596253712</v>
      </c>
      <c r="M3" s="5">
        <v>15206657</v>
      </c>
      <c r="N3" s="13">
        <f t="shared" si="1"/>
        <v>0.43290990599177964</v>
      </c>
      <c r="P3" s="13">
        <f t="shared" si="2"/>
        <v>0</v>
      </c>
      <c r="Q3" s="5">
        <v>1300000</v>
      </c>
      <c r="R3" s="13">
        <f t="shared" si="3"/>
        <v>3.7008980855510416E-2</v>
      </c>
      <c r="S3" s="7">
        <v>0.98121999999999998</v>
      </c>
      <c r="T3" s="7">
        <v>0</v>
      </c>
      <c r="U3" s="5">
        <v>13250224</v>
      </c>
      <c r="V3" s="13">
        <f t="shared" si="4"/>
        <v>0.37721329719017282</v>
      </c>
    </row>
    <row r="4" spans="1:22" x14ac:dyDescent="0.25">
      <c r="A4" s="2" t="s">
        <v>50</v>
      </c>
      <c r="B4" s="3" t="s">
        <v>51</v>
      </c>
      <c r="C4" s="6" t="s">
        <v>432</v>
      </c>
      <c r="D4" s="6" t="s">
        <v>52</v>
      </c>
      <c r="E4" s="6" t="s">
        <v>46</v>
      </c>
      <c r="F4" s="6">
        <v>133</v>
      </c>
      <c r="G4" s="6">
        <v>132</v>
      </c>
      <c r="H4" s="4">
        <v>1897359</v>
      </c>
      <c r="I4" s="4"/>
      <c r="J4" s="5">
        <v>57936590</v>
      </c>
      <c r="K4" s="5">
        <v>31400000</v>
      </c>
      <c r="L4" s="13">
        <f t="shared" si="0"/>
        <v>0.54197183507003088</v>
      </c>
      <c r="M4" s="5">
        <v>0</v>
      </c>
      <c r="N4" s="13">
        <f t="shared" si="1"/>
        <v>0</v>
      </c>
      <c r="P4" s="13">
        <f t="shared" si="2"/>
        <v>0</v>
      </c>
      <c r="Q4" s="5">
        <v>7942472</v>
      </c>
      <c r="R4" s="13">
        <f t="shared" si="3"/>
        <v>0.13708904856153944</v>
      </c>
      <c r="S4" s="7">
        <v>0.98</v>
      </c>
      <c r="T4" s="7">
        <v>0</v>
      </c>
      <c r="U4" s="5">
        <v>18594118</v>
      </c>
      <c r="V4" s="13">
        <f t="shared" si="4"/>
        <v>0.3209391163684297</v>
      </c>
    </row>
    <row r="5" spans="1:22" x14ac:dyDescent="0.25">
      <c r="A5" s="2" t="s">
        <v>53</v>
      </c>
      <c r="B5" s="3" t="s">
        <v>54</v>
      </c>
      <c r="C5" s="6" t="s">
        <v>55</v>
      </c>
      <c r="D5" s="6" t="s">
        <v>55</v>
      </c>
      <c r="E5" s="6" t="s">
        <v>46</v>
      </c>
      <c r="F5" s="6">
        <v>126</v>
      </c>
      <c r="G5" s="6">
        <v>125</v>
      </c>
      <c r="H5" s="4">
        <v>1060703</v>
      </c>
      <c r="I5" s="4"/>
      <c r="J5" s="5">
        <v>32382519</v>
      </c>
      <c r="K5" s="5">
        <v>17200000</v>
      </c>
      <c r="L5" s="13">
        <f t="shared" si="0"/>
        <v>0.53115077304517289</v>
      </c>
      <c r="M5" s="5">
        <v>0</v>
      </c>
      <c r="N5" s="13">
        <f t="shared" si="1"/>
        <v>0</v>
      </c>
      <c r="P5" s="13">
        <f t="shared" si="2"/>
        <v>0</v>
      </c>
      <c r="Q5" s="5">
        <v>4787630</v>
      </c>
      <c r="R5" s="13">
        <f t="shared" si="3"/>
        <v>0.14784612648571285</v>
      </c>
      <c r="S5" s="7">
        <v>0.98</v>
      </c>
      <c r="T5" s="7">
        <v>0</v>
      </c>
      <c r="U5" s="5">
        <v>10394889</v>
      </c>
      <c r="V5" s="13">
        <f t="shared" si="4"/>
        <v>0.32100310046911423</v>
      </c>
    </row>
    <row r="6" spans="1:22" x14ac:dyDescent="0.25">
      <c r="A6" s="2" t="s">
        <v>56</v>
      </c>
      <c r="B6" s="3" t="s">
        <v>57</v>
      </c>
      <c r="C6" s="6" t="s">
        <v>433</v>
      </c>
      <c r="D6" s="6" t="s">
        <v>58</v>
      </c>
      <c r="E6" s="6" t="s">
        <v>46</v>
      </c>
      <c r="F6" s="6">
        <v>180</v>
      </c>
      <c r="G6" s="6">
        <v>178</v>
      </c>
      <c r="H6" s="4">
        <v>602852</v>
      </c>
      <c r="I6" s="4"/>
      <c r="J6" s="5">
        <v>21397370</v>
      </c>
      <c r="K6" s="5">
        <v>9370000</v>
      </c>
      <c r="L6" s="13">
        <f t="shared" si="0"/>
        <v>0.43790428449851548</v>
      </c>
      <c r="M6" s="5">
        <v>0</v>
      </c>
      <c r="N6" s="13">
        <f t="shared" si="1"/>
        <v>0</v>
      </c>
      <c r="O6" s="5">
        <v>2500000</v>
      </c>
      <c r="P6" s="13">
        <f t="shared" si="2"/>
        <v>0.11683678882030829</v>
      </c>
      <c r="Q6" s="5">
        <v>3800270</v>
      </c>
      <c r="R6" s="13">
        <f t="shared" si="3"/>
        <v>0.17760453738006118</v>
      </c>
      <c r="S6" s="7">
        <v>0.95</v>
      </c>
      <c r="T6" s="7">
        <v>0</v>
      </c>
      <c r="U6" s="5">
        <v>5727100</v>
      </c>
      <c r="V6" s="13">
        <f t="shared" si="4"/>
        <v>0.26765438930111507</v>
      </c>
    </row>
    <row r="7" spans="1:22" x14ac:dyDescent="0.25">
      <c r="A7" s="2" t="s">
        <v>59</v>
      </c>
      <c r="B7" s="3" t="s">
        <v>60</v>
      </c>
      <c r="C7" s="6" t="s">
        <v>45</v>
      </c>
      <c r="D7" s="6" t="s">
        <v>45</v>
      </c>
      <c r="E7" s="6" t="s">
        <v>46</v>
      </c>
      <c r="F7" s="6">
        <v>30</v>
      </c>
      <c r="G7" s="6">
        <v>29</v>
      </c>
      <c r="H7" s="4">
        <v>820093</v>
      </c>
      <c r="I7" s="4"/>
      <c r="J7" s="5">
        <v>24561519</v>
      </c>
      <c r="K7" s="5">
        <v>6241657</v>
      </c>
      <c r="L7" s="13">
        <f t="shared" si="0"/>
        <v>0.25412341150398721</v>
      </c>
      <c r="M7" s="5">
        <v>0</v>
      </c>
      <c r="N7" s="13">
        <f t="shared" si="1"/>
        <v>0</v>
      </c>
      <c r="P7" s="13">
        <f t="shared" si="2"/>
        <v>0</v>
      </c>
      <c r="Q7" s="5">
        <v>10239754</v>
      </c>
      <c r="R7" s="13">
        <f t="shared" si="3"/>
        <v>0.41690230966578246</v>
      </c>
      <c r="S7" s="7">
        <v>0.98526999999999998</v>
      </c>
      <c r="T7" s="7">
        <v>0</v>
      </c>
      <c r="U7" s="5">
        <v>8080108</v>
      </c>
      <c r="V7" s="13">
        <f t="shared" si="4"/>
        <v>0.32897427883023034</v>
      </c>
    </row>
    <row r="8" spans="1:22" x14ac:dyDescent="0.25">
      <c r="A8" s="2" t="s">
        <v>61</v>
      </c>
      <c r="B8" s="3" t="s">
        <v>62</v>
      </c>
      <c r="C8" s="6" t="s">
        <v>45</v>
      </c>
      <c r="D8" s="6" t="s">
        <v>45</v>
      </c>
      <c r="E8" s="6" t="s">
        <v>46</v>
      </c>
      <c r="F8" s="6">
        <v>55</v>
      </c>
      <c r="G8" s="6">
        <v>54</v>
      </c>
      <c r="H8" s="4">
        <v>1409595</v>
      </c>
      <c r="I8" s="4"/>
      <c r="J8" s="5">
        <v>47742399</v>
      </c>
      <c r="K8" s="5">
        <v>14869947</v>
      </c>
      <c r="L8" s="13">
        <f t="shared" si="0"/>
        <v>0.31146208216306853</v>
      </c>
      <c r="M8" s="5">
        <v>0</v>
      </c>
      <c r="N8" s="13">
        <f t="shared" si="1"/>
        <v>0</v>
      </c>
      <c r="P8" s="13">
        <f t="shared" si="2"/>
        <v>0</v>
      </c>
      <c r="Q8" s="5">
        <v>19447016</v>
      </c>
      <c r="R8" s="13">
        <f t="shared" si="3"/>
        <v>0.40733219124577297</v>
      </c>
      <c r="S8" s="7">
        <v>0.95243</v>
      </c>
      <c r="T8" s="7">
        <v>0</v>
      </c>
      <c r="U8" s="5">
        <v>13425436</v>
      </c>
      <c r="V8" s="13">
        <f t="shared" si="4"/>
        <v>0.2812057265911585</v>
      </c>
    </row>
    <row r="9" spans="1:22" x14ac:dyDescent="0.25">
      <c r="A9" s="2" t="s">
        <v>63</v>
      </c>
      <c r="B9" s="3" t="s">
        <v>64</v>
      </c>
      <c r="C9" s="6" t="s">
        <v>434</v>
      </c>
      <c r="D9" s="6" t="s">
        <v>65</v>
      </c>
      <c r="E9" s="6" t="s">
        <v>46</v>
      </c>
      <c r="F9" s="6">
        <v>128</v>
      </c>
      <c r="G9" s="6">
        <v>126</v>
      </c>
      <c r="H9" s="4">
        <v>1565978</v>
      </c>
      <c r="I9" s="4"/>
      <c r="J9" s="5">
        <v>50378236</v>
      </c>
      <c r="K9" s="5">
        <v>33500000</v>
      </c>
      <c r="L9" s="13">
        <f t="shared" si="0"/>
        <v>0.66496969048300936</v>
      </c>
      <c r="M9" s="5">
        <v>0</v>
      </c>
      <c r="N9" s="13">
        <f t="shared" si="1"/>
        <v>0</v>
      </c>
      <c r="P9" s="13">
        <f t="shared" si="2"/>
        <v>0</v>
      </c>
      <c r="Q9" s="5">
        <v>3567423</v>
      </c>
      <c r="R9" s="13">
        <f t="shared" si="3"/>
        <v>7.0812781138267722E-2</v>
      </c>
      <c r="S9" s="7">
        <v>0.85</v>
      </c>
      <c r="T9" s="7">
        <v>0</v>
      </c>
      <c r="U9" s="5">
        <v>13310813</v>
      </c>
      <c r="V9" s="13">
        <f t="shared" si="4"/>
        <v>0.26421752837872292</v>
      </c>
    </row>
    <row r="10" spans="1:22" x14ac:dyDescent="0.25">
      <c r="A10" s="2" t="s">
        <v>66</v>
      </c>
      <c r="B10" s="3" t="s">
        <v>67</v>
      </c>
      <c r="C10" s="6" t="s">
        <v>68</v>
      </c>
      <c r="D10" s="6" t="s">
        <v>68</v>
      </c>
      <c r="E10" s="6" t="s">
        <v>43</v>
      </c>
      <c r="F10" s="6">
        <v>50</v>
      </c>
      <c r="G10" s="6">
        <v>49</v>
      </c>
      <c r="H10" s="4">
        <v>518125</v>
      </c>
      <c r="I10" s="4"/>
      <c r="J10" s="5">
        <v>12726364</v>
      </c>
      <c r="K10" s="5">
        <v>5100000</v>
      </c>
      <c r="L10" s="13">
        <f t="shared" si="0"/>
        <v>0.40074289875725699</v>
      </c>
      <c r="M10" s="5">
        <v>1885000</v>
      </c>
      <c r="N10" s="13">
        <f t="shared" si="1"/>
        <v>0.14811771846224106</v>
      </c>
      <c r="P10" s="13">
        <f t="shared" si="2"/>
        <v>0</v>
      </c>
      <c r="Q10" s="5">
        <v>663743</v>
      </c>
      <c r="R10" s="13">
        <f t="shared" si="3"/>
        <v>5.2154959578399614E-2</v>
      </c>
      <c r="S10" s="7">
        <v>0.98</v>
      </c>
      <c r="T10" s="7">
        <v>0</v>
      </c>
      <c r="U10" s="5">
        <v>5077621</v>
      </c>
      <c r="V10" s="13">
        <f t="shared" si="4"/>
        <v>0.39898442320210237</v>
      </c>
    </row>
    <row r="11" spans="1:22" x14ac:dyDescent="0.25">
      <c r="A11" s="2" t="s">
        <v>69</v>
      </c>
      <c r="B11" s="3" t="s">
        <v>70</v>
      </c>
      <c r="C11" s="6" t="s">
        <v>435</v>
      </c>
      <c r="D11" s="6" t="s">
        <v>71</v>
      </c>
      <c r="E11" s="6" t="s">
        <v>43</v>
      </c>
      <c r="F11" s="6">
        <v>41</v>
      </c>
      <c r="G11" s="6">
        <v>40</v>
      </c>
      <c r="H11" s="4">
        <v>487784</v>
      </c>
      <c r="I11" s="4"/>
      <c r="J11" s="5">
        <v>12249255</v>
      </c>
      <c r="K11" s="5">
        <v>350000</v>
      </c>
      <c r="L11" s="13">
        <f t="shared" si="0"/>
        <v>2.8573166286439459E-2</v>
      </c>
      <c r="M11" s="5">
        <v>7053997</v>
      </c>
      <c r="N11" s="13">
        <f t="shared" si="1"/>
        <v>0.57587151218584309</v>
      </c>
      <c r="P11" s="13">
        <f t="shared" si="2"/>
        <v>0</v>
      </c>
      <c r="Q11" s="5">
        <v>357645</v>
      </c>
      <c r="R11" s="13">
        <f t="shared" si="3"/>
        <v>2.9197285875753261E-2</v>
      </c>
      <c r="S11" s="7">
        <v>0.92</v>
      </c>
      <c r="T11" s="7">
        <v>0</v>
      </c>
      <c r="U11" s="5">
        <v>4487613</v>
      </c>
      <c r="V11" s="13">
        <f t="shared" si="4"/>
        <v>0.36635803565196412</v>
      </c>
    </row>
    <row r="12" spans="1:22" x14ac:dyDescent="0.25">
      <c r="A12" s="2" t="s">
        <v>72</v>
      </c>
      <c r="B12" s="3" t="s">
        <v>73</v>
      </c>
      <c r="C12" s="6" t="s">
        <v>436</v>
      </c>
      <c r="D12" s="6" t="s">
        <v>74</v>
      </c>
      <c r="E12" s="6" t="s">
        <v>46</v>
      </c>
      <c r="F12" s="6">
        <v>75</v>
      </c>
      <c r="G12" s="6">
        <v>74</v>
      </c>
      <c r="H12" s="4">
        <v>743684</v>
      </c>
      <c r="I12" s="4"/>
      <c r="J12" s="5">
        <v>23801181</v>
      </c>
      <c r="K12" s="5">
        <v>14005900</v>
      </c>
      <c r="L12" s="13">
        <f t="shared" si="0"/>
        <v>0.58845399310227509</v>
      </c>
      <c r="M12" s="5">
        <v>0</v>
      </c>
      <c r="N12" s="13">
        <f t="shared" si="1"/>
        <v>0</v>
      </c>
      <c r="P12" s="13">
        <f t="shared" si="2"/>
        <v>0</v>
      </c>
      <c r="Q12" s="5">
        <v>2537427</v>
      </c>
      <c r="R12" s="13">
        <f t="shared" si="3"/>
        <v>0.10660928968188596</v>
      </c>
      <c r="S12" s="7">
        <v>0.97592999999999996</v>
      </c>
      <c r="T12" s="7">
        <v>0</v>
      </c>
      <c r="U12" s="5">
        <v>7257854</v>
      </c>
      <c r="V12" s="13">
        <f t="shared" si="4"/>
        <v>0.30493671721583898</v>
      </c>
    </row>
    <row r="13" spans="1:22" x14ac:dyDescent="0.25">
      <c r="A13" s="2" t="s">
        <v>75</v>
      </c>
      <c r="B13" s="3" t="s">
        <v>76</v>
      </c>
      <c r="C13" s="6" t="s">
        <v>55</v>
      </c>
      <c r="D13" s="6" t="s">
        <v>55</v>
      </c>
      <c r="E13" s="6" t="s">
        <v>46</v>
      </c>
      <c r="F13" s="6">
        <v>91</v>
      </c>
      <c r="G13" s="6">
        <v>89</v>
      </c>
      <c r="H13" s="4">
        <v>793577</v>
      </c>
      <c r="I13" s="4"/>
      <c r="J13" s="5">
        <v>22668284</v>
      </c>
      <c r="K13" s="5">
        <v>379000</v>
      </c>
      <c r="L13" s="13">
        <f t="shared" si="0"/>
        <v>1.671939525726782E-2</v>
      </c>
      <c r="M13" s="5">
        <v>7908746</v>
      </c>
      <c r="N13" s="13">
        <f t="shared" si="1"/>
        <v>0.34889037035180959</v>
      </c>
      <c r="P13" s="13">
        <f t="shared" si="2"/>
        <v>0</v>
      </c>
      <c r="Q13" s="5">
        <v>6895966</v>
      </c>
      <c r="R13" s="13">
        <f t="shared" si="3"/>
        <v>0.30421208769044888</v>
      </c>
      <c r="S13" s="7">
        <v>0.94313999999999998</v>
      </c>
      <c r="T13" s="7">
        <v>0</v>
      </c>
      <c r="U13" s="5">
        <v>7484572</v>
      </c>
      <c r="V13" s="13">
        <f t="shared" si="4"/>
        <v>0.33017814670047368</v>
      </c>
    </row>
    <row r="14" spans="1:22" x14ac:dyDescent="0.25">
      <c r="A14" s="2" t="s">
        <v>77</v>
      </c>
      <c r="B14" s="3" t="s">
        <v>78</v>
      </c>
      <c r="C14" s="6" t="s">
        <v>79</v>
      </c>
      <c r="D14" s="6" t="s">
        <v>79</v>
      </c>
      <c r="E14" s="6" t="s">
        <v>46</v>
      </c>
      <c r="F14" s="6">
        <v>88</v>
      </c>
      <c r="G14" s="6">
        <v>87</v>
      </c>
      <c r="H14" s="5">
        <v>1056458</v>
      </c>
      <c r="I14" s="4"/>
      <c r="J14" s="5">
        <v>35188488</v>
      </c>
      <c r="K14" s="5">
        <v>11705900</v>
      </c>
      <c r="L14" s="13">
        <f t="shared" si="0"/>
        <v>0.33266277312057285</v>
      </c>
      <c r="M14" s="5">
        <v>0</v>
      </c>
      <c r="N14" s="13">
        <f t="shared" si="1"/>
        <v>0</v>
      </c>
      <c r="P14" s="13">
        <f t="shared" si="2"/>
        <v>0</v>
      </c>
      <c r="Q14" s="5">
        <v>13340591</v>
      </c>
      <c r="R14" s="13">
        <f t="shared" si="3"/>
        <v>0.37911805133542537</v>
      </c>
      <c r="S14" s="7">
        <v>0.96</v>
      </c>
      <c r="T14" s="7">
        <v>0</v>
      </c>
      <c r="U14" s="5">
        <v>10141997</v>
      </c>
      <c r="V14" s="13">
        <f t="shared" si="4"/>
        <v>0.28821917554400178</v>
      </c>
    </row>
    <row r="15" spans="1:22" x14ac:dyDescent="0.25">
      <c r="A15" s="2" t="s">
        <v>80</v>
      </c>
      <c r="B15" s="6" t="s">
        <v>180</v>
      </c>
      <c r="C15" s="6" t="s">
        <v>181</v>
      </c>
      <c r="D15" s="6" t="s">
        <v>79</v>
      </c>
      <c r="E15" s="6" t="s">
        <v>46</v>
      </c>
      <c r="F15" s="26">
        <v>63</v>
      </c>
      <c r="G15" s="26">
        <v>62</v>
      </c>
      <c r="H15" s="5">
        <v>453355</v>
      </c>
      <c r="I15" s="5"/>
      <c r="J15" s="5">
        <v>14049778</v>
      </c>
      <c r="K15" s="5">
        <v>1744000</v>
      </c>
      <c r="L15" s="13">
        <f t="shared" si="0"/>
        <v>0.12413007522254088</v>
      </c>
      <c r="M15" s="5">
        <v>4098438</v>
      </c>
      <c r="N15" s="13">
        <f t="shared" si="1"/>
        <v>0.29170838144204131</v>
      </c>
      <c r="O15" s="5">
        <v>2701135</v>
      </c>
      <c r="P15" s="13">
        <f t="shared" si="2"/>
        <v>0.19225463918362268</v>
      </c>
      <c r="Q15" s="5">
        <v>1153999</v>
      </c>
      <c r="R15" s="13">
        <f t="shared" si="3"/>
        <v>8.2136457956844586E-2</v>
      </c>
      <c r="S15" s="7">
        <v>0.96</v>
      </c>
      <c r="T15" s="7">
        <v>0</v>
      </c>
      <c r="U15" s="5">
        <v>4352206</v>
      </c>
      <c r="V15" s="13">
        <f t="shared" si="4"/>
        <v>0.30977044619495053</v>
      </c>
    </row>
    <row r="16" spans="1:22" x14ac:dyDescent="0.25">
      <c r="A16" s="6" t="s">
        <v>81</v>
      </c>
      <c r="B16" s="6" t="s">
        <v>124</v>
      </c>
      <c r="C16" s="6" t="s">
        <v>440</v>
      </c>
      <c r="D16" s="6" t="s">
        <v>79</v>
      </c>
      <c r="E16" s="6" t="s">
        <v>43</v>
      </c>
      <c r="F16" s="26">
        <v>49</v>
      </c>
      <c r="G16" s="26">
        <v>48</v>
      </c>
      <c r="H16" s="5">
        <v>1322797</v>
      </c>
      <c r="I16" s="5"/>
      <c r="J16" s="5">
        <v>32584713</v>
      </c>
      <c r="K16" s="5">
        <v>2192000</v>
      </c>
      <c r="L16" s="13">
        <f t="shared" si="0"/>
        <v>6.7270808860584411E-2</v>
      </c>
      <c r="M16" s="5">
        <v>16388800</v>
      </c>
      <c r="N16" s="13">
        <f t="shared" si="1"/>
        <v>0.50295977748829646</v>
      </c>
      <c r="P16" s="13">
        <f t="shared" si="2"/>
        <v>0</v>
      </c>
      <c r="Q16" s="5">
        <v>1521883</v>
      </c>
      <c r="R16" s="13">
        <f t="shared" si="3"/>
        <v>4.6705429015133568E-2</v>
      </c>
      <c r="S16" s="7">
        <v>0.94360889999999997</v>
      </c>
      <c r="T16" s="7">
        <v>0</v>
      </c>
      <c r="U16" s="5">
        <v>12482030</v>
      </c>
      <c r="V16" s="13">
        <f t="shared" ref="V16" si="5">U16/J16</f>
        <v>0.38306398463598557</v>
      </c>
    </row>
    <row r="17" spans="1:22" x14ac:dyDescent="0.25">
      <c r="A17" s="6" t="s">
        <v>82</v>
      </c>
      <c r="B17" s="6" t="s">
        <v>308</v>
      </c>
      <c r="C17" s="6" t="s">
        <v>44</v>
      </c>
      <c r="D17" s="6" t="s">
        <v>44</v>
      </c>
      <c r="E17" s="6" t="s">
        <v>43</v>
      </c>
      <c r="F17" s="26">
        <v>172</v>
      </c>
      <c r="G17" s="26">
        <v>170</v>
      </c>
      <c r="H17" s="5">
        <v>2752822</v>
      </c>
      <c r="I17" s="5"/>
      <c r="J17" s="5">
        <v>80110158</v>
      </c>
      <c r="K17" s="5">
        <v>15550000</v>
      </c>
      <c r="L17" s="13">
        <f t="shared" si="0"/>
        <v>0.19410771852428502</v>
      </c>
      <c r="M17" s="5">
        <v>31638564</v>
      </c>
      <c r="P17" s="13">
        <f t="shared" si="2"/>
        <v>0</v>
      </c>
      <c r="Q17" s="5">
        <v>6769785</v>
      </c>
      <c r="R17" s="13">
        <f t="shared" si="3"/>
        <v>8.4505949919609441E-2</v>
      </c>
      <c r="S17" s="7">
        <v>0.95</v>
      </c>
      <c r="T17" s="7">
        <v>0</v>
      </c>
      <c r="U17" s="5">
        <v>26151809</v>
      </c>
      <c r="V17" s="13">
        <f t="shared" si="4"/>
        <v>0.32644810162526455</v>
      </c>
    </row>
    <row r="18" spans="1:22" x14ac:dyDescent="0.25">
      <c r="A18" s="6" t="s">
        <v>83</v>
      </c>
      <c r="B18" s="6" t="s">
        <v>125</v>
      </c>
      <c r="C18" s="6" t="s">
        <v>183</v>
      </c>
      <c r="D18" s="6" t="s">
        <v>79</v>
      </c>
      <c r="E18" s="6" t="s">
        <v>43</v>
      </c>
      <c r="F18" s="26">
        <v>42</v>
      </c>
      <c r="G18" s="26">
        <v>41</v>
      </c>
      <c r="H18" s="5">
        <v>918026</v>
      </c>
      <c r="I18" s="5"/>
      <c r="J18" s="5">
        <v>28325818</v>
      </c>
      <c r="K18" s="5">
        <v>1550205</v>
      </c>
      <c r="L18" s="13">
        <f t="shared" si="0"/>
        <v>5.4727633991011312E-2</v>
      </c>
      <c r="M18" s="5">
        <v>16995000</v>
      </c>
      <c r="N18" s="13">
        <f t="shared" si="1"/>
        <v>0.59998267305113662</v>
      </c>
      <c r="P18" s="13">
        <f t="shared" si="2"/>
        <v>0</v>
      </c>
      <c r="Q18" s="5">
        <v>1151170</v>
      </c>
      <c r="R18" s="13">
        <f t="shared" si="3"/>
        <v>4.0640309134232243E-2</v>
      </c>
      <c r="S18" s="7">
        <v>0.94</v>
      </c>
      <c r="T18" s="7">
        <v>0</v>
      </c>
      <c r="U18" s="5">
        <v>8629443</v>
      </c>
      <c r="V18" s="13">
        <f t="shared" ref="V18" si="6">U18/J18</f>
        <v>0.30464938382361983</v>
      </c>
    </row>
    <row r="19" spans="1:22" x14ac:dyDescent="0.25">
      <c r="A19" s="6" t="s">
        <v>18</v>
      </c>
      <c r="B19" s="6" t="s">
        <v>182</v>
      </c>
      <c r="C19" s="6" t="s">
        <v>183</v>
      </c>
      <c r="D19" s="6" t="s">
        <v>79</v>
      </c>
      <c r="E19" s="6" t="s">
        <v>43</v>
      </c>
      <c r="F19" s="26">
        <v>34</v>
      </c>
      <c r="G19" s="26">
        <v>33</v>
      </c>
      <c r="H19" s="5">
        <v>803410</v>
      </c>
      <c r="I19" s="5"/>
      <c r="J19" s="5">
        <v>23092485</v>
      </c>
      <c r="K19" s="5">
        <v>1703663</v>
      </c>
      <c r="L19" s="13">
        <f t="shared" ref="L19" si="7">K19/J19</f>
        <v>7.3775646059746278E-2</v>
      </c>
      <c r="M19" s="5">
        <v>11047528</v>
      </c>
      <c r="N19" s="13">
        <f t="shared" ref="N19" si="8">M19/J19</f>
        <v>0.47840360186441605</v>
      </c>
      <c r="P19" s="13">
        <f t="shared" ref="P19" si="9">O19/J19</f>
        <v>0</v>
      </c>
      <c r="Q19" s="5">
        <v>2396275</v>
      </c>
      <c r="R19" s="13">
        <f t="shared" ref="R19" si="10">Q19/J19</f>
        <v>0.10376860697322095</v>
      </c>
      <c r="S19" s="7">
        <v>0.98890999999999996</v>
      </c>
      <c r="T19" s="7">
        <v>0</v>
      </c>
      <c r="U19" s="5">
        <v>7945019</v>
      </c>
      <c r="V19" s="13">
        <f t="shared" ref="V19" si="11">U19/J19</f>
        <v>0.34405214510261672</v>
      </c>
    </row>
    <row r="20" spans="1:22" x14ac:dyDescent="0.25">
      <c r="A20" s="6" t="s">
        <v>3</v>
      </c>
      <c r="B20" s="6" t="s">
        <v>4</v>
      </c>
      <c r="C20" s="6" t="s">
        <v>362</v>
      </c>
      <c r="D20" s="6" t="s">
        <v>84</v>
      </c>
      <c r="E20" s="6" t="s">
        <v>46</v>
      </c>
      <c r="F20" s="6">
        <v>126</v>
      </c>
      <c r="G20" s="6">
        <v>126</v>
      </c>
      <c r="H20" s="5">
        <v>1107815</v>
      </c>
      <c r="I20" s="5"/>
      <c r="J20" s="5">
        <v>33806442</v>
      </c>
      <c r="K20" s="5">
        <v>8509000</v>
      </c>
      <c r="L20" s="13">
        <f t="shared" si="0"/>
        <v>0.25169759065446756</v>
      </c>
      <c r="M20" s="5">
        <v>8728973</v>
      </c>
      <c r="N20" s="13">
        <f t="shared" si="1"/>
        <v>0.2582044274283582</v>
      </c>
      <c r="P20" s="13">
        <f t="shared" si="2"/>
        <v>0</v>
      </c>
      <c r="Q20" s="5">
        <v>6045277</v>
      </c>
      <c r="R20" s="13">
        <f t="shared" si="3"/>
        <v>0.17882026745080123</v>
      </c>
      <c r="S20" s="7">
        <v>0.94991000000000003</v>
      </c>
      <c r="T20" s="7">
        <v>0</v>
      </c>
      <c r="U20" s="5">
        <v>10523192</v>
      </c>
      <c r="V20" s="13">
        <f t="shared" si="4"/>
        <v>0.31127771446637298</v>
      </c>
    </row>
    <row r="21" spans="1:22" x14ac:dyDescent="0.25">
      <c r="A21" s="6" t="s">
        <v>5</v>
      </c>
      <c r="B21" s="6" t="s">
        <v>6</v>
      </c>
      <c r="C21" s="6" t="s">
        <v>448</v>
      </c>
      <c r="D21" s="6" t="s">
        <v>44</v>
      </c>
      <c r="E21" s="6" t="s">
        <v>46</v>
      </c>
      <c r="F21" s="6">
        <v>119</v>
      </c>
      <c r="G21" s="6">
        <v>118</v>
      </c>
      <c r="H21" s="5">
        <v>1268271</v>
      </c>
      <c r="I21" s="5"/>
      <c r="J21" s="5">
        <v>39299688</v>
      </c>
      <c r="K21" s="5">
        <v>10479100</v>
      </c>
      <c r="L21" s="13">
        <f t="shared" si="0"/>
        <v>0.26664588278665213</v>
      </c>
      <c r="M21" s="5">
        <v>1616151</v>
      </c>
      <c r="N21" s="13">
        <f t="shared" ref="N21:N22" si="12">M21/J21</f>
        <v>4.1123761593221807E-2</v>
      </c>
      <c r="P21" s="13">
        <f t="shared" ref="P21:P22" si="13">O21/J21</f>
        <v>0</v>
      </c>
      <c r="Q21" s="5">
        <v>15789998</v>
      </c>
      <c r="R21" s="13">
        <f t="shared" ref="R21:R22" si="14">Q21/J21</f>
        <v>0.40178430933090359</v>
      </c>
      <c r="S21" s="7">
        <v>0.9</v>
      </c>
      <c r="T21" s="7">
        <v>0</v>
      </c>
      <c r="U21" s="5">
        <v>11414439</v>
      </c>
      <c r="V21" s="13">
        <f t="shared" si="4"/>
        <v>0.29044604628922244</v>
      </c>
    </row>
    <row r="22" spans="1:22" x14ac:dyDescent="0.25">
      <c r="A22" s="6" t="s">
        <v>7</v>
      </c>
      <c r="B22" s="6" t="s">
        <v>116</v>
      </c>
      <c r="C22" s="6" t="s">
        <v>441</v>
      </c>
      <c r="D22" s="6" t="s">
        <v>117</v>
      </c>
      <c r="E22" s="6" t="s">
        <v>46</v>
      </c>
      <c r="F22" s="26">
        <v>256</v>
      </c>
      <c r="G22" s="26">
        <v>250</v>
      </c>
      <c r="H22" s="5">
        <v>751467</v>
      </c>
      <c r="I22" s="5"/>
      <c r="J22" s="5">
        <v>24378793</v>
      </c>
      <c r="K22" s="5">
        <v>6650000</v>
      </c>
      <c r="L22" s="13">
        <f t="shared" ref="L22" si="15">K22/J22</f>
        <v>0.27277806575575747</v>
      </c>
      <c r="M22" s="5">
        <v>10341689</v>
      </c>
      <c r="N22" s="13">
        <f t="shared" si="12"/>
        <v>0.42420840933347276</v>
      </c>
      <c r="P22" s="13">
        <f t="shared" si="13"/>
        <v>0</v>
      </c>
      <c r="Q22" s="5">
        <v>623901</v>
      </c>
      <c r="R22" s="13">
        <f t="shared" si="14"/>
        <v>2.559195609068915E-2</v>
      </c>
      <c r="S22" s="7">
        <v>0.9</v>
      </c>
      <c r="T22" s="7">
        <v>0</v>
      </c>
      <c r="U22" s="5">
        <v>6763203</v>
      </c>
      <c r="V22" s="13">
        <f t="shared" si="4"/>
        <v>0.27742156882008062</v>
      </c>
    </row>
    <row r="23" spans="1:22" x14ac:dyDescent="0.25">
      <c r="A23" s="6" t="s">
        <v>8</v>
      </c>
      <c r="B23" s="6" t="s">
        <v>9</v>
      </c>
      <c r="C23" s="6" t="s">
        <v>442</v>
      </c>
      <c r="D23" s="6" t="s">
        <v>84</v>
      </c>
      <c r="E23" s="6" t="s">
        <v>43</v>
      </c>
      <c r="F23" s="26">
        <v>165</v>
      </c>
      <c r="G23" s="26">
        <v>163</v>
      </c>
      <c r="H23" s="5">
        <v>1956862</v>
      </c>
      <c r="I23" s="5"/>
      <c r="J23" s="5">
        <v>48537605</v>
      </c>
      <c r="K23" s="5">
        <v>13500000</v>
      </c>
      <c r="L23" s="13">
        <f t="shared" si="0"/>
        <v>0.27813486058902165</v>
      </c>
      <c r="N23" s="13">
        <f t="shared" si="1"/>
        <v>0</v>
      </c>
      <c r="P23" s="13">
        <f t="shared" si="2"/>
        <v>0</v>
      </c>
      <c r="Q23" s="5">
        <v>15666609</v>
      </c>
      <c r="R23" s="13">
        <f t="shared" si="3"/>
        <v>0.32277260074946013</v>
      </c>
      <c r="S23" s="7">
        <v>0.9899</v>
      </c>
      <c r="T23" s="7">
        <v>0</v>
      </c>
      <c r="U23" s="5">
        <v>19370996</v>
      </c>
      <c r="V23" s="13">
        <f t="shared" si="4"/>
        <v>0.39909253866151823</v>
      </c>
    </row>
    <row r="24" spans="1:22" x14ac:dyDescent="0.25">
      <c r="A24" s="6" t="s">
        <v>10</v>
      </c>
      <c r="B24" s="6" t="s">
        <v>104</v>
      </c>
      <c r="C24" s="6" t="s">
        <v>55</v>
      </c>
      <c r="D24" s="6" t="s">
        <v>55</v>
      </c>
      <c r="E24" s="6" t="s">
        <v>46</v>
      </c>
      <c r="F24" s="26">
        <v>72</v>
      </c>
      <c r="G24" s="26">
        <v>71</v>
      </c>
      <c r="H24" s="5">
        <v>529824</v>
      </c>
      <c r="I24" s="5"/>
      <c r="J24" s="5">
        <v>16404503</v>
      </c>
      <c r="K24" s="5">
        <v>10482000</v>
      </c>
      <c r="L24" s="13">
        <f t="shared" ref="L24:L26" si="16">K24/J24</f>
        <v>0.63897089719816569</v>
      </c>
      <c r="N24" s="13">
        <f t="shared" ref="N24:N26" si="17">M24/J24</f>
        <v>0</v>
      </c>
      <c r="P24" s="13">
        <f t="shared" ref="P24:P26" si="18">O24/J24</f>
        <v>0</v>
      </c>
      <c r="Q24" s="5">
        <v>1154564</v>
      </c>
      <c r="R24" s="13">
        <f t="shared" ref="R24:R26" si="19">Q24/J24</f>
        <v>7.038091919029793E-2</v>
      </c>
      <c r="S24" s="7">
        <v>0.89990999999999999</v>
      </c>
      <c r="T24" s="7">
        <v>0</v>
      </c>
      <c r="U24" s="5">
        <v>4767939</v>
      </c>
      <c r="V24" s="13">
        <f t="shared" si="4"/>
        <v>0.29064818361153644</v>
      </c>
    </row>
    <row r="25" spans="1:22" x14ac:dyDescent="0.25">
      <c r="A25" s="6" t="s">
        <v>11</v>
      </c>
      <c r="B25" s="6" t="s">
        <v>105</v>
      </c>
      <c r="C25" s="6" t="s">
        <v>106</v>
      </c>
      <c r="D25" s="6" t="s">
        <v>106</v>
      </c>
      <c r="E25" s="6" t="s">
        <v>46</v>
      </c>
      <c r="F25" s="26">
        <v>175</v>
      </c>
      <c r="G25" s="26">
        <v>173</v>
      </c>
      <c r="H25" s="5">
        <v>3475379</v>
      </c>
      <c r="I25" s="5"/>
      <c r="J25" s="5">
        <v>105061916</v>
      </c>
      <c r="K25" s="5">
        <v>13119300</v>
      </c>
      <c r="L25" s="13">
        <f t="shared" si="16"/>
        <v>0.12487208019316914</v>
      </c>
      <c r="M25" s="5">
        <v>46238290</v>
      </c>
      <c r="N25" s="13">
        <f t="shared" si="17"/>
        <v>0.44010514714009213</v>
      </c>
      <c r="P25" s="13">
        <f t="shared" si="18"/>
        <v>0</v>
      </c>
      <c r="Q25" s="5">
        <v>12936523</v>
      </c>
      <c r="R25" s="13">
        <f t="shared" si="19"/>
        <v>0.12313237272390883</v>
      </c>
      <c r="S25" s="7">
        <v>0.94286000000000003</v>
      </c>
      <c r="T25" s="7">
        <v>0</v>
      </c>
      <c r="U25" s="5">
        <v>32767803</v>
      </c>
      <c r="V25" s="13">
        <f t="shared" si="4"/>
        <v>0.31189039994282991</v>
      </c>
    </row>
    <row r="26" spans="1:22" x14ac:dyDescent="0.25">
      <c r="A26" s="6" t="s">
        <v>12</v>
      </c>
      <c r="B26" s="6" t="s">
        <v>107</v>
      </c>
      <c r="C26" s="6" t="s">
        <v>55</v>
      </c>
      <c r="D26" s="6" t="s">
        <v>55</v>
      </c>
      <c r="E26" s="6" t="s">
        <v>46</v>
      </c>
      <c r="F26" s="26">
        <v>74</v>
      </c>
      <c r="G26" s="26">
        <v>73</v>
      </c>
      <c r="H26" s="5">
        <v>979525</v>
      </c>
      <c r="I26" s="5"/>
      <c r="J26" s="5">
        <v>29210973</v>
      </c>
      <c r="K26" s="5">
        <v>10955000</v>
      </c>
      <c r="L26" s="13">
        <f t="shared" si="16"/>
        <v>0.37503030111321523</v>
      </c>
      <c r="N26" s="13">
        <f t="shared" si="17"/>
        <v>0</v>
      </c>
      <c r="P26" s="13">
        <f t="shared" si="18"/>
        <v>0</v>
      </c>
      <c r="Q26" s="5">
        <v>8891717</v>
      </c>
      <c r="R26" s="13">
        <f t="shared" si="19"/>
        <v>0.30439646772464579</v>
      </c>
      <c r="S26" s="7">
        <v>0.95599999999999996</v>
      </c>
      <c r="T26" s="7">
        <v>0</v>
      </c>
      <c r="U26" s="5">
        <v>9364256</v>
      </c>
      <c r="V26" s="13">
        <f t="shared" si="4"/>
        <v>0.32057323116213898</v>
      </c>
    </row>
    <row r="27" spans="1:22" x14ac:dyDescent="0.25">
      <c r="A27" s="6" t="s">
        <v>13</v>
      </c>
      <c r="B27" s="6" t="s">
        <v>108</v>
      </c>
      <c r="C27" s="6" t="s">
        <v>79</v>
      </c>
      <c r="D27" s="6" t="s">
        <v>79</v>
      </c>
      <c r="E27" s="6" t="s">
        <v>46</v>
      </c>
      <c r="F27" s="26">
        <v>83</v>
      </c>
      <c r="G27" s="26">
        <v>82</v>
      </c>
      <c r="H27" s="5">
        <v>1235262</v>
      </c>
      <c r="I27" s="5"/>
      <c r="J27" s="5">
        <v>39291122</v>
      </c>
      <c r="K27" s="5">
        <v>8584495</v>
      </c>
      <c r="L27" s="13">
        <f t="shared" ref="L27:L34" si="20">K27/J27</f>
        <v>0.21848434361329769</v>
      </c>
      <c r="N27" s="13">
        <f t="shared" ref="N27:N34" si="21">M27/J27</f>
        <v>0</v>
      </c>
      <c r="P27" s="13">
        <f t="shared" ref="P27:P34" si="22">O27/J27</f>
        <v>0</v>
      </c>
      <c r="Q27" s="5">
        <v>18696307</v>
      </c>
      <c r="R27" s="13">
        <f t="shared" ref="R27:R34" si="23">Q27/J27</f>
        <v>0.47584049648671267</v>
      </c>
      <c r="S27" s="7">
        <v>0.97228999999999999</v>
      </c>
      <c r="T27" s="7">
        <v>0</v>
      </c>
      <c r="U27" s="5">
        <v>12010320</v>
      </c>
      <c r="V27" s="13">
        <f t="shared" si="4"/>
        <v>0.30567515989998961</v>
      </c>
    </row>
    <row r="28" spans="1:22" x14ac:dyDescent="0.25">
      <c r="A28" s="6" t="s">
        <v>14</v>
      </c>
      <c r="B28" s="6" t="s">
        <v>118</v>
      </c>
      <c r="C28" s="6" t="s">
        <v>443</v>
      </c>
      <c r="D28" s="6" t="s">
        <v>119</v>
      </c>
      <c r="E28" s="6" t="s">
        <v>46</v>
      </c>
      <c r="F28" s="26">
        <v>136</v>
      </c>
      <c r="G28" s="26">
        <v>134</v>
      </c>
      <c r="H28" s="5">
        <v>886783</v>
      </c>
      <c r="I28" s="5"/>
      <c r="J28" s="5">
        <v>32575311</v>
      </c>
      <c r="K28" s="5">
        <v>12512605</v>
      </c>
      <c r="L28" s="13">
        <f t="shared" si="20"/>
        <v>0.3841131401631131</v>
      </c>
      <c r="M28" s="5">
        <v>3474056</v>
      </c>
      <c r="N28" s="13">
        <f t="shared" si="21"/>
        <v>0.10664690200501846</v>
      </c>
      <c r="P28" s="13">
        <f t="shared" si="22"/>
        <v>0</v>
      </c>
      <c r="Q28" s="5">
        <v>7986855</v>
      </c>
      <c r="R28" s="13">
        <f t="shared" si="23"/>
        <v>0.24518123556824983</v>
      </c>
      <c r="S28" s="7">
        <v>0.97</v>
      </c>
      <c r="T28" s="7">
        <v>0</v>
      </c>
      <c r="U28" s="5">
        <v>8601795</v>
      </c>
      <c r="V28" s="13">
        <f t="shared" si="4"/>
        <v>0.26405872226361859</v>
      </c>
    </row>
    <row r="29" spans="1:22" x14ac:dyDescent="0.25">
      <c r="A29" s="6" t="s">
        <v>15</v>
      </c>
      <c r="B29" s="6" t="s">
        <v>109</v>
      </c>
      <c r="C29" s="6" t="s">
        <v>45</v>
      </c>
      <c r="D29" s="6" t="s">
        <v>45</v>
      </c>
      <c r="E29" s="6" t="s">
        <v>46</v>
      </c>
      <c r="F29" s="26">
        <v>202</v>
      </c>
      <c r="G29" s="26">
        <v>201</v>
      </c>
      <c r="H29" s="5">
        <v>5298594</v>
      </c>
      <c r="I29" s="5"/>
      <c r="J29" s="5">
        <v>163136234</v>
      </c>
      <c r="K29" s="5">
        <v>39360700</v>
      </c>
      <c r="L29" s="13">
        <f t="shared" si="20"/>
        <v>0.24127503151752294</v>
      </c>
      <c r="N29" s="13">
        <f t="shared" si="21"/>
        <v>0</v>
      </c>
      <c r="P29" s="13">
        <f t="shared" si="22"/>
        <v>0</v>
      </c>
      <c r="Q29" s="5">
        <v>75733153</v>
      </c>
      <c r="R29" s="13">
        <f t="shared" si="23"/>
        <v>0.46423256895828552</v>
      </c>
      <c r="S29" s="7">
        <v>0.90669999999999995</v>
      </c>
      <c r="T29" s="7">
        <v>0</v>
      </c>
      <c r="U29" s="5">
        <v>48042381</v>
      </c>
      <c r="V29" s="13">
        <f t="shared" si="4"/>
        <v>0.29449239952419154</v>
      </c>
    </row>
    <row r="30" spans="1:22" x14ac:dyDescent="0.25">
      <c r="A30" s="6" t="s">
        <v>16</v>
      </c>
      <c r="B30" s="6" t="s">
        <v>111</v>
      </c>
      <c r="C30" s="6" t="s">
        <v>442</v>
      </c>
      <c r="D30" s="6" t="s">
        <v>84</v>
      </c>
      <c r="E30" s="6" t="s">
        <v>43</v>
      </c>
      <c r="F30" s="26">
        <v>80</v>
      </c>
      <c r="G30" s="26">
        <v>79</v>
      </c>
      <c r="H30" s="5">
        <v>1618407</v>
      </c>
      <c r="I30" s="5"/>
      <c r="J30" s="5">
        <v>39469929</v>
      </c>
      <c r="K30" s="5">
        <v>12046600</v>
      </c>
      <c r="L30" s="13">
        <f t="shared" si="20"/>
        <v>0.30520956853000675</v>
      </c>
      <c r="M30" s="5">
        <v>8940898</v>
      </c>
      <c r="N30" s="13">
        <f t="shared" si="21"/>
        <v>0.22652429904294988</v>
      </c>
      <c r="P30" s="13">
        <f t="shared" si="22"/>
        <v>0</v>
      </c>
      <c r="Q30" s="5">
        <v>3026647</v>
      </c>
      <c r="R30" s="13">
        <f t="shared" si="23"/>
        <v>7.6682352278870325E-2</v>
      </c>
      <c r="S30" s="7">
        <v>0.95499999999999996</v>
      </c>
      <c r="T30" s="7">
        <v>0</v>
      </c>
      <c r="U30" s="5">
        <v>15455784</v>
      </c>
      <c r="V30" s="13">
        <f t="shared" si="4"/>
        <v>0.39158378014817308</v>
      </c>
    </row>
    <row r="31" spans="1:22" x14ac:dyDescent="0.25">
      <c r="A31" s="6" t="s">
        <v>2</v>
      </c>
      <c r="B31" s="6" t="s">
        <v>112</v>
      </c>
      <c r="C31" s="6" t="s">
        <v>449</v>
      </c>
      <c r="D31" s="6" t="s">
        <v>49</v>
      </c>
      <c r="E31" s="6" t="s">
        <v>46</v>
      </c>
      <c r="F31" s="26">
        <v>68</v>
      </c>
      <c r="G31" s="26">
        <v>67</v>
      </c>
      <c r="H31" s="5">
        <v>712172</v>
      </c>
      <c r="I31" s="5"/>
      <c r="J31" s="5">
        <v>24904194</v>
      </c>
      <c r="K31" s="5">
        <v>12230000</v>
      </c>
      <c r="L31" s="13">
        <f t="shared" si="20"/>
        <v>0.4910819438685709</v>
      </c>
      <c r="N31" s="13">
        <f t="shared" si="21"/>
        <v>0</v>
      </c>
      <c r="P31" s="13">
        <f t="shared" si="22"/>
        <v>0</v>
      </c>
      <c r="Q31" s="5">
        <v>5838026</v>
      </c>
      <c r="R31" s="13">
        <f t="shared" si="23"/>
        <v>0.23441939136837756</v>
      </c>
      <c r="S31" s="7">
        <v>0.95989999999999998</v>
      </c>
      <c r="T31" s="7">
        <v>0</v>
      </c>
      <c r="U31" s="5">
        <v>6836168</v>
      </c>
      <c r="V31" s="13">
        <f t="shared" si="4"/>
        <v>0.27449866476305157</v>
      </c>
    </row>
    <row r="32" spans="1:22" x14ac:dyDescent="0.25">
      <c r="A32" s="6" t="s">
        <v>17</v>
      </c>
      <c r="B32" s="6" t="s">
        <v>113</v>
      </c>
      <c r="C32" s="6" t="s">
        <v>447</v>
      </c>
      <c r="D32" s="6" t="s">
        <v>114</v>
      </c>
      <c r="E32" s="6" t="s">
        <v>46</v>
      </c>
      <c r="F32" s="26">
        <v>112</v>
      </c>
      <c r="G32" s="26">
        <v>111</v>
      </c>
      <c r="H32" s="5">
        <v>1113658</v>
      </c>
      <c r="I32" s="5"/>
      <c r="J32" s="5">
        <v>36495870</v>
      </c>
      <c r="K32" s="5">
        <v>18420000</v>
      </c>
      <c r="L32" s="13">
        <f t="shared" si="20"/>
        <v>0.50471464305413183</v>
      </c>
      <c r="N32" s="13">
        <f t="shared" si="21"/>
        <v>0</v>
      </c>
      <c r="P32" s="13">
        <f t="shared" si="22"/>
        <v>0</v>
      </c>
      <c r="Q32" s="5">
        <v>7385822</v>
      </c>
      <c r="R32" s="13">
        <f t="shared" si="23"/>
        <v>0.20237418644904204</v>
      </c>
      <c r="S32" s="7">
        <v>0.95989999999999998</v>
      </c>
      <c r="T32" s="7">
        <v>0</v>
      </c>
      <c r="U32" s="5">
        <v>10690048</v>
      </c>
      <c r="V32" s="13">
        <f t="shared" si="4"/>
        <v>0.29291117049682608</v>
      </c>
    </row>
    <row r="33" spans="1:22" x14ac:dyDescent="0.25">
      <c r="A33" s="6" t="s">
        <v>1</v>
      </c>
      <c r="B33" s="6" t="s">
        <v>115</v>
      </c>
      <c r="C33" s="6" t="s">
        <v>446</v>
      </c>
      <c r="D33" s="6" t="s">
        <v>114</v>
      </c>
      <c r="E33" s="6" t="s">
        <v>46</v>
      </c>
      <c r="F33" s="26">
        <v>84</v>
      </c>
      <c r="G33" s="26">
        <v>83</v>
      </c>
      <c r="H33" s="5">
        <v>916034</v>
      </c>
      <c r="I33" s="5"/>
      <c r="J33" s="5">
        <v>29824711</v>
      </c>
      <c r="K33" s="5">
        <v>15630000</v>
      </c>
      <c r="L33" s="13">
        <f t="shared" si="20"/>
        <v>0.52406207724862786</v>
      </c>
      <c r="N33" s="13">
        <f t="shared" si="21"/>
        <v>0</v>
      </c>
      <c r="P33" s="13">
        <f t="shared" si="22"/>
        <v>0</v>
      </c>
      <c r="Q33" s="5">
        <v>5401664</v>
      </c>
      <c r="R33" s="13">
        <f t="shared" si="23"/>
        <v>0.18111370802553628</v>
      </c>
      <c r="S33" s="7">
        <v>0.95989999999999998</v>
      </c>
      <c r="T33" s="7">
        <v>0</v>
      </c>
      <c r="U33" s="5">
        <v>8793047</v>
      </c>
      <c r="V33" s="13">
        <f t="shared" si="4"/>
        <v>0.29482421472583592</v>
      </c>
    </row>
    <row r="34" spans="1:22" x14ac:dyDescent="0.25">
      <c r="A34" s="6" t="s">
        <v>85</v>
      </c>
      <c r="B34" s="6" t="s">
        <v>146</v>
      </c>
      <c r="C34" s="6" t="s">
        <v>445</v>
      </c>
      <c r="D34" s="6" t="s">
        <v>147</v>
      </c>
      <c r="E34" s="6" t="s">
        <v>43</v>
      </c>
      <c r="F34" s="26">
        <v>66</v>
      </c>
      <c r="G34" s="26">
        <v>65</v>
      </c>
      <c r="H34" s="5">
        <v>832881</v>
      </c>
      <c r="I34" s="5"/>
      <c r="J34" s="5">
        <v>20903949</v>
      </c>
      <c r="K34" s="5">
        <v>10248722</v>
      </c>
      <c r="L34" s="13">
        <f t="shared" si="20"/>
        <v>0.49027683716603021</v>
      </c>
      <c r="M34" s="5">
        <v>1152489</v>
      </c>
      <c r="N34" s="13">
        <f t="shared" si="21"/>
        <v>5.5132597194912786E-2</v>
      </c>
      <c r="P34" s="13">
        <f t="shared" si="22"/>
        <v>0</v>
      </c>
      <c r="Q34" s="5">
        <v>1438000</v>
      </c>
      <c r="R34" s="13">
        <f t="shared" si="23"/>
        <v>6.8790829904914141E-2</v>
      </c>
      <c r="S34" s="7">
        <v>0.96828999999999998</v>
      </c>
      <c r="T34" s="7">
        <v>0</v>
      </c>
      <c r="U34" s="5">
        <v>8064738</v>
      </c>
      <c r="V34" s="13">
        <f t="shared" si="4"/>
        <v>0.38579973573414289</v>
      </c>
    </row>
    <row r="35" spans="1:22" x14ac:dyDescent="0.25">
      <c r="A35" s="6" t="s">
        <v>86</v>
      </c>
      <c r="B35" s="6" t="s">
        <v>126</v>
      </c>
      <c r="C35" s="6" t="s">
        <v>79</v>
      </c>
      <c r="D35" s="6" t="s">
        <v>79</v>
      </c>
      <c r="E35" s="6" t="s">
        <v>43</v>
      </c>
      <c r="F35" s="26">
        <v>39</v>
      </c>
      <c r="G35" s="26">
        <v>38</v>
      </c>
      <c r="H35" s="5">
        <v>798431</v>
      </c>
      <c r="I35" s="5"/>
      <c r="J35" s="5">
        <v>24115699</v>
      </c>
      <c r="K35" s="5">
        <v>2500000</v>
      </c>
      <c r="L35" s="13">
        <f t="shared" si="0"/>
        <v>0.10366691009039382</v>
      </c>
      <c r="M35" s="5">
        <v>13296000</v>
      </c>
      <c r="N35" s="13">
        <f t="shared" si="1"/>
        <v>0.55134209462475048</v>
      </c>
      <c r="P35" s="13">
        <f t="shared" si="2"/>
        <v>0</v>
      </c>
      <c r="Q35" s="5">
        <v>574920</v>
      </c>
      <c r="R35" s="13">
        <f t="shared" si="3"/>
        <v>2.3840071979667685E-2</v>
      </c>
      <c r="S35" s="7">
        <v>0.97</v>
      </c>
      <c r="T35" s="7">
        <v>0</v>
      </c>
      <c r="U35" s="5">
        <v>7744779</v>
      </c>
      <c r="V35" s="13">
        <f t="shared" ref="V35" si="24">U35/J35</f>
        <v>0.32115092330518802</v>
      </c>
    </row>
    <row r="36" spans="1:22" x14ac:dyDescent="0.25">
      <c r="A36" s="6" t="s">
        <v>87</v>
      </c>
      <c r="B36" s="6" t="s">
        <v>127</v>
      </c>
      <c r="C36" s="6" t="s">
        <v>79</v>
      </c>
      <c r="D36" s="6" t="s">
        <v>79</v>
      </c>
      <c r="E36" s="6" t="s">
        <v>43</v>
      </c>
      <c r="F36" s="26">
        <v>61</v>
      </c>
      <c r="G36" s="26">
        <v>60</v>
      </c>
      <c r="H36" s="5">
        <v>614665</v>
      </c>
      <c r="I36" s="5"/>
      <c r="J36" s="5">
        <v>20836892</v>
      </c>
      <c r="K36" s="5">
        <v>6239000</v>
      </c>
      <c r="L36" s="13">
        <f t="shared" ref="L36:L155" si="25">K36/J36</f>
        <v>0.2994208541273814</v>
      </c>
      <c r="M36" s="5">
        <v>5980000</v>
      </c>
      <c r="N36" s="13">
        <f t="shared" ref="N36:N155" si="26">M36/J36</f>
        <v>0.28699097734921314</v>
      </c>
      <c r="P36" s="13">
        <f t="shared" ref="P36:P155" si="27">O36/J36</f>
        <v>0</v>
      </c>
      <c r="Q36" s="5">
        <v>2779159</v>
      </c>
      <c r="R36" s="13">
        <f t="shared" ref="R36:R155" si="28">Q36/J36</f>
        <v>0.13337684910014411</v>
      </c>
      <c r="S36" s="7">
        <v>0.94989999999999997</v>
      </c>
      <c r="T36" s="7">
        <v>0</v>
      </c>
      <c r="U36" s="5">
        <v>5838733</v>
      </c>
      <c r="V36" s="13">
        <f t="shared" si="4"/>
        <v>0.28021131942326138</v>
      </c>
    </row>
    <row r="37" spans="1:22" x14ac:dyDescent="0.25">
      <c r="A37" s="6" t="s">
        <v>88</v>
      </c>
      <c r="B37" s="6" t="s">
        <v>128</v>
      </c>
      <c r="C37" s="6" t="s">
        <v>217</v>
      </c>
      <c r="D37" s="6" t="s">
        <v>130</v>
      </c>
      <c r="E37" s="6" t="s">
        <v>46</v>
      </c>
      <c r="F37" s="26">
        <v>153</v>
      </c>
      <c r="G37" s="26">
        <v>152</v>
      </c>
      <c r="H37" s="5">
        <v>1634997</v>
      </c>
      <c r="I37" s="5"/>
      <c r="J37" s="5">
        <v>48620713</v>
      </c>
      <c r="K37" s="5">
        <v>0</v>
      </c>
      <c r="L37" s="13">
        <f t="shared" si="25"/>
        <v>0</v>
      </c>
      <c r="M37" s="5">
        <v>9739108</v>
      </c>
      <c r="N37" s="13">
        <f t="shared" si="26"/>
        <v>0.20030779885930508</v>
      </c>
      <c r="P37" s="13">
        <f t="shared" si="27"/>
        <v>0</v>
      </c>
      <c r="Q37" s="5">
        <v>23248878</v>
      </c>
      <c r="R37" s="13">
        <f t="shared" si="28"/>
        <v>0.47816818317740423</v>
      </c>
      <c r="S37" s="7">
        <v>0.95613000000000004</v>
      </c>
      <c r="T37" s="7">
        <v>0</v>
      </c>
      <c r="U37" s="5">
        <v>15632727</v>
      </c>
      <c r="V37" s="13">
        <f t="shared" si="4"/>
        <v>0.32152401796329066</v>
      </c>
    </row>
    <row r="38" spans="1:22" x14ac:dyDescent="0.25">
      <c r="A38" s="6" t="s">
        <v>89</v>
      </c>
      <c r="B38" s="6" t="s">
        <v>141</v>
      </c>
      <c r="C38" s="6" t="s">
        <v>444</v>
      </c>
      <c r="D38" s="6" t="s">
        <v>139</v>
      </c>
      <c r="E38" s="6" t="s">
        <v>46</v>
      </c>
      <c r="F38" s="26">
        <v>42</v>
      </c>
      <c r="G38" s="26">
        <v>41</v>
      </c>
      <c r="H38" s="5">
        <v>285288</v>
      </c>
      <c r="I38" s="5"/>
      <c r="J38" s="5">
        <v>8913563</v>
      </c>
      <c r="K38" s="5">
        <v>4000000</v>
      </c>
      <c r="L38" s="13">
        <f t="shared" si="25"/>
        <v>0.44875433090000039</v>
      </c>
      <c r="M38" s="5">
        <v>1574929</v>
      </c>
      <c r="N38" s="13">
        <f t="shared" si="26"/>
        <v>0.17668905240250168</v>
      </c>
      <c r="P38" s="13">
        <f t="shared" si="27"/>
        <v>0</v>
      </c>
      <c r="Q38" s="5">
        <v>793863</v>
      </c>
      <c r="R38" s="13">
        <f t="shared" si="28"/>
        <v>8.9062364847816752E-2</v>
      </c>
      <c r="S38" s="7">
        <v>0.89200000000000002</v>
      </c>
      <c r="T38" s="7">
        <v>0</v>
      </c>
      <c r="U38" s="5">
        <v>2544771</v>
      </c>
      <c r="V38" s="13">
        <f t="shared" si="4"/>
        <v>0.28549425184968119</v>
      </c>
    </row>
    <row r="39" spans="1:22" x14ac:dyDescent="0.25">
      <c r="A39" s="6" t="s">
        <v>90</v>
      </c>
      <c r="B39" s="6" t="s">
        <v>129</v>
      </c>
      <c r="C39" s="6" t="s">
        <v>130</v>
      </c>
      <c r="D39" s="6" t="s">
        <v>130</v>
      </c>
      <c r="E39" s="6" t="s">
        <v>43</v>
      </c>
      <c r="F39" s="26">
        <v>196</v>
      </c>
      <c r="G39" s="26">
        <v>194</v>
      </c>
      <c r="H39" s="5">
        <v>3462934</v>
      </c>
      <c r="I39" s="5"/>
      <c r="J39" s="5">
        <v>99122380</v>
      </c>
      <c r="K39" s="5">
        <v>28540000</v>
      </c>
      <c r="L39" s="13">
        <f t="shared" si="25"/>
        <v>0.28792690409572491</v>
      </c>
      <c r="N39" s="13">
        <f t="shared" si="26"/>
        <v>0</v>
      </c>
      <c r="P39" s="13">
        <f t="shared" si="27"/>
        <v>0</v>
      </c>
      <c r="Q39" s="5">
        <v>35606746</v>
      </c>
      <c r="R39" s="13">
        <f t="shared" si="28"/>
        <v>0.35922004697627319</v>
      </c>
      <c r="S39" s="7">
        <v>1.01</v>
      </c>
      <c r="T39" s="7">
        <v>0</v>
      </c>
      <c r="U39" s="5">
        <v>34975634</v>
      </c>
      <c r="V39" s="13">
        <f t="shared" si="4"/>
        <v>0.35285304892800196</v>
      </c>
    </row>
    <row r="40" spans="1:22" x14ac:dyDescent="0.25">
      <c r="A40" s="6" t="s">
        <v>91</v>
      </c>
      <c r="B40" s="6" t="s">
        <v>131</v>
      </c>
      <c r="C40" s="6" t="s">
        <v>217</v>
      </c>
      <c r="D40" s="6" t="s">
        <v>130</v>
      </c>
      <c r="E40" s="6" t="s">
        <v>46</v>
      </c>
      <c r="F40" s="26">
        <v>88</v>
      </c>
      <c r="G40" s="26">
        <v>87</v>
      </c>
      <c r="H40" s="5">
        <v>1033849</v>
      </c>
      <c r="I40" s="5"/>
      <c r="J40" s="5">
        <v>32431584</v>
      </c>
      <c r="K40" s="5">
        <v>13219000</v>
      </c>
      <c r="L40" s="13">
        <f t="shared" si="25"/>
        <v>0.40759649605767018</v>
      </c>
      <c r="N40" s="13">
        <f t="shared" si="26"/>
        <v>0</v>
      </c>
      <c r="P40" s="13">
        <f t="shared" si="27"/>
        <v>0</v>
      </c>
      <c r="Q40" s="5">
        <v>9391018</v>
      </c>
      <c r="R40" s="13">
        <f t="shared" si="28"/>
        <v>0.28956396332661394</v>
      </c>
      <c r="S40" s="7">
        <v>0.95</v>
      </c>
      <c r="T40" s="7">
        <v>0</v>
      </c>
      <c r="U40" s="5">
        <v>9821566</v>
      </c>
      <c r="V40" s="13">
        <f t="shared" si="4"/>
        <v>0.30283954061571583</v>
      </c>
    </row>
    <row r="41" spans="1:22" x14ac:dyDescent="0.25">
      <c r="A41" s="6" t="s">
        <v>92</v>
      </c>
      <c r="B41" s="6" t="s">
        <v>132</v>
      </c>
      <c r="C41" s="6" t="s">
        <v>138</v>
      </c>
      <c r="D41" s="6" t="s">
        <v>138</v>
      </c>
      <c r="E41" s="6" t="s">
        <v>43</v>
      </c>
      <c r="F41" s="26">
        <v>88</v>
      </c>
      <c r="G41" s="26">
        <v>87</v>
      </c>
      <c r="H41" s="5">
        <v>1318133</v>
      </c>
      <c r="I41" s="5"/>
      <c r="J41" s="5">
        <v>37810296</v>
      </c>
      <c r="K41" s="5">
        <v>1835000</v>
      </c>
      <c r="L41" s="13">
        <f t="shared" si="25"/>
        <v>4.8531754419484048E-2</v>
      </c>
      <c r="M41" s="5">
        <v>19232637</v>
      </c>
      <c r="N41" s="13">
        <f t="shared" si="26"/>
        <v>0.50866137096625741</v>
      </c>
      <c r="P41" s="13">
        <f t="shared" si="27"/>
        <v>0</v>
      </c>
      <c r="Q41" s="5">
        <v>3429520</v>
      </c>
      <c r="R41" s="13">
        <f t="shared" si="28"/>
        <v>9.0703336466871357E-2</v>
      </c>
      <c r="S41" s="7">
        <v>1.01</v>
      </c>
      <c r="T41" s="7">
        <v>0</v>
      </c>
      <c r="U41" s="5">
        <v>13313139</v>
      </c>
      <c r="V41" s="13">
        <f t="shared" si="4"/>
        <v>0.35210353814738715</v>
      </c>
    </row>
    <row r="42" spans="1:22" x14ac:dyDescent="0.25">
      <c r="A42" s="6" t="s">
        <v>93</v>
      </c>
      <c r="B42" s="6" t="s">
        <v>136</v>
      </c>
      <c r="C42" s="6" t="s">
        <v>217</v>
      </c>
      <c r="D42" s="6" t="s">
        <v>130</v>
      </c>
      <c r="E42" s="6" t="s">
        <v>46</v>
      </c>
      <c r="F42" s="26">
        <v>66</v>
      </c>
      <c r="G42" s="26">
        <v>65</v>
      </c>
      <c r="H42" s="5">
        <v>826689</v>
      </c>
      <c r="I42" s="5"/>
      <c r="J42" s="5">
        <v>23883692</v>
      </c>
      <c r="K42" s="5">
        <v>3216000</v>
      </c>
      <c r="L42" s="13">
        <f t="shared" si="25"/>
        <v>0.13465254869305801</v>
      </c>
      <c r="M42" s="5">
        <v>4583457</v>
      </c>
      <c r="N42" s="13">
        <f t="shared" si="26"/>
        <v>0.19190739019746195</v>
      </c>
      <c r="P42" s="13">
        <f t="shared" si="27"/>
        <v>0</v>
      </c>
      <c r="Q42" s="5">
        <v>7855505</v>
      </c>
      <c r="R42" s="13">
        <f t="shared" si="28"/>
        <v>0.32890664475157361</v>
      </c>
      <c r="S42" s="7">
        <v>0.99538000000000004</v>
      </c>
      <c r="T42" s="7">
        <v>0</v>
      </c>
      <c r="U42" s="5">
        <v>8228730</v>
      </c>
      <c r="V42" s="13">
        <f t="shared" si="4"/>
        <v>0.34453341635790646</v>
      </c>
    </row>
    <row r="43" spans="1:22" x14ac:dyDescent="0.25">
      <c r="A43" s="6" t="s">
        <v>94</v>
      </c>
      <c r="B43" s="6" t="s">
        <v>137</v>
      </c>
      <c r="C43" s="6" t="s">
        <v>217</v>
      </c>
      <c r="D43" s="6" t="s">
        <v>130</v>
      </c>
      <c r="E43" s="6" t="s">
        <v>46</v>
      </c>
      <c r="F43" s="26">
        <v>83</v>
      </c>
      <c r="G43" s="26">
        <v>82</v>
      </c>
      <c r="H43" s="5">
        <v>930133</v>
      </c>
      <c r="I43" s="5"/>
      <c r="J43" s="5">
        <v>26926720</v>
      </c>
      <c r="K43" s="5">
        <v>5467000</v>
      </c>
      <c r="L43" s="13">
        <f t="shared" si="25"/>
        <v>0.20303252679865946</v>
      </c>
      <c r="M43" s="5">
        <v>5025172</v>
      </c>
      <c r="N43" s="13">
        <f t="shared" si="26"/>
        <v>0.18662399282199985</v>
      </c>
      <c r="P43" s="13">
        <f t="shared" si="27"/>
        <v>0</v>
      </c>
      <c r="Q43" s="5">
        <v>7168148</v>
      </c>
      <c r="R43" s="13">
        <f t="shared" si="28"/>
        <v>0.26620947519787036</v>
      </c>
      <c r="S43" s="7">
        <v>0.99624500000000005</v>
      </c>
      <c r="T43" s="7">
        <v>0</v>
      </c>
      <c r="U43" s="5">
        <v>9266400</v>
      </c>
      <c r="V43" s="13">
        <f t="shared" ref="V43:V47" si="29">U43/J43</f>
        <v>0.3441340051814703</v>
      </c>
    </row>
    <row r="44" spans="1:22" x14ac:dyDescent="0.25">
      <c r="A44" s="6" t="s">
        <v>95</v>
      </c>
      <c r="B44" s="6" t="s">
        <v>145</v>
      </c>
      <c r="C44" s="6" t="s">
        <v>79</v>
      </c>
      <c r="D44" s="6" t="s">
        <v>79</v>
      </c>
      <c r="E44" s="6" t="s">
        <v>46</v>
      </c>
      <c r="F44" s="26">
        <v>44</v>
      </c>
      <c r="G44" s="26">
        <v>43</v>
      </c>
      <c r="H44" s="5">
        <v>877198</v>
      </c>
      <c r="I44" s="5"/>
      <c r="J44" s="5">
        <v>24288298</v>
      </c>
      <c r="K44" s="5">
        <v>1567000</v>
      </c>
      <c r="L44" s="13">
        <f t="shared" si="25"/>
        <v>6.4516665597564721E-2</v>
      </c>
      <c r="M44" s="5">
        <v>13371013</v>
      </c>
      <c r="N44" s="13">
        <f t="shared" si="26"/>
        <v>0.55051255547012801</v>
      </c>
      <c r="P44" s="13">
        <f t="shared" si="27"/>
        <v>0</v>
      </c>
      <c r="Q44" s="5">
        <v>1180000</v>
      </c>
      <c r="R44" s="13">
        <f t="shared" si="28"/>
        <v>4.8583066627393985E-2</v>
      </c>
      <c r="S44" s="7">
        <v>0.93140999999999996</v>
      </c>
      <c r="T44" s="7">
        <v>0</v>
      </c>
      <c r="U44" s="5">
        <v>8170285</v>
      </c>
      <c r="V44" s="13">
        <f t="shared" si="29"/>
        <v>0.33638771230491327</v>
      </c>
    </row>
    <row r="45" spans="1:22" x14ac:dyDescent="0.25">
      <c r="A45" s="6" t="s">
        <v>96</v>
      </c>
      <c r="B45" s="6" t="s">
        <v>133</v>
      </c>
      <c r="C45" s="6" t="s">
        <v>439</v>
      </c>
      <c r="D45" s="6" t="s">
        <v>79</v>
      </c>
      <c r="E45" s="6" t="s">
        <v>46</v>
      </c>
      <c r="F45" s="26">
        <v>40</v>
      </c>
      <c r="G45" s="26">
        <v>39</v>
      </c>
      <c r="H45" s="5">
        <v>552378</v>
      </c>
      <c r="I45" s="5"/>
      <c r="J45" s="5">
        <v>17268598</v>
      </c>
      <c r="K45" s="5">
        <v>3032390</v>
      </c>
      <c r="L45" s="13">
        <f t="shared" si="25"/>
        <v>0.17560140087805623</v>
      </c>
      <c r="M45" s="5">
        <v>4424402</v>
      </c>
      <c r="N45" s="13">
        <f t="shared" si="26"/>
        <v>0.25621084004619249</v>
      </c>
      <c r="P45" s="13">
        <f t="shared" si="27"/>
        <v>0</v>
      </c>
      <c r="Q45" s="5">
        <v>4399043</v>
      </c>
      <c r="R45" s="13">
        <f t="shared" si="28"/>
        <v>0.25474233634948246</v>
      </c>
      <c r="S45" s="7">
        <v>0.97989999999999999</v>
      </c>
      <c r="T45" s="7">
        <v>0</v>
      </c>
      <c r="U45" s="5">
        <v>5412763</v>
      </c>
      <c r="V45" s="13">
        <f t="shared" si="29"/>
        <v>0.3134454227262688</v>
      </c>
    </row>
    <row r="46" spans="1:22" x14ac:dyDescent="0.25">
      <c r="A46" s="6" t="s">
        <v>97</v>
      </c>
      <c r="B46" s="6" t="s">
        <v>134</v>
      </c>
      <c r="C46" s="6" t="s">
        <v>438</v>
      </c>
      <c r="D46" s="6" t="s">
        <v>140</v>
      </c>
      <c r="E46" s="6" t="s">
        <v>46</v>
      </c>
      <c r="F46" s="26">
        <v>70</v>
      </c>
      <c r="G46" s="26">
        <v>69</v>
      </c>
      <c r="H46" s="5">
        <v>1376269</v>
      </c>
      <c r="I46" s="5"/>
      <c r="J46" s="5">
        <v>42251232</v>
      </c>
      <c r="K46" s="5">
        <v>3479100</v>
      </c>
      <c r="L46" s="13">
        <f t="shared" si="25"/>
        <v>8.2343161023091582E-2</v>
      </c>
      <c r="N46" s="13">
        <f t="shared" si="26"/>
        <v>0</v>
      </c>
      <c r="P46" s="13">
        <f t="shared" si="27"/>
        <v>0</v>
      </c>
      <c r="Q46" s="5">
        <v>25571156</v>
      </c>
      <c r="R46" s="13">
        <f t="shared" si="28"/>
        <v>0.60521681355942469</v>
      </c>
      <c r="S46" s="7">
        <v>0.95918999999999999</v>
      </c>
      <c r="T46" s="7">
        <v>0</v>
      </c>
      <c r="U46" s="5">
        <v>13200976</v>
      </c>
      <c r="V46" s="13">
        <f t="shared" si="29"/>
        <v>0.31244002541748367</v>
      </c>
    </row>
    <row r="47" spans="1:22" x14ac:dyDescent="0.25">
      <c r="A47" s="6" t="s">
        <v>98</v>
      </c>
      <c r="B47" s="6" t="s">
        <v>135</v>
      </c>
      <c r="C47" s="6" t="s">
        <v>79</v>
      </c>
      <c r="D47" s="6" t="s">
        <v>79</v>
      </c>
      <c r="E47" s="6" t="s">
        <v>43</v>
      </c>
      <c r="F47" s="26">
        <v>54</v>
      </c>
      <c r="G47" s="26">
        <v>53</v>
      </c>
      <c r="H47" s="5">
        <v>974129</v>
      </c>
      <c r="I47" s="5"/>
      <c r="J47" s="5">
        <v>25019928</v>
      </c>
      <c r="K47" s="5">
        <v>2770000</v>
      </c>
      <c r="L47" s="13">
        <f t="shared" si="25"/>
        <v>0.11071174945027819</v>
      </c>
      <c r="M47" s="5">
        <v>11660000</v>
      </c>
      <c r="N47" s="13">
        <f t="shared" si="26"/>
        <v>0.4660285193466584</v>
      </c>
      <c r="P47" s="13">
        <f t="shared" si="27"/>
        <v>0</v>
      </c>
      <c r="Q47" s="5">
        <v>1336624</v>
      </c>
      <c r="R47" s="13">
        <f t="shared" si="28"/>
        <v>5.3422375955678211E-2</v>
      </c>
      <c r="S47" s="7">
        <v>0.94991000000000003</v>
      </c>
      <c r="T47" s="7">
        <v>0</v>
      </c>
      <c r="U47" s="5">
        <v>9253304</v>
      </c>
      <c r="V47" s="13">
        <f t="shared" si="29"/>
        <v>0.3698373552473852</v>
      </c>
    </row>
    <row r="48" spans="1:22" x14ac:dyDescent="0.25">
      <c r="A48" s="6" t="s">
        <v>120</v>
      </c>
      <c r="B48" s="6" t="s">
        <v>144</v>
      </c>
      <c r="C48" s="6" t="s">
        <v>79</v>
      </c>
      <c r="D48" s="6" t="s">
        <v>79</v>
      </c>
      <c r="E48" s="6" t="s">
        <v>46</v>
      </c>
      <c r="F48" s="26">
        <v>216</v>
      </c>
      <c r="G48" s="26">
        <v>214</v>
      </c>
      <c r="H48" s="5">
        <v>2932369</v>
      </c>
      <c r="I48" s="5"/>
      <c r="J48" s="5">
        <v>98690817</v>
      </c>
      <c r="K48" s="5">
        <v>58937200</v>
      </c>
      <c r="L48" s="13">
        <f t="shared" si="25"/>
        <v>0.59719031406944378</v>
      </c>
      <c r="N48" s="13">
        <f t="shared" si="26"/>
        <v>0</v>
      </c>
      <c r="P48" s="13">
        <f t="shared" si="27"/>
        <v>0</v>
      </c>
      <c r="Q48" s="5">
        <v>11309642</v>
      </c>
      <c r="R48" s="13">
        <f t="shared" si="28"/>
        <v>0.11459670052179222</v>
      </c>
      <c r="S48" s="7">
        <v>0.97</v>
      </c>
      <c r="T48" s="7">
        <v>0</v>
      </c>
      <c r="U48" s="5">
        <v>28443975</v>
      </c>
      <c r="V48" s="13">
        <f t="shared" ref="V48:V155" si="30">U48/J48</f>
        <v>0.288212985408764</v>
      </c>
    </row>
    <row r="49" spans="1:22" x14ac:dyDescent="0.25">
      <c r="A49" s="6" t="s">
        <v>121</v>
      </c>
      <c r="B49" s="6" t="s">
        <v>351</v>
      </c>
      <c r="C49" s="6" t="s">
        <v>79</v>
      </c>
      <c r="D49" s="6" t="s">
        <v>79</v>
      </c>
      <c r="E49" s="6" t="s">
        <v>46</v>
      </c>
      <c r="F49" s="26">
        <v>70</v>
      </c>
      <c r="G49" s="26">
        <v>70</v>
      </c>
      <c r="H49" s="5">
        <v>1642417</v>
      </c>
      <c r="I49" s="5"/>
      <c r="J49" s="5">
        <v>52732793</v>
      </c>
      <c r="K49" s="5">
        <v>18870000</v>
      </c>
      <c r="L49" s="13">
        <f t="shared" si="25"/>
        <v>0.35784184615444131</v>
      </c>
      <c r="N49" s="13">
        <f t="shared" si="26"/>
        <v>0</v>
      </c>
      <c r="P49" s="13">
        <f t="shared" si="27"/>
        <v>0</v>
      </c>
      <c r="Q49" s="5">
        <v>17602862</v>
      </c>
      <c r="R49" s="13">
        <f t="shared" si="28"/>
        <v>0.33381243432336305</v>
      </c>
      <c r="S49" s="7">
        <v>0.99</v>
      </c>
      <c r="T49" s="7">
        <v>0</v>
      </c>
      <c r="U49" s="5">
        <v>16259931</v>
      </c>
      <c r="V49" s="13">
        <f t="shared" si="30"/>
        <v>0.30834571952219558</v>
      </c>
    </row>
    <row r="50" spans="1:22" x14ac:dyDescent="0.25">
      <c r="A50" s="6" t="s">
        <v>122</v>
      </c>
      <c r="B50" s="6" t="s">
        <v>346</v>
      </c>
      <c r="C50" s="6" t="s">
        <v>79</v>
      </c>
      <c r="D50" s="6" t="s">
        <v>79</v>
      </c>
      <c r="E50" s="6" t="s">
        <v>46</v>
      </c>
      <c r="F50" s="26">
        <v>81</v>
      </c>
      <c r="G50" s="26">
        <v>80</v>
      </c>
      <c r="H50" s="5">
        <v>1747500</v>
      </c>
      <c r="I50" s="5"/>
      <c r="J50" s="5">
        <v>56427435</v>
      </c>
      <c r="K50" s="5">
        <v>29586500</v>
      </c>
      <c r="L50" s="13">
        <f t="shared" si="25"/>
        <v>0.52432828109234453</v>
      </c>
      <c r="N50" s="13">
        <f t="shared" si="26"/>
        <v>0</v>
      </c>
      <c r="P50" s="13">
        <f t="shared" si="27"/>
        <v>0</v>
      </c>
      <c r="Q50" s="5">
        <v>9540687</v>
      </c>
      <c r="R50" s="13">
        <f t="shared" si="28"/>
        <v>0.16907887094283128</v>
      </c>
      <c r="S50" s="7">
        <v>0.99</v>
      </c>
      <c r="T50" s="7">
        <v>0</v>
      </c>
      <c r="U50" s="5">
        <v>17300248</v>
      </c>
      <c r="V50" s="13">
        <f t="shared" si="30"/>
        <v>0.30659284796482422</v>
      </c>
    </row>
    <row r="51" spans="1:22" x14ac:dyDescent="0.25">
      <c r="A51" s="6" t="s">
        <v>123</v>
      </c>
      <c r="B51" s="6" t="s">
        <v>230</v>
      </c>
      <c r="C51" s="6" t="s">
        <v>45</v>
      </c>
      <c r="D51" s="6" t="s">
        <v>45</v>
      </c>
      <c r="E51" s="6" t="s">
        <v>46</v>
      </c>
      <c r="F51" s="26">
        <v>67</v>
      </c>
      <c r="G51" s="26">
        <v>67</v>
      </c>
      <c r="H51" s="5">
        <v>1830856</v>
      </c>
      <c r="I51" s="5"/>
      <c r="J51" s="5">
        <v>54981156</v>
      </c>
      <c r="K51" s="5">
        <v>8142000</v>
      </c>
      <c r="L51" s="13">
        <f t="shared" si="25"/>
        <v>0.14808710096964858</v>
      </c>
      <c r="M51" s="5">
        <v>16561372</v>
      </c>
      <c r="N51" s="13">
        <f t="shared" si="26"/>
        <v>0.3012190576713229</v>
      </c>
      <c r="P51" s="13">
        <f t="shared" si="27"/>
        <v>0</v>
      </c>
      <c r="Q51" s="5">
        <v>12492087</v>
      </c>
      <c r="R51" s="13">
        <f t="shared" si="28"/>
        <v>0.22720669969179985</v>
      </c>
      <c r="S51" s="7">
        <v>0.97143999999999997</v>
      </c>
      <c r="T51" s="7">
        <v>0</v>
      </c>
      <c r="U51" s="5">
        <v>17785697</v>
      </c>
      <c r="V51" s="13">
        <f t="shared" si="30"/>
        <v>0.32348714166722869</v>
      </c>
    </row>
    <row r="52" spans="1:22" x14ac:dyDescent="0.25">
      <c r="A52" s="6" t="s">
        <v>155</v>
      </c>
      <c r="B52" s="6" t="s">
        <v>186</v>
      </c>
      <c r="C52" s="6" t="s">
        <v>79</v>
      </c>
      <c r="D52" s="6" t="s">
        <v>79</v>
      </c>
      <c r="E52" s="6" t="s">
        <v>43</v>
      </c>
      <c r="F52" s="26">
        <v>41</v>
      </c>
      <c r="G52" s="26">
        <v>40</v>
      </c>
      <c r="H52" s="5">
        <v>795670</v>
      </c>
      <c r="I52" s="5"/>
      <c r="J52" s="5">
        <v>24054573</v>
      </c>
      <c r="K52" s="5">
        <v>6663387</v>
      </c>
      <c r="L52" s="13">
        <f t="shared" ref="L52:L76" si="31">K52/J52</f>
        <v>0.27701123607556866</v>
      </c>
      <c r="M52" s="5">
        <v>8800000</v>
      </c>
      <c r="N52" s="13">
        <f t="shared" si="26"/>
        <v>0.36583480405160385</v>
      </c>
      <c r="P52" s="13">
        <f t="shared" ref="P52:P76" si="32">O52/J52</f>
        <v>0</v>
      </c>
      <c r="Q52" s="5">
        <v>1350585</v>
      </c>
      <c r="R52" s="13">
        <f t="shared" ref="R52:R76" si="33">Q52/J52</f>
        <v>5.6146704412504016E-2</v>
      </c>
      <c r="S52" s="7">
        <v>0.91</v>
      </c>
      <c r="T52" s="7">
        <v>0</v>
      </c>
      <c r="U52" s="5">
        <v>7240601</v>
      </c>
      <c r="V52" s="13">
        <f t="shared" ref="V52:V76" si="34">U52/J52</f>
        <v>0.30100725546032348</v>
      </c>
    </row>
    <row r="53" spans="1:22" x14ac:dyDescent="0.25">
      <c r="A53" s="6" t="s">
        <v>156</v>
      </c>
      <c r="B53" s="6" t="s">
        <v>224</v>
      </c>
      <c r="C53" s="6" t="s">
        <v>225</v>
      </c>
      <c r="D53" s="6" t="s">
        <v>79</v>
      </c>
      <c r="E53" s="6" t="s">
        <v>46</v>
      </c>
      <c r="F53" s="26">
        <v>128</v>
      </c>
      <c r="G53" s="26">
        <v>126</v>
      </c>
      <c r="H53" s="5">
        <v>1313123</v>
      </c>
      <c r="I53" s="5"/>
      <c r="J53" s="5">
        <v>45125636</v>
      </c>
      <c r="K53" s="5">
        <v>28000000</v>
      </c>
      <c r="L53" s="13">
        <f t="shared" si="31"/>
        <v>0.62048986966078434</v>
      </c>
      <c r="N53" s="13">
        <f t="shared" si="26"/>
        <v>0</v>
      </c>
      <c r="P53" s="13">
        <f t="shared" si="32"/>
        <v>0</v>
      </c>
      <c r="Q53" s="5">
        <v>4782280</v>
      </c>
      <c r="R53" s="13">
        <f t="shared" si="33"/>
        <v>0.10597701049576343</v>
      </c>
      <c r="S53" s="7">
        <v>0.94</v>
      </c>
      <c r="T53" s="7">
        <v>0</v>
      </c>
      <c r="U53" s="5">
        <v>12343356</v>
      </c>
      <c r="V53" s="13">
        <f t="shared" si="34"/>
        <v>0.27353311984345219</v>
      </c>
    </row>
    <row r="54" spans="1:22" x14ac:dyDescent="0.25">
      <c r="A54" s="6" t="s">
        <v>157</v>
      </c>
      <c r="B54" s="6" t="s">
        <v>187</v>
      </c>
      <c r="C54" s="6" t="s">
        <v>188</v>
      </c>
      <c r="D54" s="6" t="s">
        <v>79</v>
      </c>
      <c r="E54" s="6" t="s">
        <v>46</v>
      </c>
      <c r="F54" s="26">
        <v>132</v>
      </c>
      <c r="G54" s="26">
        <v>130</v>
      </c>
      <c r="H54" s="5">
        <v>1479129</v>
      </c>
      <c r="I54" s="5"/>
      <c r="J54" s="5">
        <v>52206643</v>
      </c>
      <c r="K54" s="5">
        <v>17481765</v>
      </c>
      <c r="L54" s="13">
        <f t="shared" si="31"/>
        <v>0.33485709854969992</v>
      </c>
      <c r="N54" s="13">
        <f t="shared" si="26"/>
        <v>0</v>
      </c>
      <c r="P54" s="13">
        <f t="shared" si="32"/>
        <v>0</v>
      </c>
      <c r="Q54" s="5">
        <v>20674567</v>
      </c>
      <c r="R54" s="13">
        <f t="shared" si="33"/>
        <v>0.39601410494829176</v>
      </c>
      <c r="S54" s="7">
        <v>0.94989999999999997</v>
      </c>
      <c r="T54" s="7">
        <v>0</v>
      </c>
      <c r="U54" s="5">
        <v>14050311</v>
      </c>
      <c r="V54" s="13">
        <f t="shared" si="34"/>
        <v>0.26912879650200838</v>
      </c>
    </row>
    <row r="55" spans="1:22" x14ac:dyDescent="0.25">
      <c r="A55" s="6" t="s">
        <v>158</v>
      </c>
      <c r="B55" s="6" t="s">
        <v>189</v>
      </c>
      <c r="C55" s="6" t="s">
        <v>190</v>
      </c>
      <c r="D55" s="6" t="s">
        <v>49</v>
      </c>
      <c r="E55" s="6" t="s">
        <v>46</v>
      </c>
      <c r="F55" s="26">
        <v>195</v>
      </c>
      <c r="G55" s="26">
        <v>194</v>
      </c>
      <c r="H55" s="5">
        <v>4152743</v>
      </c>
      <c r="I55" s="5"/>
      <c r="J55" s="5">
        <v>127666257</v>
      </c>
      <c r="K55" s="5">
        <v>74000000</v>
      </c>
      <c r="L55" s="13">
        <f t="shared" si="31"/>
        <v>0.57963632473379401</v>
      </c>
      <c r="N55" s="13">
        <f t="shared" si="26"/>
        <v>0</v>
      </c>
      <c r="P55" s="13">
        <f t="shared" si="32"/>
        <v>0</v>
      </c>
      <c r="Q55" s="5">
        <v>13807897</v>
      </c>
      <c r="R55" s="13">
        <f t="shared" si="33"/>
        <v>0.10815619823490243</v>
      </c>
      <c r="S55" s="7">
        <v>0.95981000000000005</v>
      </c>
      <c r="T55" s="7">
        <v>0</v>
      </c>
      <c r="U55" s="5">
        <v>39858360</v>
      </c>
      <c r="V55" s="13">
        <f t="shared" si="34"/>
        <v>0.31220747703130358</v>
      </c>
    </row>
    <row r="56" spans="1:22" x14ac:dyDescent="0.25">
      <c r="A56" s="6" t="s">
        <v>159</v>
      </c>
      <c r="B56" s="6" t="s">
        <v>226</v>
      </c>
      <c r="C56" s="6" t="s">
        <v>44</v>
      </c>
      <c r="D56" s="6" t="s">
        <v>44</v>
      </c>
      <c r="E56" s="6" t="s">
        <v>43</v>
      </c>
      <c r="F56" s="26">
        <v>81</v>
      </c>
      <c r="G56" s="26">
        <v>80</v>
      </c>
      <c r="H56" s="5">
        <v>1114053</v>
      </c>
      <c r="I56" s="5"/>
      <c r="J56" s="5">
        <v>32368125</v>
      </c>
      <c r="K56" s="5">
        <v>2450647</v>
      </c>
      <c r="L56" s="13">
        <f t="shared" si="31"/>
        <v>7.5711738013863952E-2</v>
      </c>
      <c r="M56" s="5">
        <v>15350000</v>
      </c>
      <c r="N56" s="13">
        <f t="shared" si="26"/>
        <v>0.47423197976404258</v>
      </c>
      <c r="P56" s="13">
        <f t="shared" si="32"/>
        <v>0</v>
      </c>
      <c r="Q56" s="5">
        <v>4095381</v>
      </c>
      <c r="R56" s="13">
        <f t="shared" si="33"/>
        <v>0.12652512309563807</v>
      </c>
      <c r="S56" s="7">
        <v>0.94</v>
      </c>
      <c r="T56" s="7">
        <v>0</v>
      </c>
      <c r="U56" s="5">
        <v>10472097</v>
      </c>
      <c r="V56" s="13">
        <f t="shared" si="34"/>
        <v>0.32353115912645541</v>
      </c>
    </row>
    <row r="57" spans="1:22" x14ac:dyDescent="0.25">
      <c r="A57" s="6" t="s">
        <v>160</v>
      </c>
      <c r="B57" s="6" t="s">
        <v>192</v>
      </c>
      <c r="C57" s="6" t="s">
        <v>44</v>
      </c>
      <c r="D57" s="6" t="s">
        <v>44</v>
      </c>
      <c r="E57" s="6" t="s">
        <v>43</v>
      </c>
      <c r="F57" s="26">
        <v>326</v>
      </c>
      <c r="G57" s="26">
        <v>323</v>
      </c>
      <c r="H57" s="5">
        <v>5368332</v>
      </c>
      <c r="I57" s="5"/>
      <c r="J57" s="5">
        <v>151140663</v>
      </c>
      <c r="K57" s="5">
        <v>7303551</v>
      </c>
      <c r="L57" s="13">
        <f t="shared" si="31"/>
        <v>4.8322872581285418E-2</v>
      </c>
      <c r="M57" s="5">
        <v>65072792</v>
      </c>
      <c r="N57" s="13">
        <f t="shared" si="26"/>
        <v>0.43054457158230147</v>
      </c>
      <c r="P57" s="13">
        <f t="shared" si="32"/>
        <v>0</v>
      </c>
      <c r="Q57" s="5">
        <v>28301999</v>
      </c>
      <c r="R57" s="13">
        <f t="shared" si="33"/>
        <v>0.18725601991040625</v>
      </c>
      <c r="S57" s="7">
        <v>0.94</v>
      </c>
      <c r="T57" s="7">
        <v>0</v>
      </c>
      <c r="U57" s="5">
        <v>50462321</v>
      </c>
      <c r="V57" s="13">
        <f t="shared" si="34"/>
        <v>0.33387653592600691</v>
      </c>
    </row>
    <row r="58" spans="1:22" x14ac:dyDescent="0.25">
      <c r="A58" s="6" t="s">
        <v>161</v>
      </c>
      <c r="B58" s="6" t="s">
        <v>191</v>
      </c>
      <c r="C58" s="6" t="s">
        <v>44</v>
      </c>
      <c r="D58" s="6" t="s">
        <v>44</v>
      </c>
      <c r="E58" s="6" t="s">
        <v>46</v>
      </c>
      <c r="F58" s="26">
        <v>161</v>
      </c>
      <c r="G58" s="26">
        <v>159</v>
      </c>
      <c r="H58" s="5">
        <v>824513</v>
      </c>
      <c r="I58" s="5"/>
      <c r="J58" s="5">
        <v>32897188</v>
      </c>
      <c r="K58" s="5">
        <v>22000000</v>
      </c>
      <c r="L58" s="13">
        <f t="shared" si="31"/>
        <v>0.66875016794748532</v>
      </c>
      <c r="N58" s="13">
        <f t="shared" si="26"/>
        <v>0</v>
      </c>
      <c r="P58" s="13">
        <f t="shared" si="32"/>
        <v>0</v>
      </c>
      <c r="Q58" s="5">
        <v>3311667</v>
      </c>
      <c r="R58" s="13">
        <f t="shared" si="33"/>
        <v>0.10066717556527932</v>
      </c>
      <c r="S58" s="7">
        <v>0.92</v>
      </c>
      <c r="T58" s="7">
        <v>0</v>
      </c>
      <c r="U58" s="5">
        <v>7585521</v>
      </c>
      <c r="V58" s="13">
        <f t="shared" si="34"/>
        <v>0.23058265648723533</v>
      </c>
    </row>
    <row r="59" spans="1:22" x14ac:dyDescent="0.25">
      <c r="A59" s="6" t="s">
        <v>162</v>
      </c>
      <c r="B59" s="6" t="s">
        <v>193</v>
      </c>
      <c r="C59" s="6" t="s">
        <v>194</v>
      </c>
      <c r="D59" s="6" t="s">
        <v>195</v>
      </c>
      <c r="E59" s="6" t="s">
        <v>46</v>
      </c>
      <c r="F59" s="26">
        <v>132</v>
      </c>
      <c r="G59" s="26">
        <v>131</v>
      </c>
      <c r="H59" s="5">
        <v>633142</v>
      </c>
      <c r="I59" s="5"/>
      <c r="J59" s="5">
        <v>18584899</v>
      </c>
      <c r="K59" s="5">
        <v>8600000</v>
      </c>
      <c r="L59" s="13">
        <f t="shared" si="31"/>
        <v>0.46274128258646979</v>
      </c>
      <c r="N59" s="13">
        <f t="shared" si="26"/>
        <v>0</v>
      </c>
      <c r="P59" s="13">
        <f t="shared" si="32"/>
        <v>0</v>
      </c>
      <c r="Q59" s="5">
        <v>3900665</v>
      </c>
      <c r="R59" s="13">
        <f t="shared" si="33"/>
        <v>0.20988357267908747</v>
      </c>
      <c r="S59" s="7">
        <v>0.96096000000000004</v>
      </c>
      <c r="T59" s="7">
        <v>0</v>
      </c>
      <c r="U59" s="5">
        <v>6084234</v>
      </c>
      <c r="V59" s="13">
        <f t="shared" si="34"/>
        <v>0.32737514473444274</v>
      </c>
    </row>
    <row r="60" spans="1:22" x14ac:dyDescent="0.25">
      <c r="A60" s="6" t="s">
        <v>163</v>
      </c>
      <c r="B60" s="6" t="s">
        <v>196</v>
      </c>
      <c r="C60" s="6" t="s">
        <v>79</v>
      </c>
      <c r="D60" s="6" t="s">
        <v>79</v>
      </c>
      <c r="E60" s="6" t="s">
        <v>43</v>
      </c>
      <c r="F60" s="26">
        <v>64</v>
      </c>
      <c r="G60" s="26">
        <v>63</v>
      </c>
      <c r="H60" s="5">
        <v>842223</v>
      </c>
      <c r="I60" s="5"/>
      <c r="J60" s="5">
        <v>32864007</v>
      </c>
      <c r="K60" s="5">
        <v>4574000</v>
      </c>
      <c r="L60" s="13">
        <f t="shared" si="31"/>
        <v>0.1391796198193361</v>
      </c>
      <c r="M60" s="5">
        <v>19344885</v>
      </c>
      <c r="N60" s="13">
        <f t="shared" si="26"/>
        <v>0.58863439872076462</v>
      </c>
      <c r="P60" s="13">
        <f t="shared" si="32"/>
        <v>0</v>
      </c>
      <c r="Q60" s="5">
        <v>926641</v>
      </c>
      <c r="R60" s="13">
        <f t="shared" si="33"/>
        <v>2.8196226954309012E-2</v>
      </c>
      <c r="S60" s="7">
        <v>0.95206000000000002</v>
      </c>
      <c r="T60" s="7">
        <v>0</v>
      </c>
      <c r="U60" s="5">
        <v>8018481</v>
      </c>
      <c r="V60" s="13">
        <f t="shared" si="34"/>
        <v>0.24398975450559027</v>
      </c>
    </row>
    <row r="61" spans="1:22" x14ac:dyDescent="0.25">
      <c r="A61" s="6" t="s">
        <v>164</v>
      </c>
      <c r="B61" s="6" t="s">
        <v>197</v>
      </c>
      <c r="C61" s="6" t="s">
        <v>198</v>
      </c>
      <c r="D61" s="6" t="s">
        <v>139</v>
      </c>
      <c r="E61" s="6" t="s">
        <v>43</v>
      </c>
      <c r="F61" s="26">
        <v>48</v>
      </c>
      <c r="G61" s="26">
        <v>47</v>
      </c>
      <c r="H61" s="5">
        <v>815859</v>
      </c>
      <c r="I61" s="5"/>
      <c r="J61" s="5">
        <v>20620000</v>
      </c>
      <c r="K61" s="5">
        <v>0</v>
      </c>
      <c r="L61" s="13">
        <f t="shared" si="31"/>
        <v>0</v>
      </c>
      <c r="M61" s="5">
        <v>11951915</v>
      </c>
      <c r="N61" s="13">
        <f t="shared" si="26"/>
        <v>0.57962730358874881</v>
      </c>
      <c r="P61" s="13">
        <f t="shared" si="32"/>
        <v>0</v>
      </c>
      <c r="Q61" s="5">
        <v>1162933</v>
      </c>
      <c r="R61" s="13">
        <f t="shared" si="33"/>
        <v>5.6398302618816683E-2</v>
      </c>
      <c r="S61" s="7">
        <v>0.91991000000000001</v>
      </c>
      <c r="T61" s="7">
        <v>0</v>
      </c>
      <c r="U61" s="5">
        <v>7505152</v>
      </c>
      <c r="V61" s="13">
        <f t="shared" si="34"/>
        <v>0.36397439379243451</v>
      </c>
    </row>
    <row r="62" spans="1:22" x14ac:dyDescent="0.25">
      <c r="A62" s="6" t="s">
        <v>165</v>
      </c>
      <c r="B62" s="6" t="s">
        <v>199</v>
      </c>
      <c r="C62" s="6" t="s">
        <v>200</v>
      </c>
      <c r="D62" s="6" t="s">
        <v>49</v>
      </c>
      <c r="E62" s="6" t="s">
        <v>43</v>
      </c>
      <c r="F62" s="26">
        <v>59</v>
      </c>
      <c r="G62" s="26">
        <v>58</v>
      </c>
      <c r="H62" s="5">
        <v>2074561</v>
      </c>
      <c r="I62" s="5"/>
      <c r="J62" s="5">
        <v>53393465</v>
      </c>
      <c r="K62" s="5">
        <v>8339400</v>
      </c>
      <c r="L62" s="13">
        <f t="shared" si="31"/>
        <v>0.15618765330176643</v>
      </c>
      <c r="M62" s="5">
        <v>23426380</v>
      </c>
      <c r="N62" s="13">
        <f t="shared" si="26"/>
        <v>0.43874994814440305</v>
      </c>
      <c r="P62" s="13">
        <f t="shared" si="32"/>
        <v>0</v>
      </c>
      <c r="Q62" s="5">
        <v>997577</v>
      </c>
      <c r="R62" s="13">
        <f t="shared" si="33"/>
        <v>1.8683503683456393E-2</v>
      </c>
      <c r="S62" s="7">
        <v>0.99443000000000004</v>
      </c>
      <c r="T62" s="7">
        <v>0</v>
      </c>
      <c r="U62" s="5">
        <v>20630108</v>
      </c>
      <c r="V62" s="13">
        <f t="shared" si="34"/>
        <v>0.38637889487037413</v>
      </c>
    </row>
    <row r="63" spans="1:22" x14ac:dyDescent="0.25">
      <c r="A63" s="6" t="s">
        <v>166</v>
      </c>
      <c r="B63" s="6" t="s">
        <v>231</v>
      </c>
      <c r="C63" s="6" t="s">
        <v>232</v>
      </c>
      <c r="D63" s="6" t="s">
        <v>232</v>
      </c>
      <c r="E63" s="6" t="s">
        <v>46</v>
      </c>
      <c r="F63" s="26">
        <v>105</v>
      </c>
      <c r="G63" s="26">
        <v>104</v>
      </c>
      <c r="H63" s="5">
        <v>854406</v>
      </c>
      <c r="I63" s="5"/>
      <c r="J63" s="5">
        <v>28814826</v>
      </c>
      <c r="K63" s="5">
        <v>14500000</v>
      </c>
      <c r="L63" s="13">
        <f t="shared" si="31"/>
        <v>0.5032131722745784</v>
      </c>
      <c r="N63" s="13">
        <f t="shared" si="26"/>
        <v>0</v>
      </c>
      <c r="P63" s="13">
        <f t="shared" si="32"/>
        <v>0</v>
      </c>
      <c r="Q63" s="5">
        <v>6113351</v>
      </c>
      <c r="R63" s="13">
        <f t="shared" si="33"/>
        <v>0.21215991378882523</v>
      </c>
      <c r="S63" s="7">
        <v>0.95989999999999998</v>
      </c>
      <c r="T63" s="7">
        <v>0</v>
      </c>
      <c r="U63" s="5">
        <v>8201475</v>
      </c>
      <c r="V63" s="13">
        <f t="shared" si="34"/>
        <v>0.28462691393659639</v>
      </c>
    </row>
    <row r="64" spans="1:22" x14ac:dyDescent="0.25">
      <c r="A64" s="6" t="s">
        <v>167</v>
      </c>
      <c r="B64" s="6" t="s">
        <v>201</v>
      </c>
      <c r="C64" s="6" t="s">
        <v>202</v>
      </c>
      <c r="D64" s="6" t="s">
        <v>49</v>
      </c>
      <c r="E64" s="6" t="s">
        <v>46</v>
      </c>
      <c r="F64" s="26">
        <v>79</v>
      </c>
      <c r="G64" s="26">
        <v>78</v>
      </c>
      <c r="H64" s="5">
        <v>1514623</v>
      </c>
      <c r="I64" s="5"/>
      <c r="J64" s="5">
        <v>41760685</v>
      </c>
      <c r="K64" s="5">
        <v>563700</v>
      </c>
      <c r="L64" s="13">
        <f t="shared" si="31"/>
        <v>1.3498341801625142E-2</v>
      </c>
      <c r="M64" s="5">
        <v>8324789</v>
      </c>
      <c r="N64" s="13">
        <f t="shared" si="26"/>
        <v>0.19934512568460025</v>
      </c>
      <c r="O64" s="5">
        <v>2540200</v>
      </c>
      <c r="P64" s="13">
        <f t="shared" si="32"/>
        <v>6.0827546291446127E-2</v>
      </c>
      <c r="Q64" s="5">
        <v>16767841</v>
      </c>
      <c r="R64" s="13">
        <f t="shared" si="33"/>
        <v>0.40152217330726259</v>
      </c>
      <c r="S64" s="7">
        <v>0.89554999999999996</v>
      </c>
      <c r="T64" s="7">
        <v>0</v>
      </c>
      <c r="U64" s="5">
        <v>13564155</v>
      </c>
      <c r="V64" s="13">
        <f t="shared" si="34"/>
        <v>0.32480681291506591</v>
      </c>
    </row>
    <row r="65" spans="1:22" x14ac:dyDescent="0.25">
      <c r="A65" s="6" t="s">
        <v>168</v>
      </c>
      <c r="B65" s="6" t="s">
        <v>227</v>
      </c>
      <c r="C65" s="6" t="s">
        <v>228</v>
      </c>
      <c r="D65" s="6" t="s">
        <v>65</v>
      </c>
      <c r="E65" s="6" t="s">
        <v>46</v>
      </c>
      <c r="F65" s="26">
        <v>236</v>
      </c>
      <c r="G65" s="26">
        <v>234</v>
      </c>
      <c r="H65" s="5">
        <v>3077154</v>
      </c>
      <c r="I65" s="5"/>
      <c r="J65" s="5">
        <v>94453648</v>
      </c>
      <c r="K65" s="5">
        <v>34250538</v>
      </c>
      <c r="L65" s="13">
        <f t="shared" si="31"/>
        <v>0.36261741843999501</v>
      </c>
      <c r="N65" s="13">
        <f t="shared" si="26"/>
        <v>0</v>
      </c>
      <c r="P65" s="13">
        <f t="shared" si="32"/>
        <v>0</v>
      </c>
      <c r="Q65" s="5">
        <v>31588440</v>
      </c>
      <c r="R65" s="13">
        <f t="shared" si="33"/>
        <v>0.33443324497112065</v>
      </c>
      <c r="S65" s="7">
        <v>0.92991000000000001</v>
      </c>
      <c r="T65" s="7">
        <v>0</v>
      </c>
      <c r="U65" s="5">
        <v>28614670</v>
      </c>
      <c r="V65" s="13">
        <f t="shared" si="34"/>
        <v>0.30294933658888434</v>
      </c>
    </row>
    <row r="66" spans="1:22" x14ac:dyDescent="0.25">
      <c r="A66" s="6" t="s">
        <v>169</v>
      </c>
      <c r="B66" s="6" t="s">
        <v>203</v>
      </c>
      <c r="C66" s="6" t="s">
        <v>204</v>
      </c>
      <c r="D66" s="6" t="s">
        <v>79</v>
      </c>
      <c r="E66" s="6" t="s">
        <v>46</v>
      </c>
      <c r="F66" s="26">
        <v>158</v>
      </c>
      <c r="G66" s="26">
        <v>156</v>
      </c>
      <c r="H66" s="5">
        <v>2493656</v>
      </c>
      <c r="I66" s="5"/>
      <c r="J66" s="5">
        <v>77645125</v>
      </c>
      <c r="K66" s="5">
        <v>42520000</v>
      </c>
      <c r="L66" s="13">
        <f t="shared" si="31"/>
        <v>0.5476196992406156</v>
      </c>
      <c r="N66" s="13">
        <f t="shared" si="26"/>
        <v>0</v>
      </c>
      <c r="P66" s="13">
        <f t="shared" si="32"/>
        <v>0</v>
      </c>
      <c r="Q66" s="5">
        <v>11186027</v>
      </c>
      <c r="R66" s="13">
        <f t="shared" si="33"/>
        <v>0.14406605694819863</v>
      </c>
      <c r="S66" s="7">
        <v>0.96</v>
      </c>
      <c r="T66" s="7">
        <v>0</v>
      </c>
      <c r="U66" s="5">
        <v>23939098</v>
      </c>
      <c r="V66" s="13">
        <f t="shared" si="34"/>
        <v>0.30831424381118583</v>
      </c>
    </row>
    <row r="67" spans="1:22" x14ac:dyDescent="0.25">
      <c r="A67" s="6" t="s">
        <v>170</v>
      </c>
      <c r="B67" s="6" t="s">
        <v>205</v>
      </c>
      <c r="C67" s="6" t="s">
        <v>206</v>
      </c>
      <c r="D67" s="6" t="s">
        <v>207</v>
      </c>
      <c r="E67" s="6" t="s">
        <v>43</v>
      </c>
      <c r="F67" s="26">
        <v>31</v>
      </c>
      <c r="G67" s="26">
        <v>30</v>
      </c>
      <c r="H67" s="5">
        <v>356922</v>
      </c>
      <c r="I67" s="5"/>
      <c r="J67" s="5">
        <v>11714756</v>
      </c>
      <c r="K67" s="5">
        <v>1202000</v>
      </c>
      <c r="L67" s="13">
        <f t="shared" si="31"/>
        <v>0.10260563685662766</v>
      </c>
      <c r="M67" s="5">
        <v>5585614</v>
      </c>
      <c r="N67" s="13">
        <f t="shared" si="26"/>
        <v>0.47680156547861519</v>
      </c>
      <c r="P67" s="13">
        <f t="shared" si="32"/>
        <v>0</v>
      </c>
      <c r="Q67" s="5">
        <v>1322591</v>
      </c>
      <c r="R67" s="13">
        <f t="shared" si="33"/>
        <v>0.11289957725111817</v>
      </c>
      <c r="S67" s="7">
        <v>1.0098990000000001</v>
      </c>
      <c r="T67" s="7">
        <v>0</v>
      </c>
      <c r="U67" s="5">
        <v>3604551</v>
      </c>
      <c r="V67" s="13">
        <f t="shared" si="34"/>
        <v>0.307693220413639</v>
      </c>
    </row>
    <row r="68" spans="1:22" x14ac:dyDescent="0.25">
      <c r="A68" s="6" t="s">
        <v>171</v>
      </c>
      <c r="B68" s="6" t="s">
        <v>208</v>
      </c>
      <c r="C68" s="6" t="s">
        <v>79</v>
      </c>
      <c r="D68" s="6" t="s">
        <v>79</v>
      </c>
      <c r="E68" s="6" t="s">
        <v>43</v>
      </c>
      <c r="F68" s="26">
        <v>60</v>
      </c>
      <c r="G68" s="26">
        <v>59</v>
      </c>
      <c r="H68" s="5">
        <v>1522137</v>
      </c>
      <c r="I68" s="5"/>
      <c r="J68" s="5">
        <v>40350749</v>
      </c>
      <c r="K68" s="5">
        <v>2029000</v>
      </c>
      <c r="L68" s="13">
        <f t="shared" si="31"/>
        <v>5.0284072793791261E-2</v>
      </c>
      <c r="M68" s="5">
        <v>21092379</v>
      </c>
      <c r="N68" s="13">
        <f t="shared" si="26"/>
        <v>0.52272583589464472</v>
      </c>
      <c r="P68" s="13">
        <f t="shared" si="32"/>
        <v>0</v>
      </c>
      <c r="Q68" s="5">
        <v>2127900</v>
      </c>
      <c r="R68" s="13">
        <f t="shared" si="33"/>
        <v>5.2735080580536435E-2</v>
      </c>
      <c r="S68" s="7">
        <v>0.99211634999999998</v>
      </c>
      <c r="T68" s="7">
        <v>0</v>
      </c>
      <c r="U68" s="5">
        <v>15101470</v>
      </c>
      <c r="V68" s="13">
        <f t="shared" si="34"/>
        <v>0.37425501073102757</v>
      </c>
    </row>
    <row r="69" spans="1:22" x14ac:dyDescent="0.25">
      <c r="A69" s="6" t="s">
        <v>172</v>
      </c>
      <c r="B69" s="6" t="s">
        <v>209</v>
      </c>
      <c r="C69" s="6" t="s">
        <v>210</v>
      </c>
      <c r="D69" s="6" t="s">
        <v>211</v>
      </c>
      <c r="E69" s="6" t="s">
        <v>43</v>
      </c>
      <c r="F69" s="26">
        <v>210</v>
      </c>
      <c r="G69" s="26">
        <v>45</v>
      </c>
      <c r="H69" s="5">
        <v>214014</v>
      </c>
      <c r="I69" s="5"/>
      <c r="J69" s="5">
        <v>58428803</v>
      </c>
      <c r="K69" s="5">
        <v>47000000</v>
      </c>
      <c r="L69" s="13">
        <f t="shared" si="31"/>
        <v>0.80439778990509181</v>
      </c>
      <c r="N69" s="13">
        <f t="shared" si="26"/>
        <v>0</v>
      </c>
      <c r="P69" s="13">
        <f t="shared" si="32"/>
        <v>0</v>
      </c>
      <c r="Q69" s="5">
        <v>9288663</v>
      </c>
      <c r="R69" s="13">
        <f t="shared" si="33"/>
        <v>0.15897404230581277</v>
      </c>
      <c r="S69" s="7">
        <v>1</v>
      </c>
      <c r="T69" s="7">
        <v>0</v>
      </c>
      <c r="U69" s="5">
        <v>2140140</v>
      </c>
      <c r="V69" s="13">
        <f t="shared" si="34"/>
        <v>3.6628167789095389E-2</v>
      </c>
    </row>
    <row r="70" spans="1:22" x14ac:dyDescent="0.25">
      <c r="A70" s="6" t="s">
        <v>173</v>
      </c>
      <c r="B70" s="6" t="s">
        <v>212</v>
      </c>
      <c r="C70" s="6" t="s">
        <v>213</v>
      </c>
      <c r="D70" s="6" t="s">
        <v>213</v>
      </c>
      <c r="E70" s="6" t="s">
        <v>43</v>
      </c>
      <c r="F70" s="26">
        <v>50</v>
      </c>
      <c r="G70" s="26">
        <v>49</v>
      </c>
      <c r="H70" s="5">
        <v>1002755</v>
      </c>
      <c r="I70" s="5"/>
      <c r="J70" s="5">
        <v>26922201</v>
      </c>
      <c r="K70" s="5">
        <v>6785509</v>
      </c>
      <c r="L70" s="13">
        <f t="shared" si="31"/>
        <v>0.25204139141521154</v>
      </c>
      <c r="M70" s="5">
        <v>9630575</v>
      </c>
      <c r="N70" s="13">
        <f t="shared" si="26"/>
        <v>0.35771870955127333</v>
      </c>
      <c r="P70" s="13">
        <f t="shared" si="32"/>
        <v>0</v>
      </c>
      <c r="Q70" s="5">
        <v>1020532</v>
      </c>
      <c r="R70" s="13">
        <f t="shared" si="33"/>
        <v>3.7906707553368314E-2</v>
      </c>
      <c r="S70" s="7">
        <v>0.94594</v>
      </c>
      <c r="T70" s="7">
        <v>0</v>
      </c>
      <c r="U70" s="5">
        <v>9485585</v>
      </c>
      <c r="V70" s="13">
        <f t="shared" si="34"/>
        <v>0.3523331914801468</v>
      </c>
    </row>
    <row r="71" spans="1:22" x14ac:dyDescent="0.25">
      <c r="A71" s="6" t="s">
        <v>174</v>
      </c>
      <c r="B71" s="6" t="s">
        <v>233</v>
      </c>
      <c r="C71" s="6" t="s">
        <v>232</v>
      </c>
      <c r="D71" s="6" t="s">
        <v>232</v>
      </c>
      <c r="E71" s="6" t="s">
        <v>46</v>
      </c>
      <c r="F71" s="26">
        <v>75</v>
      </c>
      <c r="G71" s="26">
        <v>74</v>
      </c>
      <c r="H71" s="5">
        <v>1514688</v>
      </c>
      <c r="I71" s="5"/>
      <c r="J71" s="5">
        <v>47593923</v>
      </c>
      <c r="K71" s="5">
        <v>18869200</v>
      </c>
      <c r="L71" s="13">
        <f t="shared" si="31"/>
        <v>0.39646238029170239</v>
      </c>
      <c r="N71" s="13">
        <f t="shared" si="26"/>
        <v>0</v>
      </c>
      <c r="P71" s="13">
        <f t="shared" si="32"/>
        <v>0</v>
      </c>
      <c r="Q71" s="5">
        <v>14183723</v>
      </c>
      <c r="R71" s="13">
        <f t="shared" si="33"/>
        <v>0.29801542100238304</v>
      </c>
      <c r="S71" s="7">
        <v>0.96</v>
      </c>
      <c r="T71" s="7">
        <v>0</v>
      </c>
      <c r="U71" s="5">
        <v>14541000</v>
      </c>
      <c r="V71" s="13">
        <f t="shared" si="34"/>
        <v>0.30552219870591463</v>
      </c>
    </row>
    <row r="72" spans="1:22" x14ac:dyDescent="0.25">
      <c r="A72" s="6" t="s">
        <v>175</v>
      </c>
      <c r="B72" s="6" t="s">
        <v>229</v>
      </c>
      <c r="C72" s="6" t="s">
        <v>217</v>
      </c>
      <c r="D72" s="6" t="s">
        <v>130</v>
      </c>
      <c r="E72" s="6" t="s">
        <v>43</v>
      </c>
      <c r="F72" s="26">
        <v>71</v>
      </c>
      <c r="G72" s="26">
        <v>70</v>
      </c>
      <c r="H72" s="5">
        <v>2538626</v>
      </c>
      <c r="I72" s="5"/>
      <c r="J72" s="5">
        <v>64082698</v>
      </c>
      <c r="K72" s="5">
        <v>9964061</v>
      </c>
      <c r="L72" s="13">
        <f t="shared" si="31"/>
        <v>0.15548753892977477</v>
      </c>
      <c r="M72" s="5">
        <v>26739647</v>
      </c>
      <c r="N72" s="13">
        <f t="shared" si="26"/>
        <v>0.41726780916746048</v>
      </c>
      <c r="P72" s="13">
        <f t="shared" si="32"/>
        <v>0</v>
      </c>
      <c r="Q72" s="5">
        <v>2732953</v>
      </c>
      <c r="R72" s="13">
        <f t="shared" si="33"/>
        <v>4.2647283670859175E-2</v>
      </c>
      <c r="S72" s="7">
        <v>0.97084000000000004</v>
      </c>
      <c r="T72" s="7">
        <v>0</v>
      </c>
      <c r="U72" s="5">
        <v>24646037</v>
      </c>
      <c r="V72" s="13">
        <f t="shared" si="34"/>
        <v>0.3845973682319056</v>
      </c>
    </row>
    <row r="73" spans="1:22" x14ac:dyDescent="0.25">
      <c r="A73" s="6" t="s">
        <v>176</v>
      </c>
      <c r="B73" s="6" t="s">
        <v>214</v>
      </c>
      <c r="C73" s="6" t="s">
        <v>79</v>
      </c>
      <c r="D73" s="6" t="s">
        <v>79</v>
      </c>
      <c r="E73" s="6" t="s">
        <v>215</v>
      </c>
      <c r="F73" s="26">
        <v>63</v>
      </c>
      <c r="G73" s="26">
        <v>61</v>
      </c>
      <c r="H73" s="5">
        <v>1337781</v>
      </c>
      <c r="I73" s="5"/>
      <c r="J73" s="5">
        <v>41303500</v>
      </c>
      <c r="K73" s="5">
        <v>1148000</v>
      </c>
      <c r="L73" s="13">
        <f t="shared" si="31"/>
        <v>2.7794254724175918E-2</v>
      </c>
      <c r="M73" s="5">
        <v>24410613</v>
      </c>
      <c r="N73" s="13">
        <f t="shared" si="26"/>
        <v>0.59100591959519166</v>
      </c>
      <c r="P73" s="13">
        <f t="shared" si="32"/>
        <v>0</v>
      </c>
      <c r="Q73" s="5">
        <v>3002474</v>
      </c>
      <c r="R73" s="13">
        <f t="shared" si="33"/>
        <v>7.269296790828865E-2</v>
      </c>
      <c r="S73" s="7">
        <v>0.95249618584805729</v>
      </c>
      <c r="T73" s="7">
        <v>0</v>
      </c>
      <c r="U73" s="5">
        <v>12742413</v>
      </c>
      <c r="V73" s="13">
        <f t="shared" si="34"/>
        <v>0.30850685777234377</v>
      </c>
    </row>
    <row r="74" spans="1:22" x14ac:dyDescent="0.25">
      <c r="A74" s="6" t="s">
        <v>177</v>
      </c>
      <c r="B74" s="6" t="s">
        <v>218</v>
      </c>
      <c r="C74" s="6" t="s">
        <v>45</v>
      </c>
      <c r="D74" s="6" t="s">
        <v>45</v>
      </c>
      <c r="E74" s="6" t="s">
        <v>43</v>
      </c>
      <c r="F74" s="26">
        <v>167</v>
      </c>
      <c r="G74" s="26">
        <v>166</v>
      </c>
      <c r="H74" s="5">
        <v>6490517</v>
      </c>
      <c r="I74" s="5"/>
      <c r="J74" s="5">
        <v>159156326</v>
      </c>
      <c r="K74" s="5">
        <v>7902000</v>
      </c>
      <c r="L74" s="13">
        <f t="shared" si="31"/>
        <v>4.9649298891204612E-2</v>
      </c>
      <c r="M74" s="5">
        <v>31176140</v>
      </c>
      <c r="N74" s="13">
        <f t="shared" si="26"/>
        <v>0.19588376273526192</v>
      </c>
      <c r="O74" s="5">
        <v>38501000</v>
      </c>
      <c r="P74" s="13">
        <f t="shared" si="32"/>
        <v>0.2419068155669791</v>
      </c>
      <c r="Q74" s="5">
        <v>16864014</v>
      </c>
      <c r="R74" s="13">
        <f t="shared" si="33"/>
        <v>0.10595880430162732</v>
      </c>
      <c r="S74" s="7">
        <v>0.99704000000000004</v>
      </c>
      <c r="T74" s="7">
        <v>0</v>
      </c>
      <c r="U74" s="5">
        <v>64713172</v>
      </c>
      <c r="V74" s="13">
        <f t="shared" si="34"/>
        <v>0.40660131850492703</v>
      </c>
    </row>
    <row r="75" spans="1:22" x14ac:dyDescent="0.25">
      <c r="A75" s="6" t="s">
        <v>178</v>
      </c>
      <c r="B75" s="6" t="s">
        <v>234</v>
      </c>
      <c r="C75" s="6" t="s">
        <v>79</v>
      </c>
      <c r="D75" s="6" t="s">
        <v>79</v>
      </c>
      <c r="E75" s="6" t="s">
        <v>43</v>
      </c>
      <c r="F75" s="26">
        <v>64</v>
      </c>
      <c r="G75" s="26">
        <v>63</v>
      </c>
      <c r="H75" s="5">
        <v>1391599</v>
      </c>
      <c r="I75" s="5"/>
      <c r="J75" s="5">
        <v>38493468</v>
      </c>
      <c r="K75" s="5">
        <v>6035000</v>
      </c>
      <c r="L75" s="13">
        <f t="shared" si="31"/>
        <v>0.15677984638848336</v>
      </c>
      <c r="M75" s="5">
        <v>17377960</v>
      </c>
      <c r="N75" s="13">
        <f t="shared" si="26"/>
        <v>0.45145217884759048</v>
      </c>
      <c r="P75" s="13">
        <f t="shared" si="32"/>
        <v>0</v>
      </c>
      <c r="Q75" s="5">
        <v>2319831</v>
      </c>
      <c r="R75" s="13">
        <f t="shared" si="33"/>
        <v>6.0265575447761684E-2</v>
      </c>
      <c r="S75" s="7">
        <v>0.91696999999999995</v>
      </c>
      <c r="T75" s="7">
        <v>0</v>
      </c>
      <c r="U75" s="5">
        <v>12760677</v>
      </c>
      <c r="V75" s="13">
        <f t="shared" si="34"/>
        <v>0.33150239931616449</v>
      </c>
    </row>
    <row r="76" spans="1:22" x14ac:dyDescent="0.25">
      <c r="A76" s="6" t="s">
        <v>179</v>
      </c>
      <c r="B76" s="6" t="s">
        <v>284</v>
      </c>
      <c r="C76" s="6" t="s">
        <v>282</v>
      </c>
      <c r="D76" s="6" t="s">
        <v>79</v>
      </c>
      <c r="E76" s="6" t="s">
        <v>283</v>
      </c>
      <c r="F76" s="26">
        <v>28</v>
      </c>
      <c r="G76" s="26">
        <v>27</v>
      </c>
      <c r="H76" s="5">
        <v>524003</v>
      </c>
      <c r="I76" s="5"/>
      <c r="J76" s="5">
        <v>16461359</v>
      </c>
      <c r="K76" s="5">
        <v>1415056</v>
      </c>
      <c r="L76" s="13">
        <f t="shared" si="31"/>
        <v>8.5962282943953777E-2</v>
      </c>
      <c r="M76" s="5">
        <v>9320400</v>
      </c>
      <c r="N76" s="13">
        <f t="shared" si="26"/>
        <v>0.56619869598858763</v>
      </c>
      <c r="P76" s="13">
        <f t="shared" si="32"/>
        <v>0</v>
      </c>
      <c r="Q76" s="5">
        <v>800777</v>
      </c>
      <c r="R76" s="13">
        <f t="shared" si="33"/>
        <v>4.8645862106524738E-2</v>
      </c>
      <c r="S76" s="7">
        <v>0.93989999999999996</v>
      </c>
      <c r="T76" s="7">
        <v>0</v>
      </c>
      <c r="U76" s="5">
        <v>4925126</v>
      </c>
      <c r="V76" s="13">
        <f t="shared" si="34"/>
        <v>0.2991931589609339</v>
      </c>
    </row>
    <row r="77" spans="1:22" x14ac:dyDescent="0.25">
      <c r="A77" s="6" t="s">
        <v>235</v>
      </c>
      <c r="B77" s="6" t="s">
        <v>281</v>
      </c>
      <c r="C77" s="6" t="s">
        <v>285</v>
      </c>
      <c r="D77" s="6" t="s">
        <v>286</v>
      </c>
      <c r="E77" s="6" t="s">
        <v>283</v>
      </c>
      <c r="F77" s="26">
        <v>43</v>
      </c>
      <c r="G77" s="26">
        <v>42</v>
      </c>
      <c r="H77" s="5">
        <v>717695</v>
      </c>
      <c r="I77" s="5"/>
      <c r="J77" s="5">
        <v>18599798</v>
      </c>
      <c r="K77" s="5">
        <v>228000</v>
      </c>
      <c r="L77" s="13">
        <f t="shared" ref="L77:L154" si="35">K77/J77</f>
        <v>1.2258197642791605E-2</v>
      </c>
      <c r="M77" s="5">
        <v>10425117</v>
      </c>
      <c r="N77" s="13">
        <f t="shared" si="26"/>
        <v>0.56049624840011703</v>
      </c>
      <c r="P77" s="13">
        <f t="shared" ref="P77:P122" si="36">O77/J77</f>
        <v>0</v>
      </c>
      <c r="Q77" s="5">
        <v>1429092</v>
      </c>
      <c r="R77" s="13">
        <f t="shared" ref="R77:R122" si="37">Q77/J77</f>
        <v>7.6833737656720788E-2</v>
      </c>
      <c r="S77" s="7">
        <v>0.90812999999999999</v>
      </c>
      <c r="T77" s="7">
        <v>0</v>
      </c>
      <c r="U77" s="5">
        <v>6517589</v>
      </c>
      <c r="V77" s="13">
        <f t="shared" ref="V77:V122" si="38">U77/J77</f>
        <v>0.35041181630037055</v>
      </c>
    </row>
    <row r="78" spans="1:22" x14ac:dyDescent="0.25">
      <c r="A78" s="6" t="s">
        <v>236</v>
      </c>
      <c r="B78" s="6" t="s">
        <v>331</v>
      </c>
      <c r="C78" s="6" t="s">
        <v>138</v>
      </c>
      <c r="D78" s="6" t="s">
        <v>138</v>
      </c>
      <c r="E78" s="6" t="s">
        <v>46</v>
      </c>
      <c r="F78" s="26">
        <v>100</v>
      </c>
      <c r="G78" s="26">
        <v>99</v>
      </c>
      <c r="H78" s="5">
        <v>458404</v>
      </c>
      <c r="I78" s="5"/>
      <c r="J78" s="5">
        <v>17527814</v>
      </c>
      <c r="K78" s="5">
        <v>8180000</v>
      </c>
      <c r="L78" s="13">
        <f t="shared" si="35"/>
        <v>0.46668683271057076</v>
      </c>
      <c r="N78" s="13">
        <f t="shared" si="26"/>
        <v>0</v>
      </c>
      <c r="P78" s="13">
        <f t="shared" si="36"/>
        <v>0</v>
      </c>
      <c r="Q78" s="5">
        <v>4901299</v>
      </c>
      <c r="R78" s="13">
        <f t="shared" si="37"/>
        <v>0.27962979296790802</v>
      </c>
      <c r="S78" s="7">
        <v>0.97</v>
      </c>
      <c r="T78" s="7">
        <v>0</v>
      </c>
      <c r="U78" s="5">
        <v>4446515</v>
      </c>
      <c r="V78" s="13">
        <f t="shared" si="38"/>
        <v>0.25368337432152122</v>
      </c>
    </row>
    <row r="79" spans="1:22" x14ac:dyDescent="0.25">
      <c r="A79" s="6" t="s">
        <v>237</v>
      </c>
      <c r="B79" s="6" t="s">
        <v>309</v>
      </c>
      <c r="C79" s="6" t="s">
        <v>310</v>
      </c>
      <c r="D79" s="6" t="s">
        <v>79</v>
      </c>
      <c r="E79" s="6" t="s">
        <v>46</v>
      </c>
      <c r="F79" s="26">
        <v>264</v>
      </c>
      <c r="G79" s="26">
        <v>241</v>
      </c>
      <c r="H79" s="5">
        <v>3790173</v>
      </c>
      <c r="I79" s="5"/>
      <c r="J79" s="5">
        <v>139348632</v>
      </c>
      <c r="K79" s="5">
        <v>72500000</v>
      </c>
      <c r="L79" s="13">
        <f t="shared" si="35"/>
        <v>0.52027780222485431</v>
      </c>
      <c r="N79" s="13">
        <f t="shared" si="26"/>
        <v>0</v>
      </c>
      <c r="P79" s="13">
        <f t="shared" si="36"/>
        <v>0</v>
      </c>
      <c r="Q79" s="5">
        <v>28946902</v>
      </c>
      <c r="R79" s="13">
        <f t="shared" si="37"/>
        <v>0.20773007660383777</v>
      </c>
      <c r="S79" s="7">
        <v>1</v>
      </c>
      <c r="T79" s="7">
        <v>0</v>
      </c>
      <c r="U79" s="5">
        <v>37901730</v>
      </c>
      <c r="V79" s="13">
        <f t="shared" si="38"/>
        <v>0.27199212117130794</v>
      </c>
    </row>
    <row r="80" spans="1:22" x14ac:dyDescent="0.25">
      <c r="A80" s="6" t="s">
        <v>238</v>
      </c>
      <c r="B80" s="6" t="s">
        <v>339</v>
      </c>
      <c r="C80" s="6" t="s">
        <v>217</v>
      </c>
      <c r="D80" s="6" t="s">
        <v>130</v>
      </c>
      <c r="E80" s="6" t="s">
        <v>46</v>
      </c>
      <c r="F80" s="26">
        <v>201</v>
      </c>
      <c r="G80" s="26">
        <v>200</v>
      </c>
      <c r="H80" s="5">
        <v>3325502</v>
      </c>
      <c r="I80" s="5"/>
      <c r="J80" s="5">
        <v>105319900</v>
      </c>
      <c r="K80" s="5">
        <v>31230000</v>
      </c>
      <c r="L80" s="13">
        <f t="shared" si="35"/>
        <v>0.29652515811351893</v>
      </c>
      <c r="N80" s="13">
        <f t="shared" si="26"/>
        <v>0</v>
      </c>
      <c r="P80" s="13">
        <f t="shared" si="36"/>
        <v>0</v>
      </c>
      <c r="Q80" s="5">
        <v>41699439</v>
      </c>
      <c r="R80" s="13">
        <f t="shared" si="37"/>
        <v>0.3959312437630495</v>
      </c>
      <c r="S80" s="7">
        <v>0.97399999999999998</v>
      </c>
      <c r="T80" s="7">
        <v>0</v>
      </c>
      <c r="U80" s="5">
        <v>32390461</v>
      </c>
      <c r="V80" s="13">
        <f t="shared" si="38"/>
        <v>0.30754359812343157</v>
      </c>
    </row>
    <row r="81" spans="1:22" x14ac:dyDescent="0.25">
      <c r="A81" s="6" t="s">
        <v>239</v>
      </c>
      <c r="B81" s="6" t="s">
        <v>311</v>
      </c>
      <c r="C81" s="6" t="s">
        <v>312</v>
      </c>
      <c r="D81" s="6" t="s">
        <v>84</v>
      </c>
      <c r="E81" s="6" t="s">
        <v>46</v>
      </c>
      <c r="F81" s="26">
        <v>70</v>
      </c>
      <c r="G81" s="26">
        <v>69</v>
      </c>
      <c r="H81" s="5">
        <v>684137</v>
      </c>
      <c r="I81" s="5"/>
      <c r="J81" s="5">
        <v>24193312</v>
      </c>
      <c r="K81" s="5">
        <v>4226703</v>
      </c>
      <c r="L81" s="13">
        <f t="shared" si="35"/>
        <v>0.17470543098853106</v>
      </c>
      <c r="M81" s="5">
        <v>12696000</v>
      </c>
      <c r="N81" s="13">
        <f t="shared" si="26"/>
        <v>0.52477312738330328</v>
      </c>
      <c r="P81" s="13">
        <f t="shared" si="36"/>
        <v>0</v>
      </c>
      <c r="Q81" s="5">
        <v>771307</v>
      </c>
      <c r="R81" s="13">
        <f t="shared" si="37"/>
        <v>3.1881000831965461E-2</v>
      </c>
      <c r="S81" s="7">
        <v>0.95</v>
      </c>
      <c r="T81" s="7">
        <v>0</v>
      </c>
      <c r="U81" s="5">
        <v>6499302</v>
      </c>
      <c r="V81" s="13">
        <f t="shared" si="38"/>
        <v>0.2686404407962002</v>
      </c>
    </row>
    <row r="82" spans="1:22" x14ac:dyDescent="0.25">
      <c r="A82" s="6" t="s">
        <v>240</v>
      </c>
      <c r="B82" s="6" t="s">
        <v>287</v>
      </c>
      <c r="C82" s="6" t="s">
        <v>232</v>
      </c>
      <c r="D82" s="6" t="s">
        <v>232</v>
      </c>
      <c r="E82" s="6" t="s">
        <v>283</v>
      </c>
      <c r="F82" s="26">
        <v>51</v>
      </c>
      <c r="G82" s="26">
        <v>50</v>
      </c>
      <c r="H82" s="5">
        <v>1296012</v>
      </c>
      <c r="I82" s="5"/>
      <c r="J82" s="5">
        <v>34546768</v>
      </c>
      <c r="K82" s="5">
        <v>2844000</v>
      </c>
      <c r="L82" s="13">
        <f t="shared" si="35"/>
        <v>8.2323185775294516E-2</v>
      </c>
      <c r="M82" s="5">
        <v>16014283</v>
      </c>
      <c r="N82" s="13">
        <f t="shared" si="26"/>
        <v>0.46355372519941662</v>
      </c>
      <c r="P82" s="13">
        <f t="shared" si="36"/>
        <v>0</v>
      </c>
      <c r="Q82" s="5">
        <v>3110067</v>
      </c>
      <c r="R82" s="13">
        <f t="shared" si="37"/>
        <v>9.0024832424266149E-2</v>
      </c>
      <c r="S82" s="7">
        <v>0.97055000000000002</v>
      </c>
      <c r="T82" s="7">
        <v>0</v>
      </c>
      <c r="U82" s="5">
        <v>12578418</v>
      </c>
      <c r="V82" s="13">
        <f t="shared" si="38"/>
        <v>0.36409825660102269</v>
      </c>
    </row>
    <row r="83" spans="1:22" x14ac:dyDescent="0.25">
      <c r="A83" s="6" t="s">
        <v>241</v>
      </c>
      <c r="B83" s="6" t="s">
        <v>340</v>
      </c>
      <c r="C83" s="6" t="s">
        <v>341</v>
      </c>
      <c r="D83" s="6" t="s">
        <v>44</v>
      </c>
      <c r="E83" s="6" t="s">
        <v>46</v>
      </c>
      <c r="F83" s="26">
        <v>268</v>
      </c>
      <c r="G83" s="26">
        <v>265</v>
      </c>
      <c r="H83" s="5">
        <v>3182628</v>
      </c>
      <c r="I83" s="5"/>
      <c r="J83" s="5">
        <v>101306036</v>
      </c>
      <c r="K83" s="5">
        <v>57030000</v>
      </c>
      <c r="L83" s="13">
        <f t="shared" si="35"/>
        <v>0.56294770037196995</v>
      </c>
      <c r="N83" s="13">
        <f t="shared" si="26"/>
        <v>0</v>
      </c>
      <c r="P83" s="13">
        <f t="shared" si="36"/>
        <v>0</v>
      </c>
      <c r="Q83" s="5">
        <v>14677596</v>
      </c>
      <c r="R83" s="13">
        <f t="shared" si="37"/>
        <v>0.14488372637539584</v>
      </c>
      <c r="S83" s="7">
        <v>0.93</v>
      </c>
      <c r="T83" s="7">
        <v>0</v>
      </c>
      <c r="U83" s="5">
        <v>29598440</v>
      </c>
      <c r="V83" s="13">
        <f t="shared" si="38"/>
        <v>0.29216857325263423</v>
      </c>
    </row>
    <row r="84" spans="1:22" x14ac:dyDescent="0.25">
      <c r="A84" s="6" t="s">
        <v>242</v>
      </c>
      <c r="B84" s="6" t="s">
        <v>288</v>
      </c>
      <c r="C84" s="6" t="s">
        <v>79</v>
      </c>
      <c r="D84" s="6" t="s">
        <v>79</v>
      </c>
      <c r="E84" s="6" t="s">
        <v>356</v>
      </c>
      <c r="F84" s="26">
        <v>264</v>
      </c>
      <c r="G84" s="26">
        <v>261</v>
      </c>
      <c r="H84" s="5">
        <v>1362012</v>
      </c>
      <c r="I84" s="5"/>
      <c r="J84" s="5">
        <v>41642000</v>
      </c>
      <c r="K84" s="5">
        <v>1070000</v>
      </c>
      <c r="L84" s="13">
        <f t="shared" si="35"/>
        <v>2.5695211565246626E-2</v>
      </c>
      <c r="M84" s="5">
        <v>15000000</v>
      </c>
      <c r="N84" s="13">
        <f t="shared" si="26"/>
        <v>0.36021324624177514</v>
      </c>
      <c r="P84" s="13">
        <f t="shared" si="36"/>
        <v>0</v>
      </c>
      <c r="Q84" s="5">
        <v>13921350</v>
      </c>
      <c r="R84" s="13">
        <f t="shared" si="37"/>
        <v>0.33431031170452907</v>
      </c>
      <c r="S84" s="7">
        <v>0.85540000000000005</v>
      </c>
      <c r="T84" s="7">
        <v>0</v>
      </c>
      <c r="U84" s="5">
        <v>11650650</v>
      </c>
      <c r="V84" s="13">
        <f t="shared" si="38"/>
        <v>0.27978123048844916</v>
      </c>
    </row>
    <row r="85" spans="1:22" x14ac:dyDescent="0.25">
      <c r="A85" s="6" t="s">
        <v>243</v>
      </c>
      <c r="B85" s="6" t="s">
        <v>299</v>
      </c>
      <c r="C85" s="6" t="s">
        <v>300</v>
      </c>
      <c r="D85" s="6" t="s">
        <v>114</v>
      </c>
      <c r="E85" s="6" t="s">
        <v>46</v>
      </c>
      <c r="F85" s="26">
        <v>200</v>
      </c>
      <c r="G85" s="26">
        <v>198</v>
      </c>
      <c r="H85" s="5">
        <v>1868650</v>
      </c>
      <c r="I85" s="5"/>
      <c r="J85" s="5">
        <v>58992556</v>
      </c>
      <c r="K85" s="5">
        <v>30532800</v>
      </c>
      <c r="L85" s="13">
        <f t="shared" si="35"/>
        <v>0.5175703863382356</v>
      </c>
      <c r="N85" s="13">
        <f t="shared" si="26"/>
        <v>0</v>
      </c>
      <c r="P85" s="13">
        <f t="shared" si="36"/>
        <v>0</v>
      </c>
      <c r="Q85" s="5">
        <v>10588085</v>
      </c>
      <c r="R85" s="13">
        <f t="shared" si="37"/>
        <v>0.17948171291306653</v>
      </c>
      <c r="S85" s="7">
        <v>0.95638999999999996</v>
      </c>
      <c r="T85" s="7">
        <v>0</v>
      </c>
      <c r="U85" s="5">
        <v>17871671</v>
      </c>
      <c r="V85" s="13">
        <f t="shared" si="38"/>
        <v>0.30294790074869787</v>
      </c>
    </row>
    <row r="86" spans="1:22" x14ac:dyDescent="0.25">
      <c r="A86" s="6" t="s">
        <v>244</v>
      </c>
      <c r="B86" s="6" t="s">
        <v>313</v>
      </c>
      <c r="C86" s="6" t="s">
        <v>314</v>
      </c>
      <c r="D86" s="6" t="s">
        <v>114</v>
      </c>
      <c r="E86" s="6" t="s">
        <v>46</v>
      </c>
      <c r="F86" s="26">
        <v>88</v>
      </c>
      <c r="G86" s="26">
        <v>87</v>
      </c>
      <c r="H86" s="5">
        <v>969230</v>
      </c>
      <c r="I86" s="5"/>
      <c r="J86" s="5">
        <v>30706915</v>
      </c>
      <c r="K86" s="5">
        <v>16350000</v>
      </c>
      <c r="L86" s="13">
        <f t="shared" si="35"/>
        <v>0.53245335781858905</v>
      </c>
      <c r="N86" s="13">
        <f t="shared" si="26"/>
        <v>0</v>
      </c>
      <c r="P86" s="13">
        <f t="shared" si="36"/>
        <v>0</v>
      </c>
      <c r="Q86" s="5">
        <v>5290766</v>
      </c>
      <c r="R86" s="13">
        <f t="shared" si="37"/>
        <v>0.17229884539036239</v>
      </c>
      <c r="S86" s="7">
        <v>0.93540000000000001</v>
      </c>
      <c r="T86" s="7">
        <v>0</v>
      </c>
      <c r="U86" s="5">
        <v>9066149</v>
      </c>
      <c r="V86" s="13">
        <f t="shared" si="38"/>
        <v>0.29524779679104851</v>
      </c>
    </row>
    <row r="87" spans="1:22" x14ac:dyDescent="0.25">
      <c r="A87" s="6" t="s">
        <v>245</v>
      </c>
      <c r="B87" s="6" t="s">
        <v>332</v>
      </c>
      <c r="C87" s="6" t="s">
        <v>333</v>
      </c>
      <c r="D87" s="6" t="s">
        <v>286</v>
      </c>
      <c r="E87" s="6" t="s">
        <v>46</v>
      </c>
      <c r="F87" s="26">
        <v>72</v>
      </c>
      <c r="G87" s="26">
        <v>71</v>
      </c>
      <c r="H87" s="5">
        <v>936413</v>
      </c>
      <c r="I87" s="5"/>
      <c r="J87" s="5">
        <v>25988711</v>
      </c>
      <c r="K87" s="5">
        <v>2774000</v>
      </c>
      <c r="L87" s="13">
        <f t="shared" si="35"/>
        <v>0.10673865279428441</v>
      </c>
      <c r="M87" s="5">
        <v>5829666</v>
      </c>
      <c r="N87" s="13">
        <f t="shared" si="26"/>
        <v>0.22431531906295776</v>
      </c>
      <c r="O87" s="5">
        <v>7927861</v>
      </c>
      <c r="P87" s="13">
        <f t="shared" si="36"/>
        <v>0.30505018121137289</v>
      </c>
      <c r="R87" s="13">
        <f t="shared" si="37"/>
        <v>0</v>
      </c>
      <c r="S87" s="7">
        <v>1.0099400000000001</v>
      </c>
      <c r="T87" s="7">
        <v>0</v>
      </c>
      <c r="U87" s="5">
        <v>9457184</v>
      </c>
      <c r="V87" s="13">
        <f t="shared" si="38"/>
        <v>0.36389584693138494</v>
      </c>
    </row>
    <row r="88" spans="1:22" x14ac:dyDescent="0.25">
      <c r="A88" s="6" t="s">
        <v>246</v>
      </c>
      <c r="B88" s="6" t="s">
        <v>301</v>
      </c>
      <c r="C88" s="6" t="s">
        <v>302</v>
      </c>
      <c r="D88" s="6" t="s">
        <v>303</v>
      </c>
      <c r="E88" s="6" t="s">
        <v>46</v>
      </c>
      <c r="F88" s="26">
        <v>48</v>
      </c>
      <c r="G88" s="26">
        <v>47</v>
      </c>
      <c r="H88" s="5">
        <v>628344</v>
      </c>
      <c r="I88" s="5"/>
      <c r="J88" s="5">
        <v>18913943</v>
      </c>
      <c r="K88" s="5">
        <v>4540000</v>
      </c>
      <c r="L88" s="13">
        <f t="shared" si="35"/>
        <v>0.2400345607470637</v>
      </c>
      <c r="N88" s="13">
        <f t="shared" si="26"/>
        <v>0</v>
      </c>
      <c r="P88" s="13">
        <f t="shared" si="36"/>
        <v>0</v>
      </c>
      <c r="Q88" s="5">
        <v>8216788</v>
      </c>
      <c r="R88" s="13">
        <f t="shared" si="37"/>
        <v>0.43443019787042819</v>
      </c>
      <c r="S88" s="7">
        <v>0.97989999999999999</v>
      </c>
      <c r="T88" s="7">
        <v>0</v>
      </c>
      <c r="U88" s="5">
        <v>6157155</v>
      </c>
      <c r="V88" s="13">
        <f t="shared" si="38"/>
        <v>0.32553524138250811</v>
      </c>
    </row>
    <row r="89" spans="1:22" x14ac:dyDescent="0.25">
      <c r="A89" s="6" t="s">
        <v>247</v>
      </c>
      <c r="B89" s="6" t="s">
        <v>334</v>
      </c>
      <c r="C89" s="6" t="s">
        <v>335</v>
      </c>
      <c r="D89" s="6" t="s">
        <v>55</v>
      </c>
      <c r="E89" s="6" t="s">
        <v>46</v>
      </c>
      <c r="F89" s="26">
        <v>119</v>
      </c>
      <c r="G89" s="26">
        <v>118</v>
      </c>
      <c r="H89" s="5">
        <v>1263858</v>
      </c>
      <c r="I89" s="5"/>
      <c r="J89" s="5">
        <v>41611191</v>
      </c>
      <c r="K89" s="5">
        <v>23000000</v>
      </c>
      <c r="L89" s="13">
        <f t="shared" si="35"/>
        <v>0.55273592144959272</v>
      </c>
      <c r="N89" s="13">
        <f t="shared" si="26"/>
        <v>0</v>
      </c>
      <c r="P89" s="13">
        <f t="shared" si="36"/>
        <v>0</v>
      </c>
      <c r="Q89" s="5">
        <v>6860400</v>
      </c>
      <c r="R89" s="13">
        <f t="shared" si="37"/>
        <v>0.16486910937012114</v>
      </c>
      <c r="S89" s="7">
        <v>0.92975600000000003</v>
      </c>
      <c r="T89" s="7">
        <v>0</v>
      </c>
      <c r="U89" s="5">
        <v>11750791</v>
      </c>
      <c r="V89" s="13">
        <f t="shared" si="38"/>
        <v>0.28239496918028612</v>
      </c>
    </row>
    <row r="90" spans="1:22" x14ac:dyDescent="0.25">
      <c r="A90" s="6" t="s">
        <v>248</v>
      </c>
      <c r="B90" s="6" t="s">
        <v>292</v>
      </c>
      <c r="C90" s="6" t="s">
        <v>45</v>
      </c>
      <c r="D90" s="6" t="s">
        <v>45</v>
      </c>
      <c r="E90" s="6" t="s">
        <v>46</v>
      </c>
      <c r="F90" s="26">
        <v>160</v>
      </c>
      <c r="G90" s="26">
        <v>159</v>
      </c>
      <c r="H90" s="5">
        <v>4021400</v>
      </c>
      <c r="I90" s="5"/>
      <c r="J90" s="5">
        <v>119168456</v>
      </c>
      <c r="K90" s="5">
        <v>21631782</v>
      </c>
      <c r="L90" s="13">
        <f t="shared" si="35"/>
        <v>0.18152271772322032</v>
      </c>
      <c r="M90" s="5">
        <f>3500000+2779061+1434748</f>
        <v>7713809</v>
      </c>
      <c r="N90" s="13">
        <f t="shared" si="26"/>
        <v>6.4730292385427907E-2</v>
      </c>
      <c r="P90" s="13">
        <f t="shared" si="36"/>
        <v>0</v>
      </c>
      <c r="Q90" s="5">
        <v>49608865</v>
      </c>
      <c r="R90" s="13">
        <f t="shared" si="37"/>
        <v>0.41629191704892105</v>
      </c>
      <c r="S90" s="7">
        <v>1</v>
      </c>
      <c r="T90" s="7">
        <f>'[1]Basis &amp; Credits'!$AB$70</f>
        <v>0</v>
      </c>
      <c r="U90" s="5">
        <v>40214000</v>
      </c>
      <c r="V90" s="13">
        <f t="shared" si="38"/>
        <v>0.3374550728424307</v>
      </c>
    </row>
    <row r="91" spans="1:22" x14ac:dyDescent="0.25">
      <c r="A91" s="6" t="s">
        <v>249</v>
      </c>
      <c r="B91" s="6" t="s">
        <v>304</v>
      </c>
      <c r="C91" s="6" t="s">
        <v>305</v>
      </c>
      <c r="D91" s="6" t="s">
        <v>303</v>
      </c>
      <c r="E91" s="6" t="s">
        <v>46</v>
      </c>
      <c r="F91" s="26">
        <v>126</v>
      </c>
      <c r="G91" s="26">
        <v>125</v>
      </c>
      <c r="H91" s="5">
        <v>1086524</v>
      </c>
      <c r="I91" s="5"/>
      <c r="J91" s="5">
        <v>33380733</v>
      </c>
      <c r="K91" s="5">
        <v>21600000</v>
      </c>
      <c r="L91" s="13">
        <f t="shared" si="35"/>
        <v>0.6470798589114265</v>
      </c>
      <c r="N91" s="13">
        <f t="shared" si="26"/>
        <v>0</v>
      </c>
      <c r="P91" s="13">
        <f t="shared" si="36"/>
        <v>0</v>
      </c>
      <c r="Q91" s="5">
        <v>1458755</v>
      </c>
      <c r="R91" s="13">
        <f t="shared" si="37"/>
        <v>4.3700508314182318E-2</v>
      </c>
      <c r="S91" s="7">
        <v>0.95</v>
      </c>
      <c r="T91" s="7">
        <v>0</v>
      </c>
      <c r="U91" s="5">
        <v>10321978</v>
      </c>
      <c r="V91" s="13">
        <f t="shared" si="38"/>
        <v>0.30921963277439113</v>
      </c>
    </row>
    <row r="92" spans="1:22" x14ac:dyDescent="0.25">
      <c r="A92" s="6" t="s">
        <v>250</v>
      </c>
      <c r="B92" s="6" t="s">
        <v>293</v>
      </c>
      <c r="C92" s="6" t="s">
        <v>294</v>
      </c>
      <c r="D92" s="6" t="s">
        <v>79</v>
      </c>
      <c r="E92" s="6" t="s">
        <v>46</v>
      </c>
      <c r="F92" s="26">
        <v>146</v>
      </c>
      <c r="G92" s="26">
        <v>145</v>
      </c>
      <c r="H92" s="5">
        <v>2162448</v>
      </c>
      <c r="I92" s="5"/>
      <c r="J92" s="5">
        <v>70271722</v>
      </c>
      <c r="K92" s="5">
        <v>40570734</v>
      </c>
      <c r="L92" s="13">
        <f t="shared" si="35"/>
        <v>0.57734082565957323</v>
      </c>
      <c r="N92" s="13">
        <f t="shared" si="26"/>
        <v>0</v>
      </c>
      <c r="P92" s="13">
        <f t="shared" si="36"/>
        <v>0</v>
      </c>
      <c r="Q92" s="5">
        <v>8960598</v>
      </c>
      <c r="R92" s="13">
        <f t="shared" si="37"/>
        <v>0.12751356797546529</v>
      </c>
      <c r="S92" s="7">
        <v>0.95911999999999997</v>
      </c>
      <c r="T92" s="7">
        <v>0</v>
      </c>
      <c r="U92" s="5">
        <v>20740390</v>
      </c>
      <c r="V92" s="13">
        <f t="shared" si="38"/>
        <v>0.29514560636496145</v>
      </c>
    </row>
    <row r="93" spans="1:22" x14ac:dyDescent="0.25">
      <c r="A93" s="6" t="s">
        <v>251</v>
      </c>
      <c r="B93" s="6" t="s">
        <v>103</v>
      </c>
      <c r="C93" s="6" t="s">
        <v>185</v>
      </c>
      <c r="D93" s="6" t="s">
        <v>49</v>
      </c>
      <c r="E93" s="6" t="s">
        <v>46</v>
      </c>
      <c r="F93" s="26">
        <v>81</v>
      </c>
      <c r="G93" s="26">
        <v>57</v>
      </c>
      <c r="H93" s="5">
        <v>673789</v>
      </c>
      <c r="I93" s="5"/>
      <c r="J93" s="5">
        <v>30917471</v>
      </c>
      <c r="K93" s="5">
        <v>15823000</v>
      </c>
      <c r="L93" s="13">
        <f t="shared" si="35"/>
        <v>0.5117818336435086</v>
      </c>
      <c r="M93" s="5">
        <v>2757260</v>
      </c>
      <c r="N93" s="13">
        <f t="shared" si="26"/>
        <v>8.9181291703968935E-2</v>
      </c>
      <c r="P93" s="13">
        <f t="shared" si="36"/>
        <v>0</v>
      </c>
      <c r="Q93" s="5">
        <v>5919368</v>
      </c>
      <c r="R93" s="13">
        <f t="shared" si="37"/>
        <v>0.19145705675603286</v>
      </c>
      <c r="S93" s="7">
        <v>0.95250000000000001</v>
      </c>
      <c r="T93" s="7">
        <v>0</v>
      </c>
      <c r="U93" s="5">
        <v>6417843</v>
      </c>
      <c r="V93" s="13">
        <f t="shared" si="38"/>
        <v>0.20757981789648966</v>
      </c>
    </row>
    <row r="94" spans="1:22" x14ac:dyDescent="0.25">
      <c r="A94" s="6" t="s">
        <v>252</v>
      </c>
      <c r="B94" s="6" t="s">
        <v>216</v>
      </c>
      <c r="C94" s="6" t="s">
        <v>217</v>
      </c>
      <c r="D94" s="6" t="s">
        <v>130</v>
      </c>
      <c r="E94" s="6" t="s">
        <v>46</v>
      </c>
      <c r="F94" s="26">
        <v>354</v>
      </c>
      <c r="G94" s="26">
        <v>350</v>
      </c>
      <c r="H94" s="5">
        <v>4676668</v>
      </c>
      <c r="I94" s="5"/>
      <c r="J94" s="5">
        <v>157511878</v>
      </c>
      <c r="K94" s="5">
        <v>84109000</v>
      </c>
      <c r="L94" s="13">
        <f t="shared" si="35"/>
        <v>0.53398512587095182</v>
      </c>
      <c r="N94" s="13">
        <f t="shared" si="26"/>
        <v>0</v>
      </c>
      <c r="P94" s="13">
        <f t="shared" si="36"/>
        <v>0</v>
      </c>
      <c r="Q94" s="5">
        <v>28974534</v>
      </c>
      <c r="R94" s="13">
        <f t="shared" si="37"/>
        <v>0.18395142238098386</v>
      </c>
      <c r="S94" s="7">
        <v>0.95</v>
      </c>
      <c r="T94" s="7">
        <v>0</v>
      </c>
      <c r="U94" s="5">
        <v>44428344</v>
      </c>
      <c r="V94" s="13">
        <f t="shared" si="38"/>
        <v>0.28206345174806435</v>
      </c>
    </row>
    <row r="95" spans="1:22" x14ac:dyDescent="0.25">
      <c r="A95" s="6" t="s">
        <v>253</v>
      </c>
      <c r="B95" s="6" t="s">
        <v>219</v>
      </c>
      <c r="C95" s="6" t="s">
        <v>220</v>
      </c>
      <c r="D95" s="6" t="s">
        <v>42</v>
      </c>
      <c r="E95" s="6" t="s">
        <v>46</v>
      </c>
      <c r="F95" s="26">
        <v>72</v>
      </c>
      <c r="G95" s="26">
        <v>71</v>
      </c>
      <c r="H95" s="5">
        <v>860711</v>
      </c>
      <c r="I95" s="5"/>
      <c r="J95" s="5">
        <v>26684688</v>
      </c>
      <c r="K95" s="5">
        <v>16049000</v>
      </c>
      <c r="L95" s="13">
        <f t="shared" si="35"/>
        <v>0.60143105289445398</v>
      </c>
      <c r="M95" s="5">
        <v>650000</v>
      </c>
      <c r="N95" s="13">
        <f t="shared" si="26"/>
        <v>2.4358538499681916E-2</v>
      </c>
      <c r="P95" s="13">
        <f t="shared" si="36"/>
        <v>0</v>
      </c>
      <c r="Q95" s="5">
        <v>1851969</v>
      </c>
      <c r="R95" s="13">
        <f t="shared" si="37"/>
        <v>6.9401935671872944E-2</v>
      </c>
      <c r="S95" s="7">
        <v>0.94499999999999995</v>
      </c>
      <c r="T95" s="7">
        <v>0</v>
      </c>
      <c r="U95" s="5">
        <v>8133719</v>
      </c>
      <c r="V95" s="13">
        <f t="shared" si="38"/>
        <v>0.30480847293399121</v>
      </c>
    </row>
    <row r="96" spans="1:22" x14ac:dyDescent="0.25">
      <c r="A96" s="6" t="s">
        <v>254</v>
      </c>
      <c r="B96" s="6" t="s">
        <v>142</v>
      </c>
      <c r="C96" s="6" t="s">
        <v>74</v>
      </c>
      <c r="D96" s="6" t="s">
        <v>74</v>
      </c>
      <c r="E96" s="6" t="s">
        <v>46</v>
      </c>
      <c r="F96" s="26">
        <v>157</v>
      </c>
      <c r="G96" s="26">
        <v>156</v>
      </c>
      <c r="H96" s="5">
        <v>739740</v>
      </c>
      <c r="I96" s="5"/>
      <c r="J96" s="5">
        <v>25589571</v>
      </c>
      <c r="K96" s="5">
        <v>10370000</v>
      </c>
      <c r="L96" s="13">
        <f t="shared" si="35"/>
        <v>0.40524321412031489</v>
      </c>
      <c r="N96" s="13">
        <f t="shared" si="26"/>
        <v>0</v>
      </c>
      <c r="P96" s="13">
        <f t="shared" si="36"/>
        <v>0</v>
      </c>
      <c r="Q96" s="5">
        <v>8173545</v>
      </c>
      <c r="R96" s="13">
        <f t="shared" si="37"/>
        <v>0.31940922339026318</v>
      </c>
      <c r="S96" s="7">
        <v>0.95250000000000001</v>
      </c>
      <c r="T96" s="7">
        <v>0</v>
      </c>
      <c r="U96" s="5">
        <v>7046026</v>
      </c>
      <c r="V96" s="13">
        <f t="shared" si="38"/>
        <v>0.27534756248942194</v>
      </c>
    </row>
    <row r="97" spans="1:22" x14ac:dyDescent="0.25">
      <c r="A97" s="6" t="s">
        <v>255</v>
      </c>
      <c r="B97" s="6" t="s">
        <v>143</v>
      </c>
      <c r="C97" s="6" t="s">
        <v>184</v>
      </c>
      <c r="D97" s="6" t="s">
        <v>52</v>
      </c>
      <c r="E97" s="6" t="s">
        <v>46</v>
      </c>
      <c r="F97" s="26">
        <v>220</v>
      </c>
      <c r="G97" s="26">
        <v>164</v>
      </c>
      <c r="H97" s="5">
        <v>1139807</v>
      </c>
      <c r="I97" s="5"/>
      <c r="J97" s="5">
        <v>48436123</v>
      </c>
      <c r="K97" s="5">
        <v>24647000</v>
      </c>
      <c r="L97" s="13">
        <f t="shared" si="35"/>
        <v>0.50885575627099633</v>
      </c>
      <c r="M97" s="5">
        <v>1188344</v>
      </c>
      <c r="N97" s="13">
        <f t="shared" si="26"/>
        <v>2.4534251017572152E-2</v>
      </c>
      <c r="P97" s="13">
        <f t="shared" si="36"/>
        <v>0</v>
      </c>
      <c r="Q97" s="5">
        <v>11829605</v>
      </c>
      <c r="R97" s="13">
        <f t="shared" si="37"/>
        <v>0.2442310463205323</v>
      </c>
      <c r="S97" s="7">
        <v>0.94499999999999995</v>
      </c>
      <c r="T97" s="7">
        <v>0</v>
      </c>
      <c r="U97" s="5">
        <v>10771174</v>
      </c>
      <c r="V97" s="13">
        <f t="shared" si="38"/>
        <v>0.2223789463908992</v>
      </c>
    </row>
    <row r="98" spans="1:22" x14ac:dyDescent="0.25">
      <c r="A98" s="6" t="s">
        <v>256</v>
      </c>
      <c r="B98" s="6" t="s">
        <v>223</v>
      </c>
      <c r="C98" s="6" t="s">
        <v>222</v>
      </c>
      <c r="D98" s="6" t="s">
        <v>84</v>
      </c>
      <c r="E98" s="6" t="s">
        <v>46</v>
      </c>
      <c r="F98" s="26">
        <v>88</v>
      </c>
      <c r="G98" s="26">
        <v>87</v>
      </c>
      <c r="H98" s="5">
        <v>782169</v>
      </c>
      <c r="I98" s="5"/>
      <c r="J98" s="5">
        <v>28809606</v>
      </c>
      <c r="K98" s="5">
        <v>14310000</v>
      </c>
      <c r="L98" s="13">
        <f t="shared" si="35"/>
        <v>0.49670932674330914</v>
      </c>
      <c r="M98" s="5">
        <v>3325000</v>
      </c>
      <c r="N98" s="13">
        <f t="shared" si="26"/>
        <v>0.11541289387990936</v>
      </c>
      <c r="P98" s="13">
        <f t="shared" si="36"/>
        <v>0</v>
      </c>
      <c r="Q98" s="5">
        <v>3724448</v>
      </c>
      <c r="R98" s="13">
        <f t="shared" si="37"/>
        <v>0.12927799151435809</v>
      </c>
      <c r="S98" s="7">
        <v>0.95250000000000001</v>
      </c>
      <c r="T98" s="7">
        <v>0</v>
      </c>
      <c r="U98" s="5">
        <v>7450158</v>
      </c>
      <c r="V98" s="13">
        <f t="shared" si="38"/>
        <v>0.25859978786242338</v>
      </c>
    </row>
    <row r="99" spans="1:22" x14ac:dyDescent="0.25">
      <c r="A99" s="6" t="s">
        <v>257</v>
      </c>
      <c r="B99" s="6" t="s">
        <v>221</v>
      </c>
      <c r="C99" s="6" t="s">
        <v>222</v>
      </c>
      <c r="D99" s="6" t="s">
        <v>84</v>
      </c>
      <c r="E99" s="6" t="s">
        <v>46</v>
      </c>
      <c r="F99" s="26">
        <v>104</v>
      </c>
      <c r="G99" s="26">
        <v>103</v>
      </c>
      <c r="H99" s="5">
        <v>961851</v>
      </c>
      <c r="I99" s="5"/>
      <c r="J99" s="5">
        <v>33083615</v>
      </c>
      <c r="K99" s="5">
        <v>16815000</v>
      </c>
      <c r="L99" s="13">
        <f t="shared" si="35"/>
        <v>0.50825763750424491</v>
      </c>
      <c r="M99" s="5">
        <v>1700000</v>
      </c>
      <c r="N99" s="13">
        <f t="shared" si="26"/>
        <v>5.1384952944229338E-2</v>
      </c>
      <c r="P99" s="13">
        <f t="shared" si="36"/>
        <v>0</v>
      </c>
      <c r="Q99" s="5">
        <v>5406980</v>
      </c>
      <c r="R99" s="13">
        <f t="shared" si="37"/>
        <v>0.1634337722766995</v>
      </c>
      <c r="S99" s="7">
        <v>0.95250000000000001</v>
      </c>
      <c r="T99" s="7">
        <v>0</v>
      </c>
      <c r="U99" s="5">
        <v>9161635</v>
      </c>
      <c r="V99" s="13">
        <f t="shared" si="38"/>
        <v>0.27692363727482622</v>
      </c>
    </row>
    <row r="100" spans="1:22" x14ac:dyDescent="0.25">
      <c r="A100" s="6" t="s">
        <v>258</v>
      </c>
      <c r="B100" s="6" t="s">
        <v>295</v>
      </c>
      <c r="C100" s="6" t="s">
        <v>296</v>
      </c>
      <c r="D100" s="6" t="s">
        <v>49</v>
      </c>
      <c r="E100" s="6" t="s">
        <v>283</v>
      </c>
      <c r="F100" s="26">
        <v>53</v>
      </c>
      <c r="G100" s="26">
        <v>53</v>
      </c>
      <c r="H100" s="5">
        <v>1296148</v>
      </c>
      <c r="I100" s="5"/>
      <c r="J100" s="5">
        <v>39116352</v>
      </c>
      <c r="K100" s="5">
        <v>0</v>
      </c>
      <c r="L100" s="13">
        <f t="shared" si="35"/>
        <v>0</v>
      </c>
      <c r="M100" s="5">
        <v>25843209</v>
      </c>
      <c r="N100" s="13">
        <f t="shared" si="26"/>
        <v>0.66067533598225114</v>
      </c>
      <c r="P100" s="13">
        <f t="shared" si="36"/>
        <v>0</v>
      </c>
      <c r="Q100" s="5">
        <v>566440</v>
      </c>
      <c r="R100" s="13">
        <f t="shared" si="37"/>
        <v>1.448090046842814E-2</v>
      </c>
      <c r="S100" s="7">
        <v>0.98033999999999999</v>
      </c>
      <c r="T100" s="7">
        <v>0</v>
      </c>
      <c r="U100" s="5">
        <v>12706703</v>
      </c>
      <c r="V100" s="13">
        <f t="shared" si="38"/>
        <v>0.32484376354932076</v>
      </c>
    </row>
    <row r="101" spans="1:22" x14ac:dyDescent="0.25">
      <c r="A101" s="6" t="s">
        <v>259</v>
      </c>
      <c r="B101" s="6" t="s">
        <v>297</v>
      </c>
      <c r="C101" s="6" t="s">
        <v>296</v>
      </c>
      <c r="D101" s="6" t="s">
        <v>49</v>
      </c>
      <c r="E101" s="6" t="s">
        <v>283</v>
      </c>
      <c r="F101" s="26">
        <v>89</v>
      </c>
      <c r="G101" s="26">
        <v>88</v>
      </c>
      <c r="H101" s="5">
        <v>2688900</v>
      </c>
      <c r="I101" s="5"/>
      <c r="J101" s="5">
        <v>66317472</v>
      </c>
      <c r="K101" s="5">
        <v>4001000</v>
      </c>
      <c r="L101" s="13">
        <f t="shared" si="35"/>
        <v>6.0331008998654234E-2</v>
      </c>
      <c r="M101" s="5">
        <v>29800404</v>
      </c>
      <c r="N101" s="13">
        <f t="shared" si="26"/>
        <v>0.44935977052925058</v>
      </c>
      <c r="O101" s="5">
        <v>1447000</v>
      </c>
      <c r="P101" s="13">
        <f t="shared" si="36"/>
        <v>2.1819287683342334E-2</v>
      </c>
      <c r="Q101" s="5">
        <f>982254+3344378</f>
        <v>4326632</v>
      </c>
      <c r="R101" s="13">
        <f t="shared" si="37"/>
        <v>6.5241208229408987E-2</v>
      </c>
      <c r="S101" s="7">
        <v>0.99455000000000005</v>
      </c>
      <c r="T101" s="7">
        <v>0</v>
      </c>
      <c r="U101" s="5">
        <v>26742436</v>
      </c>
      <c r="V101" s="13">
        <f t="shared" si="38"/>
        <v>0.40324872455934385</v>
      </c>
    </row>
    <row r="102" spans="1:22" x14ac:dyDescent="0.25">
      <c r="A102" s="6" t="s">
        <v>260</v>
      </c>
      <c r="B102" s="6" t="s">
        <v>352</v>
      </c>
      <c r="C102" s="6" t="s">
        <v>79</v>
      </c>
      <c r="D102" s="6" t="s">
        <v>79</v>
      </c>
      <c r="E102" s="6" t="s">
        <v>283</v>
      </c>
      <c r="F102" s="26">
        <v>64</v>
      </c>
      <c r="G102" s="26">
        <v>63</v>
      </c>
      <c r="H102" s="5">
        <v>1527623</v>
      </c>
      <c r="I102" s="5"/>
      <c r="J102" s="5">
        <v>40404828</v>
      </c>
      <c r="K102" s="5">
        <v>6151000</v>
      </c>
      <c r="L102" s="13">
        <f t="shared" si="35"/>
        <v>0.15223428249713128</v>
      </c>
      <c r="M102" s="5">
        <v>17910862</v>
      </c>
      <c r="N102" s="13">
        <f t="shared" si="26"/>
        <v>0.4432851935417223</v>
      </c>
      <c r="P102" s="13">
        <f t="shared" si="36"/>
        <v>0</v>
      </c>
      <c r="Q102" s="5">
        <v>2144644</v>
      </c>
      <c r="R102" s="13">
        <f t="shared" si="37"/>
        <v>5.3078904332917835E-2</v>
      </c>
      <c r="S102" s="7">
        <v>0.92943229999999999</v>
      </c>
      <c r="T102" s="7">
        <v>0</v>
      </c>
      <c r="U102" s="5">
        <v>14198322</v>
      </c>
      <c r="V102" s="13">
        <f t="shared" si="38"/>
        <v>0.35140161962822858</v>
      </c>
    </row>
    <row r="103" spans="1:22" x14ac:dyDescent="0.25">
      <c r="A103" s="6" t="s">
        <v>261</v>
      </c>
      <c r="B103" s="6" t="s">
        <v>315</v>
      </c>
      <c r="C103" s="6" t="s">
        <v>190</v>
      </c>
      <c r="D103" s="6" t="s">
        <v>49</v>
      </c>
      <c r="E103" s="6" t="s">
        <v>283</v>
      </c>
      <c r="F103" s="26">
        <v>44</v>
      </c>
      <c r="G103" s="26">
        <v>43</v>
      </c>
      <c r="H103" s="5">
        <v>1312885</v>
      </c>
      <c r="I103" s="5"/>
      <c r="J103" s="5">
        <v>38692188</v>
      </c>
      <c r="K103" s="5">
        <v>3885813</v>
      </c>
      <c r="L103" s="13">
        <f t="shared" si="35"/>
        <v>0.10042887727103983</v>
      </c>
      <c r="M103" s="5">
        <v>19807351</v>
      </c>
      <c r="N103" s="13">
        <f t="shared" si="26"/>
        <v>0.51192119194706698</v>
      </c>
      <c r="P103" s="13">
        <f t="shared" si="36"/>
        <v>0</v>
      </c>
      <c r="Q103" s="5">
        <v>1962459</v>
      </c>
      <c r="R103" s="13">
        <f t="shared" si="37"/>
        <v>5.0719773200729824E-2</v>
      </c>
      <c r="S103" s="7">
        <v>0.99297000000000002</v>
      </c>
      <c r="T103" s="7">
        <v>0</v>
      </c>
      <c r="U103" s="5">
        <v>13036565</v>
      </c>
      <c r="V103" s="13">
        <f t="shared" si="38"/>
        <v>0.3369301575811634</v>
      </c>
    </row>
    <row r="104" spans="1:22" x14ac:dyDescent="0.25">
      <c r="A104" s="6" t="s">
        <v>262</v>
      </c>
      <c r="B104" s="6" t="s">
        <v>316</v>
      </c>
      <c r="C104" s="6" t="s">
        <v>45</v>
      </c>
      <c r="D104" s="6" t="s">
        <v>45</v>
      </c>
      <c r="E104" s="6" t="s">
        <v>283</v>
      </c>
      <c r="F104" s="26">
        <v>258</v>
      </c>
      <c r="G104" s="26">
        <v>256</v>
      </c>
      <c r="H104" s="5">
        <v>5663559</v>
      </c>
      <c r="I104" s="5"/>
      <c r="J104" s="5">
        <v>140638655</v>
      </c>
      <c r="K104" s="5">
        <v>0</v>
      </c>
      <c r="L104" s="13">
        <f t="shared" si="35"/>
        <v>0</v>
      </c>
      <c r="M104" s="5">
        <v>73000000</v>
      </c>
      <c r="N104" s="13">
        <f t="shared" si="26"/>
        <v>0.51906070916278313</v>
      </c>
      <c r="P104" s="13">
        <f t="shared" si="36"/>
        <v>0</v>
      </c>
      <c r="Q104" s="5">
        <v>14646524</v>
      </c>
      <c r="R104" s="13">
        <f t="shared" si="37"/>
        <v>0.10414294704396881</v>
      </c>
      <c r="S104" s="7">
        <v>0.93567</v>
      </c>
      <c r="T104" s="7">
        <v>0</v>
      </c>
      <c r="U104" s="5">
        <v>52992131</v>
      </c>
      <c r="V104" s="13">
        <f t="shared" si="38"/>
        <v>0.376796343793248</v>
      </c>
    </row>
    <row r="105" spans="1:22" x14ac:dyDescent="0.25">
      <c r="A105" s="6" t="s">
        <v>263</v>
      </c>
      <c r="B105" s="6" t="s">
        <v>336</v>
      </c>
      <c r="C105" s="6" t="s">
        <v>55</v>
      </c>
      <c r="D105" s="6" t="s">
        <v>55</v>
      </c>
      <c r="E105" s="6" t="s">
        <v>46</v>
      </c>
      <c r="F105" s="26">
        <v>124</v>
      </c>
      <c r="G105" s="26">
        <v>124</v>
      </c>
      <c r="H105" s="5">
        <v>673599</v>
      </c>
      <c r="I105" s="5"/>
      <c r="J105" s="5">
        <v>23147932</v>
      </c>
      <c r="K105" s="5">
        <v>2729602</v>
      </c>
      <c r="L105" s="13">
        <f t="shared" si="35"/>
        <v>0.11791990748892817</v>
      </c>
      <c r="M105" s="5">
        <v>13152476</v>
      </c>
      <c r="N105" s="13">
        <f t="shared" si="26"/>
        <v>0.56819226875212869</v>
      </c>
      <c r="P105" s="13">
        <f t="shared" si="36"/>
        <v>0</v>
      </c>
      <c r="Q105" s="5">
        <f>503301+262319</f>
        <v>765620</v>
      </c>
      <c r="R105" s="13">
        <f t="shared" si="37"/>
        <v>3.3075092841986918E-2</v>
      </c>
      <c r="S105" s="7">
        <v>0.96499999999999997</v>
      </c>
      <c r="T105" s="7">
        <v>0</v>
      </c>
      <c r="U105" s="5">
        <v>6500234</v>
      </c>
      <c r="V105" s="13">
        <f t="shared" si="38"/>
        <v>0.28081273091695619</v>
      </c>
    </row>
    <row r="106" spans="1:22" x14ac:dyDescent="0.25">
      <c r="A106" s="6" t="s">
        <v>264</v>
      </c>
      <c r="B106" s="6" t="s">
        <v>317</v>
      </c>
      <c r="C106" s="6" t="s">
        <v>318</v>
      </c>
      <c r="D106" s="6" t="s">
        <v>79</v>
      </c>
      <c r="E106" s="6" t="s">
        <v>283</v>
      </c>
      <c r="F106" s="26">
        <v>35</v>
      </c>
      <c r="G106" s="26">
        <v>34</v>
      </c>
      <c r="H106" s="5">
        <v>648345</v>
      </c>
      <c r="I106" s="5"/>
      <c r="J106" s="5">
        <v>20639982</v>
      </c>
      <c r="K106" s="5">
        <v>770943</v>
      </c>
      <c r="L106" s="13">
        <f t="shared" si="35"/>
        <v>3.7351922109234395E-2</v>
      </c>
      <c r="M106" s="5">
        <v>13505591</v>
      </c>
      <c r="N106" s="13">
        <f t="shared" si="26"/>
        <v>0.65434121987121885</v>
      </c>
      <c r="P106" s="13">
        <f t="shared" si="36"/>
        <v>0</v>
      </c>
      <c r="Q106" s="5">
        <v>0</v>
      </c>
      <c r="R106" s="13">
        <f t="shared" si="37"/>
        <v>0</v>
      </c>
      <c r="S106" s="7">
        <v>0.98148999999999997</v>
      </c>
      <c r="T106" s="7">
        <v>0</v>
      </c>
      <c r="U106" s="5">
        <v>6363448</v>
      </c>
      <c r="V106" s="13">
        <f t="shared" si="38"/>
        <v>0.30830685801954671</v>
      </c>
    </row>
    <row r="107" spans="1:22" x14ac:dyDescent="0.25">
      <c r="A107" s="6" t="s">
        <v>265</v>
      </c>
      <c r="B107" s="6" t="s">
        <v>342</v>
      </c>
      <c r="C107" s="6" t="s">
        <v>55</v>
      </c>
      <c r="D107" s="6" t="s">
        <v>55</v>
      </c>
      <c r="E107" s="6" t="s">
        <v>283</v>
      </c>
      <c r="F107" s="26">
        <v>240</v>
      </c>
      <c r="G107" s="26">
        <v>214</v>
      </c>
      <c r="H107" s="5">
        <v>1250664</v>
      </c>
      <c r="I107" s="5"/>
      <c r="J107" s="5">
        <v>47072975</v>
      </c>
      <c r="K107" s="5">
        <v>27019599</v>
      </c>
      <c r="L107" s="13">
        <f t="shared" si="35"/>
        <v>0.57399386803149788</v>
      </c>
      <c r="M107" s="5">
        <v>6000000</v>
      </c>
      <c r="N107" s="13">
        <f t="shared" si="26"/>
        <v>0.12746166988595897</v>
      </c>
      <c r="P107" s="13">
        <f t="shared" si="36"/>
        <v>0</v>
      </c>
      <c r="Q107" s="5">
        <v>2922463</v>
      </c>
      <c r="R107" s="13">
        <f t="shared" si="37"/>
        <v>6.2083669026654888E-2</v>
      </c>
      <c r="S107" s="7">
        <v>0.89</v>
      </c>
      <c r="T107" s="7">
        <v>0</v>
      </c>
      <c r="U107" s="5">
        <v>11130913</v>
      </c>
      <c r="V107" s="13">
        <f t="shared" si="38"/>
        <v>0.23646079305588821</v>
      </c>
    </row>
    <row r="108" spans="1:22" x14ac:dyDescent="0.25">
      <c r="A108" s="6" t="s">
        <v>266</v>
      </c>
      <c r="B108" s="6" t="s">
        <v>343</v>
      </c>
      <c r="C108" s="6" t="s">
        <v>79</v>
      </c>
      <c r="D108" s="6" t="s">
        <v>79</v>
      </c>
      <c r="E108" s="6" t="s">
        <v>283</v>
      </c>
      <c r="F108" s="26">
        <v>56</v>
      </c>
      <c r="G108" s="26">
        <v>55</v>
      </c>
      <c r="H108" s="5">
        <v>1122594</v>
      </c>
      <c r="I108" s="5"/>
      <c r="J108" s="5">
        <v>29689856</v>
      </c>
      <c r="K108" s="5">
        <v>5238295</v>
      </c>
      <c r="L108" s="13">
        <f t="shared" si="35"/>
        <v>0.17643382979021521</v>
      </c>
      <c r="M108" s="5">
        <v>12550000</v>
      </c>
      <c r="N108" s="13">
        <f t="shared" si="26"/>
        <v>0.4227032963716631</v>
      </c>
      <c r="P108" s="13">
        <f t="shared" si="36"/>
        <v>0</v>
      </c>
      <c r="Q108" s="5">
        <v>900135</v>
      </c>
      <c r="R108" s="13">
        <f t="shared" si="37"/>
        <v>3.0317930811116094E-2</v>
      </c>
      <c r="S108" s="7">
        <v>0.98</v>
      </c>
      <c r="T108" s="7">
        <v>0</v>
      </c>
      <c r="U108" s="5">
        <v>11001426</v>
      </c>
      <c r="V108" s="13">
        <f t="shared" si="38"/>
        <v>0.37054494302700558</v>
      </c>
    </row>
    <row r="109" spans="1:22" x14ac:dyDescent="0.25">
      <c r="A109" s="6" t="s">
        <v>267</v>
      </c>
      <c r="B109" s="6" t="s">
        <v>353</v>
      </c>
      <c r="C109" s="6" t="s">
        <v>45</v>
      </c>
      <c r="D109" s="6" t="s">
        <v>45</v>
      </c>
      <c r="E109" s="6" t="s">
        <v>283</v>
      </c>
      <c r="F109" s="26">
        <v>105</v>
      </c>
      <c r="G109" s="26">
        <v>104</v>
      </c>
      <c r="H109" s="5">
        <v>3101218</v>
      </c>
      <c r="I109" s="5"/>
      <c r="J109" s="5">
        <v>76075852</v>
      </c>
      <c r="K109" s="5">
        <v>7041059</v>
      </c>
      <c r="L109" s="13">
        <f t="shared" si="35"/>
        <v>9.2553140252704627E-2</v>
      </c>
      <c r="M109" s="5">
        <v>37107083</v>
      </c>
      <c r="N109" s="13">
        <f t="shared" si="26"/>
        <v>0.48776427768433012</v>
      </c>
      <c r="P109" s="13">
        <f t="shared" si="36"/>
        <v>0</v>
      </c>
      <c r="Q109" s="5">
        <v>1365649</v>
      </c>
      <c r="R109" s="13">
        <f t="shared" si="37"/>
        <v>1.7951149597378153E-2</v>
      </c>
      <c r="S109" s="7">
        <v>0.98548999999999998</v>
      </c>
      <c r="T109" s="7">
        <v>0</v>
      </c>
      <c r="U109" s="5">
        <v>30562061</v>
      </c>
      <c r="V109" s="13">
        <f t="shared" si="38"/>
        <v>0.40173143246558712</v>
      </c>
    </row>
    <row r="110" spans="1:22" x14ac:dyDescent="0.25">
      <c r="A110" s="6" t="s">
        <v>268</v>
      </c>
      <c r="B110" s="6" t="s">
        <v>298</v>
      </c>
      <c r="C110" s="6" t="s">
        <v>79</v>
      </c>
      <c r="D110" s="6" t="s">
        <v>79</v>
      </c>
      <c r="E110" s="6" t="s">
        <v>46</v>
      </c>
      <c r="F110" s="26">
        <v>142</v>
      </c>
      <c r="G110" s="26">
        <v>141</v>
      </c>
      <c r="H110" s="5">
        <v>2073960</v>
      </c>
      <c r="I110" s="5"/>
      <c r="J110" s="5">
        <v>68189731</v>
      </c>
      <c r="K110" s="5">
        <v>43000000</v>
      </c>
      <c r="L110" s="13">
        <f t="shared" si="35"/>
        <v>0.6305934833501543</v>
      </c>
      <c r="N110" s="13">
        <f t="shared" si="26"/>
        <v>0</v>
      </c>
      <c r="P110" s="13">
        <f t="shared" si="36"/>
        <v>0</v>
      </c>
      <c r="Q110" s="5">
        <v>5903832</v>
      </c>
      <c r="R110" s="13">
        <f t="shared" si="37"/>
        <v>8.6579488046374609E-2</v>
      </c>
      <c r="S110" s="7">
        <v>0.92991000000000001</v>
      </c>
      <c r="T110" s="7">
        <v>0</v>
      </c>
      <c r="U110" s="5">
        <v>19285899</v>
      </c>
      <c r="V110" s="13">
        <f t="shared" si="38"/>
        <v>0.28282702860347109</v>
      </c>
    </row>
    <row r="111" spans="1:22" x14ac:dyDescent="0.25">
      <c r="A111" s="6" t="s">
        <v>269</v>
      </c>
      <c r="B111" s="6" t="s">
        <v>344</v>
      </c>
      <c r="C111" s="6" t="s">
        <v>345</v>
      </c>
      <c r="D111" s="6" t="s">
        <v>52</v>
      </c>
      <c r="E111" s="6" t="s">
        <v>46</v>
      </c>
      <c r="F111" s="26">
        <v>192</v>
      </c>
      <c r="G111" s="26">
        <v>190</v>
      </c>
      <c r="H111" s="5">
        <v>2798178</v>
      </c>
      <c r="I111" s="5"/>
      <c r="J111" s="5">
        <v>86880075</v>
      </c>
      <c r="K111" s="5">
        <v>22500000</v>
      </c>
      <c r="L111" s="13">
        <f t="shared" si="35"/>
        <v>0.25897767698750263</v>
      </c>
      <c r="N111" s="13">
        <f t="shared" si="26"/>
        <v>0</v>
      </c>
      <c r="P111" s="13">
        <f t="shared" si="36"/>
        <v>0</v>
      </c>
      <c r="Q111" s="5">
        <v>37517566</v>
      </c>
      <c r="R111" s="13">
        <f t="shared" si="37"/>
        <v>0.43183164839579158</v>
      </c>
      <c r="S111" s="7">
        <v>0.96</v>
      </c>
      <c r="T111" s="7">
        <v>0</v>
      </c>
      <c r="U111" s="5">
        <v>26862509</v>
      </c>
      <c r="V111" s="13">
        <f t="shared" si="38"/>
        <v>0.30919067461670585</v>
      </c>
    </row>
    <row r="112" spans="1:22" x14ac:dyDescent="0.25">
      <c r="A112" s="6" t="s">
        <v>270</v>
      </c>
      <c r="B112" s="6" t="s">
        <v>306</v>
      </c>
      <c r="C112" s="6" t="s">
        <v>45</v>
      </c>
      <c r="D112" s="6" t="s">
        <v>45</v>
      </c>
      <c r="E112" s="6" t="s">
        <v>283</v>
      </c>
      <c r="F112" s="26">
        <v>108</v>
      </c>
      <c r="G112" s="26">
        <v>107</v>
      </c>
      <c r="H112" s="5">
        <v>3229645</v>
      </c>
      <c r="I112" s="5"/>
      <c r="J112" s="5">
        <v>96688479</v>
      </c>
      <c r="K112" s="5">
        <v>10822000</v>
      </c>
      <c r="L112" s="13">
        <f t="shared" si="35"/>
        <v>0.11192646850924193</v>
      </c>
      <c r="M112" s="5">
        <v>44011893</v>
      </c>
      <c r="N112" s="13">
        <f t="shared" si="26"/>
        <v>0.45519273294184304</v>
      </c>
      <c r="O112" s="5">
        <v>9263462</v>
      </c>
      <c r="P112" s="13">
        <f t="shared" si="36"/>
        <v>9.5807298819955575E-2</v>
      </c>
      <c r="R112" s="13">
        <f t="shared" si="37"/>
        <v>0</v>
      </c>
      <c r="S112" s="7">
        <v>1.00912</v>
      </c>
      <c r="T112" s="7">
        <v>0</v>
      </c>
      <c r="U112" s="5">
        <v>32591124</v>
      </c>
      <c r="V112" s="13">
        <f t="shared" si="38"/>
        <v>0.33707349972895945</v>
      </c>
    </row>
    <row r="113" spans="1:22" x14ac:dyDescent="0.25">
      <c r="A113" s="6" t="s">
        <v>271</v>
      </c>
      <c r="B113" s="6" t="s">
        <v>319</v>
      </c>
      <c r="C113" s="6" t="s">
        <v>44</v>
      </c>
      <c r="D113" s="6" t="s">
        <v>44</v>
      </c>
      <c r="E113" s="6" t="s">
        <v>283</v>
      </c>
      <c r="F113" s="26">
        <v>78</v>
      </c>
      <c r="G113" s="26">
        <v>77</v>
      </c>
      <c r="H113" s="5">
        <v>1703367</v>
      </c>
      <c r="I113" s="5"/>
      <c r="J113" s="5">
        <v>41285183</v>
      </c>
      <c r="K113" s="5">
        <v>10990000</v>
      </c>
      <c r="L113" s="13">
        <f t="shared" si="35"/>
        <v>0.26619719718815343</v>
      </c>
      <c r="M113" s="5">
        <v>4500000</v>
      </c>
      <c r="N113" s="13">
        <f t="shared" si="26"/>
        <v>0.1089979424337298</v>
      </c>
      <c r="O113" s="5">
        <v>9783537</v>
      </c>
      <c r="P113" s="13">
        <f t="shared" si="36"/>
        <v>0.23697453393872567</v>
      </c>
      <c r="R113" s="13">
        <f t="shared" si="37"/>
        <v>0</v>
      </c>
      <c r="S113" s="7">
        <v>0.94</v>
      </c>
      <c r="T113" s="7">
        <v>0</v>
      </c>
      <c r="U113" s="5">
        <v>16011646</v>
      </c>
      <c r="V113" s="13">
        <f t="shared" si="38"/>
        <v>0.38783032643939108</v>
      </c>
    </row>
    <row r="114" spans="1:22" x14ac:dyDescent="0.25">
      <c r="A114" s="6" t="s">
        <v>272</v>
      </c>
      <c r="B114" s="6" t="s">
        <v>307</v>
      </c>
      <c r="C114" s="6" t="s">
        <v>44</v>
      </c>
      <c r="D114" s="6" t="s">
        <v>44</v>
      </c>
      <c r="E114" s="6" t="s">
        <v>283</v>
      </c>
      <c r="F114" s="26">
        <v>117</v>
      </c>
      <c r="G114" s="26">
        <v>115</v>
      </c>
      <c r="H114" s="5">
        <v>1280396</v>
      </c>
      <c r="I114" s="5"/>
      <c r="J114" s="5">
        <v>31452668</v>
      </c>
      <c r="K114" s="5">
        <v>10270000</v>
      </c>
      <c r="L114" s="13">
        <f t="shared" si="35"/>
        <v>0.3265223795959058</v>
      </c>
      <c r="M114" s="5">
        <v>7244649</v>
      </c>
      <c r="N114" s="13">
        <f t="shared" si="26"/>
        <v>0.23033495918374874</v>
      </c>
      <c r="P114" s="13">
        <f t="shared" si="36"/>
        <v>0</v>
      </c>
      <c r="Q114" s="5">
        <v>2158379</v>
      </c>
      <c r="R114" s="13">
        <f t="shared" si="37"/>
        <v>6.8623081514102402E-2</v>
      </c>
      <c r="S114" s="7">
        <v>0.92</v>
      </c>
      <c r="T114" s="7">
        <v>0</v>
      </c>
      <c r="U114" s="5">
        <v>11779640</v>
      </c>
      <c r="V114" s="13">
        <f t="shared" si="38"/>
        <v>0.37451957970624306</v>
      </c>
    </row>
    <row r="115" spans="1:22" x14ac:dyDescent="0.25">
      <c r="A115" s="6" t="s">
        <v>273</v>
      </c>
      <c r="B115" s="6" t="s">
        <v>337</v>
      </c>
      <c r="C115" s="6" t="s">
        <v>327</v>
      </c>
      <c r="D115" s="6" t="s">
        <v>79</v>
      </c>
      <c r="E115" s="6" t="s">
        <v>283</v>
      </c>
      <c r="F115" s="26">
        <v>40</v>
      </c>
      <c r="G115" s="26">
        <v>39</v>
      </c>
      <c r="H115" s="5">
        <v>921051</v>
      </c>
      <c r="I115" s="5"/>
      <c r="J115" s="5">
        <v>25479338</v>
      </c>
      <c r="K115" s="5">
        <v>4235000</v>
      </c>
      <c r="L115" s="13">
        <f t="shared" si="35"/>
        <v>0.16621310961846811</v>
      </c>
      <c r="M115" s="5">
        <v>11528440</v>
      </c>
      <c r="N115" s="13">
        <f t="shared" si="26"/>
        <v>0.45246230494685535</v>
      </c>
      <c r="P115" s="13">
        <f t="shared" si="36"/>
        <v>0</v>
      </c>
      <c r="Q115" s="5">
        <v>850399</v>
      </c>
      <c r="R115" s="13">
        <f t="shared" si="37"/>
        <v>3.3376024133751042E-2</v>
      </c>
      <c r="S115" s="7">
        <v>0.96253</v>
      </c>
      <c r="T115" s="7">
        <v>0</v>
      </c>
      <c r="U115" s="5">
        <v>8865499</v>
      </c>
      <c r="V115" s="13">
        <f t="shared" si="38"/>
        <v>0.3479485613009255</v>
      </c>
    </row>
    <row r="116" spans="1:22" x14ac:dyDescent="0.25">
      <c r="A116" s="6" t="s">
        <v>274</v>
      </c>
      <c r="B116" s="6" t="s">
        <v>320</v>
      </c>
      <c r="C116" s="6" t="s">
        <v>321</v>
      </c>
      <c r="D116" s="6" t="s">
        <v>44</v>
      </c>
      <c r="E116" s="6" t="s">
        <v>46</v>
      </c>
      <c r="F116" s="26">
        <v>132</v>
      </c>
      <c r="G116" s="26">
        <v>130</v>
      </c>
      <c r="H116" s="5">
        <v>889851</v>
      </c>
      <c r="I116" s="5"/>
      <c r="J116" s="5">
        <v>26639963</v>
      </c>
      <c r="K116" s="5">
        <v>4881000</v>
      </c>
      <c r="L116" s="13">
        <f t="shared" si="35"/>
        <v>0.18322097519429739</v>
      </c>
      <c r="M116" s="5">
        <f>9678323+900000+382622+23067</f>
        <v>10984012</v>
      </c>
      <c r="N116" s="13">
        <f t="shared" si="26"/>
        <v>0.41231333542017307</v>
      </c>
      <c r="P116" s="13">
        <f t="shared" si="36"/>
        <v>0</v>
      </c>
      <c r="Q116" s="5">
        <v>2530987</v>
      </c>
      <c r="R116" s="13">
        <f t="shared" si="37"/>
        <v>9.5007151473896573E-2</v>
      </c>
      <c r="S116" s="7">
        <v>0.92644000000000004</v>
      </c>
      <c r="T116" s="7">
        <v>0</v>
      </c>
      <c r="U116" s="5">
        <v>8243964</v>
      </c>
      <c r="V116" s="13">
        <f t="shared" si="38"/>
        <v>0.30945853791163297</v>
      </c>
    </row>
    <row r="117" spans="1:22" x14ac:dyDescent="0.25">
      <c r="A117" s="6" t="s">
        <v>275</v>
      </c>
      <c r="B117" s="6" t="s">
        <v>322</v>
      </c>
      <c r="C117" s="6" t="s">
        <v>323</v>
      </c>
      <c r="D117" s="6" t="s">
        <v>117</v>
      </c>
      <c r="E117" s="6" t="s">
        <v>46</v>
      </c>
      <c r="F117" s="26">
        <v>172</v>
      </c>
      <c r="G117" s="26">
        <v>170</v>
      </c>
      <c r="H117" s="5">
        <v>753532</v>
      </c>
      <c r="I117" s="5"/>
      <c r="J117" s="5">
        <v>24978226</v>
      </c>
      <c r="K117" s="5">
        <v>12400000</v>
      </c>
      <c r="L117" s="13">
        <f t="shared" si="35"/>
        <v>0.49643237273936108</v>
      </c>
      <c r="N117" s="13">
        <f t="shared" si="26"/>
        <v>0</v>
      </c>
      <c r="P117" s="13">
        <f t="shared" si="36"/>
        <v>0</v>
      </c>
      <c r="Q117" s="5">
        <v>5344319</v>
      </c>
      <c r="R117" s="13">
        <f t="shared" si="37"/>
        <v>0.21395910982629432</v>
      </c>
      <c r="S117" s="7">
        <v>0.96</v>
      </c>
      <c r="T117" s="7">
        <v>0</v>
      </c>
      <c r="U117" s="5">
        <v>7233907</v>
      </c>
      <c r="V117" s="13">
        <f t="shared" si="38"/>
        <v>0.28960851743434463</v>
      </c>
    </row>
    <row r="118" spans="1:22" x14ac:dyDescent="0.25">
      <c r="A118" s="6" t="s">
        <v>276</v>
      </c>
      <c r="B118" s="6" t="s">
        <v>324</v>
      </c>
      <c r="C118" s="6" t="s">
        <v>325</v>
      </c>
      <c r="D118" s="6" t="s">
        <v>74</v>
      </c>
      <c r="E118" s="6" t="s">
        <v>46</v>
      </c>
      <c r="F118" s="26">
        <v>144</v>
      </c>
      <c r="G118" s="26">
        <v>143</v>
      </c>
      <c r="H118" s="5">
        <v>671333</v>
      </c>
      <c r="I118" s="5"/>
      <c r="J118" s="5">
        <v>22809279</v>
      </c>
      <c r="K118" s="5">
        <v>12980000</v>
      </c>
      <c r="L118" s="13">
        <f t="shared" si="35"/>
        <v>0.56906665046273497</v>
      </c>
      <c r="N118" s="13">
        <f t="shared" si="26"/>
        <v>0</v>
      </c>
      <c r="P118" s="13">
        <f t="shared" si="36"/>
        <v>0</v>
      </c>
      <c r="Q118" s="5">
        <v>3829565</v>
      </c>
      <c r="R118" s="13">
        <f t="shared" si="37"/>
        <v>0.16789504832660426</v>
      </c>
      <c r="S118" s="7">
        <v>0.89370000000000005</v>
      </c>
      <c r="T118" s="7">
        <v>0</v>
      </c>
      <c r="U118" s="5">
        <v>5999714</v>
      </c>
      <c r="V118" s="13">
        <f t="shared" si="38"/>
        <v>0.2630383012106608</v>
      </c>
    </row>
    <row r="119" spans="1:22" x14ac:dyDescent="0.25">
      <c r="A119" s="6" t="s">
        <v>277</v>
      </c>
      <c r="B119" s="6" t="s">
        <v>347</v>
      </c>
      <c r="C119" s="6" t="s">
        <v>348</v>
      </c>
      <c r="D119" s="6" t="s">
        <v>349</v>
      </c>
      <c r="E119" s="6" t="s">
        <v>46</v>
      </c>
      <c r="F119" s="26">
        <v>87</v>
      </c>
      <c r="G119" s="26">
        <v>85</v>
      </c>
      <c r="H119" s="5">
        <v>702172</v>
      </c>
      <c r="I119" s="5"/>
      <c r="J119" s="5">
        <v>20678277</v>
      </c>
      <c r="K119" s="5">
        <v>5946000</v>
      </c>
      <c r="L119" s="13">
        <f t="shared" si="35"/>
        <v>0.28754813565946524</v>
      </c>
      <c r="M119" s="5">
        <v>7444476</v>
      </c>
      <c r="N119" s="13">
        <f t="shared" si="26"/>
        <v>0.36001432807965578</v>
      </c>
      <c r="P119" s="13">
        <f t="shared" si="36"/>
        <v>0</v>
      </c>
      <c r="Q119" s="5">
        <v>471837</v>
      </c>
      <c r="R119" s="13">
        <f t="shared" si="37"/>
        <v>2.281800364701566E-2</v>
      </c>
      <c r="S119" s="7">
        <v>0.97067999999999999</v>
      </c>
      <c r="T119" s="7">
        <v>0</v>
      </c>
      <c r="U119" s="5">
        <v>6815964</v>
      </c>
      <c r="V119" s="13">
        <f t="shared" si="38"/>
        <v>0.32961953261386334</v>
      </c>
    </row>
    <row r="120" spans="1:22" x14ac:dyDescent="0.25">
      <c r="A120" s="6" t="s">
        <v>278</v>
      </c>
      <c r="B120" s="6" t="s">
        <v>354</v>
      </c>
      <c r="C120" s="6" t="s">
        <v>355</v>
      </c>
      <c r="D120" s="6" t="s">
        <v>84</v>
      </c>
      <c r="E120" s="6" t="s">
        <v>283</v>
      </c>
      <c r="F120" s="26">
        <v>48</v>
      </c>
      <c r="G120" s="26">
        <v>47</v>
      </c>
      <c r="H120" s="5">
        <v>685680</v>
      </c>
      <c r="I120" s="5"/>
      <c r="J120" s="5">
        <v>21231077</v>
      </c>
      <c r="K120" s="5">
        <v>3557420</v>
      </c>
      <c r="L120" s="13">
        <f t="shared" si="35"/>
        <v>0.16755720870872448</v>
      </c>
      <c r="M120" s="5">
        <v>10043208</v>
      </c>
      <c r="N120" s="13">
        <f t="shared" si="26"/>
        <v>0.47304279476731209</v>
      </c>
      <c r="O120" s="5">
        <v>1161600</v>
      </c>
      <c r="P120" s="13">
        <f t="shared" si="36"/>
        <v>5.4712250348863602E-2</v>
      </c>
      <c r="Q120" s="5">
        <v>153404</v>
      </c>
      <c r="R120" s="13">
        <f t="shared" si="37"/>
        <v>7.2254459818500965E-3</v>
      </c>
      <c r="S120" s="7">
        <v>0.92103000000000002</v>
      </c>
      <c r="T120" s="7">
        <v>0</v>
      </c>
      <c r="U120" s="5">
        <v>6315445</v>
      </c>
      <c r="V120" s="13">
        <f t="shared" si="38"/>
        <v>0.29746230019324976</v>
      </c>
    </row>
    <row r="121" spans="1:22" x14ac:dyDescent="0.25">
      <c r="A121" s="6" t="s">
        <v>279</v>
      </c>
      <c r="B121" s="6" t="s">
        <v>338</v>
      </c>
      <c r="C121" s="6" t="s">
        <v>44</v>
      </c>
      <c r="D121" s="6" t="s">
        <v>44</v>
      </c>
      <c r="E121" s="6" t="s">
        <v>283</v>
      </c>
      <c r="F121" s="26">
        <v>71</v>
      </c>
      <c r="G121" s="26">
        <v>70</v>
      </c>
      <c r="H121" s="5">
        <v>1504396</v>
      </c>
      <c r="I121" s="5"/>
      <c r="J121" s="5">
        <v>40342816</v>
      </c>
      <c r="K121" s="5">
        <v>4374500</v>
      </c>
      <c r="L121" s="13">
        <f t="shared" si="35"/>
        <v>0.10843318423780829</v>
      </c>
      <c r="M121" s="5">
        <v>15647407</v>
      </c>
      <c r="N121" s="13">
        <f t="shared" si="26"/>
        <v>0.3878610506514964</v>
      </c>
      <c r="P121" s="13">
        <f t="shared" si="36"/>
        <v>0</v>
      </c>
      <c r="Q121" s="5">
        <v>5403584</v>
      </c>
      <c r="R121" s="13">
        <f t="shared" si="37"/>
        <v>0.13394166634277588</v>
      </c>
      <c r="S121" s="7">
        <v>0.99158000000000002</v>
      </c>
      <c r="T121" s="7">
        <v>0</v>
      </c>
      <c r="U121" s="5">
        <v>14917325</v>
      </c>
      <c r="V121" s="13">
        <f t="shared" si="38"/>
        <v>0.36976409876791944</v>
      </c>
    </row>
    <row r="122" spans="1:22" x14ac:dyDescent="0.25">
      <c r="A122" s="6" t="s">
        <v>280</v>
      </c>
      <c r="B122" s="6" t="s">
        <v>326</v>
      </c>
      <c r="C122" s="6" t="s">
        <v>327</v>
      </c>
      <c r="D122" s="6" t="s">
        <v>79</v>
      </c>
      <c r="E122" s="6" t="s">
        <v>46</v>
      </c>
      <c r="F122" s="26">
        <v>49</v>
      </c>
      <c r="G122" s="26">
        <v>47</v>
      </c>
      <c r="H122" s="5">
        <v>698366</v>
      </c>
      <c r="I122" s="5"/>
      <c r="J122" s="5">
        <v>21984998</v>
      </c>
      <c r="K122" s="5">
        <v>7876000</v>
      </c>
      <c r="L122" s="13">
        <f t="shared" si="35"/>
        <v>0.35824429003814329</v>
      </c>
      <c r="M122" s="5">
        <v>1100000</v>
      </c>
      <c r="N122" s="13">
        <f t="shared" si="26"/>
        <v>5.0034118720411073E-2</v>
      </c>
      <c r="P122" s="13">
        <f t="shared" si="36"/>
        <v>0</v>
      </c>
      <c r="Q122" s="5">
        <v>6401630</v>
      </c>
      <c r="R122" s="13">
        <f t="shared" si="37"/>
        <v>0.29118174129467739</v>
      </c>
      <c r="S122" s="7">
        <v>0.94611999999999996</v>
      </c>
      <c r="T122" s="7">
        <v>0</v>
      </c>
      <c r="U122" s="5">
        <v>6607368</v>
      </c>
      <c r="V122" s="13">
        <f t="shared" si="38"/>
        <v>0.30053984994676824</v>
      </c>
    </row>
    <row r="123" spans="1:22" x14ac:dyDescent="0.25">
      <c r="A123" s="6" t="s">
        <v>289</v>
      </c>
      <c r="B123" s="6" t="s">
        <v>328</v>
      </c>
      <c r="C123" s="6" t="s">
        <v>329</v>
      </c>
      <c r="D123" s="6" t="s">
        <v>130</v>
      </c>
      <c r="E123" s="6" t="s">
        <v>283</v>
      </c>
      <c r="F123" s="26">
        <v>71</v>
      </c>
      <c r="G123" s="26">
        <v>70</v>
      </c>
      <c r="H123" s="5">
        <v>1514571</v>
      </c>
      <c r="I123" s="5"/>
      <c r="J123" s="5">
        <v>46053127</v>
      </c>
      <c r="K123" s="5">
        <v>6363000</v>
      </c>
      <c r="L123" s="13">
        <f t="shared" ref="L123:L125" si="39">K123/J123</f>
        <v>0.13816651364412236</v>
      </c>
      <c r="M123" s="5">
        <v>23124849</v>
      </c>
      <c r="N123" s="13">
        <f t="shared" ref="N123:N125" si="40">M123/J123</f>
        <v>0.5021341764697107</v>
      </c>
      <c r="P123" s="13">
        <f t="shared" ref="P123:P125" si="41">O123/J123</f>
        <v>0</v>
      </c>
      <c r="Q123" s="5">
        <v>2104859</v>
      </c>
      <c r="R123" s="13">
        <f t="shared" ref="R123:R125" si="42">Q123/J123</f>
        <v>4.5705018032760295E-2</v>
      </c>
      <c r="S123" s="7">
        <v>0.95474999999999999</v>
      </c>
      <c r="T123" s="7">
        <v>0</v>
      </c>
      <c r="U123" s="5">
        <v>14460419</v>
      </c>
      <c r="V123" s="13">
        <f t="shared" ref="V123:V125" si="43">U123/J123</f>
        <v>0.3139942918534066</v>
      </c>
    </row>
    <row r="124" spans="1:22" x14ac:dyDescent="0.25">
      <c r="A124" s="6" t="s">
        <v>290</v>
      </c>
      <c r="B124" s="6" t="s">
        <v>330</v>
      </c>
      <c r="C124" s="6" t="s">
        <v>79</v>
      </c>
      <c r="D124" s="6" t="s">
        <v>79</v>
      </c>
      <c r="E124" s="6" t="s">
        <v>46</v>
      </c>
      <c r="F124" s="26">
        <v>125</v>
      </c>
      <c r="G124" s="26">
        <v>122</v>
      </c>
      <c r="H124" s="5">
        <v>1528119</v>
      </c>
      <c r="I124" s="5"/>
      <c r="J124" s="5">
        <v>43625250</v>
      </c>
      <c r="K124" s="5">
        <v>20944102</v>
      </c>
      <c r="L124" s="13">
        <f t="shared" si="39"/>
        <v>0.48009127741388302</v>
      </c>
      <c r="N124" s="13">
        <f t="shared" si="40"/>
        <v>0</v>
      </c>
      <c r="P124" s="13">
        <f t="shared" si="41"/>
        <v>0</v>
      </c>
      <c r="Q124" s="5">
        <v>8164019</v>
      </c>
      <c r="R124" s="13">
        <f t="shared" si="42"/>
        <v>0.18713976424203874</v>
      </c>
      <c r="S124" s="7">
        <v>0.95</v>
      </c>
      <c r="T124" s="7">
        <v>0</v>
      </c>
      <c r="U124" s="5">
        <v>14517129</v>
      </c>
      <c r="V124" s="13">
        <f t="shared" si="43"/>
        <v>0.33276895834407827</v>
      </c>
    </row>
    <row r="125" spans="1:22" x14ac:dyDescent="0.25">
      <c r="A125" s="6" t="s">
        <v>291</v>
      </c>
      <c r="B125" s="6" t="s">
        <v>350</v>
      </c>
      <c r="C125" s="6" t="s">
        <v>45</v>
      </c>
      <c r="D125" s="6" t="s">
        <v>45</v>
      </c>
      <c r="E125" s="6" t="s">
        <v>46</v>
      </c>
      <c r="F125" s="26">
        <v>107</v>
      </c>
      <c r="G125" s="26">
        <v>105</v>
      </c>
      <c r="H125" s="5">
        <v>2056199</v>
      </c>
      <c r="I125" s="5"/>
      <c r="J125" s="5">
        <v>58653423</v>
      </c>
      <c r="K125" s="5">
        <v>6591000</v>
      </c>
      <c r="L125" s="13">
        <f t="shared" si="39"/>
        <v>0.1123719582401866</v>
      </c>
      <c r="M125" s="5">
        <v>27617643</v>
      </c>
      <c r="N125" s="13">
        <f t="shared" si="40"/>
        <v>0.4708615727337857</v>
      </c>
      <c r="P125" s="13">
        <f t="shared" si="41"/>
        <v>0</v>
      </c>
      <c r="Q125" s="5">
        <f>3511539+1251439</f>
        <v>4762978</v>
      </c>
      <c r="R125" s="13">
        <f t="shared" si="42"/>
        <v>8.120545667044872E-2</v>
      </c>
      <c r="S125" s="7">
        <v>0.95718999999999999</v>
      </c>
      <c r="T125" s="7">
        <v>0</v>
      </c>
      <c r="U125" s="5">
        <v>19681802</v>
      </c>
      <c r="V125" s="13">
        <f t="shared" si="43"/>
        <v>0.33556101235557895</v>
      </c>
    </row>
    <row r="126" spans="1:22" x14ac:dyDescent="0.25">
      <c r="A126" s="6" t="s">
        <v>357</v>
      </c>
      <c r="B126" s="6" t="s">
        <v>358</v>
      </c>
      <c r="C126" s="6" t="s">
        <v>359</v>
      </c>
      <c r="D126" s="6" t="s">
        <v>349</v>
      </c>
      <c r="E126" s="6" t="s">
        <v>46</v>
      </c>
      <c r="F126" s="26">
        <v>200</v>
      </c>
      <c r="G126" s="26">
        <v>198</v>
      </c>
      <c r="H126" s="5">
        <v>3202726</v>
      </c>
      <c r="I126" s="5"/>
      <c r="J126" s="5">
        <v>93709361</v>
      </c>
      <c r="K126" s="5">
        <v>23182000</v>
      </c>
      <c r="L126" s="13">
        <f t="shared" ref="L126:L153" si="44">K126/J126</f>
        <v>0.24738190243341857</v>
      </c>
      <c r="M126" s="5">
        <v>415616</v>
      </c>
      <c r="N126" s="13">
        <f t="shared" ref="N126:N153" si="45">M126/J126</f>
        <v>4.4351598982731296E-3</v>
      </c>
      <c r="P126" s="13">
        <f t="shared" ref="P126:P153" si="46">O126/J126</f>
        <v>0</v>
      </c>
      <c r="Q126" s="5">
        <v>36311229</v>
      </c>
      <c r="R126" s="13">
        <f t="shared" ref="R126:R153" si="47">Q126/J126</f>
        <v>0.38748774522109908</v>
      </c>
      <c r="S126" s="7">
        <v>1.0553699999999999</v>
      </c>
      <c r="T126" s="7">
        <v>0</v>
      </c>
      <c r="U126" s="5">
        <v>33800516</v>
      </c>
      <c r="V126" s="13">
        <f t="shared" ref="V126:V153" si="48">U126/J126</f>
        <v>0.36069519244720921</v>
      </c>
    </row>
    <row r="127" spans="1:22" x14ac:dyDescent="0.25">
      <c r="A127" s="6" t="s">
        <v>360</v>
      </c>
      <c r="B127" s="6" t="s">
        <v>361</v>
      </c>
      <c r="C127" s="6" t="s">
        <v>362</v>
      </c>
      <c r="D127" s="6" t="s">
        <v>84</v>
      </c>
      <c r="E127" s="6" t="s">
        <v>46</v>
      </c>
      <c r="F127" s="26">
        <v>199</v>
      </c>
      <c r="G127" s="26">
        <v>197</v>
      </c>
      <c r="H127" s="5">
        <v>3146480</v>
      </c>
      <c r="I127" s="5"/>
      <c r="J127" s="5">
        <v>98498758</v>
      </c>
      <c r="K127" s="5">
        <v>42459200</v>
      </c>
      <c r="L127" s="13">
        <f t="shared" si="44"/>
        <v>0.43106330335657633</v>
      </c>
      <c r="N127" s="13">
        <f t="shared" si="45"/>
        <v>0</v>
      </c>
      <c r="P127" s="13">
        <f t="shared" si="46"/>
        <v>0</v>
      </c>
      <c r="Q127" s="5">
        <v>27119157</v>
      </c>
      <c r="R127" s="13">
        <f t="shared" si="47"/>
        <v>0.27532486247186994</v>
      </c>
      <c r="S127" s="7">
        <v>0.91913999999999996</v>
      </c>
      <c r="T127" s="7">
        <v>0</v>
      </c>
      <c r="U127" s="5">
        <v>28920401</v>
      </c>
      <c r="V127" s="13">
        <f t="shared" si="48"/>
        <v>0.29361183417155373</v>
      </c>
    </row>
    <row r="128" spans="1:22" x14ac:dyDescent="0.25">
      <c r="A128" s="6" t="s">
        <v>363</v>
      </c>
      <c r="B128" s="6" t="s">
        <v>364</v>
      </c>
      <c r="C128" s="6" t="s">
        <v>79</v>
      </c>
      <c r="D128" s="6" t="s">
        <v>79</v>
      </c>
      <c r="E128" s="6" t="s">
        <v>46</v>
      </c>
      <c r="F128" s="26">
        <v>115</v>
      </c>
      <c r="G128" s="26">
        <v>111</v>
      </c>
      <c r="H128" s="5">
        <v>1694656</v>
      </c>
      <c r="I128" s="5"/>
      <c r="J128" s="5">
        <v>50995284</v>
      </c>
      <c r="K128" s="5">
        <v>21740000</v>
      </c>
      <c r="L128" s="13">
        <f t="shared" si="44"/>
        <v>0.42631393130392214</v>
      </c>
      <c r="N128" s="13">
        <f t="shared" si="45"/>
        <v>0</v>
      </c>
      <c r="P128" s="13">
        <f t="shared" si="46"/>
        <v>0</v>
      </c>
      <c r="Q128" s="5">
        <v>12647655</v>
      </c>
      <c r="R128" s="13">
        <f t="shared" si="47"/>
        <v>0.24801616949520272</v>
      </c>
      <c r="S128" s="7">
        <v>0.98</v>
      </c>
      <c r="T128" s="7">
        <v>0</v>
      </c>
      <c r="U128" s="5">
        <v>16607629</v>
      </c>
      <c r="V128" s="13">
        <f t="shared" si="48"/>
        <v>0.32566989920087513</v>
      </c>
    </row>
    <row r="129" spans="1:22" x14ac:dyDescent="0.25">
      <c r="A129" s="6" t="s">
        <v>365</v>
      </c>
      <c r="B129" s="6" t="s">
        <v>366</v>
      </c>
      <c r="C129" s="6" t="s">
        <v>55</v>
      </c>
      <c r="D129" s="6" t="s">
        <v>55</v>
      </c>
      <c r="E129" s="6" t="s">
        <v>46</v>
      </c>
      <c r="F129" s="26">
        <v>32</v>
      </c>
      <c r="G129" s="26">
        <v>31</v>
      </c>
      <c r="H129" s="5">
        <v>381643</v>
      </c>
      <c r="I129" s="5"/>
      <c r="J129" s="5">
        <v>11109850</v>
      </c>
      <c r="K129" s="5">
        <v>2300000</v>
      </c>
      <c r="L129" s="13">
        <f t="shared" si="44"/>
        <v>0.20702349716692844</v>
      </c>
      <c r="M129" s="5">
        <v>4951186</v>
      </c>
      <c r="N129" s="13">
        <f t="shared" si="45"/>
        <v>0.44565732210605902</v>
      </c>
      <c r="P129" s="13">
        <f t="shared" si="46"/>
        <v>0</v>
      </c>
      <c r="Q129" s="5">
        <v>472729</v>
      </c>
      <c r="R129" s="13">
        <f t="shared" si="47"/>
        <v>4.2550439474880401E-2</v>
      </c>
      <c r="S129" s="7">
        <v>0.88719999999999999</v>
      </c>
      <c r="T129" s="7">
        <v>0</v>
      </c>
      <c r="U129" s="5">
        <v>3385935</v>
      </c>
      <c r="V129" s="13">
        <f t="shared" si="48"/>
        <v>0.3047687412521321</v>
      </c>
    </row>
    <row r="130" spans="1:22" x14ac:dyDescent="0.25">
      <c r="A130" s="6" t="s">
        <v>367</v>
      </c>
      <c r="B130" s="6" t="s">
        <v>368</v>
      </c>
      <c r="C130" s="6" t="s">
        <v>44</v>
      </c>
      <c r="D130" s="6" t="s">
        <v>44</v>
      </c>
      <c r="E130" s="6" t="s">
        <v>46</v>
      </c>
      <c r="F130" s="26">
        <v>77</v>
      </c>
      <c r="G130" s="26">
        <v>76</v>
      </c>
      <c r="H130" s="5">
        <v>686840</v>
      </c>
      <c r="I130" s="5"/>
      <c r="J130" s="5">
        <v>21064358</v>
      </c>
      <c r="K130" s="5">
        <v>6635921</v>
      </c>
      <c r="L130" s="13">
        <f t="shared" si="44"/>
        <v>0.31503077378384853</v>
      </c>
      <c r="N130" s="13">
        <f t="shared" si="45"/>
        <v>0</v>
      </c>
      <c r="P130" s="13">
        <f t="shared" si="46"/>
        <v>0</v>
      </c>
      <c r="Q130" s="5">
        <v>8205554</v>
      </c>
      <c r="R130" s="13">
        <f t="shared" si="47"/>
        <v>0.38954683546491187</v>
      </c>
      <c r="S130" s="7">
        <v>0.90600000000000003</v>
      </c>
      <c r="T130" s="7">
        <v>0</v>
      </c>
      <c r="U130" s="5">
        <v>6222883</v>
      </c>
      <c r="V130" s="13">
        <f t="shared" si="48"/>
        <v>0.29542239075123961</v>
      </c>
    </row>
    <row r="131" spans="1:22" x14ac:dyDescent="0.25">
      <c r="A131" s="6" t="s">
        <v>369</v>
      </c>
      <c r="B131" s="6" t="s">
        <v>370</v>
      </c>
      <c r="C131" s="6" t="s">
        <v>371</v>
      </c>
      <c r="D131" s="6" t="s">
        <v>372</v>
      </c>
      <c r="E131" s="6" t="s">
        <v>283</v>
      </c>
      <c r="F131" s="26">
        <v>24</v>
      </c>
      <c r="G131" s="26">
        <v>23</v>
      </c>
      <c r="H131" s="5">
        <v>403107</v>
      </c>
      <c r="I131" s="5"/>
      <c r="J131" s="5">
        <v>9903214</v>
      </c>
      <c r="K131" s="5">
        <v>600000</v>
      </c>
      <c r="L131" s="13">
        <f t="shared" si="44"/>
        <v>6.0586391448271236E-2</v>
      </c>
      <c r="M131" s="5">
        <v>5000000</v>
      </c>
      <c r="N131" s="13">
        <f t="shared" si="45"/>
        <v>0.50488659540226033</v>
      </c>
      <c r="P131" s="13">
        <f t="shared" si="46"/>
        <v>0</v>
      </c>
      <c r="Q131" s="5">
        <v>595000</v>
      </c>
      <c r="R131" s="13">
        <f t="shared" si="47"/>
        <v>6.0081504852868978E-2</v>
      </c>
      <c r="S131" s="7">
        <v>0.91991000000000001</v>
      </c>
      <c r="T131" s="7">
        <v>0</v>
      </c>
      <c r="U131" s="5">
        <v>3708214</v>
      </c>
      <c r="V131" s="13">
        <f t="shared" si="48"/>
        <v>0.37444550829659945</v>
      </c>
    </row>
    <row r="132" spans="1:22" x14ac:dyDescent="0.25">
      <c r="A132" s="6" t="s">
        <v>373</v>
      </c>
      <c r="B132" s="6" t="s">
        <v>374</v>
      </c>
      <c r="C132" s="6" t="s">
        <v>375</v>
      </c>
      <c r="D132" s="6" t="s">
        <v>376</v>
      </c>
      <c r="E132" s="6" t="s">
        <v>283</v>
      </c>
      <c r="F132" s="26">
        <v>31</v>
      </c>
      <c r="G132" s="26">
        <v>30</v>
      </c>
      <c r="H132" s="5">
        <v>416954</v>
      </c>
      <c r="I132" s="5"/>
      <c r="J132" s="5">
        <v>10323593</v>
      </c>
      <c r="K132" s="5">
        <v>1100000</v>
      </c>
      <c r="L132" s="13">
        <f t="shared" si="44"/>
        <v>0.1065520502406478</v>
      </c>
      <c r="M132" s="5">
        <v>5000000</v>
      </c>
      <c r="N132" s="13">
        <f t="shared" si="45"/>
        <v>0.48432750109385364</v>
      </c>
      <c r="P132" s="13">
        <f t="shared" si="46"/>
        <v>0</v>
      </c>
      <c r="Q132" s="5">
        <v>388000</v>
      </c>
      <c r="R132" s="13">
        <f t="shared" si="47"/>
        <v>3.7583814084883045E-2</v>
      </c>
      <c r="S132" s="7">
        <v>0.91991000000000001</v>
      </c>
      <c r="T132" s="7">
        <v>0</v>
      </c>
      <c r="U132" s="5">
        <v>3835593</v>
      </c>
      <c r="V132" s="13">
        <f t="shared" si="48"/>
        <v>0.37153663458061548</v>
      </c>
    </row>
    <row r="133" spans="1:22" x14ac:dyDescent="0.25">
      <c r="A133" s="6" t="s">
        <v>377</v>
      </c>
      <c r="B133" s="6" t="s">
        <v>378</v>
      </c>
      <c r="C133" s="6" t="s">
        <v>379</v>
      </c>
      <c r="D133" s="6" t="s">
        <v>380</v>
      </c>
      <c r="E133" s="6" t="s">
        <v>283</v>
      </c>
      <c r="F133" s="26">
        <v>28</v>
      </c>
      <c r="G133" s="26">
        <v>27</v>
      </c>
      <c r="H133" s="5">
        <v>191592</v>
      </c>
      <c r="I133" s="5"/>
      <c r="J133" s="5">
        <v>6420721</v>
      </c>
      <c r="K133" s="5">
        <v>1000000</v>
      </c>
      <c r="L133" s="13">
        <f t="shared" si="44"/>
        <v>0.15574574880297712</v>
      </c>
      <c r="M133" s="5">
        <v>3408251</v>
      </c>
      <c r="N133" s="13">
        <f t="shared" si="45"/>
        <v>0.53082060410349552</v>
      </c>
      <c r="P133" s="13">
        <f t="shared" si="46"/>
        <v>0</v>
      </c>
      <c r="Q133" s="5">
        <v>250000</v>
      </c>
      <c r="R133" s="13">
        <f t="shared" si="47"/>
        <v>3.893643720074428E-2</v>
      </c>
      <c r="S133" s="7">
        <v>0.91991000000000001</v>
      </c>
      <c r="T133" s="7">
        <v>0</v>
      </c>
      <c r="U133" s="5">
        <v>1762470</v>
      </c>
      <c r="V133" s="13">
        <f t="shared" si="48"/>
        <v>0.27449720989278309</v>
      </c>
    </row>
    <row r="134" spans="1:22" x14ac:dyDescent="0.25">
      <c r="A134" s="6" t="s">
        <v>381</v>
      </c>
      <c r="B134" s="6" t="s">
        <v>382</v>
      </c>
      <c r="C134" s="6" t="s">
        <v>383</v>
      </c>
      <c r="D134" s="6" t="s">
        <v>138</v>
      </c>
      <c r="E134" s="6" t="s">
        <v>283</v>
      </c>
      <c r="F134" s="26">
        <v>81</v>
      </c>
      <c r="G134" s="26">
        <v>80</v>
      </c>
      <c r="H134" s="5">
        <v>1126251</v>
      </c>
      <c r="I134" s="5"/>
      <c r="J134" s="5">
        <v>27429769</v>
      </c>
      <c r="K134" s="5">
        <v>4100000</v>
      </c>
      <c r="L134" s="13">
        <f t="shared" si="44"/>
        <v>0.14947264047320266</v>
      </c>
      <c r="M134" s="5">
        <v>11745000</v>
      </c>
      <c r="N134" s="13">
        <f t="shared" si="45"/>
        <v>0.42818442984335742</v>
      </c>
      <c r="P134" s="13">
        <f t="shared" si="46"/>
        <v>0</v>
      </c>
      <c r="Q134" s="5">
        <v>1224296</v>
      </c>
      <c r="R134" s="13">
        <f t="shared" si="47"/>
        <v>4.4633842887995157E-2</v>
      </c>
      <c r="S134" s="7">
        <v>0.91991000000000001</v>
      </c>
      <c r="T134" s="7">
        <v>0</v>
      </c>
      <c r="U134" s="5">
        <v>10360473</v>
      </c>
      <c r="V134" s="13">
        <f t="shared" si="48"/>
        <v>0.37770908679544474</v>
      </c>
    </row>
    <row r="135" spans="1:22" x14ac:dyDescent="0.25">
      <c r="A135" s="6" t="s">
        <v>384</v>
      </c>
      <c r="B135" s="6" t="s">
        <v>385</v>
      </c>
      <c r="C135" s="6" t="s">
        <v>323</v>
      </c>
      <c r="D135" s="6" t="s">
        <v>117</v>
      </c>
      <c r="E135" s="6" t="s">
        <v>283</v>
      </c>
      <c r="F135" s="26">
        <v>24</v>
      </c>
      <c r="G135" s="26">
        <v>23</v>
      </c>
      <c r="H135" s="5">
        <v>309121</v>
      </c>
      <c r="I135" s="5"/>
      <c r="J135" s="5">
        <v>9862629</v>
      </c>
      <c r="K135" s="5">
        <v>1500000</v>
      </c>
      <c r="L135" s="13">
        <f t="shared" si="44"/>
        <v>0.1520892654483911</v>
      </c>
      <c r="M135" s="5">
        <v>5134000</v>
      </c>
      <c r="N135" s="13">
        <f t="shared" si="45"/>
        <v>0.52055085920802657</v>
      </c>
      <c r="P135" s="13">
        <f t="shared" si="46"/>
        <v>0</v>
      </c>
      <c r="Q135" s="5">
        <v>385000</v>
      </c>
      <c r="R135" s="13">
        <f t="shared" si="47"/>
        <v>3.9036244798420383E-2</v>
      </c>
      <c r="S135" s="7">
        <v>0.91991000000000001</v>
      </c>
      <c r="T135" s="7">
        <v>0</v>
      </c>
      <c r="U135" s="5">
        <v>2843629</v>
      </c>
      <c r="V135" s="13">
        <f t="shared" si="48"/>
        <v>0.28832363054516197</v>
      </c>
    </row>
    <row r="136" spans="1:22" x14ac:dyDescent="0.25">
      <c r="A136" s="6" t="s">
        <v>386</v>
      </c>
      <c r="B136" s="6" t="s">
        <v>387</v>
      </c>
      <c r="C136" s="6" t="s">
        <v>45</v>
      </c>
      <c r="D136" s="6" t="s">
        <v>45</v>
      </c>
      <c r="E136" s="6" t="s">
        <v>46</v>
      </c>
      <c r="F136" s="26">
        <v>104</v>
      </c>
      <c r="G136" s="26">
        <v>103</v>
      </c>
      <c r="H136" s="5">
        <v>3556522</v>
      </c>
      <c r="I136" s="5"/>
      <c r="J136" s="5">
        <v>96684341</v>
      </c>
      <c r="K136" s="5">
        <v>40252000</v>
      </c>
      <c r="L136" s="13">
        <f t="shared" si="44"/>
        <v>0.4163238802031034</v>
      </c>
      <c r="N136" s="13">
        <f t="shared" si="45"/>
        <v>0</v>
      </c>
      <c r="P136" s="13">
        <f t="shared" si="46"/>
        <v>0</v>
      </c>
      <c r="Q136" s="5">
        <v>22645386</v>
      </c>
      <c r="R136" s="13">
        <f t="shared" si="47"/>
        <v>0.2342197895313782</v>
      </c>
      <c r="S136" s="7">
        <v>0.95</v>
      </c>
      <c r="T136" s="7">
        <v>0</v>
      </c>
      <c r="U136" s="5">
        <v>33786955</v>
      </c>
      <c r="V136" s="13">
        <f t="shared" si="48"/>
        <v>0.34945633026551837</v>
      </c>
    </row>
    <row r="137" spans="1:22" x14ac:dyDescent="0.25">
      <c r="A137" s="6" t="s">
        <v>388</v>
      </c>
      <c r="B137" s="6" t="s">
        <v>389</v>
      </c>
      <c r="C137" s="6" t="s">
        <v>217</v>
      </c>
      <c r="D137" s="6" t="s">
        <v>130</v>
      </c>
      <c r="E137" s="6" t="s">
        <v>283</v>
      </c>
      <c r="F137" s="26">
        <v>301</v>
      </c>
      <c r="G137" s="26">
        <v>298</v>
      </c>
      <c r="H137" s="5">
        <v>4634024</v>
      </c>
      <c r="I137" s="5"/>
      <c r="J137" s="5">
        <v>121075470</v>
      </c>
      <c r="K137" s="5">
        <v>50000000</v>
      </c>
      <c r="L137" s="13">
        <f t="shared" si="44"/>
        <v>0.41296556602258078</v>
      </c>
      <c r="N137" s="13">
        <f t="shared" si="45"/>
        <v>0</v>
      </c>
      <c r="P137" s="13">
        <f t="shared" si="46"/>
        <v>0</v>
      </c>
      <c r="Q137" s="5">
        <v>27520000</v>
      </c>
      <c r="R137" s="13">
        <f t="shared" si="47"/>
        <v>0.22729624753882846</v>
      </c>
      <c r="S137" s="7">
        <v>0.93991000000000002</v>
      </c>
      <c r="T137" s="7">
        <v>0</v>
      </c>
      <c r="U137" s="5">
        <v>43555470</v>
      </c>
      <c r="V137" s="13">
        <f t="shared" si="48"/>
        <v>0.35973818643859073</v>
      </c>
    </row>
    <row r="138" spans="1:22" x14ac:dyDescent="0.25">
      <c r="A138" s="6" t="s">
        <v>390</v>
      </c>
      <c r="B138" s="6" t="s">
        <v>391</v>
      </c>
      <c r="C138" s="6" t="s">
        <v>392</v>
      </c>
      <c r="D138" s="6" t="s">
        <v>213</v>
      </c>
      <c r="E138" s="6" t="s">
        <v>46</v>
      </c>
      <c r="F138" s="26">
        <v>252</v>
      </c>
      <c r="G138" s="26">
        <v>250</v>
      </c>
      <c r="H138" s="5">
        <v>2933560</v>
      </c>
      <c r="I138" s="5"/>
      <c r="J138" s="5">
        <v>92323172</v>
      </c>
      <c r="K138" s="5">
        <v>51250000</v>
      </c>
      <c r="L138" s="13">
        <f t="shared" si="44"/>
        <v>0.55511524235757415</v>
      </c>
      <c r="N138" s="13">
        <f t="shared" si="45"/>
        <v>0</v>
      </c>
      <c r="P138" s="13">
        <f t="shared" si="46"/>
        <v>0</v>
      </c>
      <c r="Q138" s="5">
        <v>14234051</v>
      </c>
      <c r="R138" s="13">
        <f t="shared" si="47"/>
        <v>0.15417636430429404</v>
      </c>
      <c r="S138" s="7">
        <v>0.91490000000000005</v>
      </c>
      <c r="T138" s="7">
        <v>0</v>
      </c>
      <c r="U138" s="5">
        <v>26839121</v>
      </c>
      <c r="V138" s="13">
        <f t="shared" si="48"/>
        <v>0.29070839333813187</v>
      </c>
    </row>
    <row r="139" spans="1:22" x14ac:dyDescent="0.25">
      <c r="A139" s="6" t="s">
        <v>393</v>
      </c>
      <c r="B139" s="6" t="s">
        <v>394</v>
      </c>
      <c r="C139" s="6" t="s">
        <v>395</v>
      </c>
      <c r="D139" s="6" t="s">
        <v>74</v>
      </c>
      <c r="E139" s="6" t="s">
        <v>46</v>
      </c>
      <c r="F139" s="26">
        <v>140</v>
      </c>
      <c r="G139" s="26">
        <v>138</v>
      </c>
      <c r="H139" s="5">
        <v>912188</v>
      </c>
      <c r="I139" s="5"/>
      <c r="J139" s="5">
        <v>27941815</v>
      </c>
      <c r="K139" s="5">
        <v>15650000</v>
      </c>
      <c r="L139" s="13">
        <f t="shared" si="44"/>
        <v>0.56009246357117459</v>
      </c>
      <c r="N139" s="13">
        <f t="shared" si="45"/>
        <v>0</v>
      </c>
      <c r="P139" s="13">
        <f t="shared" si="46"/>
        <v>0</v>
      </c>
      <c r="Q139" s="5">
        <v>3626982</v>
      </c>
      <c r="R139" s="13">
        <f t="shared" si="47"/>
        <v>0.12980481046059464</v>
      </c>
      <c r="S139" s="7">
        <v>0.94989999999999997</v>
      </c>
      <c r="T139" s="7">
        <v>0</v>
      </c>
      <c r="U139" s="5">
        <v>8664833</v>
      </c>
      <c r="V139" s="13">
        <f t="shared" si="48"/>
        <v>0.31010272596823074</v>
      </c>
    </row>
    <row r="140" spans="1:22" x14ac:dyDescent="0.25">
      <c r="A140" s="6" t="s">
        <v>396</v>
      </c>
      <c r="B140" s="6" t="s">
        <v>397</v>
      </c>
      <c r="C140" s="6" t="s">
        <v>398</v>
      </c>
      <c r="D140" s="6" t="s">
        <v>79</v>
      </c>
      <c r="E140" s="6" t="s">
        <v>283</v>
      </c>
      <c r="F140" s="26">
        <v>51</v>
      </c>
      <c r="G140" s="26">
        <v>50</v>
      </c>
      <c r="H140" s="5">
        <v>551703</v>
      </c>
      <c r="I140" s="5"/>
      <c r="J140" s="5">
        <v>18091366</v>
      </c>
      <c r="K140" s="5">
        <v>1100000</v>
      </c>
      <c r="L140" s="13">
        <f t="shared" si="44"/>
        <v>6.0802484455844852E-2</v>
      </c>
      <c r="M140" s="5">
        <v>11500000</v>
      </c>
      <c r="N140" s="13">
        <f t="shared" si="45"/>
        <v>0.63566233749292345</v>
      </c>
      <c r="P140" s="13">
        <f t="shared" si="46"/>
        <v>0</v>
      </c>
      <c r="Q140" s="5">
        <v>195020</v>
      </c>
      <c r="R140" s="13">
        <f t="shared" si="47"/>
        <v>1.0779727744162602E-2</v>
      </c>
      <c r="S140" s="7">
        <v>0.96</v>
      </c>
      <c r="T140" s="7">
        <v>0</v>
      </c>
      <c r="U140" s="5">
        <v>5296346</v>
      </c>
      <c r="V140" s="13">
        <f t="shared" si="48"/>
        <v>0.29275545030706912</v>
      </c>
    </row>
    <row r="141" spans="1:22" x14ac:dyDescent="0.25">
      <c r="A141" s="6" t="s">
        <v>399</v>
      </c>
      <c r="B141" s="6" t="s">
        <v>400</v>
      </c>
      <c r="C141" s="6" t="s">
        <v>79</v>
      </c>
      <c r="D141" s="6" t="s">
        <v>79</v>
      </c>
      <c r="E141" s="6" t="s">
        <v>46</v>
      </c>
      <c r="F141" s="26">
        <v>96</v>
      </c>
      <c r="G141" s="26">
        <v>95</v>
      </c>
      <c r="H141" s="5">
        <v>2303401</v>
      </c>
      <c r="I141" s="5"/>
      <c r="J141" s="5">
        <v>70338636</v>
      </c>
      <c r="K141" s="5">
        <v>14712000</v>
      </c>
      <c r="L141" s="13">
        <f t="shared" si="44"/>
        <v>0.20915958620522582</v>
      </c>
      <c r="N141" s="13">
        <f t="shared" si="45"/>
        <v>0</v>
      </c>
      <c r="P141" s="13">
        <f t="shared" si="46"/>
        <v>0</v>
      </c>
      <c r="Q141" s="5">
        <v>34016675</v>
      </c>
      <c r="R141" s="13">
        <f t="shared" si="47"/>
        <v>0.48361294637558794</v>
      </c>
      <c r="S141" s="7">
        <v>0.93818000000000001</v>
      </c>
      <c r="T141" s="7">
        <v>0</v>
      </c>
      <c r="U141" s="5">
        <v>21609961</v>
      </c>
      <c r="V141" s="13">
        <f t="shared" si="48"/>
        <v>0.30722746741918622</v>
      </c>
    </row>
    <row r="142" spans="1:22" x14ac:dyDescent="0.25">
      <c r="A142" s="6" t="s">
        <v>401</v>
      </c>
      <c r="B142" s="6" t="s">
        <v>402</v>
      </c>
      <c r="C142" s="6" t="s">
        <v>55</v>
      </c>
      <c r="D142" s="6" t="s">
        <v>55</v>
      </c>
      <c r="E142" s="6" t="s">
        <v>283</v>
      </c>
      <c r="F142" s="26">
        <v>123</v>
      </c>
      <c r="G142" s="26">
        <v>122</v>
      </c>
      <c r="H142" s="5">
        <v>2813239</v>
      </c>
      <c r="I142" s="5"/>
      <c r="J142" s="5">
        <v>69348162</v>
      </c>
      <c r="K142" s="5">
        <v>10190619</v>
      </c>
      <c r="L142" s="13">
        <f t="shared" si="44"/>
        <v>0.14694865308759011</v>
      </c>
      <c r="M142" s="5">
        <v>25722003</v>
      </c>
      <c r="N142" s="13">
        <f t="shared" si="45"/>
        <v>0.37091109927325833</v>
      </c>
      <c r="P142" s="13">
        <f t="shared" si="46"/>
        <v>0</v>
      </c>
      <c r="Q142" s="5">
        <v>6679892</v>
      </c>
      <c r="R142" s="13">
        <f t="shared" si="47"/>
        <v>9.6323994859445594E-2</v>
      </c>
      <c r="S142" s="7">
        <v>0.95106000000000002</v>
      </c>
      <c r="T142" s="7">
        <v>0</v>
      </c>
      <c r="U142" s="5">
        <v>26755648</v>
      </c>
      <c r="V142" s="13">
        <f t="shared" si="48"/>
        <v>0.38581625277970599</v>
      </c>
    </row>
    <row r="143" spans="1:22" x14ac:dyDescent="0.25">
      <c r="A143" s="6" t="s">
        <v>403</v>
      </c>
      <c r="B143" s="6" t="s">
        <v>404</v>
      </c>
      <c r="C143" s="6" t="s">
        <v>405</v>
      </c>
      <c r="D143" s="6" t="s">
        <v>79</v>
      </c>
      <c r="E143" s="6" t="s">
        <v>46</v>
      </c>
      <c r="F143" s="26">
        <v>180</v>
      </c>
      <c r="G143" s="26">
        <v>178</v>
      </c>
      <c r="H143" s="5">
        <v>3195328</v>
      </c>
      <c r="I143" s="5"/>
      <c r="J143" s="5">
        <v>104981725</v>
      </c>
      <c r="K143" s="5">
        <v>61450000</v>
      </c>
      <c r="L143" s="13">
        <f t="shared" si="44"/>
        <v>0.58533997226660162</v>
      </c>
      <c r="N143" s="13">
        <f t="shared" si="45"/>
        <v>0</v>
      </c>
      <c r="P143" s="13">
        <f t="shared" si="46"/>
        <v>0</v>
      </c>
      <c r="Q143" s="5">
        <v>12377279</v>
      </c>
      <c r="R143" s="13">
        <f t="shared" si="47"/>
        <v>0.11789936772328707</v>
      </c>
      <c r="S143" s="7">
        <v>0.97499999999999998</v>
      </c>
      <c r="T143" s="7">
        <v>0</v>
      </c>
      <c r="U143" s="5">
        <v>31154446</v>
      </c>
      <c r="V143" s="13">
        <f t="shared" si="48"/>
        <v>0.29676066001011131</v>
      </c>
    </row>
    <row r="144" spans="1:22" x14ac:dyDescent="0.25">
      <c r="A144" s="6" t="s">
        <v>406</v>
      </c>
      <c r="B144" s="6" t="s">
        <v>407</v>
      </c>
      <c r="C144" s="6" t="s">
        <v>408</v>
      </c>
      <c r="D144" s="6" t="s">
        <v>74</v>
      </c>
      <c r="E144" s="6" t="s">
        <v>46</v>
      </c>
      <c r="F144" s="26">
        <v>76</v>
      </c>
      <c r="G144" s="26">
        <v>75</v>
      </c>
      <c r="H144" s="5">
        <v>556040</v>
      </c>
      <c r="I144" s="5"/>
      <c r="J144" s="5">
        <v>19023423</v>
      </c>
      <c r="K144" s="5">
        <v>6544254</v>
      </c>
      <c r="L144" s="13">
        <f t="shared" si="44"/>
        <v>0.34401032874052162</v>
      </c>
      <c r="M144" s="5">
        <v>666000</v>
      </c>
      <c r="N144" s="13">
        <f t="shared" si="45"/>
        <v>3.5009472270053604E-2</v>
      </c>
      <c r="P144" s="13">
        <f t="shared" si="46"/>
        <v>0</v>
      </c>
      <c r="Q144" s="5">
        <v>6748755</v>
      </c>
      <c r="R144" s="13">
        <f t="shared" si="47"/>
        <v>0.35476028683166011</v>
      </c>
      <c r="S144" s="7">
        <v>0.91080000000000005</v>
      </c>
      <c r="T144" s="7">
        <v>0</v>
      </c>
      <c r="U144" s="5">
        <v>5064414</v>
      </c>
      <c r="V144" s="13">
        <f t="shared" si="48"/>
        <v>0.26621991215776469</v>
      </c>
    </row>
    <row r="145" spans="1:22" x14ac:dyDescent="0.25">
      <c r="A145" s="6" t="s">
        <v>409</v>
      </c>
      <c r="B145" s="6" t="s">
        <v>410</v>
      </c>
      <c r="C145" s="6" t="s">
        <v>411</v>
      </c>
      <c r="D145" s="6" t="s">
        <v>114</v>
      </c>
      <c r="E145" s="6" t="s">
        <v>46</v>
      </c>
      <c r="F145" s="26">
        <v>87</v>
      </c>
      <c r="G145" s="26">
        <v>86</v>
      </c>
      <c r="H145" s="5">
        <v>1656416</v>
      </c>
      <c r="I145" s="5"/>
      <c r="J145" s="5">
        <v>47056209</v>
      </c>
      <c r="K145" s="5">
        <v>6411100</v>
      </c>
      <c r="L145" s="13">
        <f t="shared" si="44"/>
        <v>0.13624344451547296</v>
      </c>
      <c r="M145" s="5">
        <v>6909187</v>
      </c>
      <c r="N145" s="13">
        <f t="shared" si="45"/>
        <v>0.14682838135133242</v>
      </c>
      <c r="P145" s="13">
        <f t="shared" si="46"/>
        <v>0</v>
      </c>
      <c r="Q145" s="5">
        <v>17298411</v>
      </c>
      <c r="R145" s="13">
        <f t="shared" si="47"/>
        <v>0.36761165779419247</v>
      </c>
      <c r="S145" s="7">
        <v>0.99234999999999995</v>
      </c>
      <c r="T145" s="7">
        <v>0</v>
      </c>
      <c r="U145" s="5">
        <v>16437511</v>
      </c>
      <c r="V145" s="13">
        <f t="shared" si="48"/>
        <v>0.34931651633900213</v>
      </c>
    </row>
    <row r="146" spans="1:22" x14ac:dyDescent="0.25">
      <c r="A146" s="6" t="s">
        <v>412</v>
      </c>
      <c r="B146" s="6" t="s">
        <v>413</v>
      </c>
      <c r="C146" s="6" t="s">
        <v>45</v>
      </c>
      <c r="D146" s="6" t="s">
        <v>45</v>
      </c>
      <c r="E146" s="6" t="s">
        <v>46</v>
      </c>
      <c r="F146" s="26">
        <v>110</v>
      </c>
      <c r="G146" s="26">
        <v>109</v>
      </c>
      <c r="H146" s="5">
        <v>2915443</v>
      </c>
      <c r="I146" s="5"/>
      <c r="J146" s="5">
        <v>100931434</v>
      </c>
      <c r="K146" s="5">
        <v>20100000</v>
      </c>
      <c r="L146" s="13">
        <f t="shared" si="44"/>
        <v>0.19914509487698351</v>
      </c>
      <c r="M146" s="5">
        <v>10304708</v>
      </c>
      <c r="N146" s="13">
        <f t="shared" si="45"/>
        <v>0.10209612200694583</v>
      </c>
      <c r="P146" s="13">
        <f t="shared" si="46"/>
        <v>0</v>
      </c>
      <c r="Q146" s="5">
        <v>43193022</v>
      </c>
      <c r="R146" s="13">
        <f t="shared" si="47"/>
        <v>0.42794420219968338</v>
      </c>
      <c r="S146" s="7">
        <v>0.93754999999999999</v>
      </c>
      <c r="T146" s="7">
        <v>0</v>
      </c>
      <c r="U146" s="5">
        <v>27333704</v>
      </c>
      <c r="V146" s="13">
        <f t="shared" si="48"/>
        <v>0.27081458091638727</v>
      </c>
    </row>
    <row r="147" spans="1:22" x14ac:dyDescent="0.25">
      <c r="A147" s="6" t="s">
        <v>414</v>
      </c>
      <c r="B147" s="6" t="s">
        <v>415</v>
      </c>
      <c r="C147" s="6" t="s">
        <v>416</v>
      </c>
      <c r="D147" s="6" t="s">
        <v>42</v>
      </c>
      <c r="E147" s="6" t="s">
        <v>283</v>
      </c>
      <c r="F147" s="26">
        <v>24</v>
      </c>
      <c r="G147" s="26">
        <v>23</v>
      </c>
      <c r="H147" s="5">
        <v>621386</v>
      </c>
      <c r="I147" s="5"/>
      <c r="J147" s="5">
        <v>15718605</v>
      </c>
      <c r="K147" s="5">
        <v>1481000</v>
      </c>
      <c r="L147" s="13">
        <f t="shared" si="44"/>
        <v>9.4219557015396721E-2</v>
      </c>
      <c r="M147" s="5">
        <v>7900000</v>
      </c>
      <c r="N147" s="13">
        <f t="shared" si="45"/>
        <v>0.50258912925160981</v>
      </c>
      <c r="P147" s="13">
        <f t="shared" si="46"/>
        <v>0</v>
      </c>
      <c r="R147" s="13">
        <f t="shared" si="47"/>
        <v>0</v>
      </c>
      <c r="S147" s="7">
        <v>1.0199</v>
      </c>
      <c r="T147" s="7">
        <v>0</v>
      </c>
      <c r="U147" s="5">
        <v>6337605</v>
      </c>
      <c r="V147" s="13">
        <f t="shared" si="48"/>
        <v>0.40319131373299349</v>
      </c>
    </row>
    <row r="148" spans="1:22" x14ac:dyDescent="0.25">
      <c r="A148" s="6" t="s">
        <v>417</v>
      </c>
      <c r="B148" s="6" t="s">
        <v>418</v>
      </c>
      <c r="C148" s="6" t="s">
        <v>327</v>
      </c>
      <c r="D148" s="6" t="s">
        <v>79</v>
      </c>
      <c r="E148" s="6" t="s">
        <v>46</v>
      </c>
      <c r="F148" s="26">
        <v>204</v>
      </c>
      <c r="G148" s="26">
        <v>200</v>
      </c>
      <c r="H148" s="5">
        <v>1292067</v>
      </c>
      <c r="I148" s="5"/>
      <c r="J148" s="5">
        <v>36887943</v>
      </c>
      <c r="K148" s="5">
        <v>2866000</v>
      </c>
      <c r="L148" s="13">
        <f t="shared" si="44"/>
        <v>7.7694763299758954E-2</v>
      </c>
      <c r="M148" s="5">
        <v>1500000</v>
      </c>
      <c r="N148" s="13">
        <f t="shared" si="45"/>
        <v>4.0663693283195544E-2</v>
      </c>
      <c r="P148" s="13">
        <f t="shared" si="46"/>
        <v>0</v>
      </c>
      <c r="Q148" s="5">
        <v>20462434</v>
      </c>
      <c r="R148" s="13">
        <f t="shared" si="47"/>
        <v>0.55471876000242137</v>
      </c>
      <c r="S148" s="7">
        <v>0.93335000000000001</v>
      </c>
      <c r="T148" s="7">
        <v>0</v>
      </c>
      <c r="U148" s="5">
        <v>12059509</v>
      </c>
      <c r="V148" s="13">
        <f t="shared" si="48"/>
        <v>0.32692278341462411</v>
      </c>
    </row>
    <row r="149" spans="1:22" x14ac:dyDescent="0.25">
      <c r="A149" s="6" t="s">
        <v>419</v>
      </c>
      <c r="B149" s="6" t="s">
        <v>420</v>
      </c>
      <c r="C149" s="6" t="s">
        <v>421</v>
      </c>
      <c r="D149" s="6" t="s">
        <v>79</v>
      </c>
      <c r="E149" s="6" t="s">
        <v>46</v>
      </c>
      <c r="F149" s="26">
        <v>150</v>
      </c>
      <c r="G149" s="26">
        <v>149</v>
      </c>
      <c r="H149" s="5">
        <v>2060767</v>
      </c>
      <c r="I149" s="5"/>
      <c r="J149" s="5">
        <v>74241242</v>
      </c>
      <c r="K149" s="5">
        <v>35350522</v>
      </c>
      <c r="L149" s="13">
        <f t="shared" si="44"/>
        <v>0.47615747053369606</v>
      </c>
      <c r="M149" s="5">
        <v>11616463</v>
      </c>
      <c r="N149" s="13">
        <f t="shared" si="45"/>
        <v>0.15646913611709243</v>
      </c>
      <c r="P149" s="13">
        <f t="shared" si="46"/>
        <v>0</v>
      </c>
      <c r="Q149" s="5">
        <v>6254434</v>
      </c>
      <c r="R149" s="13">
        <f t="shared" si="47"/>
        <v>8.4244738254782972E-2</v>
      </c>
      <c r="S149" s="7">
        <v>1.02</v>
      </c>
      <c r="T149" s="7">
        <v>0</v>
      </c>
      <c r="U149" s="5">
        <v>21019823</v>
      </c>
      <c r="V149" s="13">
        <f t="shared" si="48"/>
        <v>0.28312865509442853</v>
      </c>
    </row>
    <row r="150" spans="1:22" x14ac:dyDescent="0.25">
      <c r="A150" s="6" t="s">
        <v>422</v>
      </c>
      <c r="B150" s="6" t="s">
        <v>423</v>
      </c>
      <c r="C150" s="6" t="s">
        <v>424</v>
      </c>
      <c r="D150" s="6" t="s">
        <v>74</v>
      </c>
      <c r="E150" s="6" t="s">
        <v>46</v>
      </c>
      <c r="F150" s="26">
        <v>224</v>
      </c>
      <c r="G150" s="26">
        <v>222</v>
      </c>
      <c r="H150" s="5">
        <v>1505653</v>
      </c>
      <c r="I150" s="5"/>
      <c r="J150" s="5">
        <v>43915481</v>
      </c>
      <c r="K150" s="5">
        <v>4581000</v>
      </c>
      <c r="L150" s="13">
        <f t="shared" si="44"/>
        <v>0.10431401172629762</v>
      </c>
      <c r="M150" s="5">
        <v>7712905</v>
      </c>
      <c r="N150" s="13">
        <f t="shared" si="45"/>
        <v>0.17563066199821425</v>
      </c>
      <c r="P150" s="13">
        <f t="shared" si="46"/>
        <v>0</v>
      </c>
      <c r="Q150" s="5">
        <v>17468439</v>
      </c>
      <c r="R150" s="13">
        <f t="shared" si="47"/>
        <v>0.39777405603276894</v>
      </c>
      <c r="S150" s="7">
        <v>0.94</v>
      </c>
      <c r="T150" s="7">
        <v>0</v>
      </c>
      <c r="U150" s="5">
        <v>14153137</v>
      </c>
      <c r="V150" s="13">
        <f t="shared" si="48"/>
        <v>0.32228127024271919</v>
      </c>
    </row>
    <row r="151" spans="1:22" x14ac:dyDescent="0.25">
      <c r="A151" s="6" t="s">
        <v>425</v>
      </c>
      <c r="B151" s="6" t="s">
        <v>426</v>
      </c>
      <c r="C151" s="6" t="s">
        <v>427</v>
      </c>
      <c r="D151" s="6" t="s">
        <v>55</v>
      </c>
      <c r="E151" s="6" t="s">
        <v>46</v>
      </c>
      <c r="F151" s="26">
        <v>188</v>
      </c>
      <c r="G151" s="26">
        <v>187</v>
      </c>
      <c r="H151" s="5">
        <v>1426653</v>
      </c>
      <c r="I151" s="5"/>
      <c r="J151" s="5">
        <v>46857692</v>
      </c>
      <c r="K151" s="5">
        <v>25050000</v>
      </c>
      <c r="L151" s="13">
        <f t="shared" si="44"/>
        <v>0.53459739331591494</v>
      </c>
      <c r="N151" s="13">
        <f t="shared" si="45"/>
        <v>0</v>
      </c>
      <c r="P151" s="13">
        <f t="shared" si="46"/>
        <v>0</v>
      </c>
      <c r="Q151" s="5">
        <v>8397150</v>
      </c>
      <c r="R151" s="13">
        <f t="shared" si="47"/>
        <v>0.17920536931268402</v>
      </c>
      <c r="S151" s="7">
        <v>0.94</v>
      </c>
      <c r="T151" s="7">
        <v>0</v>
      </c>
      <c r="U151" s="5">
        <v>13410542</v>
      </c>
      <c r="V151" s="13">
        <f t="shared" si="48"/>
        <v>0.28619723737140107</v>
      </c>
    </row>
    <row r="152" spans="1:22" x14ac:dyDescent="0.25">
      <c r="A152" s="6" t="s">
        <v>428</v>
      </c>
      <c r="B152" s="6" t="s">
        <v>429</v>
      </c>
      <c r="C152" s="6" t="s">
        <v>190</v>
      </c>
      <c r="D152" s="6" t="s">
        <v>49</v>
      </c>
      <c r="E152" s="6" t="s">
        <v>46</v>
      </c>
      <c r="F152" s="26">
        <v>99</v>
      </c>
      <c r="G152" s="26">
        <v>98</v>
      </c>
      <c r="H152" s="5">
        <v>1181827</v>
      </c>
      <c r="I152" s="5"/>
      <c r="J152" s="5">
        <v>38211577</v>
      </c>
      <c r="K152" s="5">
        <v>21092000</v>
      </c>
      <c r="L152" s="13">
        <f t="shared" si="44"/>
        <v>0.55197931244763854</v>
      </c>
      <c r="M152" s="5">
        <v>2120151</v>
      </c>
      <c r="N152" s="13">
        <f t="shared" si="45"/>
        <v>5.5484519783101337E-2</v>
      </c>
      <c r="P152" s="13">
        <f t="shared" si="46"/>
        <v>0</v>
      </c>
      <c r="Q152" s="5">
        <v>3653886</v>
      </c>
      <c r="R152" s="13">
        <f t="shared" si="47"/>
        <v>9.562248634752761E-2</v>
      </c>
      <c r="S152" s="7">
        <v>0.96</v>
      </c>
      <c r="T152" s="7">
        <v>0</v>
      </c>
      <c r="U152" s="5">
        <v>11345540</v>
      </c>
      <c r="V152" s="13">
        <f t="shared" si="48"/>
        <v>0.29691368142173247</v>
      </c>
    </row>
    <row r="153" spans="1:22" x14ac:dyDescent="0.25">
      <c r="A153" s="6" t="s">
        <v>430</v>
      </c>
      <c r="B153" s="6" t="s">
        <v>431</v>
      </c>
      <c r="C153" s="6" t="s">
        <v>44</v>
      </c>
      <c r="D153" s="6" t="s">
        <v>44</v>
      </c>
      <c r="E153" s="6" t="s">
        <v>46</v>
      </c>
      <c r="F153" s="26">
        <v>45</v>
      </c>
      <c r="G153" s="26">
        <v>44</v>
      </c>
      <c r="H153" s="5">
        <v>564711</v>
      </c>
      <c r="I153" s="5"/>
      <c r="J153" s="5">
        <v>16349950</v>
      </c>
      <c r="K153" s="5">
        <v>3907640</v>
      </c>
      <c r="L153" s="13">
        <f t="shared" si="44"/>
        <v>0.23900011926641979</v>
      </c>
      <c r="M153" s="5">
        <v>1611200</v>
      </c>
      <c r="N153" s="13">
        <f t="shared" si="45"/>
        <v>9.8544643867412435E-2</v>
      </c>
      <c r="P153" s="13">
        <f t="shared" si="46"/>
        <v>0</v>
      </c>
      <c r="Q153" s="5">
        <v>5550537</v>
      </c>
      <c r="R153" s="13">
        <f t="shared" si="47"/>
        <v>0.33948342349670796</v>
      </c>
      <c r="S153" s="7">
        <v>0.93508999999999998</v>
      </c>
      <c r="T153" s="7">
        <v>0</v>
      </c>
      <c r="U153" s="5">
        <v>5280573</v>
      </c>
      <c r="V153" s="13">
        <f t="shared" si="48"/>
        <v>0.32297181336945985</v>
      </c>
    </row>
    <row r="154" spans="1:22" x14ac:dyDescent="0.25">
      <c r="A154" s="6" t="s">
        <v>153</v>
      </c>
      <c r="B154" s="6" t="s">
        <v>154</v>
      </c>
      <c r="C154" s="6" t="s">
        <v>190</v>
      </c>
      <c r="D154" s="6" t="s">
        <v>49</v>
      </c>
      <c r="E154" s="6" t="s">
        <v>43</v>
      </c>
      <c r="F154" s="26">
        <v>57</v>
      </c>
      <c r="G154" s="26">
        <v>56</v>
      </c>
      <c r="H154" s="5">
        <v>1483954</v>
      </c>
      <c r="I154" s="5">
        <v>4496830</v>
      </c>
      <c r="J154" s="5">
        <v>39878863</v>
      </c>
      <c r="K154" s="5">
        <v>4302385</v>
      </c>
      <c r="L154" s="13">
        <f t="shared" si="35"/>
        <v>0.10788635072168432</v>
      </c>
      <c r="M154" s="5">
        <v>15366776</v>
      </c>
      <c r="N154" s="13">
        <f t="shared" si="26"/>
        <v>0.38533636227291634</v>
      </c>
      <c r="P154" s="13">
        <f t="shared" si="27"/>
        <v>0</v>
      </c>
      <c r="Q154" s="5">
        <v>1790685</v>
      </c>
      <c r="R154" s="13">
        <f t="shared" si="28"/>
        <v>4.4903110703030824E-2</v>
      </c>
      <c r="S154" s="7">
        <f>'[1]Basis &amp; Credits'!$AB$49</f>
        <v>0.92103389999999996</v>
      </c>
      <c r="T154" s="7">
        <v>0.82899999999999996</v>
      </c>
      <c r="U154" s="5">
        <v>18419017</v>
      </c>
      <c r="V154" s="13">
        <f t="shared" si="30"/>
        <v>0.46187417630236849</v>
      </c>
    </row>
    <row r="155" spans="1:22" x14ac:dyDescent="0.25">
      <c r="A155" s="6" t="s">
        <v>148</v>
      </c>
      <c r="B155" s="6" t="s">
        <v>149</v>
      </c>
      <c r="C155" s="6" t="s">
        <v>130</v>
      </c>
      <c r="D155" s="6" t="s">
        <v>130</v>
      </c>
      <c r="E155" s="6" t="s">
        <v>43</v>
      </c>
      <c r="F155" s="26">
        <v>145</v>
      </c>
      <c r="G155" s="26">
        <v>144</v>
      </c>
      <c r="H155" s="5">
        <v>2577691</v>
      </c>
      <c r="I155" s="5">
        <v>7811184</v>
      </c>
      <c r="J155" s="5">
        <v>75403964</v>
      </c>
      <c r="K155" s="5">
        <v>10070800</v>
      </c>
      <c r="L155" s="13">
        <f t="shared" si="25"/>
        <v>0.13355796520193552</v>
      </c>
      <c r="M155" s="5">
        <v>34000000</v>
      </c>
      <c r="N155" s="13">
        <f t="shared" si="26"/>
        <v>0.45090467657641975</v>
      </c>
      <c r="P155" s="13">
        <f t="shared" si="27"/>
        <v>0</v>
      </c>
      <c r="Q155" s="5">
        <v>2000000</v>
      </c>
      <c r="R155" s="13">
        <f t="shared" si="28"/>
        <v>2.652380450449528E-2</v>
      </c>
      <c r="S155" s="7">
        <v>0.89554</v>
      </c>
      <c r="T155" s="7">
        <v>0.8</v>
      </c>
      <c r="U155" s="5">
        <v>29333164</v>
      </c>
      <c r="V155" s="13">
        <f t="shared" si="30"/>
        <v>0.38901355371714941</v>
      </c>
    </row>
    <row r="156" spans="1:22" x14ac:dyDescent="0.25">
      <c r="A156" s="6" t="s">
        <v>150</v>
      </c>
      <c r="B156" s="6" t="s">
        <v>151</v>
      </c>
      <c r="C156" s="6" t="s">
        <v>437</v>
      </c>
      <c r="D156" s="6" t="s">
        <v>152</v>
      </c>
      <c r="E156" s="6" t="s">
        <v>43</v>
      </c>
      <c r="F156" s="26">
        <v>24</v>
      </c>
      <c r="G156" s="26">
        <v>24</v>
      </c>
      <c r="H156" s="5">
        <v>298767</v>
      </c>
      <c r="I156" s="5">
        <v>1176961</v>
      </c>
      <c r="J156" s="36">
        <v>9614856</v>
      </c>
      <c r="K156" s="36">
        <v>450000</v>
      </c>
      <c r="L156" s="37">
        <f t="shared" ref="L156" si="49">K156/J156</f>
        <v>4.6802573018254252E-2</v>
      </c>
      <c r="M156" s="36">
        <v>4500000</v>
      </c>
      <c r="N156" s="37">
        <f t="shared" ref="N156" si="50">M156/J156</f>
        <v>0.46802573018254251</v>
      </c>
      <c r="O156" s="36"/>
      <c r="P156" s="37">
        <f t="shared" ref="P156" si="51">O156/J156</f>
        <v>0</v>
      </c>
      <c r="Q156" s="36">
        <v>975000</v>
      </c>
      <c r="R156" s="37">
        <f t="shared" ref="R156" si="52">Q156/J156</f>
        <v>0.10140557487288421</v>
      </c>
      <c r="S156" s="38">
        <v>0.91991000000000001</v>
      </c>
      <c r="T156" s="38">
        <v>0</v>
      </c>
      <c r="U156" s="36">
        <v>3689856</v>
      </c>
      <c r="V156" s="37">
        <f t="shared" ref="V156" si="53">U156/J156</f>
        <v>0.38376612192631904</v>
      </c>
    </row>
    <row r="157" spans="1:22" s="8" customFormat="1" ht="14.25" x14ac:dyDescent="0.2">
      <c r="I157" s="35" t="s">
        <v>99</v>
      </c>
      <c r="J157" s="9">
        <f>SUM(J2:J156)</f>
        <v>7293235591</v>
      </c>
      <c r="K157" s="9">
        <f>SUM(K2:K156)</f>
        <v>2236496319</v>
      </c>
      <c r="L157" s="14"/>
      <c r="M157" s="9">
        <f>SUM(M2:M156)</f>
        <v>1272573933</v>
      </c>
      <c r="O157" s="9">
        <f>SUM(O2:O156)</f>
        <v>75825795</v>
      </c>
      <c r="P157" s="16"/>
      <c r="Q157" s="9">
        <f>SUM(Q2:Q156)</f>
        <v>1386969625</v>
      </c>
      <c r="R157" s="14"/>
      <c r="S157" s="11"/>
      <c r="T157" s="11"/>
      <c r="U157" s="9">
        <f>SUM(U2:U156)</f>
        <v>2321369919</v>
      </c>
    </row>
    <row r="158" spans="1:22" s="8" customFormat="1" ht="14.25" x14ac:dyDescent="0.2">
      <c r="I158" s="35" t="s">
        <v>100</v>
      </c>
      <c r="J158" s="9">
        <f>AVERAGE(J2:J156)</f>
        <v>47053132.845161289</v>
      </c>
      <c r="K158" s="9">
        <f>AVERAGE(K2:K156)</f>
        <v>14429008.509677419</v>
      </c>
      <c r="L158" s="14">
        <f>AVERAGE(L2:L156)</f>
        <v>0.28868111534010632</v>
      </c>
      <c r="M158" s="9">
        <f>AVERAGE(M2:M156)</f>
        <v>12236287.817307692</v>
      </c>
      <c r="N158" s="14">
        <f>AVERAGE(N2:N156)</f>
        <v>0.21543541342749711</v>
      </c>
      <c r="O158" s="9">
        <f>AVERAGE(O2:O156)</f>
        <v>8425088.333333334</v>
      </c>
      <c r="P158" s="14">
        <f>AVERAGE(P2:P156)</f>
        <v>8.5560602700942984E-3</v>
      </c>
      <c r="Q158" s="9">
        <f>AVERAGE(Q2:Q156)</f>
        <v>9185229.3046357613</v>
      </c>
      <c r="R158" s="14">
        <f>AVERAGE(R2:R156)</f>
        <v>0.16878305088654963</v>
      </c>
      <c r="S158" s="14">
        <f>AVERAGE(S2:S156)</f>
        <v>0.95263499765063253</v>
      </c>
      <c r="T158" s="11"/>
      <c r="U158" s="9">
        <f>AVERAGE(U2:U156)</f>
        <v>14976580.122580646</v>
      </c>
      <c r="V158" s="14">
        <f>AVERAGE(V2:V156)</f>
        <v>0.31738627738863434</v>
      </c>
    </row>
    <row r="159" spans="1:22" s="8" customFormat="1" thickBot="1" x14ac:dyDescent="0.25">
      <c r="A159" s="39"/>
      <c r="B159" s="39"/>
      <c r="C159" s="39"/>
      <c r="D159" s="39"/>
      <c r="E159" s="39"/>
      <c r="F159" s="39"/>
      <c r="G159" s="39"/>
      <c r="H159" s="39"/>
      <c r="I159" s="40" t="s">
        <v>101</v>
      </c>
      <c r="J159" s="41"/>
      <c r="K159" s="41"/>
      <c r="L159" s="42">
        <f>K157/$J$157</f>
        <v>0.30665351353244114</v>
      </c>
      <c r="M159" s="41"/>
      <c r="N159" s="42">
        <f>M157/$J$157</f>
        <v>0.17448688131922982</v>
      </c>
      <c r="O159" s="41"/>
      <c r="P159" s="42">
        <f>O157/$J$157</f>
        <v>1.0396729140845329E-2</v>
      </c>
      <c r="Q159" s="41"/>
      <c r="R159" s="42">
        <f>Q157/$J$157</f>
        <v>0.19017205843611421</v>
      </c>
      <c r="S159" s="43"/>
      <c r="T159" s="43"/>
      <c r="U159" s="41"/>
      <c r="V159" s="42">
        <f>U157/$J$157</f>
        <v>0.31829081757136946</v>
      </c>
    </row>
    <row r="160" spans="1:22" ht="15.75" thickTop="1" x14ac:dyDescent="0.25"/>
    <row r="161" spans="1:11" ht="15" customHeight="1" x14ac:dyDescent="0.25">
      <c r="F161" s="12"/>
      <c r="G161" s="12"/>
      <c r="H161" s="12"/>
      <c r="I161" s="12"/>
    </row>
    <row r="162" spans="1:11" ht="15" customHeight="1" x14ac:dyDescent="0.25">
      <c r="A162" s="6" t="s">
        <v>102</v>
      </c>
      <c r="E162" s="27"/>
    </row>
    <row r="163" spans="1:11" ht="15" customHeight="1" x14ac:dyDescent="0.25">
      <c r="A163" s="6" t="s">
        <v>110</v>
      </c>
      <c r="E163" s="27"/>
    </row>
    <row r="164" spans="1:11" ht="15" customHeight="1" x14ac:dyDescent="0.25">
      <c r="E164" s="27"/>
      <c r="F164" s="27"/>
      <c r="G164" s="27"/>
      <c r="H164" s="27"/>
      <c r="I164" s="27"/>
      <c r="J164" s="28"/>
      <c r="K164" s="28"/>
    </row>
    <row r="165" spans="1:11" x14ac:dyDescent="0.25">
      <c r="A165" s="10"/>
      <c r="E165" s="29"/>
      <c r="F165" s="30"/>
      <c r="G165" s="30"/>
      <c r="H165" s="30"/>
      <c r="I165" s="30"/>
      <c r="J165" s="28"/>
      <c r="K165" s="28"/>
    </row>
    <row r="166" spans="1:11" x14ac:dyDescent="0.25">
      <c r="E166" s="29"/>
      <c r="F166" s="31"/>
      <c r="G166" s="31"/>
      <c r="H166" s="31"/>
      <c r="I166" s="31"/>
      <c r="J166" s="28"/>
      <c r="K166" s="28"/>
    </row>
    <row r="167" spans="1:11" x14ac:dyDescent="0.25">
      <c r="E167" s="29"/>
      <c r="F167" s="31"/>
      <c r="G167" s="31"/>
      <c r="H167" s="31"/>
      <c r="I167" s="31"/>
      <c r="J167" s="28"/>
      <c r="K167" s="28"/>
    </row>
    <row r="168" spans="1:11" x14ac:dyDescent="0.25">
      <c r="E168" s="29"/>
      <c r="F168" s="30"/>
      <c r="G168" s="30"/>
      <c r="H168" s="30"/>
      <c r="I168" s="30"/>
      <c r="J168" s="28"/>
      <c r="K168" s="28"/>
    </row>
    <row r="169" spans="1:11" x14ac:dyDescent="0.25">
      <c r="E169" s="27"/>
      <c r="F169" s="27"/>
      <c r="G169" s="27"/>
      <c r="H169" s="27"/>
      <c r="I169" s="27"/>
      <c r="J169" s="28"/>
      <c r="K169" s="28"/>
    </row>
    <row r="170" spans="1:11" x14ac:dyDescent="0.25">
      <c r="E170" s="27"/>
      <c r="F170" s="32"/>
      <c r="G170" s="32"/>
      <c r="H170" s="32"/>
      <c r="I170" s="32"/>
      <c r="J170" s="28"/>
      <c r="K170" s="28"/>
    </row>
    <row r="171" spans="1:11" x14ac:dyDescent="0.25">
      <c r="E171" s="27"/>
      <c r="F171" s="32"/>
      <c r="G171" s="27"/>
      <c r="H171" s="27"/>
      <c r="I171" s="27"/>
      <c r="J171" s="28"/>
      <c r="K171" s="28"/>
    </row>
    <row r="172" spans="1:11" x14ac:dyDescent="0.25">
      <c r="E172" s="27"/>
      <c r="F172" s="27"/>
      <c r="G172" s="27"/>
      <c r="H172" s="27"/>
      <c r="I172" s="27"/>
      <c r="J172" s="28"/>
      <c r="K172" s="28"/>
    </row>
    <row r="173" spans="1:11" x14ac:dyDescent="0.25">
      <c r="F173" s="27"/>
      <c r="G173" s="27"/>
      <c r="H173" s="27"/>
      <c r="I173" s="27"/>
      <c r="J173" s="28"/>
      <c r="K173" s="28"/>
    </row>
    <row r="174" spans="1:11" x14ac:dyDescent="0.25">
      <c r="F174" s="33"/>
      <c r="G174" s="34"/>
      <c r="H174" s="34"/>
      <c r="I174" s="34"/>
      <c r="J174" s="28"/>
      <c r="K174" s="28"/>
    </row>
    <row r="175" spans="1:11" x14ac:dyDescent="0.25">
      <c r="F175" s="27"/>
      <c r="G175" s="27"/>
      <c r="H175" s="27"/>
      <c r="I175" s="27"/>
      <c r="J175" s="28"/>
      <c r="K175" s="28"/>
    </row>
  </sheetData>
  <sortState ref="A2:G24">
    <sortCondition ref="A2:A24"/>
  </sortState>
  <pageMargins left="0.7" right="0.7" top="0.75" bottom="0.75" header="0.3" footer="0.3"/>
  <pageSetup paperSize="5" scale="47" fitToHeight="4" orientation="landscape" r:id="rId1"/>
  <headerFooter>
    <oddHeader>&amp;C&amp;"Times New Roman,Bold"&amp;12CALIFORNIA TAX CREDIT ALLOCATION COMMITTEE
Financing Breakdown for 2019 4% Allocations</oddHeader>
    <oddFooter>&amp;C&amp;"Times New Roman,Regular"&amp;10Page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2019 4%</vt:lpstr>
      <vt:lpstr>'2019 4%'!Print_Area</vt:lpstr>
      <vt:lpstr>'2019 4%'!Print_Titles</vt:lpstr>
    </vt:vector>
  </TitlesOfParts>
  <Company>California State Treasurer's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Ferguson, Gina</dc:creator>
  <cp:lastModifiedBy>Ferguson, Gina</cp:lastModifiedBy>
  <cp:lastPrinted>2020-04-03T23:28:16Z</cp:lastPrinted>
  <dcterms:created xsi:type="dcterms:W3CDTF">2019-01-29T21:28:33Z</dcterms:created>
  <dcterms:modified xsi:type="dcterms:W3CDTF">2020-04-03T23:28:27Z</dcterms:modified>
</cp:coreProperties>
</file>