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bookViews>
  <sheets>
    <sheet name="9% Financing" sheetId="1" r:id="rId1"/>
  </sheets>
  <definedNames>
    <definedName name="_xlnm.Print_Area" localSheetId="0">'9% Financing'!$A$1:$N$92</definedName>
    <definedName name="_xlnm.Print_Titles" localSheetId="0">'9% Financing'!$1:$1</definedName>
    <definedName name="TOTALTDC">'9% Financing'!$C$86</definedName>
    <definedName name="TOTAverage">'9% Financing'!$C$87</definedName>
  </definedNames>
  <calcPr calcId="145621"/>
</workbook>
</file>

<file path=xl/calcChain.xml><?xml version="1.0" encoding="utf-8"?>
<calcChain xmlns="http://schemas.openxmlformats.org/spreadsheetml/2006/main">
  <c r="D20" i="1" l="1"/>
  <c r="N2" i="1" l="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D86" i="1" l="1"/>
  <c r="L87" i="1" l="1"/>
  <c r="M87" i="1"/>
  <c r="J87" i="1"/>
  <c r="H87" i="1"/>
  <c r="F87" i="1"/>
  <c r="D87" i="1"/>
  <c r="C87" i="1"/>
  <c r="C86" i="1"/>
  <c r="M86" i="1"/>
  <c r="J86" i="1"/>
  <c r="H86" i="1"/>
  <c r="F86" i="1"/>
  <c r="K57" i="1"/>
  <c r="G63" i="1"/>
  <c r="G62" i="1"/>
  <c r="N60" i="1"/>
  <c r="N61" i="1"/>
  <c r="N62" i="1"/>
  <c r="N63" i="1"/>
  <c r="N64" i="1"/>
  <c r="N65" i="1"/>
  <c r="N66" i="1"/>
  <c r="N67" i="1"/>
  <c r="N68" i="1"/>
  <c r="N69" i="1"/>
  <c r="N70" i="1"/>
  <c r="N71" i="1"/>
  <c r="N72" i="1"/>
  <c r="N73" i="1"/>
  <c r="N74" i="1"/>
  <c r="N75" i="1"/>
  <c r="N76" i="1"/>
  <c r="N77" i="1"/>
  <c r="N78" i="1"/>
  <c r="N79" i="1"/>
  <c r="N80" i="1"/>
  <c r="N81" i="1"/>
  <c r="N82" i="1"/>
  <c r="N83" i="1"/>
  <c r="N84" i="1"/>
  <c r="N85" i="1"/>
  <c r="N59" i="1"/>
  <c r="K59" i="1"/>
  <c r="N58" i="1"/>
  <c r="G58"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8" i="1"/>
  <c r="K60" i="1"/>
  <c r="K61" i="1"/>
  <c r="K62" i="1"/>
  <c r="K63" i="1"/>
  <c r="K64" i="1"/>
  <c r="K65" i="1"/>
  <c r="K66" i="1"/>
  <c r="K67" i="1"/>
  <c r="K68" i="1"/>
  <c r="K69" i="1"/>
  <c r="K70" i="1"/>
  <c r="K71" i="1"/>
  <c r="K72" i="1"/>
  <c r="K73" i="1"/>
  <c r="K74" i="1"/>
  <c r="K75" i="1"/>
  <c r="K76" i="1"/>
  <c r="K77" i="1"/>
  <c r="K78" i="1"/>
  <c r="K79" i="1"/>
  <c r="K80" i="1"/>
  <c r="K81" i="1"/>
  <c r="K82" i="1"/>
  <c r="K83" i="1"/>
  <c r="K84" i="1"/>
  <c r="K85" i="1"/>
  <c r="K2" i="1"/>
  <c r="I2" i="1"/>
  <c r="I87"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9" i="1"/>
  <c r="G60" i="1"/>
  <c r="G61" i="1"/>
  <c r="G64" i="1"/>
  <c r="G65" i="1"/>
  <c r="G66" i="1"/>
  <c r="G67" i="1"/>
  <c r="G68" i="1"/>
  <c r="G69" i="1"/>
  <c r="G70" i="1"/>
  <c r="G71" i="1"/>
  <c r="G72" i="1"/>
  <c r="G73" i="1"/>
  <c r="G74" i="1"/>
  <c r="G75" i="1"/>
  <c r="G76" i="1"/>
  <c r="G77" i="1"/>
  <c r="G78" i="1"/>
  <c r="G79" i="1"/>
  <c r="G80" i="1"/>
  <c r="G81" i="1"/>
  <c r="G82" i="1"/>
  <c r="G83" i="1"/>
  <c r="G85" i="1"/>
  <c r="G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2" i="1"/>
  <c r="N87" i="1" l="1"/>
  <c r="K88" i="1"/>
  <c r="E87" i="1"/>
  <c r="I88" i="1"/>
  <c r="K87" i="1"/>
  <c r="G88" i="1"/>
  <c r="N88" i="1"/>
  <c r="E88" i="1"/>
  <c r="G84" i="1"/>
  <c r="G57" i="1"/>
  <c r="G87" i="1" l="1"/>
</calcChain>
</file>

<file path=xl/sharedStrings.xml><?xml version="1.0" encoding="utf-8"?>
<sst xmlns="http://schemas.openxmlformats.org/spreadsheetml/2006/main" count="187" uniqueCount="187">
  <si>
    <t>TCAC #</t>
  </si>
  <si>
    <t>Project Name</t>
  </si>
  <si>
    <t>Current Payment Financing</t>
  </si>
  <si>
    <t>Current Financing as % of TDC</t>
  </si>
  <si>
    <t>Deferred Govt Financing as % of TDC</t>
  </si>
  <si>
    <t>Tranche B Financing</t>
  </si>
  <si>
    <t>Tranche B Financing as % of TDC</t>
  </si>
  <si>
    <t>Other Funding Sources</t>
  </si>
  <si>
    <t>Other Funding as % of TDC</t>
  </si>
  <si>
    <t>Tax Credit Factor</t>
  </si>
  <si>
    <t>Investor Equity as % of TDC</t>
  </si>
  <si>
    <t>Total</t>
  </si>
  <si>
    <t>Average</t>
  </si>
  <si>
    <t>Weighted Average</t>
  </si>
  <si>
    <t>CA-2013-002</t>
  </si>
  <si>
    <t>CA-2013-006</t>
  </si>
  <si>
    <t>CA-2013-007</t>
  </si>
  <si>
    <t>CA-2013-012</t>
  </si>
  <si>
    <t>CA-2013-015</t>
  </si>
  <si>
    <t>CA-2013-018</t>
  </si>
  <si>
    <t>CA-2013-024</t>
  </si>
  <si>
    <t>CA-2013-025</t>
  </si>
  <si>
    <t>CA-2013-026</t>
  </si>
  <si>
    <t>CA-2013-028</t>
  </si>
  <si>
    <t>CA-2013-031</t>
  </si>
  <si>
    <t>CA-2013-032</t>
  </si>
  <si>
    <t>CA-2013-033</t>
  </si>
  <si>
    <t>CA-2013-034</t>
  </si>
  <si>
    <t>CA-2013-036</t>
  </si>
  <si>
    <t>CA-2013-038</t>
  </si>
  <si>
    <t>CA-2013-041</t>
  </si>
  <si>
    <t>CA-2013-042</t>
  </si>
  <si>
    <t>CA-2013-043</t>
  </si>
  <si>
    <t>CA-2013-045</t>
  </si>
  <si>
    <t>CA-2013-048</t>
  </si>
  <si>
    <t>CA-2013-049</t>
  </si>
  <si>
    <t>CA-2013-051</t>
  </si>
  <si>
    <t>CA-2013-054</t>
  </si>
  <si>
    <t>CA-2013-055</t>
  </si>
  <si>
    <t>CA-2013-057</t>
  </si>
  <si>
    <t>CA-2013-062</t>
  </si>
  <si>
    <t>CA-2013-063</t>
  </si>
  <si>
    <t>CA-2013-064</t>
  </si>
  <si>
    <t>CA-2013-065</t>
  </si>
  <si>
    <t>CA-2013-066</t>
  </si>
  <si>
    <t>CA-2013-071</t>
  </si>
  <si>
    <t>CA-2013-073</t>
  </si>
  <si>
    <t>CA-2013-074</t>
  </si>
  <si>
    <t>CA-2013-081</t>
  </si>
  <si>
    <t>CA-2013-083</t>
  </si>
  <si>
    <t>CA-2013-085</t>
  </si>
  <si>
    <t>CA-2013-088</t>
  </si>
  <si>
    <t>CA-2013-089</t>
  </si>
  <si>
    <t>CA-2013-090</t>
  </si>
  <si>
    <t>CA-2013-091</t>
  </si>
  <si>
    <t>Residences at Old Town Kern</t>
  </si>
  <si>
    <t>Navy Village</t>
  </si>
  <si>
    <t>Perris Family Apartments</t>
  </si>
  <si>
    <t>Kings River Commons</t>
  </si>
  <si>
    <t>Cabrillo Gateway</t>
  </si>
  <si>
    <t>Mutual Housing at Spring Lake</t>
  </si>
  <si>
    <t>Cypress Senior Living</t>
  </si>
  <si>
    <t>Mesa Grande</t>
  </si>
  <si>
    <t>Patterson Place Apartments</t>
  </si>
  <si>
    <t>Rio Dell Apartments</t>
  </si>
  <si>
    <t>Riverview Garden Apartments</t>
  </si>
  <si>
    <t>Paseo Pointe</t>
  </si>
  <si>
    <t>Anesi Apartments</t>
  </si>
  <si>
    <t>Sycamore Family Apartments II</t>
  </si>
  <si>
    <t>Kendrea Place Family Apartments</t>
  </si>
  <si>
    <t>819 North Rengstorff Studio Apartments</t>
  </si>
  <si>
    <t>Linda Vista Apartments II</t>
  </si>
  <si>
    <t>University Avenue Cooperative Housing</t>
  </si>
  <si>
    <t>Cabrillo Family Apartments</t>
  </si>
  <si>
    <t>Civita Seniors</t>
  </si>
  <si>
    <t>Calendula Court</t>
  </si>
  <si>
    <t>Compton Senior Apartments</t>
  </si>
  <si>
    <t>Veteran Village of Glendale</t>
  </si>
  <si>
    <t>Citrus Circle Apartments</t>
  </si>
  <si>
    <t>Vista Del Mar Commons</t>
  </si>
  <si>
    <t>Blossom Plaza</t>
  </si>
  <si>
    <t>East Carson II Housing</t>
  </si>
  <si>
    <t>Crescent City Senior Apartments</t>
  </si>
  <si>
    <t>Edward II Rehab</t>
  </si>
  <si>
    <t>Whittier Senior Housing</t>
  </si>
  <si>
    <t>Step Up On Colorado</t>
  </si>
  <si>
    <t>Third Avenue Apartments</t>
  </si>
  <si>
    <t>Mendota Rental Assistance Demonstration (RAD)</t>
  </si>
  <si>
    <t>Orange Cove Rental Assistance Demonstration (RAD)</t>
  </si>
  <si>
    <t>Fresno Rental Assistance Demonstration (RAD)</t>
  </si>
  <si>
    <t>Riverwalk Apartments</t>
  </si>
  <si>
    <t>CA-2013-095</t>
  </si>
  <si>
    <t>Los Angeles Avenue Apartments Phase I</t>
  </si>
  <si>
    <t>CA-2013-096</t>
  </si>
  <si>
    <t>Casas de las Flores</t>
  </si>
  <si>
    <t>CA-2013-100</t>
  </si>
  <si>
    <t>Parkside Studios</t>
  </si>
  <si>
    <t>CA-2013-102</t>
  </si>
  <si>
    <t>1585 Studios</t>
  </si>
  <si>
    <t>CA-2013-104</t>
  </si>
  <si>
    <t>Japantown Senior Apartments</t>
  </si>
  <si>
    <t>CA-2013-105</t>
  </si>
  <si>
    <t>Playa Senior Affordable Housing</t>
  </si>
  <si>
    <t>CA-2013-110</t>
  </si>
  <si>
    <t>Arrowhead Vista Apts.</t>
  </si>
  <si>
    <t>CA-2013-111</t>
  </si>
  <si>
    <t>CA-2013-113</t>
  </si>
  <si>
    <t>Carondelet Apartments</t>
  </si>
  <si>
    <t>CA-2013-114</t>
  </si>
  <si>
    <t>Half Moon Village Phase II</t>
  </si>
  <si>
    <t>CA-2013-118</t>
  </si>
  <si>
    <t>Bradford Apartments</t>
  </si>
  <si>
    <t>CA-2013-119</t>
  </si>
  <si>
    <t>Westgate Townhomes</t>
  </si>
  <si>
    <t>CA-2013-123</t>
  </si>
  <si>
    <t>Lilly Hill Apartments</t>
  </si>
  <si>
    <t>CA-2013-124</t>
  </si>
  <si>
    <t>West Capitol Courtyards II</t>
  </si>
  <si>
    <t>CA-2013-126</t>
  </si>
  <si>
    <t>Sunset Valley Duplexes</t>
  </si>
  <si>
    <t>CA-2013-133</t>
  </si>
  <si>
    <t>Oceana Apartments</t>
  </si>
  <si>
    <t>CA-2013-134</t>
  </si>
  <si>
    <t>Calistoga Family Apartments</t>
  </si>
  <si>
    <t>CA-2013-135</t>
  </si>
  <si>
    <t>Crenshaw Family Apartments</t>
  </si>
  <si>
    <t>CA-2013-137</t>
  </si>
  <si>
    <t>Reedley Family Apartments</t>
  </si>
  <si>
    <t>CA-2013-138</t>
  </si>
  <si>
    <t>Verano Apartments</t>
  </si>
  <si>
    <t>CA-2013-139</t>
  </si>
  <si>
    <t>MacArthur Park Apartments Phase B</t>
  </si>
  <si>
    <t>CA-2013-140</t>
  </si>
  <si>
    <t>Harding Apartments</t>
  </si>
  <si>
    <t>CA-2013-143</t>
  </si>
  <si>
    <t>1701 Martin Luther King Jr. Way</t>
  </si>
  <si>
    <t>CA-2013-144</t>
  </si>
  <si>
    <t>Ohlone Gardens</t>
  </si>
  <si>
    <t>CA-2013-148</t>
  </si>
  <si>
    <t>Whittier Place Housing</t>
  </si>
  <si>
    <t>CA-2013-152</t>
  </si>
  <si>
    <t>Alpha Square</t>
  </si>
  <si>
    <t>CA-2013-155</t>
  </si>
  <si>
    <t>Marion Villas Apartments</t>
  </si>
  <si>
    <t>CA-2013-158</t>
  </si>
  <si>
    <t>Eucalyptus Park</t>
  </si>
  <si>
    <t>CA-2013-159</t>
  </si>
  <si>
    <t>El Monte Gateway Project</t>
  </si>
  <si>
    <t>CA-2013-161</t>
  </si>
  <si>
    <t>Vernon Family Apartments</t>
  </si>
  <si>
    <t>CA-2013-162</t>
  </si>
  <si>
    <t>Long Beach &amp; 21st Apartments</t>
  </si>
  <si>
    <t>CA-2013-167</t>
  </si>
  <si>
    <t>Sunnylane Village</t>
  </si>
  <si>
    <t>CA-2013-168</t>
  </si>
  <si>
    <t>Turner Apartments</t>
  </si>
  <si>
    <t>CA-2013-170</t>
  </si>
  <si>
    <t>Viking Village</t>
  </si>
  <si>
    <t>CA-2013-173</t>
  </si>
  <si>
    <t>Avery Gardens</t>
  </si>
  <si>
    <t>CA-2013-174</t>
  </si>
  <si>
    <t>Courtleigh Villas</t>
  </si>
  <si>
    <t>CA-2013-177</t>
  </si>
  <si>
    <t>Autumn Village Apartments</t>
  </si>
  <si>
    <t>CA-2013-178</t>
  </si>
  <si>
    <t>North Santa Fe Apartments</t>
  </si>
  <si>
    <t>CA-2013-179</t>
  </si>
  <si>
    <t>CA-2013-182</t>
  </si>
  <si>
    <t>Lofts on Landis</t>
  </si>
  <si>
    <t>CA-2013-185</t>
  </si>
  <si>
    <t>Lompoc Terrace</t>
  </si>
  <si>
    <t>CA-2013-186</t>
  </si>
  <si>
    <t>Vermont Villas</t>
  </si>
  <si>
    <t>CA-2013-188</t>
  </si>
  <si>
    <t>Forest Winds Apartments Rehab</t>
  </si>
  <si>
    <t>Total Development Cost (TDC)*</t>
  </si>
  <si>
    <t xml:space="preserve">Pescadero Lofts </t>
  </si>
  <si>
    <t xml:space="preserve">The Surf Apartments </t>
  </si>
  <si>
    <t xml:space="preserve">Ashland Family Housing </t>
  </si>
  <si>
    <t xml:space="preserve">Palm Grove Apartments </t>
  </si>
  <si>
    <t xml:space="preserve">Highgrove Workforce Apartments </t>
  </si>
  <si>
    <t xml:space="preserve">Vermont Manzanita </t>
  </si>
  <si>
    <t xml:space="preserve">Azusa Apartments </t>
  </si>
  <si>
    <t>Deferred Govt Financing**</t>
  </si>
  <si>
    <t xml:space="preserve">*For some projects, Total Development Cost and Funding Sources may reflect minor adjustments made after the application was received.  These include changes related to exchanges of federal for state credit (State Credit Exchange or SCE), reductions in project cost resulting from an award amount less than requested, etc.  </t>
  </si>
  <si>
    <t>**Deferred Government Financing may reflect amounts not included in the TCAC competitive scoring system (public funding points and final tie breaker).  Uncommitted AHP funding is excluded from Deferred Government Financing; comitted AHP funding awards are included in Deferred Government Financing.</t>
  </si>
  <si>
    <t>Tax Credit Investor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</si>
</sst>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0000"/>
  </numFmts>
  <fonts count="37" x14ac:knownFonts="1">
    <font>
      <sz val="11"/>
      <color theme="1"/>
      <name val="Calibri"/>
      <family val="2"/>
      <scheme val="minor"/>
    </font>
    <font>
      <sz val="11"/>
      <color theme="1"/>
      <name val="Calibri"/>
      <family val="2"/>
      <scheme val="minor"/>
    </font>
    <font>
      <b/>
      <sz val="11"/>
      <name val="Times New Roman"/>
      <family val="1"/>
    </font>
    <font>
      <sz val="11"/>
      <color indexed="8"/>
      <name val="Times New Roman"/>
      <family val="1"/>
    </font>
    <font>
      <sz val="11"/>
      <name val="Times New Roman"/>
      <family val="1"/>
    </font>
    <font>
      <sz val="10"/>
      <color indexed="8"/>
      <name val="Arial"/>
      <family val="2"/>
    </font>
    <font>
      <u/>
      <sz val="10"/>
      <color indexed="12"/>
      <name val="Arial"/>
      <family val="2"/>
    </font>
    <font>
      <sz val="10"/>
      <name val="Arial"/>
      <family val="2"/>
    </font>
    <font>
      <u/>
      <sz val="11"/>
      <color indexed="12"/>
      <name val="Times New Roman"/>
      <family val="1"/>
    </font>
    <font>
      <sz val="10"/>
      <color theme="1"/>
      <name val="Arial"/>
      <family val="2"/>
    </font>
    <font>
      <b/>
      <i/>
      <sz val="11"/>
      <name val="Arial"/>
      <family val="2"/>
    </font>
    <font>
      <b/>
      <i/>
      <sz val="9"/>
      <name val="Arial"/>
      <family val="2"/>
    </font>
    <font>
      <b/>
      <i/>
      <sz val="9"/>
      <color indexed="9"/>
      <name val="Arial"/>
      <family val="2"/>
    </font>
    <font>
      <sz val="11"/>
      <name val="Arial"/>
      <family val="2"/>
    </font>
    <font>
      <sz val="10"/>
      <name val="Arial"/>
      <family val="2"/>
    </font>
    <font>
      <u/>
      <sz val="10"/>
      <color theme="11"/>
      <name val="Arial"/>
      <family val="2"/>
    </font>
    <font>
      <u/>
      <sz val="10"/>
      <color theme="11"/>
      <name val="Arial"/>
      <family val="2"/>
    </font>
    <font>
      <sz val="10"/>
      <color indexed="8"/>
      <name val="Arial"/>
      <family val="2"/>
    </font>
    <font>
      <sz val="10"/>
      <color indexed="8"/>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364">
    <xf numFmtId="0" fontId="0" fillId="0" borderId="0"/>
    <xf numFmtId="0" fontId="16" fillId="0" borderId="0" applyNumberFormat="0" applyFill="0" applyBorder="0" applyAlignment="0" applyProtection="0"/>
    <xf numFmtId="0" fontId="5" fillId="0" borderId="0"/>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5" fillId="0" borderId="0"/>
    <xf numFmtId="0" fontId="7" fillId="0" borderId="0"/>
    <xf numFmtId="0" fontId="7" fillId="0" borderId="0"/>
    <xf numFmtId="0" fontId="5" fillId="0" borderId="0"/>
    <xf numFmtId="43" fontId="7" fillId="0" borderId="0" applyFont="0" applyFill="0" applyBorder="0" applyAlignment="0" applyProtection="0"/>
    <xf numFmtId="43" fontId="7" fillId="0" borderId="0" applyFont="0" applyFill="0" applyBorder="0" applyAlignment="0" applyProtection="0"/>
    <xf numFmtId="0" fontId="9" fillId="0" borderId="0"/>
    <xf numFmtId="0" fontId="7" fillId="0" borderId="0"/>
    <xf numFmtId="0" fontId="7" fillId="0" borderId="0"/>
    <xf numFmtId="0" fontId="1" fillId="0" borderId="0"/>
    <xf numFmtId="0" fontId="1" fillId="0" borderId="0"/>
    <xf numFmtId="0" fontId="5" fillId="0" borderId="0"/>
    <xf numFmtId="0" fontId="1"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0" fillId="0" borderId="0" applyNumberFormat="0" applyBorder="0"/>
    <xf numFmtId="0" fontId="11" fillId="0" borderId="0" applyBorder="0" applyAlignment="0"/>
    <xf numFmtId="0" fontId="12" fillId="0" borderId="0" applyFill="0" applyBorder="0" applyAlignment="0"/>
    <xf numFmtId="0" fontId="7" fillId="0" borderId="0"/>
    <xf numFmtId="0" fontId="5" fillId="0" borderId="0"/>
    <xf numFmtId="0" fontId="5" fillId="0" borderId="0"/>
    <xf numFmtId="0" fontId="4" fillId="0" borderId="0"/>
    <xf numFmtId="0" fontId="4" fillId="0" borderId="0"/>
    <xf numFmtId="0" fontId="1" fillId="0" borderId="0"/>
    <xf numFmtId="0" fontId="1" fillId="0" borderId="0"/>
    <xf numFmtId="0" fontId="5" fillId="0" borderId="0"/>
    <xf numFmtId="0" fontId="13" fillId="0" borderId="0" applyNumberFormat="0" applyFill="0" applyBorder="0">
      <alignment horizontal="left"/>
    </xf>
    <xf numFmtId="0" fontId="14" fillId="0" borderId="0"/>
    <xf numFmtId="44"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 fillId="0" borderId="0"/>
    <xf numFmtId="44"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4" fillId="0" borderId="0"/>
    <xf numFmtId="0" fontId="5" fillId="0" borderId="0">
      <alignment vertical="top"/>
    </xf>
    <xf numFmtId="0" fontId="17"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 fillId="0" borderId="0"/>
    <xf numFmtId="0" fontId="5"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5"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3"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 fillId="0" borderId="0"/>
    <xf numFmtId="0" fontId="1"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8" fillId="0" borderId="0"/>
    <xf numFmtId="0" fontId="19" fillId="0" borderId="0"/>
    <xf numFmtId="0" fontId="7" fillId="0" borderId="0"/>
    <xf numFmtId="0" fontId="5" fillId="0" borderId="0">
      <alignment vertical="top"/>
    </xf>
    <xf numFmtId="0" fontId="5" fillId="0" borderId="0">
      <alignment vertical="top"/>
    </xf>
    <xf numFmtId="0" fontId="19" fillId="0" borderId="0"/>
    <xf numFmtId="0" fontId="5" fillId="0" borderId="0">
      <alignment vertical="top"/>
    </xf>
    <xf numFmtId="0" fontId="7" fillId="0" borderId="0"/>
    <xf numFmtId="0" fontId="1" fillId="0" borderId="0"/>
    <xf numFmtId="0" fontId="4" fillId="0" borderId="0"/>
    <xf numFmtId="0" fontId="19" fillId="0" borderId="0"/>
    <xf numFmtId="0" fontId="5" fillId="0" borderId="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32" borderId="0" applyNumberFormat="0" applyBorder="0" applyAlignment="0" applyProtection="0"/>
    <xf numFmtId="44" fontId="1" fillId="0" borderId="0" applyFont="0" applyFill="0" applyBorder="0" applyAlignment="0" applyProtection="0"/>
    <xf numFmtId="0" fontId="5" fillId="0" borderId="0">
      <alignment vertical="top"/>
    </xf>
    <xf numFmtId="0" fontId="5" fillId="0" borderId="0"/>
    <xf numFmtId="0" fontId="5" fillId="0" borderId="0">
      <alignment vertical="top"/>
    </xf>
    <xf numFmtId="0" fontId="1" fillId="8" borderId="10" applyNumberFormat="0" applyFont="0" applyAlignment="0" applyProtection="0"/>
    <xf numFmtId="0" fontId="35" fillId="0" borderId="0" applyNumberFormat="0" applyFill="0" applyBorder="0" applyAlignment="0" applyProtection="0"/>
  </cellStyleXfs>
  <cellXfs count="63">
    <xf numFmtId="0" fontId="0" fillId="0" borderId="0" xfId="0"/>
    <xf numFmtId="0" fontId="0" fillId="0" borderId="0" xfId="0"/>
    <xf numFmtId="0"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6" fontId="4" fillId="0" borderId="0" xfId="0" applyNumberFormat="1" applyFont="1" applyAlignment="1">
      <alignment horizontal="right"/>
    </xf>
    <xf numFmtId="164" fontId="4" fillId="0" borderId="0" xfId="0" applyNumberFormat="1" applyFont="1"/>
    <xf numFmtId="6" fontId="4" fillId="0" borderId="0" xfId="0" applyNumberFormat="1" applyFont="1" applyFill="1" applyAlignment="1">
      <alignment horizontal="right"/>
    </xf>
    <xf numFmtId="0" fontId="2" fillId="0" borderId="0" xfId="0" applyNumberFormat="1" applyFont="1" applyFill="1" applyAlignment="1">
      <alignment horizontal="right"/>
    </xf>
    <xf numFmtId="164" fontId="2" fillId="0" borderId="0" xfId="0" applyNumberFormat="1" applyFont="1" applyFill="1"/>
    <xf numFmtId="0" fontId="2" fillId="0" borderId="0" xfId="0" applyFont="1" applyFill="1"/>
    <xf numFmtId="6" fontId="0" fillId="0" borderId="0" xfId="0" applyNumberFormat="1"/>
    <xf numFmtId="6" fontId="2" fillId="0" borderId="0" xfId="0" applyNumberFormat="1" applyFont="1" applyFill="1"/>
    <xf numFmtId="0" fontId="4" fillId="0" borderId="2" xfId="0" quotePrefix="1" applyNumberFormat="1" applyFont="1" applyFill="1" applyBorder="1"/>
    <xf numFmtId="0" fontId="4" fillId="0" borderId="2" xfId="0" quotePrefix="1" applyNumberFormat="1" applyFont="1" applyFill="1" applyBorder="1" applyAlignment="1"/>
    <xf numFmtId="0" fontId="2" fillId="0" borderId="2" xfId="0" applyFont="1" applyFill="1" applyBorder="1"/>
    <xf numFmtId="164" fontId="2" fillId="0" borderId="2" xfId="0" applyNumberFormat="1" applyFont="1" applyFill="1" applyBorder="1"/>
    <xf numFmtId="165" fontId="4" fillId="0" borderId="0" xfId="0" applyNumberFormat="1" applyFont="1" applyFill="1" applyBorder="1" applyAlignment="1">
      <alignment horizontal="right" vertical="center"/>
    </xf>
    <xf numFmtId="166" fontId="2" fillId="0" borderId="1" xfId="0" applyNumberFormat="1" applyFont="1" applyFill="1" applyBorder="1" applyAlignment="1">
      <alignment horizontal="center" wrapText="1"/>
    </xf>
    <xf numFmtId="166" fontId="4" fillId="0" borderId="0" xfId="0" applyNumberFormat="1" applyFont="1" applyBorder="1" applyAlignment="1">
      <alignment horizontal="right" vertical="center"/>
    </xf>
    <xf numFmtId="166" fontId="2" fillId="0" borderId="0" xfId="0" applyNumberFormat="1" applyFont="1" applyFill="1" applyAlignment="1">
      <alignment horizontal="right"/>
    </xf>
    <xf numFmtId="166" fontId="2" fillId="0" borderId="0" xfId="0" applyNumberFormat="1" applyFont="1" applyFill="1"/>
    <xf numFmtId="166" fontId="2" fillId="0" borderId="2" xfId="0" applyNumberFormat="1" applyFont="1" applyFill="1" applyBorder="1"/>
    <xf numFmtId="0" fontId="0" fillId="0" borderId="0" xfId="0"/>
    <xf numFmtId="0" fontId="2" fillId="0" borderId="1" xfId="0" applyFont="1" applyFill="1" applyBorder="1" applyAlignment="1">
      <alignment horizontal="center" wrapText="1"/>
    </xf>
    <xf numFmtId="6" fontId="4" fillId="0" borderId="0" xfId="0" applyNumberFormat="1" applyFont="1" applyAlignment="1">
      <alignment horizontal="right"/>
    </xf>
    <xf numFmtId="164" fontId="4" fillId="0" borderId="0" xfId="0" applyNumberFormat="1" applyFont="1"/>
    <xf numFmtId="6" fontId="4" fillId="0" borderId="0" xfId="0" applyNumberFormat="1" applyFont="1" applyFill="1" applyAlignment="1">
      <alignment horizontal="right"/>
    </xf>
    <xf numFmtId="164" fontId="4" fillId="0" borderId="0" xfId="0" applyNumberFormat="1" applyFont="1" applyFill="1" applyAlignment="1">
      <alignment horizontal="right"/>
    </xf>
    <xf numFmtId="6" fontId="2" fillId="0" borderId="0" xfId="0" applyNumberFormat="1" applyFont="1" applyFill="1" applyAlignment="1">
      <alignment horizontal="right"/>
    </xf>
    <xf numFmtId="164" fontId="2" fillId="0" borderId="0" xfId="0" applyNumberFormat="1" applyFont="1" applyFill="1"/>
    <xf numFmtId="0" fontId="0" fillId="0" borderId="0" xfId="0" applyFill="1"/>
    <xf numFmtId="6" fontId="2" fillId="0" borderId="0" xfId="0" applyNumberFormat="1" applyFont="1" applyFill="1"/>
    <xf numFmtId="0" fontId="2" fillId="0" borderId="2" xfId="0" applyFont="1" applyFill="1" applyBorder="1"/>
    <xf numFmtId="165" fontId="4" fillId="0" borderId="0" xfId="0" applyNumberFormat="1" applyFont="1" applyFill="1" applyBorder="1" applyAlignment="1">
      <alignment horizontal="right" vertical="center"/>
    </xf>
    <xf numFmtId="166" fontId="4" fillId="0" borderId="0" xfId="0" applyNumberFormat="1" applyFont="1" applyBorder="1" applyAlignment="1">
      <alignment horizontal="right" vertical="center"/>
    </xf>
    <xf numFmtId="166" fontId="4" fillId="0" borderId="0" xfId="0" applyNumberFormat="1" applyFont="1" applyFill="1" applyBorder="1" applyAlignment="1">
      <alignment horizontal="right" vertical="center"/>
    </xf>
    <xf numFmtId="164" fontId="4" fillId="0" borderId="0" xfId="0" applyNumberFormat="1" applyFont="1" applyFill="1"/>
    <xf numFmtId="164" fontId="4" fillId="0" borderId="1" xfId="0" applyNumberFormat="1" applyFont="1" applyBorder="1"/>
    <xf numFmtId="166" fontId="4" fillId="0" borderId="1" xfId="0" applyNumberFormat="1" applyFont="1" applyBorder="1" applyAlignment="1">
      <alignment horizontal="right" vertical="center"/>
    </xf>
    <xf numFmtId="6" fontId="4" fillId="0" borderId="1" xfId="0" applyNumberFormat="1" applyFont="1" applyFill="1" applyBorder="1" applyAlignment="1">
      <alignment horizontal="right"/>
    </xf>
    <xf numFmtId="164" fontId="4" fillId="0" borderId="1" xfId="0" applyNumberFormat="1" applyFont="1" applyFill="1" applyBorder="1" applyAlignment="1">
      <alignment horizontal="right"/>
    </xf>
    <xf numFmtId="165" fontId="0" fillId="0" borderId="0" xfId="0" applyNumberFormat="1"/>
    <xf numFmtId="165" fontId="4" fillId="0" borderId="0" xfId="31" applyNumberFormat="1" applyFont="1" applyFill="1" applyAlignment="1">
      <alignment horizontal="right" vertical="top"/>
    </xf>
    <xf numFmtId="0" fontId="4" fillId="0" borderId="0" xfId="31" applyFont="1" applyFill="1" applyAlignment="1">
      <alignment horizontal="left" vertical="top"/>
    </xf>
    <xf numFmtId="0" fontId="4" fillId="0" borderId="0" xfId="31" applyFont="1" applyFill="1" applyAlignment="1">
      <alignment vertical="top"/>
    </xf>
    <xf numFmtId="0" fontId="4" fillId="0" borderId="0" xfId="31" applyFont="1" applyFill="1" applyBorder="1" applyAlignment="1">
      <alignment horizontal="left" vertical="top"/>
    </xf>
    <xf numFmtId="165" fontId="4" fillId="0" borderId="0" xfId="0" applyNumberFormat="1" applyFont="1" applyFill="1" applyBorder="1" applyAlignment="1">
      <alignment vertical="center"/>
    </xf>
    <xf numFmtId="6" fontId="4" fillId="0" borderId="0" xfId="0" applyNumberFormat="1" applyFont="1" applyAlignment="1"/>
    <xf numFmtId="165" fontId="4" fillId="0" borderId="1" xfId="0" applyNumberFormat="1" applyFont="1" applyFill="1" applyBorder="1" applyAlignment="1">
      <alignment vertical="center"/>
    </xf>
    <xf numFmtId="165" fontId="36" fillId="0" borderId="0" xfId="0" applyNumberFormat="1" applyFont="1" applyBorder="1" applyAlignment="1"/>
    <xf numFmtId="165" fontId="4" fillId="0" borderId="1" xfId="31" applyNumberFormat="1" applyFont="1" applyFill="1" applyBorder="1" applyAlignment="1">
      <alignment horizontal="right" vertical="top"/>
    </xf>
    <xf numFmtId="6" fontId="0" fillId="0" borderId="0" xfId="0" applyNumberFormat="1" applyFill="1"/>
    <xf numFmtId="0" fontId="3" fillId="0" borderId="0" xfId="14359" applyFont="1" applyFill="1" applyAlignment="1">
      <alignment horizontal="left" vertical="top"/>
    </xf>
    <xf numFmtId="0" fontId="0" fillId="0" borderId="0" xfId="0" applyFill="1" applyAlignment="1">
      <alignment horizontal="left" wrapText="1"/>
    </xf>
    <xf numFmtId="165" fontId="4" fillId="0" borderId="0" xfId="0" applyNumberFormat="1" applyFont="1" applyFill="1" applyBorder="1"/>
    <xf numFmtId="165" fontId="3" fillId="0" borderId="1" xfId="14359" applyNumberFormat="1" applyFont="1" applyBorder="1" applyAlignment="1">
      <alignment horizontal="right" vertical="top"/>
    </xf>
    <xf numFmtId="165" fontId="4" fillId="0" borderId="1" xfId="0" applyNumberFormat="1" applyFont="1" applyFill="1" applyBorder="1" applyAlignment="1">
      <alignment horizontal="right" vertical="center"/>
    </xf>
    <xf numFmtId="164" fontId="2" fillId="0" borderId="0" xfId="0" applyNumberFormat="1" applyFont="1" applyFill="1" applyBorder="1" applyAlignment="1">
      <alignment horizontal="center" wrapText="1"/>
    </xf>
    <xf numFmtId="164" fontId="4" fillId="0" borderId="0" xfId="0" applyNumberFormat="1" applyFont="1" applyFill="1" applyBorder="1" applyAlignment="1">
      <alignment horizontal="right"/>
    </xf>
    <xf numFmtId="164" fontId="2" fillId="0" borderId="0" xfId="0" applyNumberFormat="1" applyFont="1" applyFill="1" applyBorder="1"/>
    <xf numFmtId="0" fontId="0" fillId="0" borderId="0" xfId="0" applyFill="1" applyAlignment="1">
      <alignment horizontal="left" wrapText="1"/>
    </xf>
  </cellXfs>
  <cellStyles count="14364">
    <cellStyle name="20% - Accent1" xfId="14335" builtinId="30" customBuiltin="1"/>
    <cellStyle name="20% - Accent2" xfId="14339" builtinId="34" customBuiltin="1"/>
    <cellStyle name="20% - Accent3" xfId="14343" builtinId="38" customBuiltin="1"/>
    <cellStyle name="20% - Accent4" xfId="14347" builtinId="42" customBuiltin="1"/>
    <cellStyle name="20% - Accent5" xfId="14351" builtinId="46" customBuiltin="1"/>
    <cellStyle name="20% - Accent6" xfId="14355" builtinId="50" customBuiltin="1"/>
    <cellStyle name="40% - Accent1" xfId="14336" builtinId="31" customBuiltin="1"/>
    <cellStyle name="40% - Accent2" xfId="14340" builtinId="35" customBuiltin="1"/>
    <cellStyle name="40% - Accent3" xfId="14344" builtinId="39" customBuiltin="1"/>
    <cellStyle name="40% - Accent4" xfId="14348" builtinId="43" customBuiltin="1"/>
    <cellStyle name="40% - Accent5" xfId="14352" builtinId="47" customBuiltin="1"/>
    <cellStyle name="40% - Accent6" xfId="14356" builtinId="51" customBuiltin="1"/>
    <cellStyle name="60% - Accent1" xfId="14337" builtinId="32" customBuiltin="1"/>
    <cellStyle name="60% - Accent2" xfId="14341" builtinId="36" customBuiltin="1"/>
    <cellStyle name="60% - Accent3" xfId="14345" builtinId="40" customBuiltin="1"/>
    <cellStyle name="60% - Accent4" xfId="14349" builtinId="44" customBuiltin="1"/>
    <cellStyle name="60% - Accent5" xfId="14353" builtinId="48" customBuiltin="1"/>
    <cellStyle name="60% - Accent6" xfId="14357" builtinId="52" customBuiltin="1"/>
    <cellStyle name="Accent1" xfId="14334" builtinId="29" customBuiltin="1"/>
    <cellStyle name="Accent2" xfId="14338" builtinId="33" customBuiltin="1"/>
    <cellStyle name="Accent3" xfId="14342" builtinId="37" customBuiltin="1"/>
    <cellStyle name="Accent4" xfId="14346" builtinId="41" customBuiltin="1"/>
    <cellStyle name="Accent5" xfId="14350" builtinId="45" customBuiltin="1"/>
    <cellStyle name="Accent6" xfId="14354" builtinId="49" customBuiltin="1"/>
    <cellStyle name="Bad" xfId="14324" builtinId="27" customBuiltin="1"/>
    <cellStyle name="Calculation" xfId="14328" builtinId="22" customBuiltin="1"/>
    <cellStyle name="Check Cell" xfId="14330" builtinId="23" customBuiltin="1"/>
    <cellStyle name="Comma 2" xfId="11"/>
    <cellStyle name="Comma 2 2" xfId="12"/>
    <cellStyle name="Comma 2 2 2" xfId="589"/>
    <cellStyle name="Comma 2 3" xfId="21"/>
    <cellStyle name="Comma 2 3 2" xfId="1949"/>
    <cellStyle name="Comma 3" xfId="20"/>
    <cellStyle name="Currency 2" xfId="23"/>
    <cellStyle name="Currency 3" xfId="24"/>
    <cellStyle name="Currency 3 2" xfId="14358"/>
    <cellStyle name="Currency 4" xfId="25"/>
    <cellStyle name="Currency 4 2" xfId="26"/>
    <cellStyle name="Currency 4 3" xfId="27"/>
    <cellStyle name="Currency 5" xfId="22"/>
    <cellStyle name="Currency 6" xfId="41"/>
    <cellStyle name="Currency 6 2" xfId="273"/>
    <cellStyle name="Explanatory Text" xfId="14332" builtinId="53" customBuilti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18"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268" builtinId="9" hidden="1"/>
    <cellStyle name="Followed Hyperlink" xfId="269" builtinId="9" hidden="1"/>
    <cellStyle name="Followed Hyperlink" xfId="271" builtinId="9" hidden="1"/>
    <cellStyle name="Followed Hyperlink" xfId="270"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668"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818" builtinId="9" hidden="1"/>
    <cellStyle name="Followed Hyperlink" xfId="819" builtinId="9" hidden="1"/>
    <cellStyle name="Followed Hyperlink" xfId="821" builtinId="9" hidden="1"/>
    <cellStyle name="Followed Hyperlink" xfId="820"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588" builtinId="9" hidden="1"/>
    <cellStyle name="Followed Hyperlink" xfId="587" builtinId="9" hidden="1"/>
    <cellStyle name="Followed Hyperlink" xfId="586" builtinId="9" hidden="1"/>
    <cellStyle name="Followed Hyperlink" xfId="585" builtinId="9" hidden="1"/>
    <cellStyle name="Followed Hyperlink" xfId="583" builtinId="9" hidden="1"/>
    <cellStyle name="Followed Hyperlink" xfId="584" builtinId="9" hidden="1"/>
    <cellStyle name="Followed Hyperlink" xfId="579" builtinId="9" hidden="1"/>
    <cellStyle name="Followed Hyperlink" xfId="578"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189"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339" builtinId="9" hidden="1"/>
    <cellStyle name="Followed Hyperlink" xfId="1340" builtinId="9" hidden="1"/>
    <cellStyle name="Followed Hyperlink" xfId="1342" builtinId="9" hidden="1"/>
    <cellStyle name="Followed Hyperlink" xfId="1341"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724"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725"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034"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035"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334"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335"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19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633"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634"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1951"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2932"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2933"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1954"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231"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232"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19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530"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531"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831"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832"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140"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141"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440"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441"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0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739"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740"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057"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038"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039"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4060"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337"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338"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40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636"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637"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91" builtinId="9" hidden="1"/>
    <cellStyle name="Followed Hyperlink" xfId="1121" builtinId="9" hidden="1"/>
    <cellStyle name="Followed Hyperlink" xfId="1120" builtinId="9" hidden="1"/>
    <cellStyle name="Followed Hyperlink" xfId="582" builtinId="9" hidden="1"/>
    <cellStyle name="Followed Hyperlink" xfId="1641" builtinId="9" hidden="1"/>
    <cellStyle name="Followed Hyperlink" xfId="4056" builtinId="9" hidden="1"/>
    <cellStyle name="Followed Hyperlink" xfId="1640" builtinId="9" hidden="1"/>
    <cellStyle name="Followed Hyperlink" xfId="1647"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5930"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5931"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240"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241"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540"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541"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1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839"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840"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6157"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1"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138"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139"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6160"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437"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438"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61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736"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737"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1643" builtinId="9" hidden="1"/>
    <cellStyle name="Followed Hyperlink" xfId="592" builtinId="9" hidden="1"/>
    <cellStyle name="Followed Hyperlink" xfId="4058" builtinId="9" hidden="1"/>
    <cellStyle name="Followed Hyperlink" xfId="1950" builtinId="9" hidden="1"/>
    <cellStyle name="Followed Hyperlink" xfId="576" builtinId="9" hidden="1"/>
    <cellStyle name="Followed Hyperlink" xfId="6155" builtinId="9" hidden="1"/>
    <cellStyle name="Followed Hyperlink" xfId="580" builtinId="9" hidden="1"/>
    <cellStyle name="Followed Hyperlink" xfId="58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029"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173" builtinId="9" hidden="1"/>
    <cellStyle name="Followed Hyperlink" xfId="8174" builtinId="9" hidden="1"/>
    <cellStyle name="Followed Hyperlink" xfId="8175" builtinId="9" hidden="1"/>
    <cellStyle name="Followed Hyperlink" xfId="8176" builtinId="9" hidden="1"/>
    <cellStyle name="Followed Hyperlink" xfId="8177" builtinId="9" hidden="1"/>
    <cellStyle name="Followed Hyperlink" xfId="8178" builtinId="9" hidden="1"/>
    <cellStyle name="Followed Hyperlink" xfId="8179" builtinId="9" hidden="1"/>
    <cellStyle name="Followed Hyperlink" xfId="8030" builtinId="9" hidden="1"/>
    <cellStyle name="Followed Hyperlink" xfId="8180" builtinId="9" hidden="1"/>
    <cellStyle name="Followed Hyperlink" xfId="8181" builtinId="9" hidden="1"/>
    <cellStyle name="Followed Hyperlink" xfId="8182" builtinId="9" hidden="1"/>
    <cellStyle name="Followed Hyperlink" xfId="8183" builtinId="9" hidden="1"/>
    <cellStyle name="Followed Hyperlink" xfId="8184" builtinId="9" hidden="1"/>
    <cellStyle name="Followed Hyperlink" xfId="8185" builtinId="9" hidden="1"/>
    <cellStyle name="Followed Hyperlink" xfId="8186" builtinId="9" hidden="1"/>
    <cellStyle name="Followed Hyperlink" xfId="8187" builtinId="9" hidden="1"/>
    <cellStyle name="Followed Hyperlink" xfId="8188" builtinId="9" hidden="1"/>
    <cellStyle name="Followed Hyperlink" xfId="8189" builtinId="9" hidden="1"/>
    <cellStyle name="Followed Hyperlink" xfId="8190" builtinId="9" hidden="1"/>
    <cellStyle name="Followed Hyperlink" xfId="8191" builtinId="9" hidden="1"/>
    <cellStyle name="Followed Hyperlink" xfId="8192" builtinId="9" hidden="1"/>
    <cellStyle name="Followed Hyperlink" xfId="8193" builtinId="9" hidden="1"/>
    <cellStyle name="Followed Hyperlink" xfId="8194" builtinId="9" hidden="1"/>
    <cellStyle name="Followed Hyperlink" xfId="8195" builtinId="9" hidden="1"/>
    <cellStyle name="Followed Hyperlink" xfId="8196" builtinId="9" hidden="1"/>
    <cellStyle name="Followed Hyperlink" xfId="8197" builtinId="9" hidden="1"/>
    <cellStyle name="Followed Hyperlink" xfId="8198" builtinId="9" hidden="1"/>
    <cellStyle name="Followed Hyperlink" xfId="8199"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5" builtinId="9" hidden="1"/>
    <cellStyle name="Followed Hyperlink" xfId="8206" builtinId="9" hidden="1"/>
    <cellStyle name="Followed Hyperlink" xfId="8207" builtinId="9" hidden="1"/>
    <cellStyle name="Followed Hyperlink" xfId="8208" builtinId="9" hidden="1"/>
    <cellStyle name="Followed Hyperlink" xfId="8209" builtinId="9" hidden="1"/>
    <cellStyle name="Followed Hyperlink" xfId="8210" builtinId="9" hidden="1"/>
    <cellStyle name="Followed Hyperlink" xfId="8211" builtinId="9" hidden="1"/>
    <cellStyle name="Followed Hyperlink" xfId="8212" builtinId="9" hidden="1"/>
    <cellStyle name="Followed Hyperlink" xfId="8213" builtinId="9" hidden="1"/>
    <cellStyle name="Followed Hyperlink" xfId="8214" builtinId="9" hidden="1"/>
    <cellStyle name="Followed Hyperlink" xfId="8215" builtinId="9" hidden="1"/>
    <cellStyle name="Followed Hyperlink" xfId="8216" builtinId="9" hidden="1"/>
    <cellStyle name="Followed Hyperlink" xfId="8217" builtinId="9" hidden="1"/>
    <cellStyle name="Followed Hyperlink" xfId="8218" builtinId="9" hidden="1"/>
    <cellStyle name="Followed Hyperlink" xfId="8219" builtinId="9" hidden="1"/>
    <cellStyle name="Followed Hyperlink" xfId="8220" builtinId="9" hidden="1"/>
    <cellStyle name="Followed Hyperlink" xfId="8221" builtinId="9" hidden="1"/>
    <cellStyle name="Followed Hyperlink" xfId="8222" builtinId="9" hidden="1"/>
    <cellStyle name="Followed Hyperlink" xfId="8223" builtinId="9" hidden="1"/>
    <cellStyle name="Followed Hyperlink" xfId="8224" builtinId="9" hidden="1"/>
    <cellStyle name="Followed Hyperlink" xfId="8225" builtinId="9" hidden="1"/>
    <cellStyle name="Followed Hyperlink" xfId="8226" builtinId="9" hidden="1"/>
    <cellStyle name="Followed Hyperlink" xfId="8227" builtinId="9" hidden="1"/>
    <cellStyle name="Followed Hyperlink" xfId="8228" builtinId="9" hidden="1"/>
    <cellStyle name="Followed Hyperlink" xfId="8229" builtinId="9" hidden="1"/>
    <cellStyle name="Followed Hyperlink" xfId="8230" builtinId="9" hidden="1"/>
    <cellStyle name="Followed Hyperlink" xfId="8231"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337"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338"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637"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638"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2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8936"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8937"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8255"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235"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236"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8257"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590" builtinId="9" hidden="1"/>
    <cellStyle name="Followed Hyperlink" xfId="9591" builtinId="9" hidden="1"/>
    <cellStyle name="Followed Hyperlink" xfId="9592" builtinId="9" hidden="1"/>
    <cellStyle name="Followed Hyperlink" xfId="9593" builtinId="9" hidden="1"/>
    <cellStyle name="Followed Hyperlink" xfId="9594" builtinId="9" hidden="1"/>
    <cellStyle name="Followed Hyperlink" xfId="9595" builtinId="9" hidden="1"/>
    <cellStyle name="Followed Hyperlink" xfId="9596" builtinId="9" hidden="1"/>
    <cellStyle name="Followed Hyperlink" xfId="9597" builtinId="9" hidden="1"/>
    <cellStyle name="Followed Hyperlink" xfId="9598" builtinId="9" hidden="1"/>
    <cellStyle name="Followed Hyperlink" xfId="9599" builtinId="9" hidden="1"/>
    <cellStyle name="Followed Hyperlink" xfId="9600" builtinId="9" hidden="1"/>
    <cellStyle name="Followed Hyperlink" xfId="9601" builtinId="9" hidden="1"/>
    <cellStyle name="Followed Hyperlink" xfId="9602" builtinId="9" hidden="1"/>
    <cellStyle name="Followed Hyperlink" xfId="9603" builtinId="9" hidden="1"/>
    <cellStyle name="Followed Hyperlink" xfId="9604" builtinId="9" hidden="1"/>
    <cellStyle name="Followed Hyperlink" xfId="9605" builtinId="9" hidden="1"/>
    <cellStyle name="Followed Hyperlink" xfId="9606" builtinId="9" hidden="1"/>
    <cellStyle name="Followed Hyperlink" xfId="9607" builtinId="9" hidden="1"/>
    <cellStyle name="Followed Hyperlink" xfId="9608" builtinId="9" hidden="1"/>
    <cellStyle name="Followed Hyperlink" xfId="9609" builtinId="9" hidden="1"/>
    <cellStyle name="Followed Hyperlink" xfId="9610" builtinId="9" hidden="1"/>
    <cellStyle name="Followed Hyperlink" xfId="9534" builtinId="9" hidden="1"/>
    <cellStyle name="Followed Hyperlink" xfId="9611" builtinId="9" hidden="1"/>
    <cellStyle name="Followed Hyperlink" xfId="9612" builtinId="9" hidden="1"/>
    <cellStyle name="Followed Hyperlink" xfId="9613" builtinId="9" hidden="1"/>
    <cellStyle name="Followed Hyperlink" xfId="9614" builtinId="9" hidden="1"/>
    <cellStyle name="Followed Hyperlink" xfId="9615" builtinId="9" hidden="1"/>
    <cellStyle name="Followed Hyperlink" xfId="9616"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535"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82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833"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834"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4063" builtinId="9" hidden="1"/>
    <cellStyle name="Followed Hyperlink" xfId="4062" builtinId="9" hidden="1"/>
    <cellStyle name="Followed Hyperlink" xfId="6158" builtinId="9" hidden="1"/>
    <cellStyle name="Followed Hyperlink" xfId="1646" builtinId="9" hidden="1"/>
    <cellStyle name="Followed Hyperlink" xfId="581" builtinId="9" hidden="1"/>
    <cellStyle name="Followed Hyperlink" xfId="8254" builtinId="9" hidden="1"/>
    <cellStyle name="Followed Hyperlink" xfId="577" builtinId="9" hidden="1"/>
    <cellStyle name="Followed Hyperlink" xfId="7961"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126"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127"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433"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434"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733"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734"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3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097" builtinId="9" hidden="1"/>
    <cellStyle name="Followed Hyperlink" xfId="11098" builtinId="9" hidden="1"/>
    <cellStyle name="Followed Hyperlink" xfId="11099" builtinId="9" hidden="1"/>
    <cellStyle name="Followed Hyperlink" xfId="11100" builtinId="9" hidden="1"/>
    <cellStyle name="Followed Hyperlink" xfId="11101" builtinId="9" hidden="1"/>
    <cellStyle name="Followed Hyperlink" xfId="11102" builtinId="9" hidden="1"/>
    <cellStyle name="Followed Hyperlink" xfId="11103" builtinId="9" hidden="1"/>
    <cellStyle name="Followed Hyperlink" xfId="11104" builtinId="9" hidden="1"/>
    <cellStyle name="Followed Hyperlink" xfId="11105" builtinId="9" hidden="1"/>
    <cellStyle name="Followed Hyperlink" xfId="11106" builtinId="9" hidden="1"/>
    <cellStyle name="Followed Hyperlink" xfId="11107" builtinId="9" hidden="1"/>
    <cellStyle name="Followed Hyperlink" xfId="11108" builtinId="9" hidden="1"/>
    <cellStyle name="Followed Hyperlink" xfId="11032" builtinId="9" hidden="1"/>
    <cellStyle name="Followed Hyperlink" xfId="11109" builtinId="9" hidden="1"/>
    <cellStyle name="Followed Hyperlink" xfId="11110" builtinId="9" hidden="1"/>
    <cellStyle name="Followed Hyperlink" xfId="11111" builtinId="9" hidden="1"/>
    <cellStyle name="Followed Hyperlink" xfId="11112"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8"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033"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0" builtinId="9" hidden="1"/>
    <cellStyle name="Followed Hyperlink" xfId="11191" builtinId="9" hidden="1"/>
    <cellStyle name="Followed Hyperlink" xfId="11192" builtinId="9" hidden="1"/>
    <cellStyle name="Followed Hyperlink" xfId="11193" builtinId="9" hidden="1"/>
    <cellStyle name="Followed Hyperlink" xfId="11194" builtinId="9" hidden="1"/>
    <cellStyle name="Followed Hyperlink" xfId="11195" builtinId="9" hidden="1"/>
    <cellStyle name="Followed Hyperlink" xfId="11196" builtinId="9" hidden="1"/>
    <cellStyle name="Followed Hyperlink" xfId="11197" builtinId="9" hidden="1"/>
    <cellStyle name="Followed Hyperlink" xfId="11198" builtinId="9" hidden="1"/>
    <cellStyle name="Followed Hyperlink" xfId="11199" builtinId="9" hidden="1"/>
    <cellStyle name="Followed Hyperlink" xfId="11200" builtinId="9" hidden="1"/>
    <cellStyle name="Followed Hyperlink" xfId="11201" builtinId="9" hidden="1"/>
    <cellStyle name="Followed Hyperlink" xfId="11202" builtinId="9" hidden="1"/>
    <cellStyle name="Followed Hyperlink" xfId="11203" builtinId="9" hidden="1"/>
    <cellStyle name="Followed Hyperlink" xfId="11204" builtinId="9" hidden="1"/>
    <cellStyle name="Followed Hyperlink" xfId="11205" builtinId="9" hidden="1"/>
    <cellStyle name="Followed Hyperlink" xfId="11206" builtinId="9" hidden="1"/>
    <cellStyle name="Followed Hyperlink" xfId="11207" builtinId="9" hidden="1"/>
    <cellStyle name="Followed Hyperlink" xfId="11208" builtinId="9" hidden="1"/>
    <cellStyle name="Followed Hyperlink" xfId="11209" builtinId="9" hidden="1"/>
    <cellStyle name="Followed Hyperlink" xfId="11210" builtinId="9" hidden="1"/>
    <cellStyle name="Followed Hyperlink" xfId="11211" builtinId="9" hidden="1"/>
    <cellStyle name="Followed Hyperlink" xfId="11212" builtinId="9" hidden="1"/>
    <cellStyle name="Followed Hyperlink" xfId="11213" builtinId="9" hidden="1"/>
    <cellStyle name="Followed Hyperlink" xfId="11214" builtinId="9" hidden="1"/>
    <cellStyle name="Followed Hyperlink" xfId="11215" builtinId="9" hidden="1"/>
    <cellStyle name="Followed Hyperlink" xfId="11216" builtinId="9" hidden="1"/>
    <cellStyle name="Followed Hyperlink" xfId="11217" builtinId="9" hidden="1"/>
    <cellStyle name="Followed Hyperlink" xfId="11218"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24" builtinId="9" hidden="1"/>
    <cellStyle name="Followed Hyperlink" xfId="11225" builtinId="9" hidden="1"/>
    <cellStyle name="Followed Hyperlink" xfId="11226"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0353"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331"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332"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03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630" builtinId="9" hidden="1"/>
    <cellStyle name="Followed Hyperlink" xfId="11707" builtinId="9" hidden="1"/>
    <cellStyle name="Followed Hyperlink" xfId="11708" builtinId="9" hidden="1"/>
    <cellStyle name="Followed Hyperlink" xfId="11709" builtinId="9" hidden="1"/>
    <cellStyle name="Followed Hyperlink" xfId="11710"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631"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0356"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1929"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1930"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6163" builtinId="9" hidden="1"/>
    <cellStyle name="Followed Hyperlink" xfId="6162" builtinId="9" hidden="1"/>
    <cellStyle name="Followed Hyperlink" xfId="8256" builtinId="9" hidden="1"/>
    <cellStyle name="Followed Hyperlink" xfId="4059" builtinId="9" hidden="1"/>
    <cellStyle name="Followed Hyperlink" xfId="575" builtinId="9" hidden="1"/>
    <cellStyle name="Followed Hyperlink" xfId="10351" builtinId="9" hidden="1"/>
    <cellStyle name="Followed Hyperlink" xfId="1642" builtinId="9" hidden="1"/>
    <cellStyle name="Followed Hyperlink" xfId="10058"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22"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223"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585" builtinId="9" hidden="1"/>
    <cellStyle name="Followed Hyperlink" xfId="12586" builtinId="9" hidden="1"/>
    <cellStyle name="Followed Hyperlink" xfId="12587" builtinId="9" hidden="1"/>
    <cellStyle name="Followed Hyperlink" xfId="12588" builtinId="9" hidden="1"/>
    <cellStyle name="Followed Hyperlink" xfId="12589" builtinId="9" hidden="1"/>
    <cellStyle name="Followed Hyperlink" xfId="12590"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6" builtinId="9" hidden="1"/>
    <cellStyle name="Followed Hyperlink" xfId="12597" builtinId="9" hidden="1"/>
    <cellStyle name="Followed Hyperlink" xfId="12598" builtinId="9" hidden="1"/>
    <cellStyle name="Followed Hyperlink" xfId="12599"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527"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69" builtinId="9" hidden="1"/>
    <cellStyle name="Followed Hyperlink" xfId="12670" builtinId="9" hidden="1"/>
    <cellStyle name="Followed Hyperlink" xfId="12671" builtinId="9" hidden="1"/>
    <cellStyle name="Followed Hyperlink" xfId="12672" builtinId="9" hidden="1"/>
    <cellStyle name="Followed Hyperlink" xfId="12673" builtinId="9" hidden="1"/>
    <cellStyle name="Followed Hyperlink" xfId="12674" builtinId="9" hidden="1"/>
    <cellStyle name="Followed Hyperlink" xfId="12675" builtinId="9" hidden="1"/>
    <cellStyle name="Followed Hyperlink" xfId="12676" builtinId="9" hidden="1"/>
    <cellStyle name="Followed Hyperlink" xfId="12677" builtinId="9" hidden="1"/>
    <cellStyle name="Followed Hyperlink" xfId="12528" builtinId="9" hidden="1"/>
    <cellStyle name="Followed Hyperlink" xfId="12678" builtinId="9" hidden="1"/>
    <cellStyle name="Followed Hyperlink" xfId="12679" builtinId="9" hidden="1"/>
    <cellStyle name="Followed Hyperlink" xfId="12680" builtinId="9" hidden="1"/>
    <cellStyle name="Followed Hyperlink" xfId="12681" builtinId="9" hidden="1"/>
    <cellStyle name="Followed Hyperlink" xfId="12682" builtinId="9" hidden="1"/>
    <cellStyle name="Followed Hyperlink" xfId="12683" builtinId="9" hidden="1"/>
    <cellStyle name="Followed Hyperlink" xfId="12684" builtinId="9" hidden="1"/>
    <cellStyle name="Followed Hyperlink" xfId="12685" builtinId="9" hidden="1"/>
    <cellStyle name="Followed Hyperlink" xfId="12686" builtinId="9" hidden="1"/>
    <cellStyle name="Followed Hyperlink" xfId="12687" builtinId="9" hidden="1"/>
    <cellStyle name="Followed Hyperlink" xfId="12688" builtinId="9" hidden="1"/>
    <cellStyle name="Followed Hyperlink" xfId="12689" builtinId="9" hidden="1"/>
    <cellStyle name="Followed Hyperlink" xfId="12690" builtinId="9" hidden="1"/>
    <cellStyle name="Followed Hyperlink" xfId="12691" builtinId="9" hidden="1"/>
    <cellStyle name="Followed Hyperlink" xfId="12692" builtinId="9" hidden="1"/>
    <cellStyle name="Followed Hyperlink" xfId="12693" builtinId="9" hidden="1"/>
    <cellStyle name="Followed Hyperlink" xfId="12694" builtinId="9" hidden="1"/>
    <cellStyle name="Followed Hyperlink" xfId="12695"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827"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828"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24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126"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127"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2448"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425"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426"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24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724"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725"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2450"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023"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024"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590" builtinId="9" hidden="1"/>
    <cellStyle name="Followed Hyperlink" xfId="898" builtinId="9" hidden="1"/>
    <cellStyle name="Followed Hyperlink" xfId="5929" builtinId="9" hidden="1"/>
    <cellStyle name="Followed Hyperlink" xfId="6156" builtinId="9" hidden="1"/>
    <cellStyle name="Followed Hyperlink" xfId="1648" builtinId="9" hidden="1"/>
    <cellStyle name="Followed Hyperlink" xfId="1343" builtinId="9" hidden="1"/>
    <cellStyle name="Followed Hyperlink" xfId="10352" builtinId="9" hidden="1"/>
    <cellStyle name="Followed Hyperlink" xfId="3755" builtinId="9" hidden="1"/>
    <cellStyle name="Followed Hyperlink" xfId="8260" builtinId="9" hidden="1"/>
    <cellStyle name="Followed Hyperlink" xfId="8259" builtinId="9" hidden="1"/>
    <cellStyle name="Followed Hyperlink" xfId="10354" builtinId="9" hidden="1"/>
    <cellStyle name="Followed Hyperlink" xfId="6159" builtinId="9" hidden="1"/>
    <cellStyle name="Followed Hyperlink" xfId="1644" builtinId="9" hidden="1"/>
    <cellStyle name="Followed Hyperlink" xfId="12447" builtinId="9" hidden="1"/>
    <cellStyle name="Followed Hyperlink" xfId="1" builtinId="9" hidden="1"/>
    <cellStyle name="Followed Hyperlink" xfId="12154"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Good" xfId="14323" builtinId="26" customBuiltin="1"/>
    <cellStyle name="Heading 1" xfId="14319" builtinId="16" customBuiltin="1"/>
    <cellStyle name="Heading 2" xfId="14320" builtinId="17" customBuiltin="1"/>
    <cellStyle name="Heading 3" xfId="14321" builtinId="18" customBuiltin="1"/>
    <cellStyle name="Heading 4" xfId="14322" builtinId="19" customBuiltin="1"/>
    <cellStyle name="Hyperlink 2" xfId="3"/>
    <cellStyle name="Hyperlink 3" xfId="4"/>
    <cellStyle name="Input" xfId="14326" builtinId="20" customBuiltin="1"/>
    <cellStyle name="Label" xfId="28"/>
    <cellStyle name="Label No Shade" xfId="29"/>
    <cellStyle name="Label Shaded" xfId="30"/>
    <cellStyle name="Linked Cell" xfId="14329" builtinId="24" customBuiltin="1"/>
    <cellStyle name="Neutral" xfId="14325" builtinId="28" customBuiltin="1"/>
    <cellStyle name="Normal" xfId="0" builtinId="0"/>
    <cellStyle name="Normal 2" xfId="5"/>
    <cellStyle name="Normal 2 2" xfId="13"/>
    <cellStyle name="Normal 2 2 2" xfId="31"/>
    <cellStyle name="Normal 2 2 2 2" xfId="14317"/>
    <cellStyle name="Normal 2 2 3" xfId="14318"/>
    <cellStyle name="Normal 2 3" xfId="15"/>
    <cellStyle name="Normal 2 3 2" xfId="32"/>
    <cellStyle name="Normal 2 3 2 2" xfId="14308"/>
    <cellStyle name="Normal 2 4" xfId="9"/>
    <cellStyle name="Normal 2 4 2" xfId="33"/>
    <cellStyle name="Normal 2 4 2 2" xfId="14312"/>
    <cellStyle name="Normal 2 4 3" xfId="14359"/>
    <cellStyle name="Normal 2 5" xfId="8"/>
    <cellStyle name="Normal 2 5 2" xfId="14315"/>
    <cellStyle name="Normal 2 5 3" xfId="14360"/>
    <cellStyle name="Normal 2 6" xfId="14311"/>
    <cellStyle name="Normal 3" xfId="6"/>
    <cellStyle name="Normal 3 2" xfId="16"/>
    <cellStyle name="Normal 3 2 2" xfId="1952"/>
    <cellStyle name="Normal 3 2 3" xfId="14309"/>
    <cellStyle name="Normal 3 3" xfId="14"/>
    <cellStyle name="Normal 3 3 2" xfId="14310"/>
    <cellStyle name="Normal 3 4" xfId="19"/>
    <cellStyle name="Normal 3 4 2" xfId="14313"/>
    <cellStyle name="Normal 4" xfId="7"/>
    <cellStyle name="Normal 4 2" xfId="35"/>
    <cellStyle name="Normal 4 2 2" xfId="14314"/>
    <cellStyle name="Normal 4 2 3" xfId="14361"/>
    <cellStyle name="Normal 4 3" xfId="36"/>
    <cellStyle name="Normal 4 3 2" xfId="1956"/>
    <cellStyle name="Normal 4 4" xfId="34"/>
    <cellStyle name="Normal 4 4 2" xfId="350"/>
    <cellStyle name="Normal 5" xfId="2"/>
    <cellStyle name="Normal 5 2" xfId="18"/>
    <cellStyle name="Normal 5 2 2" xfId="349"/>
    <cellStyle name="Normal 5 2 2 2" xfId="1957"/>
    <cellStyle name="Normal 5 2 2 3" xfId="14316"/>
    <cellStyle name="Normal 5 2 3" xfId="573"/>
    <cellStyle name="Normal 5 2 4" xfId="1645"/>
    <cellStyle name="Normal 5 3" xfId="10"/>
    <cellStyle name="Normal 5 4" xfId="37"/>
    <cellStyle name="Normal 6" xfId="17"/>
    <cellStyle name="Normal 6 2" xfId="38"/>
    <cellStyle name="Normal 6 2 2" xfId="351"/>
    <cellStyle name="Normal 6 2 3" xfId="574"/>
    <cellStyle name="Normal 7" xfId="40"/>
    <cellStyle name="Normal 7 2" xfId="272"/>
    <cellStyle name="Normal 8" xfId="822"/>
    <cellStyle name="Normal 8 2" xfId="1953"/>
    <cellStyle name="Normal 8 3" xfId="14307"/>
    <cellStyle name="Note 2" xfId="14362"/>
    <cellStyle name="Output" xfId="14327" builtinId="21" customBuiltin="1"/>
    <cellStyle name="Percent 2" xfId="117"/>
    <cellStyle name="Text Entry" xfId="39"/>
    <cellStyle name="Title 2" xfId="14363"/>
    <cellStyle name="Total" xfId="14333" builtinId="25" customBuiltin="1"/>
    <cellStyle name="Warning Text" xfId="14331"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5" x14ac:dyDescent="0.25"/>
  <cols>
    <col min="1" max="1" width="12.7109375" style="32" customWidth="1"/>
    <col min="2" max="2" width="50.7109375" style="32" customWidth="1"/>
    <col min="3" max="3" width="16.140625" style="32" bestFit="1" customWidth="1"/>
    <col min="4" max="5" width="14.7109375" customWidth="1"/>
    <col min="6" max="6" width="15.7109375" customWidth="1"/>
    <col min="7" max="7" width="9.140625" customWidth="1"/>
    <col min="8" max="8" width="14.140625" style="32" customWidth="1"/>
    <col min="9" max="9" width="9.140625" customWidth="1"/>
    <col min="10" max="10" width="13.7109375" customWidth="1"/>
    <col min="11" max="11" width="9.140625" customWidth="1"/>
    <col min="12" max="12" width="11.42578125" customWidth="1"/>
    <col min="13" max="13" width="15.85546875" customWidth="1"/>
    <col min="14" max="14" width="9.140625" customWidth="1"/>
    <col min="15" max="15" width="9.140625" style="24" customWidth="1"/>
  </cols>
  <sheetData>
    <row r="1" spans="1:15" ht="72" x14ac:dyDescent="0.25">
      <c r="A1" s="2" t="s">
        <v>0</v>
      </c>
      <c r="B1" s="3" t="s">
        <v>1</v>
      </c>
      <c r="C1" s="25" t="s">
        <v>175</v>
      </c>
      <c r="D1" s="4" t="s">
        <v>2</v>
      </c>
      <c r="E1" s="5" t="s">
        <v>3</v>
      </c>
      <c r="F1" s="4" t="s">
        <v>183</v>
      </c>
      <c r="G1" s="4" t="s">
        <v>4</v>
      </c>
      <c r="H1" s="25" t="s">
        <v>5</v>
      </c>
      <c r="I1" s="4" t="s">
        <v>6</v>
      </c>
      <c r="J1" s="4" t="s">
        <v>7</v>
      </c>
      <c r="K1" s="4" t="s">
        <v>8</v>
      </c>
      <c r="L1" s="19" t="s">
        <v>9</v>
      </c>
      <c r="M1" s="4" t="s">
        <v>186</v>
      </c>
      <c r="N1" s="5" t="s">
        <v>10</v>
      </c>
      <c r="O1" s="59"/>
    </row>
    <row r="2" spans="1:15" x14ac:dyDescent="0.25">
      <c r="A2" s="45" t="s">
        <v>14</v>
      </c>
      <c r="B2" s="45" t="s">
        <v>55</v>
      </c>
      <c r="C2" s="44">
        <v>13843669</v>
      </c>
      <c r="D2" s="44">
        <v>1000000</v>
      </c>
      <c r="E2" s="7">
        <f t="shared" ref="E2:E33" si="0">D2/C2</f>
        <v>7.2235185628896498E-2</v>
      </c>
      <c r="F2" s="18">
        <v>4211695</v>
      </c>
      <c r="G2" s="7">
        <f t="shared" ref="G2:G33" si="1">F2/C2</f>
        <v>0.30423257013729527</v>
      </c>
      <c r="H2" s="35">
        <v>1100000</v>
      </c>
      <c r="I2" s="7">
        <f t="shared" ref="I2:I33" si="2">H2/C2</f>
        <v>7.9458704191786148E-2</v>
      </c>
      <c r="J2" s="28">
        <v>122632</v>
      </c>
      <c r="K2" s="7">
        <f t="shared" ref="K2:K33" si="3">J2/C2</f>
        <v>8.8583452840428362E-3</v>
      </c>
      <c r="L2" s="20">
        <v>0.94</v>
      </c>
      <c r="M2" s="8">
        <v>7409342</v>
      </c>
      <c r="N2" s="29">
        <f t="shared" ref="N2:N33" si="4">M2/C2</f>
        <v>0.5352151947579793</v>
      </c>
      <c r="O2" s="29"/>
    </row>
    <row r="3" spans="1:15" x14ac:dyDescent="0.25">
      <c r="A3" s="46" t="s">
        <v>15</v>
      </c>
      <c r="B3" s="46" t="s">
        <v>56</v>
      </c>
      <c r="C3" s="44">
        <v>29679404</v>
      </c>
      <c r="D3" s="44">
        <v>0</v>
      </c>
      <c r="E3" s="27">
        <f t="shared" si="0"/>
        <v>0</v>
      </c>
      <c r="F3" s="18">
        <v>11481724</v>
      </c>
      <c r="G3" s="27">
        <f t="shared" si="1"/>
        <v>0.38685830753205153</v>
      </c>
      <c r="H3" s="48"/>
      <c r="I3" s="27">
        <f t="shared" si="2"/>
        <v>0</v>
      </c>
      <c r="J3" s="28">
        <v>600000</v>
      </c>
      <c r="K3" s="27">
        <f t="shared" si="3"/>
        <v>2.0216039378688332E-2</v>
      </c>
      <c r="L3" s="20">
        <v>0.99687999999999999</v>
      </c>
      <c r="M3" s="8">
        <v>17597680</v>
      </c>
      <c r="N3" s="29">
        <f t="shared" si="4"/>
        <v>0.59292565308926015</v>
      </c>
      <c r="O3" s="29"/>
    </row>
    <row r="4" spans="1:15" x14ac:dyDescent="0.25">
      <c r="A4" s="45" t="s">
        <v>16</v>
      </c>
      <c r="B4" s="45" t="s">
        <v>57</v>
      </c>
      <c r="C4" s="44">
        <v>20532991</v>
      </c>
      <c r="D4" s="44">
        <v>905300</v>
      </c>
      <c r="E4" s="27">
        <f t="shared" si="0"/>
        <v>4.4090020786547855E-2</v>
      </c>
      <c r="F4" s="18">
        <v>3497992</v>
      </c>
      <c r="G4" s="27">
        <f t="shared" si="1"/>
        <v>0.17035959349517077</v>
      </c>
      <c r="H4" s="48"/>
      <c r="I4" s="27">
        <f t="shared" si="2"/>
        <v>0</v>
      </c>
      <c r="J4" s="28">
        <v>200000</v>
      </c>
      <c r="K4" s="27">
        <f t="shared" si="3"/>
        <v>9.7404221333365418E-3</v>
      </c>
      <c r="L4" s="20">
        <v>0.995</v>
      </c>
      <c r="M4" s="8">
        <v>15929699</v>
      </c>
      <c r="N4" s="29">
        <f t="shared" si="4"/>
        <v>0.77580996358494481</v>
      </c>
      <c r="O4" s="29"/>
    </row>
    <row r="5" spans="1:15" x14ac:dyDescent="0.25">
      <c r="A5" s="46" t="s">
        <v>17</v>
      </c>
      <c r="B5" s="46" t="s">
        <v>58</v>
      </c>
      <c r="C5" s="44">
        <v>12355356</v>
      </c>
      <c r="D5" s="44">
        <v>1398501</v>
      </c>
      <c r="E5" s="27">
        <f t="shared" si="0"/>
        <v>0.11318985871390513</v>
      </c>
      <c r="F5" s="35">
        <v>2961190</v>
      </c>
      <c r="G5" s="27">
        <f t="shared" si="1"/>
        <v>0.23966852917876263</v>
      </c>
      <c r="H5" s="35"/>
      <c r="I5" s="27">
        <f t="shared" si="2"/>
        <v>0</v>
      </c>
      <c r="J5" s="28">
        <v>0</v>
      </c>
      <c r="K5" s="27">
        <f t="shared" si="3"/>
        <v>0</v>
      </c>
      <c r="L5" s="20">
        <v>0.95048999999999995</v>
      </c>
      <c r="M5" s="8">
        <v>7995665</v>
      </c>
      <c r="N5" s="29">
        <f t="shared" si="4"/>
        <v>0.64714161210733223</v>
      </c>
      <c r="O5" s="29"/>
    </row>
    <row r="6" spans="1:15" x14ac:dyDescent="0.25">
      <c r="A6" s="46" t="s">
        <v>18</v>
      </c>
      <c r="B6" s="46" t="s">
        <v>59</v>
      </c>
      <c r="C6" s="44">
        <v>33196077</v>
      </c>
      <c r="D6" s="44">
        <v>824700</v>
      </c>
      <c r="E6" s="27">
        <f t="shared" si="0"/>
        <v>2.4843296995605835E-2</v>
      </c>
      <c r="F6" s="18">
        <v>5638218</v>
      </c>
      <c r="G6" s="27">
        <f t="shared" si="1"/>
        <v>0.16984591281674638</v>
      </c>
      <c r="H6" s="35">
        <v>2935300</v>
      </c>
      <c r="I6" s="27">
        <f t="shared" si="2"/>
        <v>8.8423098910151335E-2</v>
      </c>
      <c r="J6" s="28">
        <v>0</v>
      </c>
      <c r="K6" s="27">
        <f t="shared" si="3"/>
        <v>0</v>
      </c>
      <c r="L6" s="20">
        <v>1.0260199999999999</v>
      </c>
      <c r="M6" s="8">
        <v>23797859</v>
      </c>
      <c r="N6" s="29">
        <f t="shared" si="4"/>
        <v>0.71688769127749641</v>
      </c>
      <c r="O6" s="29"/>
    </row>
    <row r="7" spans="1:15" x14ac:dyDescent="0.25">
      <c r="A7" s="45" t="s">
        <v>19</v>
      </c>
      <c r="B7" s="45" t="s">
        <v>60</v>
      </c>
      <c r="C7" s="44">
        <v>21807596</v>
      </c>
      <c r="D7" s="44">
        <v>0</v>
      </c>
      <c r="E7" s="27">
        <f t="shared" si="0"/>
        <v>0</v>
      </c>
      <c r="F7" s="18">
        <v>7410000</v>
      </c>
      <c r="G7" s="27">
        <f t="shared" si="1"/>
        <v>0.33978986037709064</v>
      </c>
      <c r="H7" s="35">
        <v>1143000</v>
      </c>
      <c r="I7" s="27">
        <f t="shared" si="2"/>
        <v>5.2412929880028956E-2</v>
      </c>
      <c r="J7" s="28">
        <v>816000</v>
      </c>
      <c r="K7" s="27">
        <f t="shared" si="3"/>
        <v>3.7418154665007551E-2</v>
      </c>
      <c r="L7" s="20">
        <v>0.96050999999999997</v>
      </c>
      <c r="M7" s="8">
        <v>12438596</v>
      </c>
      <c r="N7" s="29">
        <f t="shared" si="4"/>
        <v>0.5703790550778729</v>
      </c>
      <c r="O7" s="29"/>
    </row>
    <row r="8" spans="1:15" x14ac:dyDescent="0.25">
      <c r="A8" s="46" t="s">
        <v>20</v>
      </c>
      <c r="B8" s="46" t="s">
        <v>176</v>
      </c>
      <c r="C8" s="44">
        <v>10251724</v>
      </c>
      <c r="D8" s="44">
        <v>0</v>
      </c>
      <c r="E8" s="27">
        <f t="shared" si="0"/>
        <v>0</v>
      </c>
      <c r="F8" s="18">
        <v>4542234</v>
      </c>
      <c r="G8" s="27">
        <f t="shared" si="1"/>
        <v>0.44307025823168866</v>
      </c>
      <c r="H8" s="35">
        <v>1526213</v>
      </c>
      <c r="I8" s="27">
        <f t="shared" si="2"/>
        <v>0.14887378942312532</v>
      </c>
      <c r="J8" s="28">
        <v>171852</v>
      </c>
      <c r="K8" s="27">
        <f t="shared" si="3"/>
        <v>1.6763229287093565E-2</v>
      </c>
      <c r="L8" s="20">
        <v>1.0271999999999999</v>
      </c>
      <c r="M8" s="8">
        <v>4011425</v>
      </c>
      <c r="N8" s="29">
        <f t="shared" si="4"/>
        <v>0.39129272305809248</v>
      </c>
      <c r="O8" s="29"/>
    </row>
    <row r="9" spans="1:15" x14ac:dyDescent="0.25">
      <c r="A9" s="46" t="s">
        <v>21</v>
      </c>
      <c r="B9" s="46" t="s">
        <v>61</v>
      </c>
      <c r="C9" s="44">
        <v>4703954</v>
      </c>
      <c r="D9" s="44">
        <v>489229</v>
      </c>
      <c r="E9" s="27">
        <f t="shared" si="0"/>
        <v>0.10400378064921553</v>
      </c>
      <c r="F9" s="18">
        <v>1447523</v>
      </c>
      <c r="G9" s="27">
        <f t="shared" si="1"/>
        <v>0.30772473540344997</v>
      </c>
      <c r="H9" s="35"/>
      <c r="I9" s="27">
        <f t="shared" si="2"/>
        <v>0</v>
      </c>
      <c r="J9" s="28">
        <v>0</v>
      </c>
      <c r="K9" s="27">
        <f t="shared" si="3"/>
        <v>0</v>
      </c>
      <c r="L9" s="20">
        <v>0.92</v>
      </c>
      <c r="M9" s="8">
        <v>2767202</v>
      </c>
      <c r="N9" s="29">
        <f t="shared" si="4"/>
        <v>0.58827148394733453</v>
      </c>
      <c r="O9" s="29"/>
    </row>
    <row r="10" spans="1:15" x14ac:dyDescent="0.25">
      <c r="A10" s="46" t="s">
        <v>22</v>
      </c>
      <c r="B10" s="46" t="s">
        <v>177</v>
      </c>
      <c r="C10" s="44">
        <v>8051415</v>
      </c>
      <c r="D10" s="28">
        <v>0</v>
      </c>
      <c r="E10" s="38">
        <f t="shared" si="0"/>
        <v>0</v>
      </c>
      <c r="F10" s="35">
        <v>2754633</v>
      </c>
      <c r="G10" s="27">
        <f t="shared" si="1"/>
        <v>0.34213029635163511</v>
      </c>
      <c r="H10" s="48"/>
      <c r="I10" s="27">
        <f t="shared" si="2"/>
        <v>0</v>
      </c>
      <c r="J10" s="28">
        <v>349000</v>
      </c>
      <c r="K10" s="27">
        <f t="shared" si="3"/>
        <v>4.3346417989881279E-2</v>
      </c>
      <c r="L10" s="36">
        <v>0.95</v>
      </c>
      <c r="M10" s="8">
        <v>4947782</v>
      </c>
      <c r="N10" s="29">
        <f t="shared" si="4"/>
        <v>0.61452328565848369</v>
      </c>
      <c r="O10" s="29"/>
    </row>
    <row r="11" spans="1:15" x14ac:dyDescent="0.25">
      <c r="A11" s="46" t="s">
        <v>23</v>
      </c>
      <c r="B11" s="46" t="s">
        <v>62</v>
      </c>
      <c r="C11" s="44">
        <v>4804844</v>
      </c>
      <c r="D11" s="56">
        <v>893947</v>
      </c>
      <c r="E11" s="27">
        <f t="shared" si="0"/>
        <v>0.18605120166232245</v>
      </c>
      <c r="F11" s="18">
        <v>1350956</v>
      </c>
      <c r="G11" s="27">
        <f t="shared" si="1"/>
        <v>0.2811654238930546</v>
      </c>
      <c r="H11" s="48"/>
      <c r="I11" s="27">
        <f t="shared" si="2"/>
        <v>0</v>
      </c>
      <c r="J11" s="28">
        <v>200000</v>
      </c>
      <c r="K11" s="27">
        <f t="shared" si="3"/>
        <v>4.1624660446832405E-2</v>
      </c>
      <c r="L11" s="20">
        <v>0.89</v>
      </c>
      <c r="M11" s="8">
        <v>2359941</v>
      </c>
      <c r="N11" s="29">
        <f t="shared" si="4"/>
        <v>0.49115871399779054</v>
      </c>
      <c r="O11" s="29"/>
    </row>
    <row r="12" spans="1:15" x14ac:dyDescent="0.25">
      <c r="A12" s="46" t="s">
        <v>24</v>
      </c>
      <c r="B12" s="46" t="s">
        <v>63</v>
      </c>
      <c r="C12" s="44">
        <v>6372592</v>
      </c>
      <c r="D12" s="56">
        <v>1107405</v>
      </c>
      <c r="E12" s="27">
        <f t="shared" si="0"/>
        <v>0.1737762279461795</v>
      </c>
      <c r="F12" s="35">
        <v>1305871</v>
      </c>
      <c r="G12" s="27">
        <f t="shared" si="1"/>
        <v>0.20491991327861567</v>
      </c>
      <c r="H12" s="48"/>
      <c r="I12" s="27">
        <f t="shared" si="2"/>
        <v>0</v>
      </c>
      <c r="J12" s="28">
        <v>0</v>
      </c>
      <c r="K12" s="27">
        <f t="shared" si="3"/>
        <v>0</v>
      </c>
      <c r="L12" s="36">
        <v>0.95</v>
      </c>
      <c r="M12" s="8">
        <v>3959316</v>
      </c>
      <c r="N12" s="29">
        <f t="shared" si="4"/>
        <v>0.62130385877520478</v>
      </c>
      <c r="O12" s="29"/>
    </row>
    <row r="13" spans="1:15" x14ac:dyDescent="0.25">
      <c r="A13" s="45" t="s">
        <v>25</v>
      </c>
      <c r="B13" s="45" t="s">
        <v>64</v>
      </c>
      <c r="C13" s="44">
        <v>7210032</v>
      </c>
      <c r="D13" s="56">
        <v>845972</v>
      </c>
      <c r="E13" s="27">
        <f t="shared" si="0"/>
        <v>0.11733262764991889</v>
      </c>
      <c r="F13" s="35">
        <v>1399332</v>
      </c>
      <c r="G13" s="27">
        <f t="shared" si="1"/>
        <v>0.19408124679613073</v>
      </c>
      <c r="H13" s="48"/>
      <c r="I13" s="27">
        <f t="shared" si="2"/>
        <v>0</v>
      </c>
      <c r="J13" s="28">
        <v>0</v>
      </c>
      <c r="K13" s="27">
        <f t="shared" si="3"/>
        <v>0</v>
      </c>
      <c r="L13" s="36">
        <v>0.95</v>
      </c>
      <c r="M13" s="28">
        <v>4964728</v>
      </c>
      <c r="N13" s="29">
        <f t="shared" si="4"/>
        <v>0.68858612555395038</v>
      </c>
      <c r="O13" s="29"/>
    </row>
    <row r="14" spans="1:15" x14ac:dyDescent="0.25">
      <c r="A14" s="45" t="s">
        <v>26</v>
      </c>
      <c r="B14" s="45" t="s">
        <v>65</v>
      </c>
      <c r="C14" s="44">
        <v>6820729</v>
      </c>
      <c r="D14" s="56">
        <v>1328258</v>
      </c>
      <c r="E14" s="27">
        <f t="shared" si="0"/>
        <v>0.19473842165551511</v>
      </c>
      <c r="F14" s="35">
        <v>1313372</v>
      </c>
      <c r="G14" s="27">
        <f t="shared" si="1"/>
        <v>0.19255595699521269</v>
      </c>
      <c r="H14" s="48"/>
      <c r="I14" s="27">
        <f t="shared" si="2"/>
        <v>0</v>
      </c>
      <c r="J14" s="28">
        <v>0</v>
      </c>
      <c r="K14" s="27">
        <f t="shared" si="3"/>
        <v>0</v>
      </c>
      <c r="L14" s="20">
        <v>0.95</v>
      </c>
      <c r="M14" s="28">
        <v>4179099</v>
      </c>
      <c r="N14" s="29">
        <f t="shared" si="4"/>
        <v>0.6127056213492722</v>
      </c>
      <c r="O14" s="29"/>
    </row>
    <row r="15" spans="1:15" x14ac:dyDescent="0.25">
      <c r="A15" s="46" t="s">
        <v>27</v>
      </c>
      <c r="B15" s="46" t="s">
        <v>66</v>
      </c>
      <c r="C15" s="44">
        <v>28744461</v>
      </c>
      <c r="D15" s="44">
        <v>2790000</v>
      </c>
      <c r="E15" s="27">
        <f t="shared" si="0"/>
        <v>9.7062178344551317E-2</v>
      </c>
      <c r="F15" s="18">
        <v>7850000</v>
      </c>
      <c r="G15" s="27">
        <f t="shared" si="1"/>
        <v>0.27309609319165873</v>
      </c>
      <c r="H15" s="48"/>
      <c r="I15" s="27">
        <f t="shared" si="2"/>
        <v>0</v>
      </c>
      <c r="J15" s="28">
        <v>300011</v>
      </c>
      <c r="K15" s="27">
        <f t="shared" si="3"/>
        <v>1.0437176052805443E-2</v>
      </c>
      <c r="L15" s="20">
        <v>1.01</v>
      </c>
      <c r="M15" s="8">
        <v>17804450</v>
      </c>
      <c r="N15" s="29">
        <f t="shared" si="4"/>
        <v>0.61940455241098447</v>
      </c>
      <c r="O15" s="29"/>
    </row>
    <row r="16" spans="1:15" x14ac:dyDescent="0.25">
      <c r="A16" s="46" t="s">
        <v>28</v>
      </c>
      <c r="B16" s="46" t="s">
        <v>67</v>
      </c>
      <c r="C16" s="44">
        <v>40282992</v>
      </c>
      <c r="D16" s="44">
        <v>4677923</v>
      </c>
      <c r="E16" s="27">
        <f t="shared" si="0"/>
        <v>0.11612650321505413</v>
      </c>
      <c r="F16" s="18">
        <v>10336835</v>
      </c>
      <c r="G16" s="27">
        <f t="shared" si="1"/>
        <v>0.25660544281318526</v>
      </c>
      <c r="H16" s="48"/>
      <c r="I16" s="27">
        <f t="shared" si="2"/>
        <v>0</v>
      </c>
      <c r="J16" s="28">
        <v>0</v>
      </c>
      <c r="K16" s="27">
        <f t="shared" si="3"/>
        <v>0</v>
      </c>
      <c r="L16" s="20">
        <v>1.03</v>
      </c>
      <c r="M16" s="8">
        <v>25268234</v>
      </c>
      <c r="N16" s="29">
        <f t="shared" si="4"/>
        <v>0.62726805397176055</v>
      </c>
      <c r="O16" s="29"/>
    </row>
    <row r="17" spans="1:15" x14ac:dyDescent="0.25">
      <c r="A17" s="46" t="s">
        <v>29</v>
      </c>
      <c r="B17" s="46" t="s">
        <v>68</v>
      </c>
      <c r="C17" s="44">
        <v>17932262</v>
      </c>
      <c r="D17" s="44">
        <v>2000000</v>
      </c>
      <c r="E17" s="27">
        <f t="shared" si="0"/>
        <v>0.11153082639546534</v>
      </c>
      <c r="F17" s="18">
        <v>1000000</v>
      </c>
      <c r="G17" s="27">
        <f t="shared" si="1"/>
        <v>5.576541319773267E-2</v>
      </c>
      <c r="H17" s="48"/>
      <c r="I17" s="27">
        <f t="shared" si="2"/>
        <v>0</v>
      </c>
      <c r="J17" s="28">
        <v>0</v>
      </c>
      <c r="K17" s="27">
        <f t="shared" si="3"/>
        <v>0</v>
      </c>
      <c r="L17" s="20">
        <v>0.88100000000000001</v>
      </c>
      <c r="M17" s="8">
        <v>14932262</v>
      </c>
      <c r="N17" s="29">
        <f t="shared" si="4"/>
        <v>0.83270376040680205</v>
      </c>
      <c r="O17" s="29"/>
    </row>
    <row r="18" spans="1:15" x14ac:dyDescent="0.25">
      <c r="A18" s="46" t="s">
        <v>30</v>
      </c>
      <c r="B18" s="46" t="s">
        <v>69</v>
      </c>
      <c r="C18" s="44">
        <v>11757996</v>
      </c>
      <c r="D18" s="44">
        <v>1427260</v>
      </c>
      <c r="E18" s="27">
        <f t="shared" si="0"/>
        <v>0.12138633148029647</v>
      </c>
      <c r="F18" s="18">
        <v>2000000</v>
      </c>
      <c r="G18" s="27">
        <f t="shared" si="1"/>
        <v>0.17009701313046882</v>
      </c>
      <c r="H18" s="48"/>
      <c r="I18" s="27">
        <f t="shared" si="2"/>
        <v>0</v>
      </c>
      <c r="J18" s="28">
        <v>1227</v>
      </c>
      <c r="K18" s="27">
        <f t="shared" si="3"/>
        <v>1.0435451755554262E-4</v>
      </c>
      <c r="L18" s="20">
        <v>0.93491000000000002</v>
      </c>
      <c r="M18" s="6">
        <v>8329509</v>
      </c>
      <c r="N18" s="29">
        <f t="shared" si="4"/>
        <v>0.70841230087167917</v>
      </c>
      <c r="O18" s="29"/>
    </row>
    <row r="19" spans="1:15" x14ac:dyDescent="0.25">
      <c r="A19" s="45" t="s">
        <v>31</v>
      </c>
      <c r="B19" s="45" t="s">
        <v>178</v>
      </c>
      <c r="C19" s="44">
        <v>42454390</v>
      </c>
      <c r="D19" s="44">
        <v>1349100</v>
      </c>
      <c r="E19" s="27">
        <f t="shared" si="0"/>
        <v>3.1777632419167957E-2</v>
      </c>
      <c r="F19" s="35">
        <v>18143747</v>
      </c>
      <c r="G19" s="27">
        <f t="shared" si="1"/>
        <v>0.42737033790851781</v>
      </c>
      <c r="H19" s="48"/>
      <c r="I19" s="27">
        <f t="shared" si="2"/>
        <v>0</v>
      </c>
      <c r="J19" s="28">
        <v>150100</v>
      </c>
      <c r="K19" s="27">
        <f t="shared" si="3"/>
        <v>3.535558984594997E-3</v>
      </c>
      <c r="L19" s="20">
        <v>1.08771</v>
      </c>
      <c r="M19" s="8">
        <v>22811443</v>
      </c>
      <c r="N19" s="29">
        <f t="shared" si="4"/>
        <v>0.53731647068771926</v>
      </c>
      <c r="O19" s="29"/>
    </row>
    <row r="20" spans="1:15" x14ac:dyDescent="0.25">
      <c r="A20" s="46" t="s">
        <v>32</v>
      </c>
      <c r="B20" s="46" t="s">
        <v>70</v>
      </c>
      <c r="C20" s="44">
        <v>17311021</v>
      </c>
      <c r="D20" s="44">
        <f>530000+335185</f>
        <v>865185</v>
      </c>
      <c r="E20" s="27">
        <f t="shared" si="0"/>
        <v>4.9978854511238825E-2</v>
      </c>
      <c r="F20" s="18">
        <v>9000000</v>
      </c>
      <c r="G20" s="27">
        <f t="shared" si="1"/>
        <v>0.51990001051931023</v>
      </c>
      <c r="H20" s="48"/>
      <c r="I20" s="27">
        <f t="shared" si="2"/>
        <v>0</v>
      </c>
      <c r="J20" s="28">
        <v>111761</v>
      </c>
      <c r="K20" s="27">
        <f t="shared" si="3"/>
        <v>6.4560605639609591E-3</v>
      </c>
      <c r="L20" s="20">
        <v>0.99226000000000003</v>
      </c>
      <c r="M20" s="8">
        <v>7334075</v>
      </c>
      <c r="N20" s="29">
        <f t="shared" si="4"/>
        <v>0.42366507440549001</v>
      </c>
      <c r="O20" s="29"/>
    </row>
    <row r="21" spans="1:15" x14ac:dyDescent="0.25">
      <c r="A21" s="45" t="s">
        <v>33</v>
      </c>
      <c r="B21" s="45" t="s">
        <v>71</v>
      </c>
      <c r="C21" s="44">
        <v>35982270</v>
      </c>
      <c r="D21" s="44">
        <v>3435225</v>
      </c>
      <c r="E21" s="27">
        <f t="shared" si="0"/>
        <v>9.5469935609954565E-2</v>
      </c>
      <c r="F21" s="18">
        <v>14330715</v>
      </c>
      <c r="G21" s="27">
        <f t="shared" si="1"/>
        <v>0.39827156541263237</v>
      </c>
      <c r="H21" s="48"/>
      <c r="I21" s="27">
        <f t="shared" si="2"/>
        <v>0</v>
      </c>
      <c r="J21" s="28">
        <v>600000</v>
      </c>
      <c r="K21" s="27">
        <f t="shared" si="3"/>
        <v>1.6674879044596129E-2</v>
      </c>
      <c r="L21" s="20">
        <v>1.05</v>
      </c>
      <c r="M21" s="8">
        <v>17616330</v>
      </c>
      <c r="N21" s="29">
        <f t="shared" si="4"/>
        <v>0.4895836199328169</v>
      </c>
      <c r="O21" s="29"/>
    </row>
    <row r="22" spans="1:15" x14ac:dyDescent="0.25">
      <c r="A22" s="45" t="s">
        <v>34</v>
      </c>
      <c r="B22" s="45" t="s">
        <v>72</v>
      </c>
      <c r="C22" s="44">
        <v>15745508</v>
      </c>
      <c r="D22" s="44">
        <v>1008052</v>
      </c>
      <c r="E22" s="27">
        <f t="shared" si="0"/>
        <v>6.4021560942968625E-2</v>
      </c>
      <c r="F22" s="35">
        <v>3031755</v>
      </c>
      <c r="G22" s="27">
        <f t="shared" si="1"/>
        <v>0.19254729666391202</v>
      </c>
      <c r="H22" s="51">
        <v>2968876</v>
      </c>
      <c r="I22" s="27">
        <f t="shared" si="2"/>
        <v>0.18855384024446845</v>
      </c>
      <c r="J22" s="28">
        <v>580840</v>
      </c>
      <c r="K22" s="27">
        <f t="shared" si="3"/>
        <v>3.6889251207391976E-2</v>
      </c>
      <c r="L22" s="20">
        <v>0.98485</v>
      </c>
      <c r="M22" s="8">
        <v>8155985</v>
      </c>
      <c r="N22" s="29">
        <f t="shared" si="4"/>
        <v>0.51798805094125888</v>
      </c>
      <c r="O22" s="29"/>
    </row>
    <row r="23" spans="1:15" x14ac:dyDescent="0.25">
      <c r="A23" s="46" t="s">
        <v>35</v>
      </c>
      <c r="B23" s="46" t="s">
        <v>73</v>
      </c>
      <c r="C23" s="44">
        <v>16944631</v>
      </c>
      <c r="D23" s="44">
        <v>1677701</v>
      </c>
      <c r="E23" s="27">
        <f t="shared" si="0"/>
        <v>9.9010772202711289E-2</v>
      </c>
      <c r="F23" s="18">
        <v>4046757</v>
      </c>
      <c r="G23" s="27">
        <f t="shared" si="1"/>
        <v>0.23882237388350328</v>
      </c>
      <c r="H23" s="48"/>
      <c r="I23" s="27">
        <f t="shared" si="2"/>
        <v>0</v>
      </c>
      <c r="J23" s="28">
        <v>64711</v>
      </c>
      <c r="K23" s="27">
        <f t="shared" si="3"/>
        <v>3.8189677898562676E-3</v>
      </c>
      <c r="L23" s="20">
        <v>0.97</v>
      </c>
      <c r="M23" s="8">
        <v>11155462</v>
      </c>
      <c r="N23" s="29">
        <f t="shared" si="4"/>
        <v>0.65834788612392914</v>
      </c>
      <c r="O23" s="29"/>
    </row>
    <row r="24" spans="1:15" x14ac:dyDescent="0.25">
      <c r="A24" s="45" t="s">
        <v>36</v>
      </c>
      <c r="B24" s="45" t="s">
        <v>74</v>
      </c>
      <c r="C24" s="44">
        <v>55867100</v>
      </c>
      <c r="D24" s="44">
        <v>6297000</v>
      </c>
      <c r="E24" s="27">
        <f t="shared" si="0"/>
        <v>0.11271392286336682</v>
      </c>
      <c r="F24" s="18">
        <v>22100000</v>
      </c>
      <c r="G24" s="27">
        <f t="shared" si="1"/>
        <v>0.39558165718284999</v>
      </c>
      <c r="H24" s="48"/>
      <c r="I24" s="27">
        <f t="shared" si="2"/>
        <v>0</v>
      </c>
      <c r="J24" s="28">
        <v>2472600</v>
      </c>
      <c r="K24" s="27">
        <f t="shared" si="3"/>
        <v>4.4258606585987098E-2</v>
      </c>
      <c r="L24" s="20">
        <v>1</v>
      </c>
      <c r="M24" s="8">
        <v>24997500</v>
      </c>
      <c r="N24" s="29">
        <f t="shared" si="4"/>
        <v>0.4474458133677961</v>
      </c>
      <c r="O24" s="29"/>
    </row>
    <row r="25" spans="1:15" x14ac:dyDescent="0.25">
      <c r="A25" s="45" t="s">
        <v>37</v>
      </c>
      <c r="B25" s="45" t="s">
        <v>179</v>
      </c>
      <c r="C25" s="44">
        <v>15773159</v>
      </c>
      <c r="D25" s="44">
        <v>800000</v>
      </c>
      <c r="E25" s="27">
        <f t="shared" si="0"/>
        <v>5.0719072824917319E-2</v>
      </c>
      <c r="F25" s="18">
        <v>2090000</v>
      </c>
      <c r="G25" s="27">
        <f t="shared" si="1"/>
        <v>0.1325035777550965</v>
      </c>
      <c r="H25" s="51">
        <v>4200000</v>
      </c>
      <c r="I25" s="27">
        <f t="shared" si="2"/>
        <v>0.2662751323308159</v>
      </c>
      <c r="J25" s="28">
        <v>582593</v>
      </c>
      <c r="K25" s="27">
        <f t="shared" si="3"/>
        <v>3.6935720992858821E-2</v>
      </c>
      <c r="L25" s="20">
        <v>0.97099999999999997</v>
      </c>
      <c r="M25" s="8">
        <v>8100566</v>
      </c>
      <c r="N25" s="29">
        <f t="shared" si="4"/>
        <v>0.51356649609631144</v>
      </c>
      <c r="O25" s="29"/>
    </row>
    <row r="26" spans="1:15" x14ac:dyDescent="0.25">
      <c r="A26" s="46" t="s">
        <v>38</v>
      </c>
      <c r="B26" s="46" t="s">
        <v>75</v>
      </c>
      <c r="C26" s="44">
        <v>10217428</v>
      </c>
      <c r="D26" s="44">
        <v>1955000</v>
      </c>
      <c r="E26" s="27">
        <f t="shared" si="0"/>
        <v>0.19133973833728019</v>
      </c>
      <c r="F26" s="18">
        <v>0</v>
      </c>
      <c r="G26" s="27">
        <f t="shared" si="1"/>
        <v>0</v>
      </c>
      <c r="H26" s="48"/>
      <c r="I26" s="27">
        <f t="shared" si="2"/>
        <v>0</v>
      </c>
      <c r="J26" s="28">
        <v>241805</v>
      </c>
      <c r="K26" s="27">
        <f t="shared" si="3"/>
        <v>2.3665936280637359E-2</v>
      </c>
      <c r="L26" s="20">
        <v>0.96</v>
      </c>
      <c r="M26" s="8">
        <v>8020623</v>
      </c>
      <c r="N26" s="29">
        <f t="shared" si="4"/>
        <v>0.78499432538208247</v>
      </c>
      <c r="O26" s="29"/>
    </row>
    <row r="27" spans="1:15" x14ac:dyDescent="0.25">
      <c r="A27" s="46" t="s">
        <v>39</v>
      </c>
      <c r="B27" s="46" t="s">
        <v>180</v>
      </c>
      <c r="C27" s="44">
        <v>22987111</v>
      </c>
      <c r="D27" s="44">
        <v>2330859</v>
      </c>
      <c r="E27" s="27">
        <f t="shared" si="0"/>
        <v>0.10139851850021518</v>
      </c>
      <c r="F27" s="18">
        <v>9610000</v>
      </c>
      <c r="G27" s="27">
        <f t="shared" si="1"/>
        <v>0.41806036434939564</v>
      </c>
      <c r="H27" s="48"/>
      <c r="I27" s="27">
        <f t="shared" si="2"/>
        <v>0</v>
      </c>
      <c r="J27" s="28">
        <v>1277255</v>
      </c>
      <c r="K27" s="27">
        <f t="shared" si="3"/>
        <v>5.5563963649020533E-2</v>
      </c>
      <c r="L27" s="20">
        <v>1.00238</v>
      </c>
      <c r="M27" s="8">
        <v>9768997</v>
      </c>
      <c r="N27" s="29">
        <f t="shared" si="4"/>
        <v>0.42497715350136867</v>
      </c>
      <c r="O27" s="29"/>
    </row>
    <row r="28" spans="1:15" x14ac:dyDescent="0.25">
      <c r="A28" s="46" t="s">
        <v>40</v>
      </c>
      <c r="B28" s="46" t="s">
        <v>76</v>
      </c>
      <c r="C28" s="44">
        <v>19442128</v>
      </c>
      <c r="D28" s="44">
        <v>3160000</v>
      </c>
      <c r="E28" s="27">
        <f t="shared" si="0"/>
        <v>0.16253364858003197</v>
      </c>
      <c r="F28" s="18">
        <v>6687250</v>
      </c>
      <c r="G28" s="27">
        <f t="shared" si="1"/>
        <v>0.3439566903376009</v>
      </c>
      <c r="H28" s="48"/>
      <c r="I28" s="27">
        <f t="shared" si="2"/>
        <v>0</v>
      </c>
      <c r="J28" s="28">
        <v>810000</v>
      </c>
      <c r="K28" s="27">
        <f t="shared" si="3"/>
        <v>4.166210612336263E-2</v>
      </c>
      <c r="L28" s="20">
        <v>0.95</v>
      </c>
      <c r="M28" s="8">
        <v>8784878</v>
      </c>
      <c r="N28" s="29">
        <f t="shared" si="4"/>
        <v>0.45184755495900447</v>
      </c>
      <c r="O28" s="29"/>
    </row>
    <row r="29" spans="1:15" x14ac:dyDescent="0.25">
      <c r="A29" s="46" t="s">
        <v>41</v>
      </c>
      <c r="B29" s="46" t="s">
        <v>77</v>
      </c>
      <c r="C29" s="44">
        <v>20408308</v>
      </c>
      <c r="D29" s="44">
        <v>1588000</v>
      </c>
      <c r="E29" s="27">
        <f t="shared" si="0"/>
        <v>7.7811448161209634E-2</v>
      </c>
      <c r="F29" s="35">
        <v>5725000</v>
      </c>
      <c r="G29" s="27">
        <f t="shared" si="1"/>
        <v>0.2805230105308093</v>
      </c>
      <c r="H29" s="48"/>
      <c r="I29" s="27">
        <f t="shared" si="2"/>
        <v>0</v>
      </c>
      <c r="J29" s="28">
        <v>611829</v>
      </c>
      <c r="K29" s="27">
        <f t="shared" si="3"/>
        <v>2.9979408386035727E-2</v>
      </c>
      <c r="L29" s="20">
        <v>1</v>
      </c>
      <c r="M29" s="8">
        <v>12483479</v>
      </c>
      <c r="N29" s="29">
        <f t="shared" si="4"/>
        <v>0.61168613292194529</v>
      </c>
      <c r="O29" s="29"/>
    </row>
    <row r="30" spans="1:15" x14ac:dyDescent="0.25">
      <c r="A30" s="45" t="s">
        <v>42</v>
      </c>
      <c r="B30" s="45" t="s">
        <v>78</v>
      </c>
      <c r="C30" s="44">
        <v>16012155</v>
      </c>
      <c r="D30" s="44">
        <v>1252510</v>
      </c>
      <c r="E30" s="27">
        <f t="shared" si="0"/>
        <v>7.822245038222525E-2</v>
      </c>
      <c r="F30" s="18">
        <v>3669382</v>
      </c>
      <c r="G30" s="27">
        <f t="shared" si="1"/>
        <v>0.22916228327792229</v>
      </c>
      <c r="H30" s="48"/>
      <c r="I30" s="27">
        <f t="shared" si="2"/>
        <v>0</v>
      </c>
      <c r="J30" s="28">
        <v>100</v>
      </c>
      <c r="K30" s="27">
        <f t="shared" si="3"/>
        <v>6.2452555574187237E-6</v>
      </c>
      <c r="L30" s="20">
        <v>0.94735000000000003</v>
      </c>
      <c r="M30" s="28">
        <v>11090163</v>
      </c>
      <c r="N30" s="29">
        <f t="shared" si="4"/>
        <v>0.69260902108429501</v>
      </c>
      <c r="O30" s="29"/>
    </row>
    <row r="31" spans="1:15" x14ac:dyDescent="0.25">
      <c r="A31" s="45" t="s">
        <v>43</v>
      </c>
      <c r="B31" s="45" t="s">
        <v>79</v>
      </c>
      <c r="C31" s="44">
        <v>25600784</v>
      </c>
      <c r="D31" s="44">
        <v>1504207</v>
      </c>
      <c r="E31" s="27">
        <f t="shared" si="0"/>
        <v>5.8756286526225138E-2</v>
      </c>
      <c r="F31" s="18">
        <v>14800000</v>
      </c>
      <c r="G31" s="27">
        <f t="shared" si="1"/>
        <v>0.57810729546407646</v>
      </c>
      <c r="H31" s="48"/>
      <c r="I31" s="27">
        <f t="shared" si="2"/>
        <v>0</v>
      </c>
      <c r="J31" s="28">
        <v>550112</v>
      </c>
      <c r="K31" s="27">
        <f t="shared" si="3"/>
        <v>2.1488091927184729E-2</v>
      </c>
      <c r="L31" s="20">
        <v>0.98</v>
      </c>
      <c r="M31" s="28">
        <v>8746465</v>
      </c>
      <c r="N31" s="29">
        <f t="shared" si="4"/>
        <v>0.34164832608251372</v>
      </c>
      <c r="O31" s="29"/>
    </row>
    <row r="32" spans="1:15" x14ac:dyDescent="0.25">
      <c r="A32" s="45" t="s">
        <v>44</v>
      </c>
      <c r="B32" s="45" t="s">
        <v>80</v>
      </c>
      <c r="C32" s="44">
        <v>27144151</v>
      </c>
      <c r="D32" s="44">
        <v>1568626</v>
      </c>
      <c r="E32" s="27">
        <f t="shared" si="0"/>
        <v>5.7788729513035791E-2</v>
      </c>
      <c r="F32" s="18">
        <v>8925000</v>
      </c>
      <c r="G32" s="27">
        <f t="shared" si="1"/>
        <v>0.32880011609130821</v>
      </c>
      <c r="H32" s="48"/>
      <c r="I32" s="27">
        <f t="shared" si="2"/>
        <v>0</v>
      </c>
      <c r="J32" s="28">
        <v>0</v>
      </c>
      <c r="K32" s="27">
        <f t="shared" si="3"/>
        <v>0</v>
      </c>
      <c r="L32" s="20">
        <v>0.89</v>
      </c>
      <c r="M32" s="8">
        <v>16650525</v>
      </c>
      <c r="N32" s="29">
        <f t="shared" si="4"/>
        <v>0.61341115439565597</v>
      </c>
      <c r="O32" s="29"/>
    </row>
    <row r="33" spans="1:15" x14ac:dyDescent="0.25">
      <c r="A33" s="46" t="s">
        <v>45</v>
      </c>
      <c r="B33" s="46" t="s">
        <v>81</v>
      </c>
      <c r="C33" s="44">
        <v>17217806</v>
      </c>
      <c r="D33" s="44">
        <v>1940000</v>
      </c>
      <c r="E33" s="27">
        <f t="shared" si="0"/>
        <v>0.11267405382544095</v>
      </c>
      <c r="F33" s="35">
        <v>4885446</v>
      </c>
      <c r="G33" s="27">
        <f t="shared" si="1"/>
        <v>0.2837438173016934</v>
      </c>
      <c r="H33" s="48"/>
      <c r="I33" s="27">
        <f t="shared" si="2"/>
        <v>0</v>
      </c>
      <c r="J33" s="28">
        <v>0</v>
      </c>
      <c r="K33" s="27">
        <f t="shared" si="3"/>
        <v>0</v>
      </c>
      <c r="L33" s="20">
        <v>1.02999</v>
      </c>
      <c r="M33" s="8">
        <v>10392360</v>
      </c>
      <c r="N33" s="29">
        <f t="shared" si="4"/>
        <v>0.60358212887286566</v>
      </c>
      <c r="O33" s="29"/>
    </row>
    <row r="34" spans="1:15" x14ac:dyDescent="0.25">
      <c r="A34" s="45" t="s">
        <v>46</v>
      </c>
      <c r="B34" s="45" t="s">
        <v>82</v>
      </c>
      <c r="C34" s="44">
        <v>5598139</v>
      </c>
      <c r="D34" s="44">
        <v>0</v>
      </c>
      <c r="E34" s="27">
        <f t="shared" ref="E34:E61" si="5">D34/C34</f>
        <v>0</v>
      </c>
      <c r="F34" s="18">
        <v>1985886</v>
      </c>
      <c r="G34" s="27">
        <f t="shared" ref="G34:G65" si="6">F34/C34</f>
        <v>0.35474038783245648</v>
      </c>
      <c r="H34" s="48"/>
      <c r="I34" s="27">
        <f t="shared" ref="I34:I65" si="7">H34/C34</f>
        <v>0</v>
      </c>
      <c r="J34" s="28">
        <v>181479</v>
      </c>
      <c r="K34" s="27">
        <f t="shared" ref="K34:K65" si="8">J34/C34</f>
        <v>3.2417737394516283E-2</v>
      </c>
      <c r="L34" s="20">
        <v>0.88</v>
      </c>
      <c r="M34" s="8">
        <v>3430774</v>
      </c>
      <c r="N34" s="29">
        <f t="shared" ref="N34:N65" si="9">M34/C34</f>
        <v>0.61284187477302721</v>
      </c>
      <c r="O34" s="29"/>
    </row>
    <row r="35" spans="1:15" x14ac:dyDescent="0.25">
      <c r="A35" s="46" t="s">
        <v>47</v>
      </c>
      <c r="B35" s="46" t="s">
        <v>83</v>
      </c>
      <c r="C35" s="44">
        <v>12690790</v>
      </c>
      <c r="D35" s="44">
        <v>0</v>
      </c>
      <c r="E35" s="27">
        <f t="shared" si="5"/>
        <v>0</v>
      </c>
      <c r="F35" s="18">
        <v>4618040</v>
      </c>
      <c r="G35" s="27">
        <f t="shared" si="6"/>
        <v>0.36388908807095538</v>
      </c>
      <c r="H35" s="51"/>
      <c r="I35" s="27">
        <f t="shared" si="7"/>
        <v>0</v>
      </c>
      <c r="J35" s="28">
        <v>785967</v>
      </c>
      <c r="K35" s="27">
        <f t="shared" si="8"/>
        <v>6.1932078302453987E-2</v>
      </c>
      <c r="L35" s="20">
        <v>0.99084000000000005</v>
      </c>
      <c r="M35" s="8">
        <v>7286783</v>
      </c>
      <c r="N35" s="29">
        <f t="shared" si="9"/>
        <v>0.57417883362659061</v>
      </c>
      <c r="O35" s="29"/>
    </row>
    <row r="36" spans="1:15" x14ac:dyDescent="0.25">
      <c r="A36" s="46" t="s">
        <v>48</v>
      </c>
      <c r="B36" s="46" t="s">
        <v>84</v>
      </c>
      <c r="C36" s="44">
        <v>32099820</v>
      </c>
      <c r="D36" s="44">
        <v>12927731</v>
      </c>
      <c r="E36" s="27">
        <f t="shared" si="5"/>
        <v>0.40273531128834988</v>
      </c>
      <c r="F36" s="18">
        <v>2000000</v>
      </c>
      <c r="G36" s="27">
        <f t="shared" si="6"/>
        <v>6.2305645327606199E-2</v>
      </c>
      <c r="H36" s="51">
        <v>2891269</v>
      </c>
      <c r="I36" s="27">
        <f t="shared" si="7"/>
        <v>9.0071190430351319E-2</v>
      </c>
      <c r="J36" s="28">
        <v>1190827</v>
      </c>
      <c r="K36" s="27">
        <f t="shared" si="8"/>
        <v>3.7097622354268653E-2</v>
      </c>
      <c r="L36" s="20">
        <v>1.0499000000000001</v>
      </c>
      <c r="M36" s="8">
        <v>13089993</v>
      </c>
      <c r="N36" s="29">
        <f t="shared" si="9"/>
        <v>0.40779023059942393</v>
      </c>
      <c r="O36" s="29"/>
    </row>
    <row r="37" spans="1:15" x14ac:dyDescent="0.25">
      <c r="A37" s="46" t="s">
        <v>49</v>
      </c>
      <c r="B37" s="46" t="s">
        <v>85</v>
      </c>
      <c r="C37" s="44">
        <v>13216842</v>
      </c>
      <c r="D37" s="44">
        <v>0</v>
      </c>
      <c r="E37" s="27">
        <f t="shared" si="5"/>
        <v>0</v>
      </c>
      <c r="F37" s="18">
        <v>6891225</v>
      </c>
      <c r="G37" s="27">
        <f t="shared" si="6"/>
        <v>0.52139724451574743</v>
      </c>
      <c r="H37" s="51"/>
      <c r="I37" s="27">
        <f t="shared" si="7"/>
        <v>0</v>
      </c>
      <c r="J37" s="28">
        <v>0</v>
      </c>
      <c r="K37" s="27">
        <f t="shared" si="8"/>
        <v>0</v>
      </c>
      <c r="L37" s="20">
        <v>0.93301000000000001</v>
      </c>
      <c r="M37" s="8">
        <v>6325617</v>
      </c>
      <c r="N37" s="29">
        <f t="shared" si="9"/>
        <v>0.47860275548425257</v>
      </c>
      <c r="O37" s="29"/>
    </row>
    <row r="38" spans="1:15" x14ac:dyDescent="0.25">
      <c r="A38" s="45" t="s">
        <v>50</v>
      </c>
      <c r="B38" s="45" t="s">
        <v>86</v>
      </c>
      <c r="C38" s="44">
        <v>24296960</v>
      </c>
      <c r="D38" s="44">
        <v>190000</v>
      </c>
      <c r="E38" s="27">
        <f t="shared" si="5"/>
        <v>7.8199083342113587E-3</v>
      </c>
      <c r="F38" s="18">
        <v>7755930</v>
      </c>
      <c r="G38" s="27">
        <f t="shared" si="6"/>
        <v>0.31921400866610472</v>
      </c>
      <c r="H38" s="51">
        <v>1772000</v>
      </c>
      <c r="I38" s="27">
        <f t="shared" si="7"/>
        <v>7.2930934569592251E-2</v>
      </c>
      <c r="J38" s="28">
        <v>470100</v>
      </c>
      <c r="K38" s="27">
        <f t="shared" si="8"/>
        <v>1.9348099515330314E-2</v>
      </c>
      <c r="L38" s="20">
        <v>1.0200100000000001</v>
      </c>
      <c r="M38" s="8">
        <v>14108930</v>
      </c>
      <c r="N38" s="29">
        <f t="shared" si="9"/>
        <v>0.58068704891476131</v>
      </c>
      <c r="O38" s="29"/>
    </row>
    <row r="39" spans="1:15" x14ac:dyDescent="0.25">
      <c r="A39" s="45" t="s">
        <v>51</v>
      </c>
      <c r="B39" s="45" t="s">
        <v>87</v>
      </c>
      <c r="C39" s="44">
        <v>24825349</v>
      </c>
      <c r="D39" s="44">
        <v>0</v>
      </c>
      <c r="E39" s="27">
        <f t="shared" si="5"/>
        <v>0</v>
      </c>
      <c r="F39" s="18">
        <v>5500000</v>
      </c>
      <c r="G39" s="27">
        <f t="shared" si="6"/>
        <v>0.22154774138321279</v>
      </c>
      <c r="H39" s="51">
        <v>2767365</v>
      </c>
      <c r="I39" s="27">
        <f t="shared" si="7"/>
        <v>0.11147335733326448</v>
      </c>
      <c r="J39" s="28">
        <v>0</v>
      </c>
      <c r="K39" s="27">
        <f t="shared" si="8"/>
        <v>0</v>
      </c>
      <c r="L39" s="20">
        <v>0.87505999999999995</v>
      </c>
      <c r="M39" s="8">
        <v>16557984</v>
      </c>
      <c r="N39" s="29">
        <f t="shared" si="9"/>
        <v>0.66697890128352277</v>
      </c>
      <c r="O39" s="29"/>
    </row>
    <row r="40" spans="1:15" x14ac:dyDescent="0.25">
      <c r="A40" s="45" t="s">
        <v>52</v>
      </c>
      <c r="B40" s="45" t="s">
        <v>88</v>
      </c>
      <c r="C40" s="44">
        <v>18079475</v>
      </c>
      <c r="D40" s="44">
        <v>0</v>
      </c>
      <c r="E40" s="27">
        <f t="shared" si="5"/>
        <v>0</v>
      </c>
      <c r="F40" s="18">
        <v>5330000</v>
      </c>
      <c r="G40" s="27">
        <f t="shared" si="6"/>
        <v>0.2948094455176381</v>
      </c>
      <c r="H40" s="51"/>
      <c r="I40" s="27">
        <f t="shared" si="7"/>
        <v>0</v>
      </c>
      <c r="J40" s="28">
        <v>0</v>
      </c>
      <c r="K40" s="27">
        <f t="shared" si="8"/>
        <v>0</v>
      </c>
      <c r="L40" s="20">
        <v>0.86826000000000003</v>
      </c>
      <c r="M40" s="28">
        <v>12749475</v>
      </c>
      <c r="N40" s="29">
        <f t="shared" si="9"/>
        <v>0.7051905544823619</v>
      </c>
      <c r="O40" s="29"/>
    </row>
    <row r="41" spans="1:15" x14ac:dyDescent="0.25">
      <c r="A41" s="45" t="s">
        <v>53</v>
      </c>
      <c r="B41" s="45" t="s">
        <v>89</v>
      </c>
      <c r="C41" s="44">
        <v>31845360</v>
      </c>
      <c r="D41" s="44">
        <v>0</v>
      </c>
      <c r="E41" s="27">
        <f t="shared" si="5"/>
        <v>0</v>
      </c>
      <c r="F41" s="35">
        <v>12077000</v>
      </c>
      <c r="G41" s="27">
        <f t="shared" si="6"/>
        <v>0.37923892209100479</v>
      </c>
      <c r="H41" s="51"/>
      <c r="I41" s="27">
        <f t="shared" si="7"/>
        <v>0</v>
      </c>
      <c r="J41" s="28">
        <v>0</v>
      </c>
      <c r="K41" s="27">
        <f t="shared" si="8"/>
        <v>0</v>
      </c>
      <c r="L41" s="20">
        <v>0.96399999999999997</v>
      </c>
      <c r="M41" s="8">
        <v>19768360</v>
      </c>
      <c r="N41" s="29">
        <f t="shared" si="9"/>
        <v>0.62076107790899526</v>
      </c>
      <c r="O41" s="29"/>
    </row>
    <row r="42" spans="1:15" x14ac:dyDescent="0.25">
      <c r="A42" s="47" t="s">
        <v>54</v>
      </c>
      <c r="B42" s="47" t="s">
        <v>90</v>
      </c>
      <c r="C42" s="44">
        <v>9424448</v>
      </c>
      <c r="D42" s="44">
        <v>1400000</v>
      </c>
      <c r="E42" s="27">
        <f t="shared" si="5"/>
        <v>0.14854981427028935</v>
      </c>
      <c r="F42" s="35">
        <v>2430200</v>
      </c>
      <c r="G42" s="27">
        <f t="shared" si="6"/>
        <v>0.25786125617118372</v>
      </c>
      <c r="H42" s="48"/>
      <c r="I42" s="27">
        <f t="shared" si="7"/>
        <v>0</v>
      </c>
      <c r="J42" s="28">
        <v>103181</v>
      </c>
      <c r="K42" s="27">
        <f t="shared" si="8"/>
        <v>1.0948227418730519E-2</v>
      </c>
      <c r="L42" s="20">
        <v>0.98</v>
      </c>
      <c r="M42" s="8">
        <v>5491067</v>
      </c>
      <c r="N42" s="29">
        <f t="shared" si="9"/>
        <v>0.58264070213979646</v>
      </c>
      <c r="O42" s="29"/>
    </row>
    <row r="43" spans="1:15" x14ac:dyDescent="0.25">
      <c r="A43" s="54" t="s">
        <v>91</v>
      </c>
      <c r="B43" s="54" t="s">
        <v>92</v>
      </c>
      <c r="C43" s="44">
        <v>9195523</v>
      </c>
      <c r="D43" s="44">
        <v>0</v>
      </c>
      <c r="E43" s="27">
        <f t="shared" si="5"/>
        <v>0</v>
      </c>
      <c r="F43" s="18">
        <v>3300000</v>
      </c>
      <c r="G43" s="27">
        <f t="shared" si="6"/>
        <v>0.35887028937886406</v>
      </c>
      <c r="H43" s="51"/>
      <c r="I43" s="27">
        <f t="shared" si="7"/>
        <v>0</v>
      </c>
      <c r="J43" s="28">
        <v>100</v>
      </c>
      <c r="K43" s="27">
        <f t="shared" si="8"/>
        <v>1.0874857253904971E-5</v>
      </c>
      <c r="L43" s="20">
        <v>1.0037199999999999</v>
      </c>
      <c r="M43" s="8">
        <v>5895423</v>
      </c>
      <c r="N43" s="29">
        <f t="shared" si="9"/>
        <v>0.64111883576388207</v>
      </c>
      <c r="O43" s="29"/>
    </row>
    <row r="44" spans="1:15" x14ac:dyDescent="0.25">
      <c r="A44" s="54" t="s">
        <v>93</v>
      </c>
      <c r="B44" s="54" t="s">
        <v>94</v>
      </c>
      <c r="C44" s="44">
        <v>17278109</v>
      </c>
      <c r="D44" s="44">
        <v>1177800</v>
      </c>
      <c r="E44" s="27">
        <f t="shared" si="5"/>
        <v>6.8167181952608361E-2</v>
      </c>
      <c r="F44" s="18">
        <v>2240360</v>
      </c>
      <c r="G44" s="27">
        <f t="shared" si="6"/>
        <v>0.12966465253807577</v>
      </c>
      <c r="H44" s="51">
        <v>1506900</v>
      </c>
      <c r="I44" s="27">
        <f t="shared" si="7"/>
        <v>8.7214405233813491E-2</v>
      </c>
      <c r="J44" s="28">
        <v>194600</v>
      </c>
      <c r="K44" s="27">
        <f t="shared" si="8"/>
        <v>1.1262806595328228E-2</v>
      </c>
      <c r="L44" s="20">
        <v>0.99102999999999997</v>
      </c>
      <c r="M44" s="8">
        <v>12158449</v>
      </c>
      <c r="N44" s="29">
        <f t="shared" si="9"/>
        <v>0.70369095368017409</v>
      </c>
      <c r="O44" s="29"/>
    </row>
    <row r="45" spans="1:15" x14ac:dyDescent="0.25">
      <c r="A45" s="54" t="s">
        <v>95</v>
      </c>
      <c r="B45" s="54" t="s">
        <v>96</v>
      </c>
      <c r="C45" s="44">
        <v>21153106</v>
      </c>
      <c r="D45" s="44">
        <v>0</v>
      </c>
      <c r="E45" s="27">
        <f t="shared" si="5"/>
        <v>0</v>
      </c>
      <c r="F45" s="35">
        <v>7928845</v>
      </c>
      <c r="G45" s="27">
        <f t="shared" si="6"/>
        <v>0.37483124227713888</v>
      </c>
      <c r="H45" s="51"/>
      <c r="I45" s="27">
        <f t="shared" si="7"/>
        <v>0</v>
      </c>
      <c r="J45" s="28">
        <v>0</v>
      </c>
      <c r="K45" s="27">
        <f t="shared" si="8"/>
        <v>0</v>
      </c>
      <c r="L45" s="20">
        <v>1.02</v>
      </c>
      <c r="M45" s="8">
        <v>13224261</v>
      </c>
      <c r="N45" s="29">
        <f t="shared" si="9"/>
        <v>0.62516875772286118</v>
      </c>
      <c r="O45" s="29"/>
    </row>
    <row r="46" spans="1:15" x14ac:dyDescent="0.25">
      <c r="A46" s="54" t="s">
        <v>97</v>
      </c>
      <c r="B46" s="54" t="s">
        <v>98</v>
      </c>
      <c r="C46" s="44">
        <v>9847587</v>
      </c>
      <c r="D46" s="44">
        <v>0</v>
      </c>
      <c r="E46" s="27">
        <f t="shared" si="5"/>
        <v>0</v>
      </c>
      <c r="F46" s="35">
        <v>5659811</v>
      </c>
      <c r="G46" s="27">
        <f t="shared" si="6"/>
        <v>0.57474089845563181</v>
      </c>
      <c r="H46" s="51"/>
      <c r="I46" s="27">
        <f t="shared" si="7"/>
        <v>0</v>
      </c>
      <c r="J46" s="28">
        <v>100</v>
      </c>
      <c r="K46" s="27">
        <f t="shared" si="8"/>
        <v>1.0154771925345772E-5</v>
      </c>
      <c r="L46" s="20">
        <v>0.93962999999999997</v>
      </c>
      <c r="M46" s="8">
        <v>4187676</v>
      </c>
      <c r="N46" s="29">
        <f t="shared" si="9"/>
        <v>0.42524894677244285</v>
      </c>
      <c r="O46" s="29"/>
    </row>
    <row r="47" spans="1:15" x14ac:dyDescent="0.25">
      <c r="A47" s="54" t="s">
        <v>99</v>
      </c>
      <c r="B47" s="54" t="s">
        <v>100</v>
      </c>
      <c r="C47" s="44">
        <v>29148999</v>
      </c>
      <c r="D47" s="44">
        <v>4458000</v>
      </c>
      <c r="E47" s="27">
        <f t="shared" si="5"/>
        <v>0.15293835647666665</v>
      </c>
      <c r="F47" s="18">
        <v>9032200</v>
      </c>
      <c r="G47" s="27">
        <f t="shared" si="6"/>
        <v>0.30986312771838237</v>
      </c>
      <c r="H47" s="51"/>
      <c r="I47" s="27">
        <f t="shared" si="7"/>
        <v>0</v>
      </c>
      <c r="J47" s="28">
        <v>943843</v>
      </c>
      <c r="K47" s="27">
        <f t="shared" si="8"/>
        <v>3.2379945534321782E-2</v>
      </c>
      <c r="L47" s="20">
        <v>1.03013</v>
      </c>
      <c r="M47" s="28">
        <v>14714956</v>
      </c>
      <c r="N47" s="29">
        <f t="shared" si="9"/>
        <v>0.50481857027062915</v>
      </c>
      <c r="O47" s="29"/>
    </row>
    <row r="48" spans="1:15" x14ac:dyDescent="0.25">
      <c r="A48" s="54" t="s">
        <v>101</v>
      </c>
      <c r="B48" s="54" t="s">
        <v>102</v>
      </c>
      <c r="C48" s="44">
        <v>29952926</v>
      </c>
      <c r="D48" s="44">
        <v>2892000</v>
      </c>
      <c r="E48" s="27">
        <f t="shared" si="5"/>
        <v>9.655150218045476E-2</v>
      </c>
      <c r="F48" s="18">
        <v>9580000</v>
      </c>
      <c r="G48" s="27">
        <f t="shared" si="6"/>
        <v>0.31983519740275124</v>
      </c>
      <c r="H48" s="51"/>
      <c r="I48" s="27">
        <f t="shared" si="7"/>
        <v>0</v>
      </c>
      <c r="J48" s="28">
        <v>380462</v>
      </c>
      <c r="K48" s="27">
        <f t="shared" si="8"/>
        <v>1.2701997794806423E-2</v>
      </c>
      <c r="L48" s="20">
        <v>1.05</v>
      </c>
      <c r="M48" s="8">
        <v>17100464</v>
      </c>
      <c r="N48" s="29">
        <f t="shared" si="9"/>
        <v>0.57091130262198753</v>
      </c>
      <c r="O48" s="29"/>
    </row>
    <row r="49" spans="1:15" x14ac:dyDescent="0.25">
      <c r="A49" s="54" t="s">
        <v>103</v>
      </c>
      <c r="B49" s="54" t="s">
        <v>104</v>
      </c>
      <c r="C49" s="44">
        <v>5781165</v>
      </c>
      <c r="D49" s="44">
        <v>2450000</v>
      </c>
      <c r="E49" s="27">
        <f t="shared" si="5"/>
        <v>0.42379001464237742</v>
      </c>
      <c r="F49" s="18">
        <v>0</v>
      </c>
      <c r="G49" s="27">
        <f t="shared" si="6"/>
        <v>0</v>
      </c>
      <c r="H49" s="51"/>
      <c r="I49" s="27">
        <f t="shared" si="7"/>
        <v>0</v>
      </c>
      <c r="J49" s="28">
        <v>119727</v>
      </c>
      <c r="K49" s="27">
        <f t="shared" si="8"/>
        <v>2.0709839625750175E-2</v>
      </c>
      <c r="L49" s="20">
        <v>0.93991000000000002</v>
      </c>
      <c r="M49" s="28">
        <v>3211438</v>
      </c>
      <c r="N49" s="29">
        <f t="shared" si="9"/>
        <v>0.55550014573187234</v>
      </c>
      <c r="O49" s="29"/>
    </row>
    <row r="50" spans="1:15" x14ac:dyDescent="0.25">
      <c r="A50" s="54" t="s">
        <v>105</v>
      </c>
      <c r="B50" s="54" t="s">
        <v>181</v>
      </c>
      <c r="C50" s="44">
        <v>15667783</v>
      </c>
      <c r="D50" s="44">
        <v>0</v>
      </c>
      <c r="E50" s="27">
        <f t="shared" si="5"/>
        <v>0</v>
      </c>
      <c r="F50" s="18">
        <v>3965425</v>
      </c>
      <c r="G50" s="27">
        <f t="shared" si="6"/>
        <v>0.25309419973457636</v>
      </c>
      <c r="H50" s="51"/>
      <c r="I50" s="27">
        <f t="shared" si="7"/>
        <v>0</v>
      </c>
      <c r="J50" s="28">
        <v>0</v>
      </c>
      <c r="K50" s="27">
        <f t="shared" si="8"/>
        <v>0</v>
      </c>
      <c r="L50" s="20">
        <v>1.11975</v>
      </c>
      <c r="M50" s="8">
        <v>11702358</v>
      </c>
      <c r="N50" s="29">
        <f t="shared" si="9"/>
        <v>0.74690580026542364</v>
      </c>
      <c r="O50" s="29"/>
    </row>
    <row r="51" spans="1:15" x14ac:dyDescent="0.25">
      <c r="A51" s="54" t="s">
        <v>106</v>
      </c>
      <c r="B51" s="54" t="s">
        <v>107</v>
      </c>
      <c r="C51" s="44">
        <v>16398887</v>
      </c>
      <c r="D51" s="44">
        <v>0</v>
      </c>
      <c r="E51" s="27">
        <f t="shared" si="5"/>
        <v>0</v>
      </c>
      <c r="F51" s="18">
        <v>4277100</v>
      </c>
      <c r="G51" s="27">
        <f t="shared" si="6"/>
        <v>0.26081648102093757</v>
      </c>
      <c r="H51" s="51">
        <v>920740</v>
      </c>
      <c r="I51" s="27">
        <f t="shared" si="7"/>
        <v>5.6146493356530845E-2</v>
      </c>
      <c r="J51" s="28">
        <v>407011</v>
      </c>
      <c r="K51" s="27">
        <f t="shared" si="8"/>
        <v>2.4819428294127522E-2</v>
      </c>
      <c r="L51" s="20">
        <v>0.99072000000000005</v>
      </c>
      <c r="M51" s="8">
        <v>10794036</v>
      </c>
      <c r="N51" s="29">
        <f t="shared" si="9"/>
        <v>0.65821759732840401</v>
      </c>
      <c r="O51" s="29"/>
    </row>
    <row r="52" spans="1:15" x14ac:dyDescent="0.25">
      <c r="A52" s="54" t="s">
        <v>108</v>
      </c>
      <c r="B52" s="54" t="s">
        <v>109</v>
      </c>
      <c r="C52" s="44">
        <v>40727470</v>
      </c>
      <c r="D52" s="44">
        <v>3512000</v>
      </c>
      <c r="E52" s="27">
        <f t="shared" si="5"/>
        <v>8.623172517222405E-2</v>
      </c>
      <c r="F52" s="35">
        <v>9206478</v>
      </c>
      <c r="G52" s="27">
        <f t="shared" si="6"/>
        <v>0.22605082024491086</v>
      </c>
      <c r="H52" s="51">
        <v>2782000</v>
      </c>
      <c r="I52" s="27">
        <f t="shared" si="7"/>
        <v>6.8307704848840356E-2</v>
      </c>
      <c r="J52" s="28">
        <v>0</v>
      </c>
      <c r="K52" s="27">
        <f t="shared" si="8"/>
        <v>0</v>
      </c>
      <c r="L52" s="20">
        <v>1.04532</v>
      </c>
      <c r="M52" s="8">
        <v>25226992</v>
      </c>
      <c r="N52" s="29">
        <f t="shared" si="9"/>
        <v>0.61940974973402474</v>
      </c>
      <c r="O52" s="29"/>
    </row>
    <row r="53" spans="1:15" x14ac:dyDescent="0.25">
      <c r="A53" s="54" t="s">
        <v>110</v>
      </c>
      <c r="B53" s="54" t="s">
        <v>111</v>
      </c>
      <c r="C53" s="44">
        <v>9834536</v>
      </c>
      <c r="D53" s="44">
        <v>0</v>
      </c>
      <c r="E53" s="27">
        <f t="shared" si="5"/>
        <v>0</v>
      </c>
      <c r="F53" s="18">
        <v>3500000</v>
      </c>
      <c r="G53" s="27">
        <f t="shared" si="6"/>
        <v>0.35588867639510396</v>
      </c>
      <c r="H53" s="51"/>
      <c r="I53" s="27">
        <f t="shared" si="7"/>
        <v>0</v>
      </c>
      <c r="J53" s="28">
        <v>0</v>
      </c>
      <c r="K53" s="27">
        <f t="shared" si="8"/>
        <v>0</v>
      </c>
      <c r="L53" s="20">
        <v>0.90778999999999999</v>
      </c>
      <c r="M53" s="8">
        <v>6334536</v>
      </c>
      <c r="N53" s="29">
        <f t="shared" si="9"/>
        <v>0.64411132360489609</v>
      </c>
      <c r="O53" s="29"/>
    </row>
    <row r="54" spans="1:15" x14ac:dyDescent="0.25">
      <c r="A54" s="54" t="s">
        <v>112</v>
      </c>
      <c r="B54" s="54" t="s">
        <v>113</v>
      </c>
      <c r="C54" s="44">
        <v>6919730</v>
      </c>
      <c r="D54" s="44">
        <v>0</v>
      </c>
      <c r="E54" s="27">
        <f t="shared" si="5"/>
        <v>0</v>
      </c>
      <c r="F54" s="18">
        <v>1705957</v>
      </c>
      <c r="G54" s="27">
        <f t="shared" si="6"/>
        <v>0.24653519718254904</v>
      </c>
      <c r="H54" s="51"/>
      <c r="I54" s="27">
        <f t="shared" si="7"/>
        <v>0</v>
      </c>
      <c r="J54" s="28">
        <v>1091600</v>
      </c>
      <c r="K54" s="27">
        <f t="shared" si="8"/>
        <v>0.15775181979643715</v>
      </c>
      <c r="L54" s="20">
        <v>0.90617000000000003</v>
      </c>
      <c r="M54" s="8">
        <v>4122173</v>
      </c>
      <c r="N54" s="29">
        <f t="shared" si="9"/>
        <v>0.59571298302101383</v>
      </c>
      <c r="O54" s="29"/>
    </row>
    <row r="55" spans="1:15" x14ac:dyDescent="0.25">
      <c r="A55" s="54" t="s">
        <v>114</v>
      </c>
      <c r="B55" s="54" t="s">
        <v>115</v>
      </c>
      <c r="C55" s="44">
        <v>6816514</v>
      </c>
      <c r="D55" s="56">
        <v>2037667</v>
      </c>
      <c r="E55" s="27">
        <f t="shared" si="5"/>
        <v>0.29893094916257784</v>
      </c>
      <c r="F55" s="18">
        <v>1483862</v>
      </c>
      <c r="G55" s="27">
        <f t="shared" si="6"/>
        <v>0.21768634231514819</v>
      </c>
      <c r="H55" s="48"/>
      <c r="I55" s="27">
        <f t="shared" si="7"/>
        <v>0</v>
      </c>
      <c r="J55" s="28">
        <v>91538</v>
      </c>
      <c r="K55" s="27">
        <f t="shared" si="8"/>
        <v>1.3428858211103211E-2</v>
      </c>
      <c r="L55" s="20">
        <v>0.89</v>
      </c>
      <c r="M55" s="8">
        <v>3203447</v>
      </c>
      <c r="N55" s="29">
        <f t="shared" si="9"/>
        <v>0.46995385031117076</v>
      </c>
      <c r="O55" s="29"/>
    </row>
    <row r="56" spans="1:15" x14ac:dyDescent="0.25">
      <c r="A56" s="54" t="s">
        <v>116</v>
      </c>
      <c r="B56" s="54" t="s">
        <v>117</v>
      </c>
      <c r="C56" s="44">
        <v>14180468</v>
      </c>
      <c r="D56" s="44">
        <v>0</v>
      </c>
      <c r="E56" s="27">
        <f t="shared" si="5"/>
        <v>0</v>
      </c>
      <c r="F56" s="35">
        <v>8855558</v>
      </c>
      <c r="G56" s="27">
        <f t="shared" si="6"/>
        <v>0.62448982642885975</v>
      </c>
      <c r="H56" s="48"/>
      <c r="I56" s="27">
        <f t="shared" si="7"/>
        <v>0</v>
      </c>
      <c r="J56" s="28">
        <v>355749</v>
      </c>
      <c r="K56" s="27">
        <f t="shared" si="8"/>
        <v>2.5087253819831616E-2</v>
      </c>
      <c r="L56" s="20">
        <v>0.96</v>
      </c>
      <c r="M56" s="8">
        <v>4969161</v>
      </c>
      <c r="N56" s="29">
        <f t="shared" si="9"/>
        <v>0.35042291975130863</v>
      </c>
      <c r="O56" s="29"/>
    </row>
    <row r="57" spans="1:15" s="32" customFormat="1" x14ac:dyDescent="0.25">
      <c r="A57" s="54" t="s">
        <v>118</v>
      </c>
      <c r="B57" s="54" t="s">
        <v>119</v>
      </c>
      <c r="C57" s="44">
        <v>23641940</v>
      </c>
      <c r="D57" s="44">
        <v>0</v>
      </c>
      <c r="E57" s="38">
        <f t="shared" si="5"/>
        <v>0</v>
      </c>
      <c r="F57" s="35">
        <v>8340070</v>
      </c>
      <c r="G57" s="38">
        <f t="shared" si="6"/>
        <v>0.35276588977046724</v>
      </c>
      <c r="H57" s="48"/>
      <c r="I57" s="27">
        <f t="shared" si="7"/>
        <v>0</v>
      </c>
      <c r="J57" s="28">
        <v>0</v>
      </c>
      <c r="K57" s="38">
        <f t="shared" si="8"/>
        <v>0</v>
      </c>
      <c r="L57" s="37">
        <v>1.04284</v>
      </c>
      <c r="M57" s="28">
        <v>15301870</v>
      </c>
      <c r="N57" s="29">
        <f t="shared" si="9"/>
        <v>0.64723411022953281</v>
      </c>
      <c r="O57" s="29"/>
    </row>
    <row r="58" spans="1:15" s="24" customFormat="1" x14ac:dyDescent="0.25">
      <c r="A58" s="54" t="s">
        <v>120</v>
      </c>
      <c r="B58" s="54" t="s">
        <v>121</v>
      </c>
      <c r="C58" s="44">
        <v>30430138</v>
      </c>
      <c r="D58" s="44">
        <v>5378295</v>
      </c>
      <c r="E58" s="27">
        <f t="shared" si="5"/>
        <v>0.17674237954491037</v>
      </c>
      <c r="F58" s="35">
        <v>3927100</v>
      </c>
      <c r="G58" s="27">
        <f t="shared" si="6"/>
        <v>0.1290529803052487</v>
      </c>
      <c r="H58" s="48"/>
      <c r="I58" s="27">
        <f t="shared" si="7"/>
        <v>0</v>
      </c>
      <c r="J58" s="28">
        <v>703000</v>
      </c>
      <c r="K58" s="27">
        <f t="shared" si="8"/>
        <v>2.310209700659261E-2</v>
      </c>
      <c r="L58" s="36">
        <v>1.05</v>
      </c>
      <c r="M58" s="28">
        <v>20421743</v>
      </c>
      <c r="N58" s="29">
        <f t="shared" si="9"/>
        <v>0.67110254314324835</v>
      </c>
      <c r="O58" s="29"/>
    </row>
    <row r="59" spans="1:15" s="24" customFormat="1" x14ac:dyDescent="0.25">
      <c r="A59" s="54" t="s">
        <v>122</v>
      </c>
      <c r="B59" s="54" t="s">
        <v>123</v>
      </c>
      <c r="C59" s="44">
        <v>18496986</v>
      </c>
      <c r="D59" s="44">
        <v>910500</v>
      </c>
      <c r="E59" s="27">
        <f t="shared" si="5"/>
        <v>4.9224235775493369E-2</v>
      </c>
      <c r="F59" s="35">
        <v>3000000</v>
      </c>
      <c r="G59" s="27">
        <f t="shared" si="6"/>
        <v>0.16218858575121373</v>
      </c>
      <c r="H59" s="51">
        <v>997900</v>
      </c>
      <c r="I59" s="27">
        <f t="shared" si="7"/>
        <v>5.3949329907045394E-2</v>
      </c>
      <c r="J59" s="28">
        <v>604478</v>
      </c>
      <c r="K59" s="27">
        <f t="shared" si="8"/>
        <v>3.2679810645907394E-2</v>
      </c>
      <c r="L59" s="36">
        <v>0.93991000000000002</v>
      </c>
      <c r="M59" s="28">
        <v>12984108</v>
      </c>
      <c r="N59" s="29">
        <f t="shared" si="9"/>
        <v>0.70195803792034006</v>
      </c>
      <c r="O59" s="29"/>
    </row>
    <row r="60" spans="1:15" s="24" customFormat="1" x14ac:dyDescent="0.25">
      <c r="A60" s="54" t="s">
        <v>124</v>
      </c>
      <c r="B60" s="54" t="s">
        <v>125</v>
      </c>
      <c r="C60" s="44">
        <v>9505899</v>
      </c>
      <c r="D60" s="44">
        <v>1474700</v>
      </c>
      <c r="E60" s="27">
        <f t="shared" si="5"/>
        <v>0.1551352481232969</v>
      </c>
      <c r="F60" s="35">
        <v>0</v>
      </c>
      <c r="G60" s="27">
        <f t="shared" si="6"/>
        <v>0</v>
      </c>
      <c r="H60" s="48"/>
      <c r="I60" s="27">
        <f t="shared" si="7"/>
        <v>0</v>
      </c>
      <c r="J60" s="28">
        <v>397562</v>
      </c>
      <c r="K60" s="27">
        <f t="shared" si="8"/>
        <v>4.1822661907095791E-2</v>
      </c>
      <c r="L60" s="36">
        <v>0.9849</v>
      </c>
      <c r="M60" s="28">
        <v>7633637</v>
      </c>
      <c r="N60" s="29">
        <f t="shared" si="9"/>
        <v>0.80304208996960724</v>
      </c>
      <c r="O60" s="29"/>
    </row>
    <row r="61" spans="1:15" s="24" customFormat="1" x14ac:dyDescent="0.25">
      <c r="A61" s="54" t="s">
        <v>126</v>
      </c>
      <c r="B61" s="54" t="s">
        <v>127</v>
      </c>
      <c r="C61" s="44">
        <v>10247566</v>
      </c>
      <c r="D61" s="44">
        <v>1335000</v>
      </c>
      <c r="E61" s="27">
        <f t="shared" si="5"/>
        <v>0.13027483794688416</v>
      </c>
      <c r="F61" s="35">
        <v>2380000</v>
      </c>
      <c r="G61" s="27">
        <f t="shared" si="6"/>
        <v>0.23225027289407066</v>
      </c>
      <c r="H61" s="48"/>
      <c r="I61" s="27">
        <f t="shared" si="7"/>
        <v>0</v>
      </c>
      <c r="J61" s="28">
        <v>352512</v>
      </c>
      <c r="K61" s="27">
        <f t="shared" si="8"/>
        <v>3.4399583276653205E-2</v>
      </c>
      <c r="L61" s="36">
        <v>0.93491000000000002</v>
      </c>
      <c r="M61" s="28">
        <v>6180054</v>
      </c>
      <c r="N61" s="29">
        <f t="shared" si="9"/>
        <v>0.603075305882392</v>
      </c>
      <c r="O61" s="29"/>
    </row>
    <row r="62" spans="1:15" s="24" customFormat="1" x14ac:dyDescent="0.25">
      <c r="A62" s="54" t="s">
        <v>128</v>
      </c>
      <c r="B62" s="54" t="s">
        <v>129</v>
      </c>
      <c r="C62" s="44">
        <v>13634254</v>
      </c>
      <c r="D62" s="44">
        <v>1427110</v>
      </c>
      <c r="E62" s="27">
        <f>F62/C62</f>
        <v>0.26200480055601133</v>
      </c>
      <c r="F62" s="26">
        <v>3572240</v>
      </c>
      <c r="G62" s="27">
        <f t="shared" si="6"/>
        <v>0.26200480055601133</v>
      </c>
      <c r="H62" s="48"/>
      <c r="I62" s="27">
        <f t="shared" si="7"/>
        <v>0</v>
      </c>
      <c r="J62" s="28">
        <v>0</v>
      </c>
      <c r="K62" s="27">
        <f t="shared" si="8"/>
        <v>0</v>
      </c>
      <c r="L62" s="36">
        <v>1.02</v>
      </c>
      <c r="M62" s="28">
        <v>8634904</v>
      </c>
      <c r="N62" s="29">
        <f t="shared" si="9"/>
        <v>0.63332427282050052</v>
      </c>
      <c r="O62" s="29"/>
    </row>
    <row r="63" spans="1:15" s="24" customFormat="1" x14ac:dyDescent="0.25">
      <c r="A63" s="54" t="s">
        <v>130</v>
      </c>
      <c r="B63" s="54" t="s">
        <v>131</v>
      </c>
      <c r="C63" s="44">
        <v>42852107</v>
      </c>
      <c r="D63" s="44">
        <v>2274548</v>
      </c>
      <c r="E63" s="27">
        <f>F63/C63</f>
        <v>0.3459470265954484</v>
      </c>
      <c r="F63" s="26">
        <v>14824559</v>
      </c>
      <c r="G63" s="27">
        <f t="shared" si="6"/>
        <v>0.3459470265954484</v>
      </c>
      <c r="H63" s="48"/>
      <c r="I63" s="27">
        <f t="shared" si="7"/>
        <v>0</v>
      </c>
      <c r="J63" s="28">
        <v>600000</v>
      </c>
      <c r="K63" s="27">
        <f t="shared" si="8"/>
        <v>1.4001645239987849E-2</v>
      </c>
      <c r="L63" s="36">
        <v>1.03</v>
      </c>
      <c r="M63" s="28">
        <v>25153000</v>
      </c>
      <c r="N63" s="29">
        <f t="shared" si="9"/>
        <v>0.5869723045356906</v>
      </c>
      <c r="O63" s="29"/>
    </row>
    <row r="64" spans="1:15" s="24" customFormat="1" x14ac:dyDescent="0.25">
      <c r="A64" s="54" t="s">
        <v>132</v>
      </c>
      <c r="B64" s="54" t="s">
        <v>133</v>
      </c>
      <c r="C64" s="44">
        <v>10782300</v>
      </c>
      <c r="D64" s="44">
        <v>0</v>
      </c>
      <c r="E64" s="27">
        <f t="shared" ref="E64:E85" si="10">D64/C64</f>
        <v>0</v>
      </c>
      <c r="F64" s="35">
        <v>3019000</v>
      </c>
      <c r="G64" s="27">
        <f t="shared" si="6"/>
        <v>0.27999591923801043</v>
      </c>
      <c r="H64" s="48"/>
      <c r="I64" s="27">
        <f t="shared" si="7"/>
        <v>0</v>
      </c>
      <c r="J64" s="28">
        <v>0</v>
      </c>
      <c r="K64" s="27">
        <f t="shared" si="8"/>
        <v>0</v>
      </c>
      <c r="L64" s="36">
        <v>1.02667</v>
      </c>
      <c r="M64" s="28">
        <v>7763300</v>
      </c>
      <c r="N64" s="29">
        <f t="shared" si="9"/>
        <v>0.72000408076198952</v>
      </c>
      <c r="O64" s="29"/>
    </row>
    <row r="65" spans="1:15" s="24" customFormat="1" x14ac:dyDescent="0.25">
      <c r="A65" s="54" t="s">
        <v>134</v>
      </c>
      <c r="B65" s="54" t="s">
        <v>135</v>
      </c>
      <c r="C65" s="44">
        <v>12549739</v>
      </c>
      <c r="D65" s="44">
        <v>0</v>
      </c>
      <c r="E65" s="27">
        <f t="shared" si="10"/>
        <v>0</v>
      </c>
      <c r="F65" s="35">
        <v>3160000</v>
      </c>
      <c r="G65" s="27">
        <f t="shared" si="6"/>
        <v>0.25179806528247323</v>
      </c>
      <c r="H65" s="48"/>
      <c r="I65" s="27">
        <f t="shared" si="7"/>
        <v>0</v>
      </c>
      <c r="J65" s="28">
        <v>53671</v>
      </c>
      <c r="K65" s="27">
        <f t="shared" si="8"/>
        <v>4.2766626461315255E-3</v>
      </c>
      <c r="L65" s="36">
        <v>0.97008000000000005</v>
      </c>
      <c r="M65" s="28">
        <v>9336068</v>
      </c>
      <c r="N65" s="29">
        <f t="shared" si="9"/>
        <v>0.74392527207139525</v>
      </c>
      <c r="O65" s="29"/>
    </row>
    <row r="66" spans="1:15" s="24" customFormat="1" x14ac:dyDescent="0.25">
      <c r="A66" s="54" t="s">
        <v>136</v>
      </c>
      <c r="B66" s="54" t="s">
        <v>137</v>
      </c>
      <c r="C66" s="44">
        <v>26062697</v>
      </c>
      <c r="D66" s="44">
        <v>725677</v>
      </c>
      <c r="E66" s="27">
        <f t="shared" si="10"/>
        <v>2.7843511360317007E-2</v>
      </c>
      <c r="F66" s="35">
        <v>9112430</v>
      </c>
      <c r="G66" s="27">
        <f t="shared" ref="G66:G85" si="11">F66/C66</f>
        <v>0.34963495911416997</v>
      </c>
      <c r="H66" s="48"/>
      <c r="I66" s="27">
        <f t="shared" ref="I66:I85" si="12">H66/C66</f>
        <v>0</v>
      </c>
      <c r="J66" s="28">
        <v>200000</v>
      </c>
      <c r="K66" s="27">
        <f t="shared" ref="K66:K85" si="13">J66/C66</f>
        <v>7.6738029068902577E-3</v>
      </c>
      <c r="L66" s="36">
        <v>1.05</v>
      </c>
      <c r="M66" s="28">
        <v>16024590</v>
      </c>
      <c r="N66" s="29">
        <f t="shared" ref="N66:N85" si="14">M66/C66</f>
        <v>0.61484772661862275</v>
      </c>
      <c r="O66" s="29"/>
    </row>
    <row r="67" spans="1:15" s="24" customFormat="1" x14ac:dyDescent="0.25">
      <c r="A67" s="54" t="s">
        <v>138</v>
      </c>
      <c r="B67" s="54" t="s">
        <v>139</v>
      </c>
      <c r="C67" s="44">
        <v>13437348</v>
      </c>
      <c r="D67" s="44">
        <v>0</v>
      </c>
      <c r="E67" s="27">
        <f t="shared" si="10"/>
        <v>0</v>
      </c>
      <c r="F67" s="35">
        <v>5695000</v>
      </c>
      <c r="G67" s="27">
        <f t="shared" si="11"/>
        <v>0.42381874756834459</v>
      </c>
      <c r="H67" s="48"/>
      <c r="I67" s="27">
        <f t="shared" si="12"/>
        <v>0</v>
      </c>
      <c r="J67" s="28">
        <v>600100</v>
      </c>
      <c r="K67" s="27">
        <f t="shared" si="13"/>
        <v>4.4659109818395715E-2</v>
      </c>
      <c r="L67" s="36">
        <v>0.93366000000000005</v>
      </c>
      <c r="M67" s="28">
        <v>7142248</v>
      </c>
      <c r="N67" s="29">
        <f t="shared" si="14"/>
        <v>0.5315221426132597</v>
      </c>
      <c r="O67" s="29"/>
    </row>
    <row r="68" spans="1:15" s="24" customFormat="1" x14ac:dyDescent="0.25">
      <c r="A68" s="54" t="s">
        <v>140</v>
      </c>
      <c r="B68" s="54" t="s">
        <v>141</v>
      </c>
      <c r="C68" s="44">
        <v>35446780</v>
      </c>
      <c r="D68" s="44">
        <v>0</v>
      </c>
      <c r="E68" s="27">
        <f t="shared" si="10"/>
        <v>0</v>
      </c>
      <c r="F68" s="35">
        <v>16380410</v>
      </c>
      <c r="G68" s="27">
        <f t="shared" si="11"/>
        <v>0.46211277865013412</v>
      </c>
      <c r="H68" s="48"/>
      <c r="I68" s="27">
        <f t="shared" si="12"/>
        <v>0</v>
      </c>
      <c r="J68" s="28">
        <v>0</v>
      </c>
      <c r="K68" s="27">
        <f t="shared" si="13"/>
        <v>0</v>
      </c>
      <c r="L68" s="36">
        <v>0.93500000000000005</v>
      </c>
      <c r="M68" s="28">
        <v>19066370</v>
      </c>
      <c r="N68" s="29">
        <f t="shared" si="14"/>
        <v>0.53788722134986588</v>
      </c>
      <c r="O68" s="29"/>
    </row>
    <row r="69" spans="1:15" s="24" customFormat="1" x14ac:dyDescent="0.25">
      <c r="A69" s="54" t="s">
        <v>142</v>
      </c>
      <c r="B69" s="54" t="s">
        <v>143</v>
      </c>
      <c r="C69" s="44">
        <v>9206580</v>
      </c>
      <c r="D69" s="44">
        <v>0</v>
      </c>
      <c r="E69" s="27">
        <f t="shared" si="10"/>
        <v>0</v>
      </c>
      <c r="F69" s="35">
        <v>2500000</v>
      </c>
      <c r="G69" s="27">
        <f t="shared" si="11"/>
        <v>0.2715449167877757</v>
      </c>
      <c r="H69" s="48"/>
      <c r="I69" s="27">
        <f t="shared" si="12"/>
        <v>0</v>
      </c>
      <c r="J69" s="28">
        <v>49682</v>
      </c>
      <c r="K69" s="27">
        <f t="shared" si="13"/>
        <v>5.3963578223401093E-3</v>
      </c>
      <c r="L69" s="36">
        <v>0.87488999999999995</v>
      </c>
      <c r="M69" s="28">
        <v>6656898</v>
      </c>
      <c r="N69" s="29">
        <f t="shared" si="14"/>
        <v>0.72305872538988414</v>
      </c>
      <c r="O69" s="29"/>
    </row>
    <row r="70" spans="1:15" s="24" customFormat="1" x14ac:dyDescent="0.25">
      <c r="A70" s="54" t="s">
        <v>144</v>
      </c>
      <c r="B70" s="54" t="s">
        <v>145</v>
      </c>
      <c r="C70" s="44">
        <v>25877398</v>
      </c>
      <c r="D70" s="44">
        <v>8625397</v>
      </c>
      <c r="E70" s="27">
        <f t="shared" si="10"/>
        <v>0.33331778565990289</v>
      </c>
      <c r="F70" s="35">
        <v>1800000</v>
      </c>
      <c r="G70" s="27">
        <f t="shared" si="11"/>
        <v>6.9558770939798509E-2</v>
      </c>
      <c r="H70" s="51">
        <v>3496103</v>
      </c>
      <c r="I70" s="27">
        <f t="shared" si="12"/>
        <v>0.13510257097719022</v>
      </c>
      <c r="J70" s="28">
        <v>1285719</v>
      </c>
      <c r="K70" s="27">
        <f t="shared" si="13"/>
        <v>4.9685018563303776E-2</v>
      </c>
      <c r="L70" s="36">
        <v>1.04989</v>
      </c>
      <c r="M70" s="28">
        <v>10670179</v>
      </c>
      <c r="N70" s="29">
        <f t="shared" si="14"/>
        <v>0.41233585385980459</v>
      </c>
      <c r="O70" s="29"/>
    </row>
    <row r="71" spans="1:15" s="24" customFormat="1" x14ac:dyDescent="0.25">
      <c r="A71" s="54" t="s">
        <v>146</v>
      </c>
      <c r="B71" s="54" t="s">
        <v>147</v>
      </c>
      <c r="C71" s="44">
        <v>34358640</v>
      </c>
      <c r="D71" s="44">
        <v>4162000</v>
      </c>
      <c r="E71" s="27">
        <f t="shared" si="10"/>
        <v>0.12113401461757509</v>
      </c>
      <c r="F71" s="35">
        <v>9910673</v>
      </c>
      <c r="G71" s="27">
        <f t="shared" si="11"/>
        <v>0.28844776743200545</v>
      </c>
      <c r="H71" s="49"/>
      <c r="I71" s="27">
        <f t="shared" si="12"/>
        <v>0</v>
      </c>
      <c r="J71" s="28">
        <v>0</v>
      </c>
      <c r="K71" s="27">
        <f t="shared" si="13"/>
        <v>0</v>
      </c>
      <c r="L71" s="36">
        <v>0.96989999999999998</v>
      </c>
      <c r="M71" s="28">
        <v>20285967</v>
      </c>
      <c r="N71" s="29">
        <f t="shared" si="14"/>
        <v>0.59041821795041949</v>
      </c>
      <c r="O71" s="29"/>
    </row>
    <row r="72" spans="1:15" s="24" customFormat="1" x14ac:dyDescent="0.25">
      <c r="A72" s="54" t="s">
        <v>148</v>
      </c>
      <c r="B72" s="54" t="s">
        <v>149</v>
      </c>
      <c r="C72" s="44">
        <v>15206561</v>
      </c>
      <c r="D72" s="44">
        <v>2416000</v>
      </c>
      <c r="E72" s="27">
        <f t="shared" si="10"/>
        <v>0.15887878922788656</v>
      </c>
      <c r="F72" s="35">
        <v>4730000</v>
      </c>
      <c r="G72" s="27">
        <f t="shared" si="11"/>
        <v>0.31104994745360243</v>
      </c>
      <c r="H72" s="49"/>
      <c r="I72" s="27">
        <f t="shared" si="12"/>
        <v>0</v>
      </c>
      <c r="J72" s="28">
        <v>232142</v>
      </c>
      <c r="K72" s="27">
        <f t="shared" si="13"/>
        <v>1.5265910550057965E-2</v>
      </c>
      <c r="L72" s="36">
        <v>0.97</v>
      </c>
      <c r="M72" s="28">
        <v>7828419</v>
      </c>
      <c r="N72" s="29">
        <f t="shared" si="14"/>
        <v>0.51480535276845307</v>
      </c>
      <c r="O72" s="29"/>
    </row>
    <row r="73" spans="1:15" s="24" customFormat="1" x14ac:dyDescent="0.25">
      <c r="A73" s="54" t="s">
        <v>150</v>
      </c>
      <c r="B73" s="54" t="s">
        <v>151</v>
      </c>
      <c r="C73" s="44">
        <v>15081004</v>
      </c>
      <c r="D73" s="44">
        <v>566595</v>
      </c>
      <c r="E73" s="27">
        <f t="shared" si="10"/>
        <v>3.7570111379852431E-2</v>
      </c>
      <c r="F73" s="35">
        <v>2297450</v>
      </c>
      <c r="G73" s="27">
        <f t="shared" si="11"/>
        <v>0.15234065318197648</v>
      </c>
      <c r="H73" s="49"/>
      <c r="I73" s="27">
        <f t="shared" si="12"/>
        <v>0</v>
      </c>
      <c r="J73" s="28">
        <v>51432</v>
      </c>
      <c r="K73" s="27">
        <f t="shared" si="13"/>
        <v>3.4103830222444076E-3</v>
      </c>
      <c r="L73" s="36">
        <v>1.02</v>
      </c>
      <c r="M73" s="28">
        <v>12165527</v>
      </c>
      <c r="N73" s="29">
        <f t="shared" si="14"/>
        <v>0.80667885241592674</v>
      </c>
      <c r="O73" s="29"/>
    </row>
    <row r="74" spans="1:15" s="24" customFormat="1" x14ac:dyDescent="0.25">
      <c r="A74" s="54" t="s">
        <v>152</v>
      </c>
      <c r="B74" s="54" t="s">
        <v>153</v>
      </c>
      <c r="C74" s="44">
        <v>10553570</v>
      </c>
      <c r="D74" s="44">
        <v>0</v>
      </c>
      <c r="E74" s="27">
        <f t="shared" si="10"/>
        <v>0</v>
      </c>
      <c r="F74" s="35">
        <v>1400000</v>
      </c>
      <c r="G74" s="27">
        <f t="shared" si="11"/>
        <v>0.13265653233929373</v>
      </c>
      <c r="H74" s="49">
        <v>1530000</v>
      </c>
      <c r="I74" s="27">
        <f t="shared" si="12"/>
        <v>0.14497463891365669</v>
      </c>
      <c r="J74" s="28">
        <v>198338</v>
      </c>
      <c r="K74" s="27">
        <f t="shared" si="13"/>
        <v>1.8793450936507743E-2</v>
      </c>
      <c r="L74" s="36">
        <v>0.93</v>
      </c>
      <c r="M74" s="28">
        <v>7425232</v>
      </c>
      <c r="N74" s="29">
        <f t="shared" si="14"/>
        <v>0.7035753778105418</v>
      </c>
      <c r="O74" s="29"/>
    </row>
    <row r="75" spans="1:15" s="24" customFormat="1" x14ac:dyDescent="0.25">
      <c r="A75" s="54" t="s">
        <v>154</v>
      </c>
      <c r="B75" s="54" t="s">
        <v>155</v>
      </c>
      <c r="C75" s="44">
        <v>9719677</v>
      </c>
      <c r="D75" s="44">
        <v>2050000</v>
      </c>
      <c r="E75" s="27">
        <f t="shared" si="10"/>
        <v>0.21091235850738663</v>
      </c>
      <c r="F75" s="35">
        <v>0</v>
      </c>
      <c r="G75" s="27">
        <f t="shared" si="11"/>
        <v>0</v>
      </c>
      <c r="H75" s="49">
        <v>1750000</v>
      </c>
      <c r="I75" s="27">
        <f t="shared" si="12"/>
        <v>0.18004713531118369</v>
      </c>
      <c r="J75" s="28">
        <v>491848</v>
      </c>
      <c r="K75" s="27">
        <f t="shared" si="13"/>
        <v>5.0603327662020046E-2</v>
      </c>
      <c r="L75" s="36">
        <v>0.99</v>
      </c>
      <c r="M75" s="28">
        <v>5427829</v>
      </c>
      <c r="N75" s="29">
        <f t="shared" si="14"/>
        <v>0.55843717851940966</v>
      </c>
      <c r="O75" s="29"/>
    </row>
    <row r="76" spans="1:15" s="24" customFormat="1" x14ac:dyDescent="0.25">
      <c r="A76" s="54" t="s">
        <v>156</v>
      </c>
      <c r="B76" s="54" t="s">
        <v>157</v>
      </c>
      <c r="C76" s="44">
        <v>6964365</v>
      </c>
      <c r="D76" s="44">
        <v>0</v>
      </c>
      <c r="E76" s="27">
        <f t="shared" si="10"/>
        <v>0</v>
      </c>
      <c r="F76" s="35">
        <v>2000000</v>
      </c>
      <c r="G76" s="27">
        <f t="shared" si="11"/>
        <v>0.28717621778870006</v>
      </c>
      <c r="H76" s="49"/>
      <c r="I76" s="27">
        <f t="shared" si="12"/>
        <v>0</v>
      </c>
      <c r="J76" s="28">
        <v>338324</v>
      </c>
      <c r="K76" s="27">
        <f t="shared" si="13"/>
        <v>4.8579303353572079E-2</v>
      </c>
      <c r="L76" s="36">
        <v>0.90436000000000005</v>
      </c>
      <c r="M76" s="28">
        <v>4626041</v>
      </c>
      <c r="N76" s="29">
        <f t="shared" si="14"/>
        <v>0.66424447885772786</v>
      </c>
      <c r="O76" s="29"/>
    </row>
    <row r="77" spans="1:15" s="24" customFormat="1" x14ac:dyDescent="0.25">
      <c r="A77" s="54" t="s">
        <v>158</v>
      </c>
      <c r="B77" s="54" t="s">
        <v>159</v>
      </c>
      <c r="C77" s="44">
        <v>14968921</v>
      </c>
      <c r="D77" s="44">
        <v>2000000</v>
      </c>
      <c r="E77" s="27">
        <f t="shared" si="10"/>
        <v>0.13361016468722095</v>
      </c>
      <c r="F77" s="35">
        <v>2246131</v>
      </c>
      <c r="G77" s="27">
        <f t="shared" si="11"/>
        <v>0.15005296640953614</v>
      </c>
      <c r="H77" s="49"/>
      <c r="I77" s="27">
        <f t="shared" si="12"/>
        <v>0</v>
      </c>
      <c r="J77" s="28">
        <v>440000</v>
      </c>
      <c r="K77" s="27">
        <f t="shared" si="13"/>
        <v>2.9394236231188607E-2</v>
      </c>
      <c r="L77" s="36">
        <v>0.98</v>
      </c>
      <c r="M77" s="28">
        <v>10282790</v>
      </c>
      <c r="N77" s="29">
        <f t="shared" si="14"/>
        <v>0.68694263267205435</v>
      </c>
      <c r="O77" s="29"/>
    </row>
    <row r="78" spans="1:15" s="24" customFormat="1" x14ac:dyDescent="0.25">
      <c r="A78" s="54" t="s">
        <v>160</v>
      </c>
      <c r="B78" s="54" t="s">
        <v>161</v>
      </c>
      <c r="C78" s="44">
        <v>8992536</v>
      </c>
      <c r="D78" s="44">
        <v>0</v>
      </c>
      <c r="E78" s="27">
        <f t="shared" si="10"/>
        <v>0</v>
      </c>
      <c r="F78" s="35">
        <v>4120000</v>
      </c>
      <c r="G78" s="27">
        <f t="shared" si="11"/>
        <v>0.45815774326619318</v>
      </c>
      <c r="H78" s="48"/>
      <c r="I78" s="27">
        <f t="shared" si="12"/>
        <v>0</v>
      </c>
      <c r="J78" s="28">
        <v>0</v>
      </c>
      <c r="K78" s="27">
        <f t="shared" si="13"/>
        <v>0</v>
      </c>
      <c r="L78" s="36">
        <v>0.89990999999999999</v>
      </c>
      <c r="M78" s="28">
        <v>4872536</v>
      </c>
      <c r="N78" s="29">
        <f t="shared" si="14"/>
        <v>0.54184225673380682</v>
      </c>
      <c r="O78" s="29"/>
    </row>
    <row r="79" spans="1:15" s="24" customFormat="1" x14ac:dyDescent="0.25">
      <c r="A79" s="54" t="s">
        <v>162</v>
      </c>
      <c r="B79" s="54" t="s">
        <v>163</v>
      </c>
      <c r="C79" s="44">
        <v>5221262</v>
      </c>
      <c r="D79" s="56">
        <v>700000</v>
      </c>
      <c r="E79" s="27">
        <f t="shared" si="10"/>
        <v>0.13406720444214446</v>
      </c>
      <c r="F79" s="35">
        <v>1332453</v>
      </c>
      <c r="G79" s="27">
        <f t="shared" si="11"/>
        <v>0.25519749822935528</v>
      </c>
      <c r="H79" s="48"/>
      <c r="I79" s="27">
        <f t="shared" si="12"/>
        <v>0</v>
      </c>
      <c r="J79" s="28">
        <v>151222</v>
      </c>
      <c r="K79" s="27">
        <f t="shared" si="13"/>
        <v>2.896272970021424E-2</v>
      </c>
      <c r="L79" s="36">
        <v>0.91991000000000001</v>
      </c>
      <c r="M79" s="28">
        <v>3037587</v>
      </c>
      <c r="N79" s="29">
        <f t="shared" si="14"/>
        <v>0.581772567628286</v>
      </c>
      <c r="O79" s="29"/>
    </row>
    <row r="80" spans="1:15" s="24" customFormat="1" x14ac:dyDescent="0.25">
      <c r="A80" s="54" t="s">
        <v>164</v>
      </c>
      <c r="B80" s="54" t="s">
        <v>165</v>
      </c>
      <c r="C80" s="44">
        <v>24002622</v>
      </c>
      <c r="D80" s="44">
        <v>2776100</v>
      </c>
      <c r="E80" s="27">
        <f t="shared" si="10"/>
        <v>0.11565819767523731</v>
      </c>
      <c r="F80" s="35">
        <v>4968120</v>
      </c>
      <c r="G80" s="27">
        <f t="shared" si="11"/>
        <v>0.20698238717420123</v>
      </c>
      <c r="H80" s="48"/>
      <c r="I80" s="27">
        <f t="shared" si="12"/>
        <v>0</v>
      </c>
      <c r="J80" s="28">
        <v>0</v>
      </c>
      <c r="K80" s="27">
        <f t="shared" si="13"/>
        <v>0</v>
      </c>
      <c r="L80" s="36">
        <v>1.04969</v>
      </c>
      <c r="M80" s="28">
        <v>16258402</v>
      </c>
      <c r="N80" s="29">
        <f t="shared" si="14"/>
        <v>0.67735941515056142</v>
      </c>
      <c r="O80" s="29"/>
    </row>
    <row r="81" spans="1:15" s="24" customFormat="1" x14ac:dyDescent="0.25">
      <c r="A81" s="54" t="s">
        <v>166</v>
      </c>
      <c r="B81" s="54" t="s">
        <v>182</v>
      </c>
      <c r="C81" s="44">
        <v>29159691</v>
      </c>
      <c r="D81" s="44">
        <v>14557100</v>
      </c>
      <c r="E81" s="27">
        <f t="shared" si="10"/>
        <v>0.49921996772873894</v>
      </c>
      <c r="F81" s="35">
        <v>1500000</v>
      </c>
      <c r="G81" s="27">
        <f t="shared" si="11"/>
        <v>5.1440874322022136E-2</v>
      </c>
      <c r="H81" s="48"/>
      <c r="I81" s="27">
        <f t="shared" si="12"/>
        <v>0</v>
      </c>
      <c r="J81" s="28">
        <v>944700</v>
      </c>
      <c r="K81" s="27">
        <f t="shared" si="13"/>
        <v>3.2397462648009544E-2</v>
      </c>
      <c r="L81" s="36">
        <v>0.98636000000000001</v>
      </c>
      <c r="M81" s="28">
        <v>12157891</v>
      </c>
      <c r="N81" s="29">
        <f t="shared" si="14"/>
        <v>0.41694169530122938</v>
      </c>
      <c r="O81" s="29"/>
    </row>
    <row r="82" spans="1:15" s="24" customFormat="1" x14ac:dyDescent="0.25">
      <c r="A82" s="54" t="s">
        <v>167</v>
      </c>
      <c r="B82" s="54" t="s">
        <v>168</v>
      </c>
      <c r="C82" s="44">
        <v>16611407</v>
      </c>
      <c r="D82" s="44">
        <v>1504713</v>
      </c>
      <c r="E82" s="27">
        <f t="shared" si="10"/>
        <v>9.0583115566309338E-2</v>
      </c>
      <c r="F82" s="35">
        <v>2000000</v>
      </c>
      <c r="G82" s="27">
        <f t="shared" si="11"/>
        <v>0.12039919315684698</v>
      </c>
      <c r="H82" s="48"/>
      <c r="I82" s="27">
        <f t="shared" si="12"/>
        <v>0</v>
      </c>
      <c r="J82" s="28">
        <v>0</v>
      </c>
      <c r="K82" s="27">
        <f t="shared" si="13"/>
        <v>0</v>
      </c>
      <c r="L82" s="36">
        <v>1.05</v>
      </c>
      <c r="M82" s="28">
        <v>13106694</v>
      </c>
      <c r="N82" s="29">
        <f t="shared" si="14"/>
        <v>0.78901769127684362</v>
      </c>
      <c r="O82" s="29"/>
    </row>
    <row r="83" spans="1:15" s="24" customFormat="1" x14ac:dyDescent="0.25">
      <c r="A83" s="54" t="s">
        <v>169</v>
      </c>
      <c r="B83" s="54" t="s">
        <v>170</v>
      </c>
      <c r="C83" s="44">
        <v>11807883</v>
      </c>
      <c r="D83" s="44">
        <v>1800000</v>
      </c>
      <c r="E83" s="27">
        <f t="shared" si="10"/>
        <v>0.15244053485286058</v>
      </c>
      <c r="F83" s="35">
        <v>4170000</v>
      </c>
      <c r="G83" s="27">
        <f t="shared" si="11"/>
        <v>0.35315390574246036</v>
      </c>
      <c r="H83" s="48"/>
      <c r="I83" s="27">
        <f t="shared" si="12"/>
        <v>0</v>
      </c>
      <c r="J83" s="28">
        <v>115556</v>
      </c>
      <c r="K83" s="27">
        <f t="shared" si="13"/>
        <v>9.7863435808095318E-3</v>
      </c>
      <c r="L83" s="36">
        <v>0.93</v>
      </c>
      <c r="M83" s="28">
        <v>5722327</v>
      </c>
      <c r="N83" s="29">
        <f t="shared" si="14"/>
        <v>0.48461921582386952</v>
      </c>
      <c r="O83" s="29"/>
    </row>
    <row r="84" spans="1:15" s="24" customFormat="1" x14ac:dyDescent="0.25">
      <c r="A84" s="54" t="s">
        <v>171</v>
      </c>
      <c r="B84" s="54" t="s">
        <v>172</v>
      </c>
      <c r="C84" s="44">
        <v>20727000</v>
      </c>
      <c r="D84" s="44">
        <v>3700000</v>
      </c>
      <c r="E84" s="27">
        <f t="shared" si="10"/>
        <v>0.17851112076036088</v>
      </c>
      <c r="F84" s="35">
        <v>3872900</v>
      </c>
      <c r="G84" s="27">
        <f t="shared" si="11"/>
        <v>0.18685289718724368</v>
      </c>
      <c r="H84" s="48"/>
      <c r="I84" s="27">
        <f t="shared" si="12"/>
        <v>0</v>
      </c>
      <c r="J84" s="28">
        <v>1150000</v>
      </c>
      <c r="K84" s="27">
        <f t="shared" si="13"/>
        <v>5.5483186182274331E-2</v>
      </c>
      <c r="L84" s="36">
        <v>0.96</v>
      </c>
      <c r="M84" s="28">
        <v>12004100</v>
      </c>
      <c r="N84" s="29">
        <f t="shared" si="14"/>
        <v>0.57915279587012114</v>
      </c>
      <c r="O84" s="29"/>
    </row>
    <row r="85" spans="1:15" s="24" customFormat="1" x14ac:dyDescent="0.25">
      <c r="A85" s="54" t="s">
        <v>173</v>
      </c>
      <c r="B85" s="54" t="s">
        <v>174</v>
      </c>
      <c r="C85" s="57">
        <v>8762621</v>
      </c>
      <c r="D85" s="52">
        <v>1000000</v>
      </c>
      <c r="E85" s="39">
        <f t="shared" si="10"/>
        <v>0.1141211060024164</v>
      </c>
      <c r="F85" s="58">
        <v>3805271</v>
      </c>
      <c r="G85" s="39">
        <f t="shared" si="11"/>
        <v>0.43426173515892108</v>
      </c>
      <c r="H85" s="50"/>
      <c r="I85" s="39">
        <f t="shared" si="12"/>
        <v>0</v>
      </c>
      <c r="J85" s="41">
        <v>234986</v>
      </c>
      <c r="K85" s="39">
        <f t="shared" si="13"/>
        <v>2.6816862215083819E-2</v>
      </c>
      <c r="L85" s="40">
        <v>1.0237700000000001</v>
      </c>
      <c r="M85" s="41">
        <v>3722364</v>
      </c>
      <c r="N85" s="42">
        <f t="shared" si="14"/>
        <v>0.42480029662357871</v>
      </c>
      <c r="O85" s="60"/>
    </row>
    <row r="86" spans="1:15" x14ac:dyDescent="0.25">
      <c r="B86" s="9" t="s">
        <v>11</v>
      </c>
      <c r="C86" s="30">
        <f>SUM(C2:C85)</f>
        <v>1556745522</v>
      </c>
      <c r="D86" s="30">
        <f>SUM(D2:D85)</f>
        <v>140848893</v>
      </c>
      <c r="E86" s="10"/>
      <c r="F86" s="30">
        <f>SUM(F2:F85)</f>
        <v>442934311</v>
      </c>
      <c r="G86" s="11"/>
      <c r="H86" s="30">
        <f>SUM(H2:H85)</f>
        <v>34287666</v>
      </c>
      <c r="I86" s="11"/>
      <c r="J86" s="30">
        <f>SUM(J2:J85)</f>
        <v>26325984</v>
      </c>
      <c r="K86" s="27"/>
      <c r="L86" s="21"/>
      <c r="M86" s="30">
        <f>SUM(M2:M85)</f>
        <v>912348668</v>
      </c>
      <c r="N86" s="10"/>
      <c r="O86" s="31"/>
    </row>
    <row r="87" spans="1:15" x14ac:dyDescent="0.25">
      <c r="B87" s="9" t="s">
        <v>12</v>
      </c>
      <c r="C87" s="33">
        <f t="shared" ref="C87:N87" si="15">AVERAGE(C2:C85)</f>
        <v>18532684.785714287</v>
      </c>
      <c r="D87" s="33">
        <f t="shared" si="15"/>
        <v>1676772.5357142857</v>
      </c>
      <c r="E87" s="31">
        <f t="shared" si="15"/>
        <v>9.4446361438255688E-2</v>
      </c>
      <c r="F87" s="33">
        <f t="shared" si="15"/>
        <v>5273027.5119047621</v>
      </c>
      <c r="G87" s="31">
        <f t="shared" si="15"/>
        <v>0.2750896629340826</v>
      </c>
      <c r="H87" s="33">
        <f t="shared" si="15"/>
        <v>2142979.125</v>
      </c>
      <c r="I87" s="31">
        <f t="shared" si="15"/>
        <v>2.1716848284069581E-2</v>
      </c>
      <c r="J87" s="33">
        <f t="shared" si="15"/>
        <v>313404.57142857142</v>
      </c>
      <c r="K87" s="31">
        <f t="shared" si="15"/>
        <v>1.8411193889854207E-2</v>
      </c>
      <c r="L87" s="22">
        <f t="shared" si="15"/>
        <v>0.97570773809523836</v>
      </c>
      <c r="M87" s="33">
        <f t="shared" si="15"/>
        <v>10861293.666666666</v>
      </c>
      <c r="N87" s="31">
        <f t="shared" si="15"/>
        <v>0.59569547960729863</v>
      </c>
      <c r="O87" s="31"/>
    </row>
    <row r="88" spans="1:15" x14ac:dyDescent="0.25">
      <c r="B88" s="9" t="s">
        <v>13</v>
      </c>
      <c r="D88" s="13"/>
      <c r="E88" s="10">
        <f>D86/TOTALTDC</f>
        <v>9.047650435444772E-2</v>
      </c>
      <c r="F88" s="1"/>
      <c r="G88" s="31">
        <f>F86/TOTALTDC</f>
        <v>0.28452582952090227</v>
      </c>
      <c r="H88" s="33"/>
      <c r="I88" s="31">
        <f>H86/TOTALTDC</f>
        <v>2.2025222180147692E-2</v>
      </c>
      <c r="J88" s="13"/>
      <c r="K88" s="31">
        <f>J86/TOTALTDC</f>
        <v>1.6910910375498096E-2</v>
      </c>
      <c r="L88" s="22"/>
      <c r="M88" s="13"/>
      <c r="N88" s="31">
        <f>M86/TOTALTDC</f>
        <v>0.58606153356900426</v>
      </c>
      <c r="O88" s="31"/>
    </row>
    <row r="89" spans="1:15" ht="2.25" customHeight="1" x14ac:dyDescent="0.25">
      <c r="A89" s="14"/>
      <c r="B89" s="15"/>
      <c r="C89" s="34"/>
      <c r="D89" s="16"/>
      <c r="E89" s="17"/>
      <c r="F89" s="16"/>
      <c r="G89" s="16"/>
      <c r="H89" s="34"/>
      <c r="I89" s="16"/>
      <c r="J89" s="16"/>
      <c r="K89" s="16"/>
      <c r="L89" s="23"/>
      <c r="M89" s="16"/>
      <c r="N89" s="17"/>
      <c r="O89" s="61"/>
    </row>
    <row r="90" spans="1:15" x14ac:dyDescent="0.25">
      <c r="D90" s="1"/>
      <c r="E90" s="1"/>
      <c r="F90" s="1"/>
      <c r="G90" s="1"/>
      <c r="I90" s="1"/>
      <c r="J90" s="1"/>
      <c r="K90" s="1"/>
      <c r="L90" s="1"/>
      <c r="M90" s="1"/>
      <c r="N90" s="1"/>
    </row>
    <row r="91" spans="1:15" ht="30" customHeight="1" x14ac:dyDescent="0.25">
      <c r="A91" s="62" t="s">
        <v>184</v>
      </c>
      <c r="B91" s="62"/>
      <c r="C91" s="62"/>
      <c r="D91" s="62"/>
      <c r="E91" s="62"/>
      <c r="F91" s="62"/>
      <c r="G91" s="62"/>
      <c r="H91" s="62"/>
      <c r="I91" s="62"/>
      <c r="J91" s="62"/>
      <c r="K91" s="62"/>
      <c r="L91" s="62"/>
      <c r="M91" s="62"/>
      <c r="N91" s="62"/>
      <c r="O91" s="55"/>
    </row>
    <row r="92" spans="1:15" ht="30" customHeight="1" x14ac:dyDescent="0.25">
      <c r="A92" s="62" t="s">
        <v>185</v>
      </c>
      <c r="B92" s="62"/>
      <c r="C92" s="62"/>
      <c r="D92" s="62"/>
      <c r="E92" s="62"/>
      <c r="F92" s="62"/>
      <c r="G92" s="62"/>
      <c r="H92" s="62"/>
      <c r="I92" s="62"/>
      <c r="J92" s="62"/>
      <c r="K92" s="62"/>
      <c r="L92" s="62"/>
      <c r="M92" s="62"/>
      <c r="N92" s="62"/>
      <c r="O92" s="55"/>
    </row>
    <row r="93" spans="1:15" x14ac:dyDescent="0.25">
      <c r="D93" s="1"/>
      <c r="E93" s="1"/>
      <c r="F93" s="1"/>
      <c r="G93" s="1"/>
      <c r="I93" s="1"/>
      <c r="J93" s="1"/>
      <c r="K93" s="1"/>
      <c r="L93" s="1"/>
      <c r="M93" s="1"/>
      <c r="N93" s="1"/>
    </row>
    <row r="94" spans="1:15" x14ac:dyDescent="0.25">
      <c r="D94" s="12"/>
      <c r="F94" s="43"/>
      <c r="H94" s="53"/>
    </row>
    <row r="95" spans="1:15" x14ac:dyDescent="0.25">
      <c r="F95" s="12"/>
    </row>
    <row r="96" spans="1:15" x14ac:dyDescent="0.25">
      <c r="D96" s="43"/>
      <c r="F96" s="43"/>
    </row>
  </sheetData>
  <mergeCells count="2">
    <mergeCell ref="A91:N91"/>
    <mergeCell ref="A92:N92"/>
  </mergeCells>
  <printOptions horizontalCentered="1"/>
  <pageMargins left="0.5" right="0.5" top="0.75" bottom="0.75" header="0.3" footer="0.3"/>
  <pageSetup scale="58" fitToHeight="3" orientation="landscape" r:id="rId1"/>
  <headerFooter>
    <oddHeader>&amp;C&amp;"Times New Roman,Bold"&amp;12CALIFORNIA TAX CREDIT ALLOCATION COMMITTEE
Financing Breakdown for 2013 9% Allocations</oddHeader>
    <oddFooter>&amp;C&amp;"Times New Roman,Regular"&amp;10CALIFORNIA TAX CREDIT ALLOCATION COMMITTEE&amp;R&amp;"Times New Roman,Regular"&amp;10Page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9% Financing</vt:lpstr>
      <vt:lpstr>'9% Financing'!Print_Area</vt:lpstr>
      <vt:lpstr>'9% Financing'!Print_Titles</vt:lpstr>
      <vt:lpstr>TOTALTDC</vt:lpstr>
      <vt:lpstr>TOTAverage</vt:lpstr>
    </vt:vector>
  </TitlesOfParts>
  <Company>State Treasurer's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 Nicola</dc:creator>
  <cp:lastModifiedBy>Craig, Wendy</cp:lastModifiedBy>
  <cp:lastPrinted>2014-03-17T19:16:31Z</cp:lastPrinted>
  <dcterms:created xsi:type="dcterms:W3CDTF">2013-03-05T18:46:27Z</dcterms:created>
  <dcterms:modified xsi:type="dcterms:W3CDTF">2014-03-17T19:45:39Z</dcterms:modified>
</cp:coreProperties>
</file>