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defaultThemeVersion="124226"/>
  <bookViews>
    <workbookView xWindow="-135" yWindow="45" windowWidth="14850" windowHeight="11760" tabRatio="925"/>
  </bookViews>
  <sheets>
    <sheet name="Instructions and FAQs" sheetId="6" r:id="rId1"/>
    <sheet name="APPLICATION PHASE" sheetId="1" r:id="rId2"/>
    <sheet name="CALCS" sheetId="2" state="hidden" r:id="rId3"/>
    <sheet name="PLACED IN SERVICE PHASE" sheetId="4" r:id="rId4"/>
    <sheet name="CALCS2" sheetId="5" state="hidden" r:id="rId5"/>
    <sheet name="Min. Construction+CAS+CALGreen" sheetId="14" r:id="rId6"/>
    <sheet name="ZNE Calculation" sheetId="16" r:id="rId7"/>
    <sheet name="Project Submission Requirements" sheetId="11" r:id="rId8"/>
    <sheet name="Rehab Verification Quals Final" sheetId="12" r:id="rId9"/>
    <sheet name="NC Verification Quals" sheetId="13" r:id="rId10"/>
  </sheets>
  <definedNames>
    <definedName name="City" localSheetId="5">#REF!</definedName>
    <definedName name="City">#REF!</definedName>
    <definedName name="ComArea" localSheetId="5">#REF!</definedName>
    <definedName name="ComArea">#REF!</definedName>
    <definedName name="Pname" localSheetId="5">#REF!</definedName>
    <definedName name="Pname">#REF!</definedName>
    <definedName name="_xlnm.Print_Area" localSheetId="1">'APPLICATION PHASE'!$A$1:$H$147</definedName>
    <definedName name="_xlnm.Print_Area" localSheetId="0">'Instructions and FAQs'!$A$1:$H$616</definedName>
    <definedName name="_xlnm.Print_Area" localSheetId="5">'Min. Construction+CAS+CALGreen'!$A$1:$M$93</definedName>
    <definedName name="_xlnm.Print_Area" localSheetId="9">'NC Verification Quals'!$A$1:$D$16</definedName>
    <definedName name="_xlnm.Print_Area" localSheetId="3">'PLACED IN SERVICE PHASE'!$A$1:$H$156</definedName>
    <definedName name="_xlnm.Print_Area" localSheetId="7">'Project Submission Requirements'!$B$1:$G$72</definedName>
    <definedName name="_xlnm.Print_Area" localSheetId="8">'Rehab Verification Quals Final'!$A$1:$E$48</definedName>
    <definedName name="_xlnm.Print_Area" localSheetId="6">'ZNE Calculation'!$A$1:$O$24</definedName>
  </definedNames>
  <calcPr calcId="145621"/>
</workbook>
</file>

<file path=xl/calcChain.xml><?xml version="1.0" encoding="utf-8"?>
<calcChain xmlns="http://schemas.openxmlformats.org/spreadsheetml/2006/main">
  <c r="N18" i="16" l="1"/>
  <c r="O18" i="16" s="1"/>
  <c r="N17" i="16"/>
  <c r="O17" i="16" s="1"/>
  <c r="N14" i="16"/>
  <c r="O14" i="16" s="1"/>
  <c r="N13" i="16"/>
  <c r="O13" i="16" s="1"/>
  <c r="N10" i="16"/>
  <c r="O10" i="16" s="1"/>
  <c r="N9" i="16"/>
  <c r="O9" i="16" s="1"/>
  <c r="N6" i="16"/>
  <c r="O6" i="16" s="1"/>
  <c r="N5" i="16"/>
  <c r="O5" i="16" s="1"/>
  <c r="O20" i="16" l="1"/>
  <c r="O21" i="16"/>
  <c r="O22" i="16" s="1"/>
  <c r="O24" i="16" s="1"/>
  <c r="J26" i="5" l="1"/>
  <c r="F68" i="4"/>
  <c r="E68" i="4"/>
  <c r="D16" i="5" s="1"/>
  <c r="C17" i="5"/>
  <c r="C18" i="5"/>
  <c r="E24" i="4"/>
  <c r="C29" i="4" s="1"/>
  <c r="E25" i="1"/>
  <c r="D9" i="2" s="1"/>
  <c r="E62" i="1"/>
  <c r="D16" i="2" s="1"/>
  <c r="B32" i="2"/>
  <c r="C33" i="1"/>
  <c r="C19" i="5" l="1"/>
  <c r="D9" i="5"/>
  <c r="F24" i="4" s="1"/>
  <c r="C28" i="4"/>
  <c r="C71" i="1"/>
  <c r="D122" i="1"/>
  <c r="F62" i="1"/>
  <c r="F25" i="1" l="1"/>
  <c r="G6" i="14"/>
  <c r="F3" i="14" l="1"/>
  <c r="C3" i="14"/>
  <c r="A36" i="2" l="1"/>
  <c r="G6" i="4" l="1"/>
  <c r="G6" i="1"/>
  <c r="C86" i="4" l="1"/>
  <c r="C42" i="4"/>
  <c r="L26" i="5"/>
  <c r="C107" i="4" s="1"/>
  <c r="F93" i="4"/>
  <c r="A47" i="2"/>
  <c r="L24" i="2"/>
  <c r="J24" i="2"/>
  <c r="F104" i="1" s="1"/>
  <c r="C34" i="1"/>
  <c r="F65" i="1"/>
  <c r="C7" i="1"/>
  <c r="B9" i="2"/>
  <c r="F19" i="1" l="1"/>
  <c r="C129" i="4"/>
  <c r="F115" i="4"/>
  <c r="A46" i="2"/>
  <c r="G35" i="5"/>
  <c r="B8" i="5"/>
  <c r="G36" i="2"/>
  <c r="B44" i="2" s="1"/>
  <c r="C7" i="4" l="1"/>
  <c r="F61" i="4" l="1"/>
  <c r="C73" i="4" l="1"/>
  <c r="B17" i="5"/>
  <c r="F62" i="4" s="1"/>
  <c r="C18" i="2"/>
  <c r="C17" i="2"/>
  <c r="F28" i="1"/>
  <c r="C19" i="2" l="1"/>
  <c r="D121" i="1" l="1"/>
  <c r="E56" i="1"/>
  <c r="B17" i="2"/>
  <c r="B19" i="2" s="1"/>
  <c r="C70" i="1" l="1"/>
  <c r="C72" i="4"/>
  <c r="F56" i="1"/>
  <c r="A45" i="5"/>
  <c r="A46" i="5"/>
  <c r="A47" i="5"/>
  <c r="A35" i="5" l="1"/>
  <c r="G36" i="5"/>
  <c r="F113" i="4" s="1"/>
  <c r="B31" i="5"/>
  <c r="F18" i="4"/>
  <c r="C149" i="4"/>
  <c r="C148" i="4"/>
  <c r="C147" i="4"/>
  <c r="C146" i="4"/>
  <c r="C145" i="4"/>
  <c r="C144" i="4"/>
  <c r="C143" i="4"/>
  <c r="C142" i="4"/>
  <c r="C141" i="4"/>
  <c r="C140" i="4"/>
  <c r="C139" i="4"/>
  <c r="C138" i="4"/>
  <c r="C137" i="4"/>
  <c r="C136" i="4"/>
  <c r="C135" i="4"/>
  <c r="A49" i="2"/>
  <c r="E116" i="1" s="1"/>
  <c r="A48" i="2"/>
  <c r="E110" i="1" s="1"/>
  <c r="C117" i="4" l="1"/>
  <c r="E107" i="1"/>
  <c r="A50" i="2"/>
  <c r="F71" i="4"/>
  <c r="F27" i="4"/>
  <c r="A36" i="5"/>
  <c r="F91" i="4" s="1"/>
  <c r="B43" i="5"/>
  <c r="B19" i="5"/>
  <c r="A48" i="5"/>
  <c r="C95" i="4" l="1"/>
  <c r="F91" i="1"/>
  <c r="F123" i="1"/>
  <c r="F92" i="4"/>
  <c r="F114" i="4"/>
  <c r="D123" i="1"/>
  <c r="C94" i="4" s="1"/>
  <c r="F77" i="1"/>
  <c r="F122" i="1"/>
  <c r="B124" i="1" l="1"/>
  <c r="C116" i="4"/>
</calcChain>
</file>

<file path=xl/comments1.xml><?xml version="1.0" encoding="utf-8"?>
<comments xmlns="http://schemas.openxmlformats.org/spreadsheetml/2006/main">
  <authors>
    <author>Rachel Harmon</author>
  </authors>
  <commentList>
    <comment ref="B5" authorId="0">
      <text>
        <r>
          <rPr>
            <sz val="9"/>
            <color indexed="81"/>
            <rFont val="Tahoma"/>
            <family val="2"/>
          </rPr>
          <t xml:space="preserve">A residential CEPE (Certified Energy Plans Examiner) ID will be required for buildings 3 stories or less.  A Non-residential CEPE ID will be required for buildings 4 stories or more.
</t>
        </r>
      </text>
    </comment>
    <comment ref="E19" authorId="0">
      <text>
        <r>
          <rPr>
            <u/>
            <sz val="9"/>
            <color indexed="81"/>
            <rFont val="Tahoma"/>
            <family val="2"/>
          </rPr>
          <t>All</t>
        </r>
        <r>
          <rPr>
            <sz val="9"/>
            <color indexed="81"/>
            <rFont val="Tahoma"/>
            <family val="2"/>
          </rPr>
          <t xml:space="preserve"> new construction low-rise projects using this metric must be 30% better than the 2008 Title 24 standards, per the Minimum Construction Standards section of the TCAC regulations (Section 10325(7)(A)).  Additional points are awarded at 32.5% better than Title 24 (2 points), 35% better than Title 24 (3 points), and 40% better than Title 24 (5 points).</t>
        </r>
      </text>
    </comment>
    <comment ref="E22"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23"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24"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25"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41" authorId="0">
      <text>
        <r>
          <rPr>
            <sz val="9"/>
            <color indexed="81"/>
            <rFont val="Tahoma"/>
            <family val="2"/>
          </rPr>
          <t>All new construction high-rise projects using this metric must be 30% better than the 2008 Title 24 standards, per the Minimum Construction Standards section of the TCAC regulations (Section 10325(7)(A)).  Additional points are awarded at 32.5% better than Title 24 (3 points) and 35% better than Title 24 (5 points).</t>
        </r>
      </text>
    </comment>
    <comment ref="E42" authorId="0">
      <text>
        <r>
          <rPr>
            <sz val="9"/>
            <color indexed="81"/>
            <rFont val="Tahoma"/>
            <family val="2"/>
          </rPr>
          <t>All new construction high-rise projects using this metric must be 30% better than the 2008 Title 24 standards, per the Minimum Construction Standards section of the TCAC regulations (Section 10325(7)(A)).  Additional points are awarded at 32.5% better than Title 24 (3 points) and 35% better than Title 24 (5 points).</t>
        </r>
      </text>
    </comment>
    <comment ref="E56" authorId="0">
      <text>
        <r>
          <rPr>
            <sz val="9"/>
            <color indexed="81"/>
            <rFont val="Tahoma"/>
            <family val="2"/>
          </rPr>
          <t xml:space="preserve">All new construction high-rise projects using this metric must be 30% better than the Title 24 standards, per the Minimum Construction Standards section of the TCAC regulations (Section 10325(7)(A)).  Additional points are awarded at 32.5% better than Title 24 (3 points) and 35% better than Title 24 (5 points).
</t>
        </r>
      </text>
    </comment>
    <comment ref="E59" authorId="0">
      <text>
        <r>
          <rPr>
            <u/>
            <sz val="9"/>
            <color indexed="81"/>
            <rFont val="Tahoma"/>
            <family val="2"/>
          </rPr>
          <t>All</t>
        </r>
        <r>
          <rPr>
            <sz val="9"/>
            <color indexed="81"/>
            <rFont val="Tahoma"/>
            <family val="2"/>
          </rPr>
          <t xml:space="preserve"> 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60" authorId="0">
      <text>
        <r>
          <rPr>
            <u/>
            <sz val="9"/>
            <color indexed="81"/>
            <rFont val="Tahoma"/>
            <family val="2"/>
          </rPr>
          <t>All</t>
        </r>
        <r>
          <rPr>
            <sz val="9"/>
            <color indexed="81"/>
            <rFont val="Tahoma"/>
            <family val="2"/>
          </rPr>
          <t xml:space="preserve"> 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61" authorId="0">
      <text>
        <r>
          <rPr>
            <u/>
            <sz val="9"/>
            <color indexed="81"/>
            <rFont val="Tahoma"/>
            <family val="2"/>
          </rPr>
          <t>All</t>
        </r>
        <r>
          <rPr>
            <sz val="9"/>
            <color indexed="81"/>
            <rFont val="Tahoma"/>
            <family val="2"/>
          </rPr>
          <t xml:space="preserve"> 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62" authorId="0">
      <text>
        <r>
          <rPr>
            <u/>
            <sz val="9"/>
            <color indexed="81"/>
            <rFont val="Tahoma"/>
            <family val="2"/>
          </rPr>
          <t xml:space="preserve">All </t>
        </r>
        <r>
          <rPr>
            <sz val="9"/>
            <color indexed="81"/>
            <rFont val="Tahoma"/>
            <family val="2"/>
          </rPr>
          <t>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76" authorId="0">
      <text>
        <r>
          <rPr>
            <u/>
            <sz val="9"/>
            <color indexed="81"/>
            <rFont val="Tahoma"/>
            <family val="2"/>
          </rPr>
          <t>All</t>
        </r>
        <r>
          <rPr>
            <sz val="9"/>
            <color indexed="81"/>
            <rFont val="Tahoma"/>
            <family val="2"/>
          </rPr>
          <t xml:space="preserve"> rehab projects must be 10% better than existing building conditions, per the Minimum Construction Standards section of the TCAC regulations (Section 10325(7)(A)).  Additional points are awarded at 15% better than existing (3 points), 20% better than existing (5 points), 25% better than existing (7 points), and 30% better than existing (10 points).</t>
        </r>
      </text>
    </comment>
    <comment ref="E77" authorId="0">
      <text>
        <r>
          <rPr>
            <sz val="9"/>
            <color indexed="81"/>
            <rFont val="Tahoma"/>
            <family val="2"/>
          </rPr>
          <t>All rehab projects must be 10% better than existing building conditions, per the Minimum Construction Standards section of the TCAC regulations (Section 10325(7)(A)).  Additional points are awarded at 15% better than existing (3 points), 20% better than existing (5 points), 25% better than existing (7 points), and 30% better than existing (10 points).</t>
        </r>
      </text>
    </comment>
    <comment ref="E90" authorId="0">
      <text>
        <r>
          <rPr>
            <sz val="9"/>
            <color indexed="81"/>
            <rFont val="Tahoma"/>
            <family val="2"/>
          </rPr>
          <t>All rehab projects must be 10% better than existing building conditions, per the Minimum Construction Standards section of the TCAC regulations (Section 10325(7)(A)).  Additional points are awarded at 15% better than existing (3 points), 20% better than existing (5 points), 25% better than existing (7 points), and 30% better than existing (10 points).</t>
        </r>
      </text>
    </comment>
    <comment ref="E91" authorId="0">
      <text>
        <r>
          <rPr>
            <sz val="9"/>
            <color indexed="81"/>
            <rFont val="Tahoma"/>
            <family val="2"/>
          </rPr>
          <t>All rehab projects must be 10% better than existing building conditions, per the Minimum Construction Standards section of the TCAC regulations (Section 10325(7)(A)).  Additional points are awarded at 15% better than existing (3 points), 20% better than existing (5 points), 25% better than existing (7 points), and 30% better than existing (10 points).</t>
        </r>
      </text>
    </comment>
  </commentList>
</comments>
</file>

<file path=xl/comments2.xml><?xml version="1.0" encoding="utf-8"?>
<comments xmlns="http://schemas.openxmlformats.org/spreadsheetml/2006/main">
  <authors>
    <author>Rachel Harmon</author>
  </authors>
  <commentList>
    <comment ref="B5" authorId="0">
      <text>
        <r>
          <rPr>
            <sz val="9"/>
            <color indexed="81"/>
            <rFont val="Tahoma"/>
            <family val="2"/>
          </rPr>
          <t xml:space="preserve">A residential CEPE (Certified Energy Plans Examiner) ID will be required for buildings 3 stories or less.  A Non-residential CEPE ID will be required for buildings 4 stories or more.
</t>
        </r>
      </text>
    </comment>
    <comment ref="E18" authorId="0">
      <text>
        <r>
          <rPr>
            <sz val="9"/>
            <color indexed="81"/>
            <rFont val="Tahoma"/>
            <family val="2"/>
          </rPr>
          <t>All new construction low-rise projects using this metric must be 30% better than the 2008 Title 24 standards, per the Minimum Construction Standards section of the TCAC regulations (Section 10325(7)(A)).  Additional points are awarded at 32.5% better than Title 24 (2 points), 35% better than Title 24 (3 points), and 40% better than Title 24 (5 points).</t>
        </r>
      </text>
    </comment>
    <comment ref="E21"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22"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23"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24" authorId="0">
      <text>
        <r>
          <rPr>
            <u/>
            <sz val="9"/>
            <color indexed="81"/>
            <rFont val="Tahoma"/>
            <family val="2"/>
          </rPr>
          <t>All</t>
        </r>
        <r>
          <rPr>
            <sz val="9"/>
            <color indexed="81"/>
            <rFont val="Tahoma"/>
            <family val="2"/>
          </rPr>
          <t xml:space="preserve"> new construction low-rise projects using this metric must be 20% towards ZNE, per the Minimum Construction Standards section of the TCAC regulations (Section 10325(7)(A)).  This will also earn 2 Points in a competitive application.  Additional points are awarded at 30% towards ZNE (3 points), 40% towards ZNE (4 points), and 50% towards ZNE (5 points).</t>
        </r>
      </text>
    </comment>
    <comment ref="E48" authorId="0">
      <text>
        <r>
          <rPr>
            <sz val="9"/>
            <color indexed="81"/>
            <rFont val="Tahoma"/>
            <family val="2"/>
          </rPr>
          <t>All new construction high-rise projects using this metric must be 30% better than the 2008 Title 24 standards, per the Minimum Construction Standards section of the TCAC regulations (Section 10325(7)(A)).  Additional points are awarded at 32.5% better than Title 24 (3 points) and 35% better than Title 24 (5 points).</t>
        </r>
      </text>
    </comment>
    <comment ref="E49" authorId="0">
      <text>
        <r>
          <rPr>
            <sz val="9"/>
            <color indexed="81"/>
            <rFont val="Tahoma"/>
            <family val="2"/>
          </rPr>
          <t>All new construction high-rise projects using this metric must be 30% better than the 2008 Title 24 standards, per the Minimum Construction Standards section of the TCAC regulations (Section 10325(7)(A)).  Additional points are awarded at 32.5% better than Title 24 (3 points) and 35% better than Title 24 (5 points).</t>
        </r>
      </text>
    </comment>
    <comment ref="E65" authorId="0">
      <text>
        <r>
          <rPr>
            <u/>
            <sz val="9"/>
            <color indexed="81"/>
            <rFont val="Tahoma"/>
            <family val="2"/>
          </rPr>
          <t>All</t>
        </r>
        <r>
          <rPr>
            <sz val="9"/>
            <color indexed="81"/>
            <rFont val="Tahoma"/>
            <family val="2"/>
          </rPr>
          <t xml:space="preserve"> 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66" authorId="0">
      <text>
        <r>
          <rPr>
            <u/>
            <sz val="9"/>
            <color indexed="81"/>
            <rFont val="Tahoma"/>
            <family val="2"/>
          </rPr>
          <t>All</t>
        </r>
        <r>
          <rPr>
            <sz val="9"/>
            <color indexed="81"/>
            <rFont val="Tahoma"/>
            <family val="2"/>
          </rPr>
          <t xml:space="preserve"> 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67" authorId="0">
      <text>
        <r>
          <rPr>
            <u/>
            <sz val="9"/>
            <color indexed="81"/>
            <rFont val="Tahoma"/>
            <family val="2"/>
          </rPr>
          <t>All</t>
        </r>
        <r>
          <rPr>
            <sz val="9"/>
            <color indexed="81"/>
            <rFont val="Tahoma"/>
            <family val="2"/>
          </rPr>
          <t xml:space="preserve"> 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68" authorId="0">
      <text>
        <r>
          <rPr>
            <u/>
            <sz val="9"/>
            <color indexed="81"/>
            <rFont val="Tahoma"/>
            <family val="2"/>
          </rPr>
          <t xml:space="preserve">All </t>
        </r>
        <r>
          <rPr>
            <sz val="9"/>
            <color indexed="81"/>
            <rFont val="Tahoma"/>
            <family val="2"/>
          </rPr>
          <t>new construction high-rise projects using this metric must be 20% towards ZNE, per the Minimum Construction Standards section of the TCAC regulations (Section 10325(7)(A)).  This will also earn 3 Points in a competitive application.  Additional points are awarded at 30% towards ZNE (4 points) and 40% towards ZNE (5 points).</t>
        </r>
      </text>
    </comment>
    <comment ref="E91" authorId="0">
      <text>
        <r>
          <rPr>
            <sz val="9"/>
            <color indexed="81"/>
            <rFont val="Tahoma"/>
            <family val="2"/>
          </rPr>
          <t>All rehab projects must be 10% better than existing building conditions, per the Minimum Construction Standards section of the TCAC regulations (Section 10325(7)(A)).  Additional points are awarded at 15% better than existing (3 points), 20% better than existing (5 points), 25% better than existing (7 points), and 30% better than existing (10 points).</t>
        </r>
      </text>
    </comment>
    <comment ref="E113" authorId="0">
      <text>
        <r>
          <rPr>
            <sz val="9"/>
            <color indexed="81"/>
            <rFont val="Tahoma"/>
            <family val="2"/>
          </rPr>
          <t>All rehab projects must be 10% better than existing building conditions, per the Minimum Construction Standards section of the TCAC regulations (Section 10325(7)(A)).  Additional points are awarded at 15% better than existing (3 points), 20% better than existing (5 points), 25% better than existing (7 points), and 30% better than existing (10 points).</t>
        </r>
      </text>
    </comment>
  </commentList>
</comments>
</file>

<file path=xl/sharedStrings.xml><?xml version="1.0" encoding="utf-8"?>
<sst xmlns="http://schemas.openxmlformats.org/spreadsheetml/2006/main" count="1129" uniqueCount="647">
  <si>
    <t>Please Select</t>
  </si>
  <si>
    <t>Means of Verification:</t>
  </si>
  <si>
    <t>Measure #1</t>
  </si>
  <si>
    <t>Measure #2</t>
  </si>
  <si>
    <t>Measure #3</t>
  </si>
  <si>
    <t>Measure #4</t>
  </si>
  <si>
    <t>Measure #5</t>
  </si>
  <si>
    <t>Measure #6</t>
  </si>
  <si>
    <t>Measure #7</t>
  </si>
  <si>
    <t>Measure #8</t>
  </si>
  <si>
    <t>Measure #9</t>
  </si>
  <si>
    <t>Measure #10</t>
  </si>
  <si>
    <t>Enterprise Green Communities</t>
  </si>
  <si>
    <t>Low Rise</t>
  </si>
  <si>
    <t>High Rise</t>
  </si>
  <si>
    <t>LEED (Silver)</t>
  </si>
  <si>
    <t>POINTS:</t>
  </si>
  <si>
    <t>NEW CONSTRUCTION</t>
  </si>
  <si>
    <t>REHAB CALC</t>
  </si>
  <si>
    <t>Percent improvement (low-rise)</t>
  </si>
  <si>
    <t>Percent improvement (high-rise)</t>
  </si>
  <si>
    <t>POINTS IF HIGH RISE:</t>
  </si>
  <si>
    <t>POINTS IF LOW RISE:</t>
  </si>
  <si>
    <t>TOTAL POINTS:</t>
  </si>
  <si>
    <t>Additional Rehab Measures:</t>
  </si>
  <si>
    <t>No</t>
  </si>
  <si>
    <t>Building Name:</t>
  </si>
  <si>
    <t>Building Address:</t>
  </si>
  <si>
    <t>1. Develop project-specific maintenance manual, including information on all energy and green building features</t>
  </si>
  <si>
    <t>3. Undertake formal building systems commissioning, retro-commissioning, or re-commissioning</t>
  </si>
  <si>
    <t xml:space="preserve">For New Construction Low-Rise Projects, the following documentation will be submitted with this application: </t>
  </si>
  <si>
    <t xml:space="preserve"> New Construction Low-Rise:</t>
  </si>
  <si>
    <t>ECON-2 (2 are needed if using 2 models)</t>
  </si>
  <si>
    <t>Project Plans</t>
  </si>
  <si>
    <t>New Construction High-Rise:</t>
  </si>
  <si>
    <t>.Bld file (2 are needed if using 2 models)</t>
  </si>
  <si>
    <t>REHAB EXTRA POINTS:</t>
  </si>
  <si>
    <t>TOTAL</t>
  </si>
  <si>
    <t>Calculated Percent Better than Existing:</t>
  </si>
  <si>
    <t>GreenPoint Rating (Less than 100 Points)</t>
  </si>
  <si>
    <t>LEED (less than Silver)</t>
  </si>
  <si>
    <t>Rehab Low-Rise:</t>
  </si>
  <si>
    <t>Rehab High-Rise:</t>
  </si>
  <si>
    <t>Calculated Energy Improvement and TCAC Sustainable Building Methods Points:</t>
  </si>
  <si>
    <t>THIS SECTION WILL BE AUTOMATICALLY CALCULATED WITH THE INPUTS ABOVE.</t>
  </si>
  <si>
    <t>Select Project Type:</t>
  </si>
  <si>
    <t>None</t>
  </si>
  <si>
    <t>GreenPoint Rating (100-124 Points)</t>
  </si>
  <si>
    <t>GreenPoint Rating (125+ Points)</t>
  </si>
  <si>
    <t>LEED (Gold+)</t>
  </si>
  <si>
    <t>The following measures earn additional points for Rehab Low- and High-Rise Projects.</t>
  </si>
  <si>
    <t>Is the building converting from master metering to individual or sub-metering for all tenants?</t>
  </si>
  <si>
    <t>Green Building Rating Program associated with project:</t>
  </si>
  <si>
    <t>Will a renewable system (Solar PV, Solar Thermal) be installed?</t>
  </si>
  <si>
    <t>2. Certify building management staff in sustainable building operations (BPI Multifamily Building Operator or equivalent)</t>
  </si>
  <si>
    <t>Application Date:</t>
  </si>
  <si>
    <t>Verifier Name:</t>
  </si>
  <si>
    <t>Verifier Company:</t>
  </si>
  <si>
    <t xml:space="preserve">For New Construction High-Rise Projects, the following documentation will be submitted with this application: </t>
  </si>
  <si>
    <t xml:space="preserve">For Rehab Low-Rise Projects, the following documentation will be submitted with this application: </t>
  </si>
  <si>
    <t xml:space="preserve">For Rehab High-Rise Projects, the following documentation will be submitted with this application: </t>
  </si>
  <si>
    <t>Total Points Earned</t>
  </si>
  <si>
    <r>
      <t xml:space="preserve">Will the building establish sustainable building management practices, including </t>
    </r>
    <r>
      <rPr>
        <u/>
        <sz val="11"/>
        <rFont val="Calibri"/>
        <family val="2"/>
        <scheme val="minor"/>
      </rPr>
      <t>ALL</t>
    </r>
    <r>
      <rPr>
        <sz val="11"/>
        <rFont val="Calibri"/>
        <family val="2"/>
        <scheme val="minor"/>
      </rPr>
      <t xml:space="preserve"> of the following?:</t>
    </r>
  </si>
  <si>
    <t>TCAC Sustainable Building Methods Worksheet - APPLICATION PHASE</t>
  </si>
  <si>
    <t>TCAC Sustainable Building Methods Worksheet - PLACED-IN-SERVICE PHASE</t>
  </si>
  <si>
    <t>Measure #11</t>
  </si>
  <si>
    <t>Measure #12</t>
  </si>
  <si>
    <t>Measure #13</t>
  </si>
  <si>
    <t>Measure #14</t>
  </si>
  <si>
    <t>Measure #15</t>
  </si>
  <si>
    <t>Equipment Specifications</t>
  </si>
  <si>
    <t>Bills of Lading for Appliances</t>
  </si>
  <si>
    <t>Please explain any changes to the energy model since the application phase:</t>
  </si>
  <si>
    <t>Summary of Installed Measures &amp; Statement of Completion</t>
  </si>
  <si>
    <t>Summary of Installed Measures &amp; Statement of Completion (below)</t>
  </si>
  <si>
    <t>Summary of Proposed Measures (below)</t>
  </si>
  <si>
    <t>Summary of Proposed Measures:</t>
  </si>
  <si>
    <t>As the verifier for this project, I confirm that the following energy savings measures have been installed and meet the intent of the energy model.</t>
  </si>
  <si>
    <t>Initials of Verifier:</t>
  </si>
  <si>
    <t>Verifier Comments:</t>
  </si>
  <si>
    <r>
      <t xml:space="preserve">Worksheet instructions: Please ensure that </t>
    </r>
    <r>
      <rPr>
        <b/>
        <u/>
        <sz val="11"/>
        <color rgb="FFFF0000"/>
        <rFont val="Calibri"/>
        <family val="2"/>
        <scheme val="minor"/>
      </rPr>
      <t>excel macros are enabled</t>
    </r>
    <r>
      <rPr>
        <sz val="11"/>
        <color theme="1"/>
        <rFont val="Calibri"/>
        <family val="2"/>
        <scheme val="minor"/>
      </rPr>
      <t>.  Fill the worksheet out from top to bottom, indicating any changes in the energy model for the Placed in Service Phase.</t>
    </r>
  </si>
  <si>
    <t>WORKSHEET INSTRUCTIONS</t>
  </si>
  <si>
    <t>TAB 1: APPLICATION PHASE</t>
  </si>
  <si>
    <t>General Instructions:</t>
  </si>
  <si>
    <t>the number of application points for your projects based off of user-inputs.</t>
  </si>
  <si>
    <t>Building Name: Please input the name of the building, as shown on the TCAC application documents.</t>
  </si>
  <si>
    <t>Building Address: Please input the address of the building, as shown on the TCAC application documents.</t>
  </si>
  <si>
    <t>Modeler Name: Please input the energy modeler name.</t>
  </si>
  <si>
    <t>Modeler Company: Please input the company that the energy modeler is employed by.</t>
  </si>
  <si>
    <t>Application Date: Please input the application date.  Note that this cell defaults to today's date unless changed by the applicant.</t>
  </si>
  <si>
    <t>General Information:</t>
  </si>
  <si>
    <t>Project Type:</t>
  </si>
  <si>
    <t>projects in accordance to any of the identified programs will get 5 points.  Additional points are awarded for higher certification levels.</t>
  </si>
  <si>
    <t>(Res Performance).  If the modeler is using a one model approach where all improvements are modeled under the Alternatives tab in EnergyPro, only 1 ECON-2 will be needed for completion of</t>
  </si>
  <si>
    <t>TAB 2: PLACED IN SERVICE PHASE</t>
  </si>
  <si>
    <t>Summary of Installed Measures &amp; Statement of Completion:</t>
  </si>
  <si>
    <t>This section will describe all the modeled improvements over Title-24 or existing conditions as reported in the application phase by the modeler and the proposed verification as reported by the</t>
  </si>
  <si>
    <r>
      <rPr>
        <b/>
        <sz val="11"/>
        <color theme="1"/>
        <rFont val="Calibri"/>
        <family val="2"/>
        <scheme val="minor"/>
      </rPr>
      <t>Printing Instructions</t>
    </r>
    <r>
      <rPr>
        <sz val="11"/>
        <color theme="1"/>
        <rFont val="Calibri"/>
        <family val="2"/>
        <scheme val="minor"/>
      </rPr>
      <t>: In order to print these worksheets, select Print.  Under the scaling section, please select "Fit all Columns on One Page"</t>
    </r>
  </si>
  <si>
    <t>Was Measure Installed as Intended?</t>
  </si>
  <si>
    <t>* In order for worksheet to work, you must enable macros.*</t>
  </si>
  <si>
    <t>Modeler Phone # and E-mail:</t>
  </si>
  <si>
    <t>Modeler Phone # and E-mail: Please input the contact information for the energy modeler.</t>
  </si>
  <si>
    <r>
      <t xml:space="preserve">Insert </t>
    </r>
    <r>
      <rPr>
        <u/>
        <sz val="11"/>
        <color theme="1"/>
        <rFont val="Calibri"/>
        <family val="2"/>
        <scheme val="minor"/>
      </rPr>
      <t>existing building</t>
    </r>
    <r>
      <rPr>
        <sz val="11"/>
        <color theme="1"/>
        <rFont val="Calibri"/>
        <family val="2"/>
        <scheme val="minor"/>
      </rPr>
      <t xml:space="preserve"> "TDV Energy (kBtu/ft2-yr)" from ECON-2:</t>
    </r>
  </si>
  <si>
    <r>
      <t xml:space="preserve">Insert </t>
    </r>
    <r>
      <rPr>
        <u/>
        <sz val="11"/>
        <color theme="1"/>
        <rFont val="Calibri"/>
        <family val="2"/>
        <scheme val="minor"/>
      </rPr>
      <t>improved building</t>
    </r>
    <r>
      <rPr>
        <sz val="11"/>
        <color theme="1"/>
        <rFont val="Calibri"/>
        <family val="2"/>
        <scheme val="minor"/>
      </rPr>
      <t xml:space="preserve"> "TDV Energy (kBtu/ft2-yr)" from ECON-2:</t>
    </r>
  </si>
  <si>
    <t>CALGreen Mandatory Measures Checklist (See CALGreen Checklist Tab)</t>
  </si>
  <si>
    <t>Verifier Name and Company:</t>
  </si>
  <si>
    <t>Verifier Phone # and E-mail:</t>
  </si>
  <si>
    <t>Documentation of compliance shall include, but is not limited to, construction documents,  plans, specifications,  builder or installer certification, inspection reports, or other methods acceptable to the local enforcing agency.  Other specific documentation  or special inspections  necessary to verify compliance are specified in appropriate sections of CALGreen. Referenced worksheets and full CALGreen text can be found at:</t>
  </si>
  <si>
    <t>http://www.hcd.ca.gov/CALGreen.html</t>
  </si>
  <si>
    <t>Division 4.1 - PLANNING AND DESIGN (SITE DEVELOPMENT)</t>
  </si>
  <si>
    <t>SECTION</t>
  </si>
  <si>
    <t>MEASURE NAME</t>
  </si>
  <si>
    <t>REQUIREMENTS</t>
  </si>
  <si>
    <t>VERIFICATION METHOD</t>
  </si>
  <si>
    <t>RESULTS OF VERIFICATION</t>
  </si>
  <si>
    <t>VERIFIER NOTES</t>
  </si>
  <si>
    <t>4.106.2</t>
  </si>
  <si>
    <t>Storm Water Drainage and Retention During Construction</t>
  </si>
  <si>
    <t>4.106.3</t>
  </si>
  <si>
    <t>Grading and Paving</t>
  </si>
  <si>
    <t>Division 4.3 - WATER EFFICIENCY AND CONSERVATION (INDOOR WATER USE)</t>
  </si>
  <si>
    <t>4.303.1</t>
  </si>
  <si>
    <t>4.303.2</t>
  </si>
  <si>
    <t>Division 4.3 - WATER EFFICIENCY AND CONSERVATION (OUTDOOR  WATER USE)</t>
  </si>
  <si>
    <t>4.304.1</t>
  </si>
  <si>
    <t>Irrigation Controllers</t>
  </si>
  <si>
    <t xml:space="preserve">Documentation that irrigation controller meets requirements.  Field verification of installed controllers should be completed. </t>
  </si>
  <si>
    <t>Division 4.4 - MATERIAL CONSERVATION &amp; RESOURCE EFFICIENCY (ENHANCED  DURABILITY  &amp; REDUCED MAINTENANCE)</t>
  </si>
  <si>
    <t>4.406.1</t>
  </si>
  <si>
    <t>Rodent Proofing</t>
  </si>
  <si>
    <t>Field verification of sealed penetrations.</t>
  </si>
  <si>
    <t>Division 4.4 - MATERIAL CONSERVATION &amp; RESOURCE EFFICIENCY (CONSTRUCTION WASTE REDUCTION, DISPOSAL &amp; RECYCLING)</t>
  </si>
  <si>
    <t>4.408.1</t>
  </si>
  <si>
    <t>Construction  Waste Reduction of at least 50%</t>
  </si>
  <si>
    <t>4.408.2</t>
  </si>
  <si>
    <t>Construction  Waste Management  Plan</t>
  </si>
  <si>
    <t>4.408.3</t>
  </si>
  <si>
    <t>Waste Management Company</t>
  </si>
  <si>
    <t>Use a  waste management company approved by the enforcing agency which can provide verifiable documentation that the percentage of construction and demolition waste material diverted  from the landfill complies with Section 4.408.1.</t>
  </si>
  <si>
    <t>Waste Stream Reduction Alternative</t>
  </si>
  <si>
    <t>Division 4.4 - MATERIAL CONSERVATION &amp; RESOURCE EFFICIENCY (BUILDING MAINTENANCE &amp; OPERATION)</t>
  </si>
  <si>
    <t>4.410.1</t>
  </si>
  <si>
    <t>Operation and Maintenance  Manual</t>
  </si>
  <si>
    <t>Division 4.5 - ENVIRONMENTAL QUALITY (FIREPLACES)</t>
  </si>
  <si>
    <t>4.503.1</t>
  </si>
  <si>
    <t xml:space="preserve">Field verification of installed fireplace and documentation of compliance with US EPA Phase II emissions if appropriate. </t>
  </si>
  <si>
    <t>Division 4.5 - ENVIRONMENTAL QUALITY (POLLUTANT  CONTROL)</t>
  </si>
  <si>
    <t>4.504.1</t>
  </si>
  <si>
    <t>Covering of Duct Openings and Protection of Mechanical  Equipment During Construction</t>
  </si>
  <si>
    <t xml:space="preserve">Field verification of protected ducts throughout construction process. </t>
  </si>
  <si>
    <t>4.504.2.1</t>
  </si>
  <si>
    <t>Adhesives,  Sealants and Caulks</t>
  </si>
  <si>
    <t>4.504.2.2</t>
  </si>
  <si>
    <t>Paints and Coatings</t>
  </si>
  <si>
    <t>Architectural  paints and coatings shall comply with VOC limits in Table 1 of the Air Resources Board Architectural  Suggested Control Measure, as shown in Table 4.504.3 (see right) unless more stringent local limits apply.  The VOC content limit  for coatings that do not meet the definitions for the specialty coatings categories listed in Table 4.504.3, shall be determined by classifying the coating as Flat, Nonflat, or Nonflat-High Gloss coating, based on its gloss, as defined in subsections  4.21, 4.36, and 4.37, of the 2007 California Air Resources Board, Suggested Control Measure, and the corresponding  Flat, Nonflat, or Nonflat-High Gloss VOC limit in Table 4.504.3 shall apply. As a reference the threshold for Flat is 50 g/l and  the threshold for Nonflat is 110 g/l.</t>
  </si>
  <si>
    <t>4.504.3</t>
  </si>
  <si>
    <t>Carpet Systems</t>
  </si>
  <si>
    <t>4.504.3.1</t>
  </si>
  <si>
    <t>Carpet Cushion</t>
  </si>
  <si>
    <t>All carpet cushion installed in the building interior shall meet the requirements  of the Carpet and Rug Institute Green Label Program.</t>
  </si>
  <si>
    <t>4.504.3.2</t>
  </si>
  <si>
    <t>Carpet Adhesive</t>
  </si>
  <si>
    <t>All carpet adhesives shall meet the requirements  of Table 4.504.1 (see right).</t>
  </si>
  <si>
    <t>4.504.4</t>
  </si>
  <si>
    <t>Resilient Flooring Systems</t>
  </si>
  <si>
    <t>4.504.5</t>
  </si>
  <si>
    <t>Composite Wood Products</t>
  </si>
  <si>
    <t>Hardwood plywood, particleboard  and medium density fiberboard composite wood products used on the interior or exterior of the building shall meet the requirements  for formaldehyde  as specified in Air Resources Board's Air Toxics Control Measure for Composite Wood (17 CCR 93120 et. seq.), by or before the dates specified in those sections shown in Table 4.504.5 (see right).
Definition of Composite Wood Products: Composite wood products include hardwood plywood, particleboard,  and medium density fiberboard. "Composite wood products" do not include hardboard, structural plywood, structural panels, structural composite lumber, oriented strand board, glued laminated timber, prefabricated  wood I-joists, or finger-jointed  lumber, all as specified in CCR, Title 17, Section 93120.1(a).</t>
  </si>
  <si>
    <t>Division 4.5 - ENVIRONMENTAL QUALITY (INTERIOR MOISTURE  CONTROL)</t>
  </si>
  <si>
    <t>4.505.2.1</t>
  </si>
  <si>
    <t>Capillary Break</t>
  </si>
  <si>
    <t>4.505.3</t>
  </si>
  <si>
    <t>Moisture Content of Building Materials</t>
  </si>
  <si>
    <t>Division 4.5 - ENVIRONMENTAL QUALITY (INDOOR AIR QUALITY &amp; EXHAUST)</t>
  </si>
  <si>
    <t>4.506.1</t>
  </si>
  <si>
    <t>Bathroom Exhaust Fans</t>
  </si>
  <si>
    <t xml:space="preserve">Documentation of  ENERGY STAR rating  and humidistat control may be accomplished through field verification or verification of specification of installed model number. </t>
  </si>
  <si>
    <t>Division 4.5 - ENVIRONMENTAL QUALITY (ENVIRONMENTAL COMFORT)</t>
  </si>
  <si>
    <t>4.507.2</t>
  </si>
  <si>
    <t>Heating and Air Conditioning  System Design</t>
  </si>
  <si>
    <t xml:space="preserve">Documentation in the form of building-specific calculations and mechanical plans incorporating requirements of Manuals J, D, and S. Statement from HVAC designer indicating compliance with this measure. </t>
  </si>
  <si>
    <t xml:space="preserve">By filling out this document and writing my name below, I verify that the information provided above is accurate, to the best of my knowledge.   I have reviewed the measures listed above in every unit or completed allowable sampling.  The above measures have been implemented to the full extent of CALGreen as outlined in the California Green Building Code. If necessary during any audit process, I can provide backup documentation for the measure(s) claimed above. </t>
  </si>
  <si>
    <t>Application Phase</t>
  </si>
  <si>
    <t>Analysis Software</t>
  </si>
  <si>
    <t>Submission Documents</t>
  </si>
  <si>
    <t>Document Descriptions</t>
  </si>
  <si>
    <t>TCAC Scoring Criteria</t>
  </si>
  <si>
    <t>New Construction</t>
  </si>
  <si>
    <t>Low-rise</t>
  </si>
  <si>
    <t xml:space="preserve"> Energy Pro or Micropas Residential T-24 compliance *</t>
  </si>
  <si>
    <r>
      <t xml:space="preserve">CF-1R: Certificate of Compliance-Residential </t>
    </r>
    <r>
      <rPr>
        <b/>
        <i/>
        <sz val="12"/>
        <rFont val="Calibri"/>
        <family val="2"/>
        <scheme val="minor"/>
      </rPr>
      <t>and</t>
    </r>
    <r>
      <rPr>
        <sz val="12"/>
        <rFont val="Calibri"/>
        <family val="2"/>
        <scheme val="minor"/>
      </rPr>
      <t xml:space="preserve"> .bld or .mp8 file </t>
    </r>
  </si>
  <si>
    <t>The CF-1R summarizes the minimum energy performance specifications needed for compliance, including the results of the heating and cooling load calculations. The Standards require that a certificate of compliance be included on the plans. CEC approved performance ACM software automatically generates CF-1R forms.</t>
  </si>
  <si>
    <r>
      <rPr>
        <b/>
        <sz val="12"/>
        <rFont val="Calibri"/>
        <family val="2"/>
        <scheme val="minor"/>
      </rPr>
      <t>CF1R</t>
    </r>
    <r>
      <rPr>
        <sz val="12"/>
        <rFont val="Calibri"/>
        <family val="2"/>
        <scheme val="minor"/>
      </rPr>
      <t xml:space="preserve">
Percent better than standard (T-24)</t>
    </r>
  </si>
  <si>
    <t>High-Rise</t>
  </si>
  <si>
    <t>Energy Pro Non-Residential T-24 compliance *</t>
  </si>
  <si>
    <r>
      <t xml:space="preserve">Non-Residential Performance T-24 Form (PERF-1C) </t>
    </r>
    <r>
      <rPr>
        <b/>
        <i/>
        <sz val="12"/>
        <rFont val="Calibri"/>
        <family val="2"/>
        <scheme val="minor"/>
      </rPr>
      <t>and</t>
    </r>
    <r>
      <rPr>
        <sz val="12"/>
        <rFont val="Calibri"/>
        <family val="2"/>
        <scheme val="minor"/>
      </rPr>
      <t xml:space="preserve"> .bld file</t>
    </r>
  </si>
  <si>
    <t>The PERF-1C summarizes the minimum energy performance specifications needed for compliance, including the results of the heating and cooling load calculations. The Standards require that a certificate of compliance be included on the plans.  CEC approved performance ACM software automatically generates PERF-1 forms.</t>
  </si>
  <si>
    <r>
      <rPr>
        <b/>
        <sz val="12"/>
        <rFont val="Calibri"/>
        <family val="2"/>
        <scheme val="minor"/>
      </rPr>
      <t>PERF-1C</t>
    </r>
    <r>
      <rPr>
        <sz val="12"/>
        <rFont val="Calibri"/>
        <family val="2"/>
        <scheme val="minor"/>
      </rPr>
      <t xml:space="preserve">
Percent better than standard (T-24)</t>
    </r>
  </si>
  <si>
    <t>Other applicable compliance forms, as needed</t>
  </si>
  <si>
    <t>Other compliance forms may be required depending upon the specific measures in your project.  Please refer to the Nonresidential Compliance Manual, Appendix A (http://www.energy.ca.gov/2008publications/CEC-400-2008-017/rev1_appendices/NRCM_Appendix_A.pdf)</t>
  </si>
  <si>
    <t>Rehabs</t>
  </si>
  <si>
    <t>Low-Rise</t>
  </si>
  <si>
    <t>EnergyPro (Residential Performance)</t>
  </si>
  <si>
    <r>
      <t xml:space="preserve">ECON-2 </t>
    </r>
    <r>
      <rPr>
        <b/>
        <sz val="12"/>
        <rFont val="Calibri"/>
        <family val="2"/>
        <scheme val="minor"/>
      </rPr>
      <t>a</t>
    </r>
    <r>
      <rPr>
        <b/>
        <i/>
        <sz val="12"/>
        <rFont val="Calibri"/>
        <family val="2"/>
        <scheme val="minor"/>
      </rPr>
      <t>nd</t>
    </r>
    <r>
      <rPr>
        <i/>
        <sz val="12"/>
        <rFont val="Calibri"/>
        <family val="2"/>
        <scheme val="minor"/>
      </rPr>
      <t xml:space="preserve"> </t>
    </r>
    <r>
      <rPr>
        <sz val="12"/>
        <rFont val="Calibri"/>
        <family val="2"/>
        <scheme val="minor"/>
      </rPr>
      <t xml:space="preserve">.bld file </t>
    </r>
  </si>
  <si>
    <r>
      <t xml:space="preserve">ECON-2 summarizes the TDV and the recommended measures.  If a two model approach is taken submission should include 2 ECON-2's </t>
    </r>
    <r>
      <rPr>
        <b/>
        <i/>
        <sz val="12"/>
        <rFont val="Calibri"/>
        <family val="2"/>
        <scheme val="minor"/>
      </rPr>
      <t>and</t>
    </r>
    <r>
      <rPr>
        <sz val="12"/>
        <rFont val="Calibri"/>
        <family val="2"/>
        <scheme val="minor"/>
      </rPr>
      <t xml:space="preserve"> 2 .bld files.  The .bld files are for TCAC QA review purposes.</t>
    </r>
  </si>
  <si>
    <t>Audit report showing estimated energy consumptions with existing measures and proposed improvements.</t>
  </si>
  <si>
    <t>Project Plans for existing conditions</t>
  </si>
  <si>
    <t>Documentation showing project title, address, developer, and building plans.  Building plans for existing conditions should have unit and floor plans, elevation views, dimensions and window callouts.  Plans are not required for the proposed condition at this stage.</t>
  </si>
  <si>
    <t xml:space="preserve">EnergyPro (Non-Res Performance) </t>
  </si>
  <si>
    <t>All Projects</t>
  </si>
  <si>
    <t>CalGreen</t>
  </si>
  <si>
    <t>CalGreen Mandatory Measures Checklist</t>
  </si>
  <si>
    <t>Mandatory Measure Checklist</t>
  </si>
  <si>
    <t>For All Projects Going through Green Building Rating Programs (Application Phase)</t>
  </si>
  <si>
    <t>Rating System</t>
  </si>
  <si>
    <t>Submission Document</t>
  </si>
  <si>
    <t xml:space="preserve">GreenPoint Rating </t>
  </si>
  <si>
    <t>Initial Green Point Rating Checklist</t>
  </si>
  <si>
    <t>LEED</t>
  </si>
  <si>
    <t>Initial LEED Checklist</t>
  </si>
  <si>
    <t>Initial Green Communities Checklist</t>
  </si>
  <si>
    <t>As-Built/Placed-in-Service Phase</t>
  </si>
  <si>
    <t>Energy Pro or Micropas Residential T-24 compliance *</t>
  </si>
  <si>
    <r>
      <t>The CF-1R forms at Placed in Service must reflect the (</t>
    </r>
    <r>
      <rPr>
        <b/>
        <i/>
        <sz val="12"/>
        <rFont val="Calibri"/>
        <family val="2"/>
        <scheme val="minor"/>
      </rPr>
      <t>as-built</t>
    </r>
    <r>
      <rPr>
        <sz val="12"/>
        <rFont val="Calibri"/>
        <family val="2"/>
        <scheme val="minor"/>
      </rPr>
      <t xml:space="preserve">) test-out conditions.  The CF-1R summarizes the minimum energy performance specifications needed for compliance, including the results of the heating and cooling load calculations. The Standards require that a certificate of compliance be included on the plans. CEC-approved performance ACM software automatically generates CF-1R forms.  CF-1R forms must reflect test-out </t>
    </r>
    <r>
      <rPr>
        <b/>
        <i/>
        <sz val="12"/>
        <rFont val="Calibri"/>
        <family val="2"/>
        <scheme val="minor"/>
      </rPr>
      <t>(as-built</t>
    </r>
    <r>
      <rPr>
        <sz val="12"/>
        <rFont val="Calibri"/>
        <family val="2"/>
        <scheme val="minor"/>
      </rPr>
      <t xml:space="preserve">) conditions. </t>
    </r>
    <r>
      <rPr>
        <u/>
        <sz val="12"/>
        <rFont val="Calibri"/>
        <family val="2"/>
        <scheme val="minor"/>
      </rPr>
      <t>The consultant preparing the "</t>
    </r>
    <r>
      <rPr>
        <b/>
        <i/>
        <u/>
        <sz val="12"/>
        <rFont val="Calibri"/>
        <family val="2"/>
        <scheme val="minor"/>
      </rPr>
      <t>as-built</t>
    </r>
    <r>
      <rPr>
        <u/>
        <sz val="12"/>
        <rFont val="Calibri"/>
        <family val="2"/>
        <scheme val="minor"/>
      </rPr>
      <t>" energy model shall meet the minimum qualifications and be responsible for verifying that all the energy efficiency measures have been met, including verification of installation certificates (CF-6R forms) and field verification certificates (CF-4R forms)</t>
    </r>
  </si>
  <si>
    <t>Documentation showing project title, address, developer, and building plans.  Building plans should have unit and floor plans, elevation views, dimensions and window callouts.  Plan set should also include, Mechanical, Electrical, Plumbing, and Landscape plans.</t>
  </si>
  <si>
    <t>Specifications for the installed equipment showing mechanical/HVAC efficiencies (SEER, EER, AFUE, and/or HSPF), duct insulation, window specifications (U-factor and SHGC), and water heater properties (size in gallons, fuel type, and energy factor).</t>
  </si>
  <si>
    <t>Bills of lading for the appliances</t>
  </si>
  <si>
    <t>Delivery verification of appliances to the project address.  Invoices specifying the appliances and the project are also acceptable.</t>
  </si>
  <si>
    <t>Energy Pro Non-Residential T-24 compliance*</t>
  </si>
  <si>
    <r>
      <t>"</t>
    </r>
    <r>
      <rPr>
        <b/>
        <i/>
        <sz val="12"/>
        <rFont val="Calibri"/>
        <family val="2"/>
        <scheme val="minor"/>
      </rPr>
      <t>As-built</t>
    </r>
    <r>
      <rPr>
        <sz val="12"/>
        <rFont val="Calibri"/>
        <family val="2"/>
        <scheme val="minor"/>
      </rPr>
      <t xml:space="preserve">" (PIS) Non-Residential Performance T-24 Form (Perf-1C) </t>
    </r>
    <r>
      <rPr>
        <b/>
        <i/>
        <sz val="12"/>
        <rFont val="Calibri"/>
        <family val="2"/>
        <scheme val="minor"/>
      </rPr>
      <t>and</t>
    </r>
    <r>
      <rPr>
        <sz val="12"/>
        <rFont val="Calibri"/>
        <family val="2"/>
        <scheme val="minor"/>
      </rPr>
      <t xml:space="preserve"> .bld file </t>
    </r>
  </si>
  <si>
    <r>
      <t>The PERF-1C forms at Placed in Service must reflect the (</t>
    </r>
    <r>
      <rPr>
        <b/>
        <i/>
        <sz val="12"/>
        <rFont val="Calibri"/>
        <family val="2"/>
        <scheme val="minor"/>
      </rPr>
      <t>as-built</t>
    </r>
    <r>
      <rPr>
        <sz val="12"/>
        <rFont val="Calibri"/>
        <family val="2"/>
        <scheme val="minor"/>
      </rPr>
      <t xml:space="preserve">) test-out conditions.  The Perf-1C summarizes the minimum energy performance specifications needed for compliance, including the results of the heating and cooling load calculations. The Standards require that a certificate of compliance be included on the plans. CEC approved performance ACM software automatically generates PERF-1C forms. </t>
    </r>
    <r>
      <rPr>
        <u/>
        <sz val="12"/>
        <rFont val="Calibri"/>
        <family val="2"/>
        <scheme val="minor"/>
      </rPr>
      <t>The consultant preparing the "</t>
    </r>
    <r>
      <rPr>
        <b/>
        <i/>
        <u/>
        <sz val="12"/>
        <rFont val="Calibri"/>
        <family val="2"/>
        <scheme val="minor"/>
      </rPr>
      <t>as-built</t>
    </r>
    <r>
      <rPr>
        <u/>
        <sz val="12"/>
        <rFont val="Calibri"/>
        <family val="2"/>
        <scheme val="minor"/>
      </rPr>
      <t>" energy model shall meet the minimum qualifications and be responsible for verifying that all the energy efficiency measures have been met, including verification of the required acceptance testing forms</t>
    </r>
  </si>
  <si>
    <r>
      <rPr>
        <b/>
        <sz val="12"/>
        <rFont val="Calibri"/>
        <family val="2"/>
        <scheme val="minor"/>
      </rPr>
      <t>Perf-1C</t>
    </r>
    <r>
      <rPr>
        <sz val="12"/>
        <rFont val="Calibri"/>
        <family val="2"/>
        <scheme val="minor"/>
      </rPr>
      <t xml:space="preserve">
Percent better than standard (T-24)</t>
    </r>
  </si>
  <si>
    <t>Specifications for the installed equipment verifying mechanical/HVAC efficiencies (SEER, EER, AFUE, and/or HSPF), duct insulation, window specifications (U-factor and SHGC), and water heater properties (size in gallons, fuel type, and energy factor).</t>
  </si>
  <si>
    <t>Delivery verification of appliances to the address of the project.  Invoices specifying the appliances and the project are also acceptable.</t>
  </si>
  <si>
    <r>
      <t>"</t>
    </r>
    <r>
      <rPr>
        <b/>
        <i/>
        <sz val="12"/>
        <rFont val="Calibri"/>
        <family val="2"/>
        <scheme val="minor"/>
      </rPr>
      <t>As-built</t>
    </r>
    <r>
      <rPr>
        <sz val="12"/>
        <rFont val="Calibri"/>
        <family val="2"/>
        <scheme val="minor"/>
      </rPr>
      <t xml:space="preserve">" (PIS) ECON-2 </t>
    </r>
    <r>
      <rPr>
        <b/>
        <sz val="12"/>
        <rFont val="Calibri"/>
        <family val="2"/>
        <scheme val="minor"/>
      </rPr>
      <t>a</t>
    </r>
    <r>
      <rPr>
        <b/>
        <i/>
        <sz val="12"/>
        <rFont val="Calibri"/>
        <family val="2"/>
        <scheme val="minor"/>
      </rPr>
      <t>nd</t>
    </r>
    <r>
      <rPr>
        <sz val="12"/>
        <rFont val="Calibri"/>
        <family val="2"/>
        <scheme val="minor"/>
      </rPr>
      <t xml:space="preserve">.bld file </t>
    </r>
  </si>
  <si>
    <r>
      <t>ECON-2 summarizes the TDV and the recommended measures.  If a two model approach is taken submission should include 2 ECON-2's and 2 .bld files.  The .bld files are for TCAC QA review purposes.   The ECON-2 forms at Placed in Service must reflect the "</t>
    </r>
    <r>
      <rPr>
        <b/>
        <i/>
        <sz val="12"/>
        <rFont val="Calibri"/>
        <family val="2"/>
        <scheme val="minor"/>
      </rPr>
      <t>as-built</t>
    </r>
    <r>
      <rPr>
        <sz val="12"/>
        <rFont val="Calibri"/>
        <family val="2"/>
        <scheme val="minor"/>
      </rPr>
      <t>" test-out conditions.</t>
    </r>
    <r>
      <rPr>
        <u/>
        <sz val="12"/>
        <rFont val="Calibri"/>
        <family val="2"/>
        <scheme val="minor"/>
      </rPr>
      <t xml:space="preserve">  The consultant preparing the "</t>
    </r>
    <r>
      <rPr>
        <b/>
        <i/>
        <u/>
        <sz val="12"/>
        <rFont val="Calibri"/>
        <family val="2"/>
        <scheme val="minor"/>
      </rPr>
      <t>as-built</t>
    </r>
    <r>
      <rPr>
        <u/>
        <sz val="12"/>
        <rFont val="Calibri"/>
        <family val="2"/>
        <scheme val="minor"/>
      </rPr>
      <t>" energy model shall meet the minimum qualifications and be responsible for verifying that all the energy efficiency measures have been met, including verification of installation certificates (CF-6R forms) and field verification certificates (CF-4R forms)</t>
    </r>
  </si>
  <si>
    <r>
      <rPr>
        <b/>
        <sz val="12"/>
        <rFont val="Calibri"/>
        <family val="2"/>
        <scheme val="minor"/>
      </rPr>
      <t>Econ 2</t>
    </r>
    <r>
      <rPr>
        <sz val="12"/>
        <rFont val="Calibri"/>
        <family val="2"/>
        <scheme val="minor"/>
      </rPr>
      <t xml:space="preserve">
improvement in TDV (ktbu/sq ft/yr)</t>
    </r>
  </si>
  <si>
    <t>Summary of installed measures &amp; statement of completion</t>
  </si>
  <si>
    <t>This summary will include the list of all measures that installed and verified and the final total energy savings projections based on test-out conditions.</t>
  </si>
  <si>
    <t>Documentation showing project title, address, developer, and building plans.  Building plans should have unit and floor plans, elevation views, dimensions and window callouts.  Plan set should also include, Mechanical, Electrical, Plumbing, and Landscaping plans.</t>
  </si>
  <si>
    <t>EnergyPro (Non-Res Performance)</t>
  </si>
  <si>
    <t>Green Point Rating Label</t>
  </si>
  <si>
    <t>LEED Label</t>
  </si>
  <si>
    <t xml:space="preserve">Green Communities Label </t>
  </si>
  <si>
    <t>* Or other CEC approved compliance program</t>
  </si>
  <si>
    <t>Task</t>
  </si>
  <si>
    <t>New Minimum Qualification</t>
  </si>
  <si>
    <t xml:space="preserve">                 Alternative Min. Qualification                                        (Approved by the Executive Director on a case-by-case basis)</t>
  </si>
  <si>
    <r>
      <rPr>
        <b/>
        <i/>
        <sz val="12"/>
        <color theme="1"/>
        <rFont val="Calibri"/>
        <family val="2"/>
        <scheme val="minor"/>
      </rPr>
      <t>Additional</t>
    </r>
    <r>
      <rPr>
        <b/>
        <sz val="12"/>
        <color theme="1"/>
        <rFont val="Calibri"/>
        <family val="2"/>
        <scheme val="minor"/>
      </rPr>
      <t xml:space="preserve"> Recommended Qualifications for building owner to </t>
    </r>
    <r>
      <rPr>
        <b/>
        <i/>
        <sz val="12"/>
        <color theme="1"/>
        <rFont val="Calibri"/>
        <family val="2"/>
        <scheme val="minor"/>
      </rPr>
      <t>consider/follow</t>
    </r>
    <r>
      <rPr>
        <b/>
        <sz val="12"/>
        <color theme="1"/>
        <rFont val="Calibri"/>
        <family val="2"/>
        <scheme val="minor"/>
      </rPr>
      <t xml:space="preserve"> up on</t>
    </r>
  </si>
  <si>
    <t>Tier 1:  At least a PE, CEM, BPI Multifamily Building Analyst</t>
  </si>
  <si>
    <t>Energy Modeling</t>
  </si>
  <si>
    <t>N/A</t>
  </si>
  <si>
    <t>Tier 2:  A HERS II rater, 3 years experience in MF buildings, GPR EH MF Rater, CEPE (res or non res)</t>
  </si>
  <si>
    <t>Recommended questions for building owner to ask auditor:
1.  How many buildings have you audited?
2.  How many buildings like mine?
3.  What are typical savings that you find/predict?
4.  How much of the recommended work is typically acted on?
5.  Can I see three sample reports from your previous jobs?
6.  Can I have three references?</t>
  </si>
  <si>
    <t xml:space="preserve">Third-Party Verification </t>
  </si>
  <si>
    <r>
      <t xml:space="preserve">Commissioning - Meet requirements of BIG or Cal Green (*see below)
http://www.documents.dgs.ca.gov/bsc/CALGreen/Non-Res-Comm-Guide-10-10.pdf, OR                                                                                                                                   Person or Firm doing the commissioning must be on the approved list with the California Commissioning Collaborative &lt;http://www.cacx.org/resources/selecting.html&gt;   The Cx agent does not </t>
    </r>
    <r>
      <rPr>
        <b/>
        <i/>
        <sz val="12"/>
        <rFont val="Calibri"/>
        <family val="2"/>
        <scheme val="minor"/>
      </rPr>
      <t>have</t>
    </r>
    <r>
      <rPr>
        <sz val="12"/>
        <rFont val="Calibri"/>
        <family val="2"/>
        <scheme val="minor"/>
      </rPr>
      <t xml:space="preserve"> to be an independent third party.</t>
    </r>
  </si>
  <si>
    <t>Combustion appliance safety</t>
  </si>
  <si>
    <t>BPI Building Analyst  or HERS Building Performance Contractor</t>
  </si>
  <si>
    <t>Feasibility of renewable energy installation</t>
  </si>
  <si>
    <t>CSI Approved Contractor (C-46 Solar Contractor license)</t>
  </si>
  <si>
    <t>Renewable energy inspection/verification</t>
  </si>
  <si>
    <t>HERS Rater with PV qualification from HERS Provider</t>
  </si>
  <si>
    <t>Operations and maintenance</t>
  </si>
  <si>
    <t>BPI Multifamily Building Operator or NAHMA Green Building Operator</t>
  </si>
  <si>
    <t>CUAC Analysis</t>
  </si>
  <si>
    <t>Green Point Rating</t>
  </si>
  <si>
    <t>Build It Green Certified Multifamily Green Point Rater</t>
  </si>
  <si>
    <t>CalGreen Compliance</t>
  </si>
  <si>
    <t>Commissioning Qualifications from CalGreen</t>
  </si>
  <si>
    <t>Selecting Trained Personnel for (Commissioning)</t>
  </si>
  <si>
    <t>This code requires that “Commissioning shall be performed in accordance with this section by</t>
  </si>
  <si>
    <t>trained personnel with experience on projects of comparable size and complexity.” The trained</t>
  </si>
  <si>
    <t>personnel manage and facilitate the commissioning process. The trained personnel develop and</t>
  </si>
  <si>
    <t>implement the commissioning tasks and documentation identified in sections 5.410.2.1 through</t>
  </si>
  <si>
    <t>5.410.2.7. Trained personnel may include appropriate members of owner staff, contractor and</t>
  </si>
  <si>
    <t>design team as well as independent commissioning professionals.</t>
  </si>
  <si>
    <t>It is essential that there is a single person designated to lead and manage the commissioning</t>
  </si>
  <si>
    <t>activities. In practice, this individual has been referenced by various identifiers such as</t>
  </si>
  <si>
    <t>commissioning authority, agent, provider, coordinator, lead, etc. In this guide the term</t>
  </si>
  <si>
    <t>“commissioning coordinator” is used.</t>
  </si>
  <si>
    <t>The designated commissioning coordinator may be an independent third-party commissioning</t>
  </si>
  <si>
    <t>professional, a project design team member (e.g. engineer or architect), an owner’s engineer or</t>
  </si>
  <si>
    <t>facility staff, contractor or specialty sub-contractor. Methods of evaluating the designated</t>
  </si>
  <si>
    <t>commissioning coordinator and trained personnel include review of the following:</t>
  </si>
  <si>
    <t>1. Technical knowledge</t>
  </si>
  <si>
    <t>2. Relevant experience</t>
  </si>
  <si>
    <t>3. Potential conflict of interest concerns</t>
  </si>
  <si>
    <t>4. Professional certifications and training</t>
  </si>
  <si>
    <t>5. Communication and organizational skills</t>
  </si>
  <si>
    <t>6. Reference and sample work products</t>
  </si>
  <si>
    <t>Selection of “trained”, qualified personnel is required by this Code. In order to meet this</t>
  </si>
  <si>
    <t>requirement, the commissioning provider should be evaluated via the methods discussed above.</t>
  </si>
  <si>
    <t>In addition, various organizations have training and certification programs that may be a source</t>
  </si>
  <si>
    <t>for identification of qualified commissioning providers.</t>
  </si>
  <si>
    <t>For information about enforcement and compliance of each commissioning element see sections</t>
  </si>
  <si>
    <t>5.410.2.1 through 5.410.2.7.</t>
  </si>
  <si>
    <t>Applicability</t>
  </si>
  <si>
    <t>Minimum Qualification</t>
  </si>
  <si>
    <t>Required for all Multifamily Projects</t>
  </si>
  <si>
    <r>
      <t>Energy Modeling</t>
    </r>
    <r>
      <rPr>
        <b/>
        <i/>
        <sz val="10"/>
        <color theme="1"/>
        <rFont val="Calibri"/>
        <family val="2"/>
        <scheme val="minor"/>
      </rPr>
      <t/>
    </r>
  </si>
  <si>
    <t>Verification</t>
  </si>
  <si>
    <t>Required depending on scope</t>
  </si>
  <si>
    <t>HVAC system efficiency and balancing (including duct testing)</t>
  </si>
  <si>
    <t>California Field Verification and Diagnostic Testing Rater (one level of HERS Rater)</t>
  </si>
  <si>
    <t>Central domestic water heating and distribution system efficiency</t>
  </si>
  <si>
    <t>C-36 plumbing or C-4 boiler contractor license for renovation recommendations and all installation, and HERS Rater for verification</t>
  </si>
  <si>
    <t>Commissioning (required for some HR measures; good practice for many others)</t>
  </si>
  <si>
    <t>Trained Contractor, Commissioning Agent accredited through CEC approved program.</t>
  </si>
  <si>
    <t>Water, IAQ and resources measures</t>
  </si>
  <si>
    <t>BPI Analyst</t>
  </si>
  <si>
    <t>Renewable energy installation</t>
  </si>
  <si>
    <t>Verifier HERS Whole House Rater ID #:</t>
  </si>
  <si>
    <t>Insert  "Standard Design" Annual TDV Energy Use (TOTALS) from PERF-1C:</t>
  </si>
  <si>
    <t>Insert  "Proposed Design" Annual TDV Energy Use (TOTALS) from PERF-1C:</t>
  </si>
  <si>
    <t>Insert  "Standard Design" Lighting TDV Energy Use from PERF-1C:</t>
  </si>
  <si>
    <t>Insert  "Proposed Design" Lighting TDV Energy Use from PERF-1C:</t>
  </si>
  <si>
    <t>Insert  "Standard Design" Receptacle TDV Energy Use from PERF-1C:</t>
  </si>
  <si>
    <t>Insert  "Standard Design" Process TDV Energy Use from PERF-1C:</t>
  </si>
  <si>
    <t>Insert  "Proposed Design" Process TDV Energy Use from PERF-1C:</t>
  </si>
  <si>
    <t>Insert  "Standard Design" Process Lighting TDV Energy Use from PERF-1C:</t>
  </si>
  <si>
    <t>adjusted TDV</t>
  </si>
  <si>
    <t>adjusted improvement</t>
  </si>
  <si>
    <t>Options for Modeler Certifications:</t>
  </si>
  <si>
    <r>
      <t xml:space="preserve"> </t>
    </r>
    <r>
      <rPr>
        <u/>
        <sz val="11"/>
        <color theme="1"/>
        <rFont val="Calibri"/>
        <family val="2"/>
        <scheme val="minor"/>
      </rPr>
      <t>For rehab projects</t>
    </r>
    <r>
      <rPr>
        <sz val="11"/>
        <color theme="1"/>
        <rFont val="Calibri"/>
        <family val="2"/>
        <scheme val="minor"/>
      </rPr>
      <t>, Modeler HERS Whole House (HERS II) ID #:  It is required that the energy modeler be HERS II certified for all rehab projects</t>
    </r>
  </si>
  <si>
    <r>
      <t xml:space="preserve">Worksheet instructions: Please ensure that </t>
    </r>
    <r>
      <rPr>
        <b/>
        <u/>
        <sz val="11"/>
        <color rgb="FFFF0000"/>
        <rFont val="Calibri"/>
        <family val="2"/>
        <scheme val="minor"/>
      </rPr>
      <t>excel macros are enabled</t>
    </r>
    <r>
      <rPr>
        <sz val="11"/>
        <color theme="1"/>
        <rFont val="Calibri"/>
        <family val="2"/>
        <scheme val="minor"/>
      </rPr>
      <t>.  Fill the worksheet out from top to bottom, and a score will be generated.  This score represents the amount of</t>
    </r>
  </si>
  <si>
    <r>
      <t xml:space="preserve">Insert  "Standard Design" Annual TDV Energy Use </t>
    </r>
    <r>
      <rPr>
        <b/>
        <i/>
        <sz val="10"/>
        <color theme="1"/>
        <rFont val="Calibri"/>
        <family val="2"/>
        <scheme val="minor"/>
      </rPr>
      <t>(TOTALS)</t>
    </r>
    <r>
      <rPr>
        <sz val="10"/>
        <color theme="1"/>
        <rFont val="Calibri"/>
        <family val="2"/>
        <scheme val="minor"/>
      </rPr>
      <t xml:space="preserve"> from PERF-1C:</t>
    </r>
  </si>
  <si>
    <r>
      <t xml:space="preserve">Insert  "Proposed Design" Annual TDV Energy Use </t>
    </r>
    <r>
      <rPr>
        <b/>
        <i/>
        <sz val="10"/>
        <color theme="1"/>
        <rFont val="Calibri"/>
        <family val="2"/>
        <scheme val="minor"/>
      </rPr>
      <t>(TOTALS)</t>
    </r>
    <r>
      <rPr>
        <sz val="10"/>
        <color theme="1"/>
        <rFont val="Calibri"/>
        <family val="2"/>
        <scheme val="minor"/>
      </rPr>
      <t xml:space="preserve"> from PERF-1C:</t>
    </r>
  </si>
  <si>
    <t>The following four end uses will be subtracted from the total as you enter them:</t>
  </si>
  <si>
    <t>NOTE: "TDV Energy" will only appear on the ECON-2 form for high-rise projects in EnergyPro version 5.1.7.1 and later.</t>
  </si>
  <si>
    <t>GENERAL HELP AND DOCUMENTS</t>
  </si>
  <si>
    <t>1. TCAC regulations - available on the TCAC website at http://www.treasurer.ca.gov/ctcac/programreg/regulations.asp</t>
  </si>
  <si>
    <t>Project Name:</t>
  </si>
  <si>
    <t>Project Address:</t>
  </si>
  <si>
    <t>Energy Modeler Name:</t>
  </si>
  <si>
    <t>Energy Modeler Company:</t>
  </si>
  <si>
    <t>Modeler HERS Whole House Rater ID # (additional requirement for rehab projects only):</t>
  </si>
  <si>
    <t>Notes: A low-rise project is any project with three or fewer habitable stories.  A high-rise project is any project with four or more habitable stories.  Except where 90 percent (90%) or more of the proposed units consist of either new construction or rehabilitation, projects consisting  of both (i) new construction or adaptive reuse and (ii) rehabilitation of existing units  shall be scored on meeting applicable standards for both construction types. In such cases, points shall be awarded based upon the lowest score achieved by each  construction type.</t>
  </si>
  <si>
    <r>
      <rPr>
        <u/>
        <sz val="9"/>
        <color theme="1"/>
        <rFont val="Calibri"/>
        <family val="2"/>
        <scheme val="minor"/>
      </rPr>
      <t>Notes:</t>
    </r>
    <r>
      <rPr>
        <sz val="9"/>
        <color theme="1"/>
        <rFont val="Calibri"/>
        <family val="2"/>
        <scheme val="minor"/>
      </rPr>
      <t xml:space="preserve"> A low-rise project is any project with three or fewer habitable stories.  A high-rise project is any project with four or more habitable stories.  Except where 90 percent (90%) or more of the proposed units consist of either new construction or rehabilitation, projects consisting  of both (i) new construction or adaptive reuse and (ii) rehabilitation of existing units  shall be scored on meeting applicable standards for both construction types. In such cases, points shall be awarded based upon the lowest score achieved by each  construction type.</t>
    </r>
  </si>
  <si>
    <t>Description of Proposed Energy Savings Measure:</t>
  </si>
  <si>
    <t>REHAB</t>
  </si>
  <si>
    <t>GreenPoint Rating (Less than 65 Points)</t>
  </si>
  <si>
    <t>GreenPoint Rating (65-94 Points)</t>
  </si>
  <si>
    <t>GreenPoint Rating (95-119 Points)</t>
  </si>
  <si>
    <t>GreenPoint Rating (120+ Points)</t>
  </si>
  <si>
    <t>Enterprise Green Communities - Moderate Rehabilitation</t>
  </si>
  <si>
    <t>Enterprise Green Communities - Substantial Rehabilitation</t>
  </si>
  <si>
    <t>LEED (Certified)</t>
  </si>
  <si>
    <t>Initial GreenPoint Rated Checklist</t>
  </si>
  <si>
    <t>Initial Enterprise Green Communities Checklist</t>
  </si>
  <si>
    <t xml:space="preserve"> </t>
  </si>
  <si>
    <t>GreenPoint Rating Certificate</t>
  </si>
  <si>
    <t>LEED Certificate</t>
  </si>
  <si>
    <t>Enterprise Green Communities Certificate</t>
  </si>
  <si>
    <r>
      <t xml:space="preserve">The third party verifier (HERS rater) will indicate below the measures verified.  This section shall be completed for </t>
    </r>
    <r>
      <rPr>
        <u/>
        <sz val="11"/>
        <color theme="1"/>
        <rFont val="Calibri"/>
        <family val="2"/>
        <scheme val="minor"/>
      </rPr>
      <t>ALL</t>
    </r>
    <r>
      <rPr>
        <sz val="11"/>
        <color theme="1"/>
        <rFont val="Calibri"/>
        <family val="2"/>
        <scheme val="minor"/>
      </rPr>
      <t xml:space="preserve"> projects.</t>
    </r>
  </si>
  <si>
    <r>
      <t xml:space="preserve"> points anticipated under TCAC's sustainable building methods section.  Please fill out all fields, marking fields that do not apply to your specific project with an "N/A."  </t>
    </r>
    <r>
      <rPr>
        <b/>
        <u/>
        <sz val="11"/>
        <color theme="1"/>
        <rFont val="Calibri"/>
        <family val="2"/>
        <scheme val="minor"/>
      </rPr>
      <t>Note that all projects,</t>
    </r>
  </si>
  <si>
    <t>Click here for Further Instructions for New Construction Low-Rise Projects.</t>
  </si>
  <si>
    <t>Click here for Further Instructions for New Construction High-Rise Projects.</t>
  </si>
  <si>
    <t>Click here for Further Instructions for Rehab Low-Rise Projects.</t>
  </si>
  <si>
    <t>Click here for Further Instructions for Rehab High-Rise Projects.</t>
  </si>
  <si>
    <t>This section will calculate modeled energy improvement based on the user inputs described above.  Note that a 30% improvement over Title-24 is required for all New Construction/Adaptive Reuse</t>
  </si>
  <si>
    <t xml:space="preserve">Version History: </t>
  </si>
  <si>
    <t>1.04 - change to high-rise rehab calculation engine.  Lock of application phase and PIS phase sheets.  Unlock of 1 cell in CalGreen Checklist sheet.  Fix of cutoff cells in instruction and CalGreen sheets.</t>
  </si>
  <si>
    <t>1.1- Overhaul to include new point structure and additional rehabilitation points.</t>
  </si>
  <si>
    <t>FAQS</t>
  </si>
  <si>
    <t>Q: In what circumstances is this workbook NOT required?</t>
  </si>
  <si>
    <t>Q: Do the energy modeler and verifier have to be the same person?</t>
  </si>
  <si>
    <r>
      <rPr>
        <b/>
        <sz val="11"/>
        <color theme="1"/>
        <rFont val="Calibri"/>
        <family val="2"/>
        <scheme val="minor"/>
      </rPr>
      <t>A:</t>
    </r>
    <r>
      <rPr>
        <sz val="11"/>
        <color theme="1"/>
        <rFont val="Calibri"/>
        <family val="2"/>
        <scheme val="minor"/>
      </rPr>
      <t xml:space="preserve"> No, the energy modeler and verifier may be separate people, so long as both people meet the qualifications listed in this workbook.</t>
    </r>
  </si>
  <si>
    <t>Q: Should common areas or non-residential spaces be included in the energy model?</t>
  </si>
  <si>
    <r>
      <rPr>
        <b/>
        <sz val="11"/>
        <color theme="1"/>
        <rFont val="Calibri"/>
        <family val="2"/>
        <scheme val="minor"/>
      </rPr>
      <t>A:</t>
    </r>
    <r>
      <rPr>
        <sz val="11"/>
        <color theme="1"/>
        <rFont val="Calibri"/>
        <family val="2"/>
        <scheme val="minor"/>
      </rPr>
      <t xml:space="preserve"> Yes, provided the GPNA and associated energy model meet all the requirements of the TCAC regulations and this workbook.</t>
    </r>
  </si>
  <si>
    <t>Q: What are the modeling requirements if I have more than 1 building in my project?</t>
  </si>
  <si>
    <r>
      <t xml:space="preserve">A: </t>
    </r>
    <r>
      <rPr>
        <sz val="11"/>
        <color theme="1"/>
        <rFont val="Calibri"/>
        <family val="2"/>
        <scheme val="minor"/>
      </rPr>
      <t>In 2014, TCAC created template documents to define the requirements for each of these items.  See the above section for links.</t>
    </r>
  </si>
  <si>
    <r>
      <t xml:space="preserve">Insert </t>
    </r>
    <r>
      <rPr>
        <u/>
        <sz val="11"/>
        <color theme="1"/>
        <rFont val="Calibri"/>
        <family val="2"/>
        <scheme val="minor"/>
      </rPr>
      <t xml:space="preserve">"Percent Better than 2008 Standard" </t>
    </r>
    <r>
      <rPr>
        <sz val="11"/>
        <color theme="1"/>
        <rFont val="Calibri"/>
        <family val="2"/>
        <scheme val="minor"/>
      </rPr>
      <t>from CF-1R:</t>
    </r>
  </si>
  <si>
    <t>Adjusted % Improvement over 2008 Standard (AUTO-CALCULATED):</t>
  </si>
  <si>
    <t>For low-rise rehab construction projects, the energy modeler will reference the "TDV Energy" values shown on the ECON-2 generated in EnergyPro (Res Performance module).</t>
  </si>
  <si>
    <t>For high-rise rehab construction projects, the energy modeler will reference the "TDV Energy" values shown on the ECON-2 generated in EnergyPro (NonRes Performance module).</t>
  </si>
  <si>
    <r>
      <t xml:space="preserve">ECON 2
</t>
    </r>
    <r>
      <rPr>
        <sz val="12"/>
        <rFont val="Calibri"/>
        <family val="2"/>
        <scheme val="minor"/>
      </rPr>
      <t>improvement in TDV  (ktbu/sq ft/yr)</t>
    </r>
  </si>
  <si>
    <t>Alternative Min. Qualification: Meet requirements of CA EMF training petition procedure similar to Build it Green/TRC process; TCAC Executive Director to make final determination/approval.
http://builditgreen.org/GPR-prerequisites-eligibility/</t>
  </si>
  <si>
    <t>Projects which disturb less than one acre of soil and are not part of a larger common plan of development  shall manage storm water drainage during construction to prevent flooding of adjacent property, prevent erosion and retain soil runoff on site.  One or more of the following measures shall be implemented:
1. Retention basin sized to retain storm water on site
2. Installation of barrier system, wattle or other method to filter water prior to entry into public drainage system or other collection point
3. Compliance with local storm water management ordinance</t>
  </si>
  <si>
    <t xml:space="preserve">Verifier will conduct field verification of installation of storm water control measures or complete verification method stipulated by enforcing agency. </t>
  </si>
  <si>
    <t>Construction plans shall indicate how the site grading or drainage system will manage all surface water flows to keep water from entering buildings.
NEW EXCEPTION: Revision provides an exception for additions and alterations not altering the drainage path.
Examples of acceptable methods include but are not limited to: Sloped ground; Roof overhangs; Swales; Berms; Water collection and disposal systems; French drains; Water retention gardens; Pervious paving systems with subsurface detention, drainage, and infiltration capacities; and Other measures which keep surface water away from buildings and aid in groundwater recharge.</t>
  </si>
  <si>
    <t xml:space="preserve">Verifier will review building plans for design and conduct field verification for installation of storm water control measures or complete verification method stipulated by enforcing agency. </t>
  </si>
  <si>
    <t>Verifier will collect cut sheets and complete field verification of installed fixtures.</t>
  </si>
  <si>
    <t>Specifies that plumbing fixtures and fittings shall be installed in accordance with the California Plumbing Code.  
Relocates provisions for multiple showerheads to Section 4.303.1.3.2.</t>
  </si>
  <si>
    <t>Standards for Plumbing Fixtures and Fittings</t>
  </si>
  <si>
    <t>Specifies the areas needing rodent proofing are sole/bottom plates.
Annular spaces around pipes, electric cables, conduits, or other openings in sole/bottom plates at exterior walls shall be closed with cement mortar, concrete masonry or a similar method acceptable to the enforcing agency to present passage of rodents.</t>
  </si>
  <si>
    <t>Recycle and/or salvage for reuse a minimum of 50% of the nonhazardous  construction and demolition debris in accordance with 4.408.2, 4.408.3, or 4.408.4, or meet a more stringent local construction and demolition waste management  ordinance. 
Exceptions:
1.  Excavated soil and land-clearing  debris.
2.  Alternate waste reduction methods developed by working with local enforcing agencies if diversion or recycle facilities capable of compliance with this item do not exist or are not located reasonably close to jobsite. 
3.  The enforcing agency may make exceptions to the requirements of this section when isolated jobsites are located in areas beyond the haul boundaries of the diversion facility.</t>
  </si>
  <si>
    <t>4.408.4
4.408.4.1</t>
  </si>
  <si>
    <t>4.408.4  Generate a total combined weight of construction and demolition waste disposed in landfills that is equal to or less than 4 pounds per square-foot of the building area.
Adds Section 4.408.4.1 to acknowledge a high-rise residential compliance alternative.
4.408.4.1 [HR+]  Generate a total combined weight of construction and demolition waste disposed in landfills that is equal to or less than 2 pounds per square-foot of the building area.</t>
  </si>
  <si>
    <t>Operation and Maintenance Manual or Homeowner Manual shall be reviewed and compared to list of required components for compliance with this measure.</t>
  </si>
  <si>
    <t xml:space="preserve">At the time of final inspection, a manual, compact disc, web-based reference or other media acceptable to the enforcing agency which covers 10 specific subject areas shall be placed in the building.
1. Directions to homeowner or occupant that the manual shall remain with the building throughout the lifecycle of the structure. 
2. Operation and maintenances instructions for: 
       a. Equipment and appliances, including energy and water-saving devices and systems, HVAC systems, water-heating systems, lighting and other major appliances and electronic equipment.
       b. Roof and yard drainage, including gutters and downspouts.
       c. Space conditioning systems, including condensers, condensate drains and air  filters
       d. Landscape irrigation systems
       e. Water reuse systems
3. Information on ways to optimize water and energy use including household recycling opportunities and water/ energy reduction opportunities through utilities or recycling programs
4. Information on routine maintenance to maintain integrity of building interior and exterior including painting and caulking, grading  etc. 
5. Instructions for keeping gutters clean and directing downspouts to divert water away (at least 5 feet) from the home and importance of roof and yard drainage
6. Instructions on the positive impacts of an interior relative humidity between 30–60 percent and what methods an occupant may use to maintain the relative humidity level in that range.
7. Information on public transportation/ carpooling in the area
8. Information on statewide solar incentive programs available
9. Instructions on water-conserving landscape and irrigation design and controllers for conserving water. 
10. Copy of all special inspection verifications required by the Authority Having Jurisdiction. 
</t>
  </si>
  <si>
    <t>Fireplaces</t>
  </si>
  <si>
    <t>Any installed gas fireplace shall be a direct-vent sealed-combustion type.  Any installed woodstove or pellet stove shall comply with U.S. EPA Phase II emission limits where applicable.   Woodstoves,  pellet stoves and fireplaces shall also comply with all applicable local ordinances.
The fireplace must be consistent with California Energy Code, Part6. Examples include having a closeable metal or glass doors covering the entire opening of the firebox, a 6 sq. in. combustion air duct from the outside, and equipped with a readily accessible, operable, and tight-fitting damper or combustion-air control device.</t>
  </si>
  <si>
    <t>Adhesives, sealants and caulks used on the project shall meet the requirements  of the following standards unless more stringent local or regional air pollution or air quality management  district rules apply:
1. Adhesives, adhesive bonding primers, adhesive primers, sealants, sealant primers, and caulks shall comply with local or regional air pollution control or air quality management  district rules where applicable, or SCAQMD Rule 1168 (www.aqmd.gov/rules/reg/reg11/r1168.pdf).  VOC limits, as shown in Tables 4.504.1 or 4.504.2 (see right) as applicable.    Such products shall also comply with Rule 1168 prohibition on the use of certain toxic compounds  (chloroform,  ethylene dichloride, methylene chloride, perchloroethylene and trichloroethylene), except for aerosol products as specified in Subsection 2 below. 
2. Aerosol adhesives, and smaller unit sizes of adhesives, and sealant or caulking compounds  (in units of product, less packaging, which do not weigh more than 1 pound and do not consist of more than 16 fluid ounces) shall comply with statewide VOC standards and other requirements, including prohibitions  on use of certain toxic compounds,  of California Code of Regulations,  Title 17, commencing  with Section 94507.</t>
  </si>
  <si>
    <t>4.504.2.3</t>
  </si>
  <si>
    <t>Aerosol Paints and Coatings</t>
  </si>
  <si>
    <t>Aerosol paints and coatings shall meet the Product-Weighted MIR Limits for ROC in Section 94522(a)(3) and other requirements, including prohibitions on use of certain toxic compounds and ozone depleting substances, in Section 94522©(2) and (d)(2) of the California Code of Regulations, Title 17, commencing with Section 94520; and in areas under the jurisdiction of the Bay Area Quality Management District shall additionally comply with the percent VOC by weight of product limits of Regulation 8, Rule 49.</t>
  </si>
  <si>
    <t>4.505.2</t>
  </si>
  <si>
    <t>Concrete Slab Foundations</t>
  </si>
  <si>
    <t>Concrete slab foundations or concrete slab-on-ground floors required to have a vapor retarder by the California Building Code, Chapter 19, or the California Residential Code, Chapter 5, respectively, shall also comply with this section.</t>
  </si>
  <si>
    <t>Q: What is necessary if my project is a non-competitive (4%) project?</t>
  </si>
  <si>
    <r>
      <rPr>
        <b/>
        <sz val="11"/>
        <color theme="1"/>
        <rFont val="Calibri"/>
        <family val="2"/>
        <scheme val="minor"/>
      </rPr>
      <t xml:space="preserve">A: </t>
    </r>
    <r>
      <rPr>
        <sz val="11"/>
        <color theme="1"/>
        <rFont val="Calibri"/>
        <family val="2"/>
        <scheme val="minor"/>
      </rPr>
      <t>All projects, including non-competitive projects, must meet the minimum construction standards for energy efficiency, as outlined in Section 10325(f)(7) of the TCAC regulations.  These requirements are outlined in tab 4 (Minimum Construction + CALGreen) of this workbook and must be verified by a HERS Whole House Rater or a LEED for Homes Green Rater.  These include energy efficiency and CALGreen compliance.  Non-competitive applicants (new construction) are required to be thirty percent (30%) better than the 2008 Title 24 standards.   All rehabilitated buildings shall have improved energy efficiency above the modeled energy consumption of the building(s) based on existing conditions, with at least a 10% post-rehabilitation improvement over existing conditions energy efficiency achieved for each building.  Non-competitive applications must submit this workbook and should follow instructions and documentation requirements applicable to percent better than standards (new construction) or improvement over existing (rehabilitation).</t>
    </r>
  </si>
  <si>
    <t>Calculated Percent Better than T-24 (2008):</t>
  </si>
  <si>
    <t>construction standards for energy efficiency, as outlined in Section 10325(f)(7) of the TCAC regulations.</t>
  </si>
  <si>
    <t>For All Projects Going through Green Building Rating Programs (Placed in Service Phase)</t>
  </si>
  <si>
    <t>Installed Energy Savings Measure:</t>
  </si>
  <si>
    <t>Plumbing fixtures and fittings shall comply with the following: 
4.303.1.1      Water Closets: ≤ 1.28 gal/flush
4.303.1.2      Urinals: ≤ 0.5 gal/flush
4.303.1.3.1   Single Showerheads: ≤ 2.0 gpm @ 80 psi
4.303.1.3.2   Multiple Showerheads: combined flow rate of all showerheads and/or other shower outlets controlled by a single valve shall not exceed 2.0 gpm @ 80 psi or only one shower outlet is to be in operation at a time
4.303.1.4.1   Residential Lavatory Faucets: ≤ 1.5 gpm @ 60 psi
4.303.1.4.2   Lavatory Faucets in Public Use Area:  ≤ .5 gpm @ 60 psi
4.303.1.4.3   Metering Faucets: ≤ 0.25 gallons per cycle
4.303.1.4.4   Kitchen Faucets: ≤ 1.8 gpm @ 60 psi; temporary increase to 2.2 gpm allowed but shall default to 1.8 gpm</t>
  </si>
  <si>
    <t>Verifier GreenPoint Rater or LEED for Homes Green Rater ID #:</t>
  </si>
  <si>
    <r>
      <t>GreenPoint Rated Multifamily Rater</t>
    </r>
    <r>
      <rPr>
        <sz val="12"/>
        <color indexed="8"/>
        <rFont val="Times New Roman"/>
        <family val="1"/>
      </rPr>
      <t xml:space="preserve"> </t>
    </r>
  </si>
  <si>
    <t>ECON-2 summarizes the TDV and the recommended measures.  If a two model approach is taken submission should include 2 ECON-2's and 2 .bld files.  The .bld files are for TCAC QA review purposes.</t>
  </si>
  <si>
    <t>ECON-2 summarizes the TDV and the recommended measures.  If a two model approach is taken submission should include 2 ECON-2's and 2 .bld files.  The .bld files are for TCAC QA review purposes.   The ECON-2 forms at Placed in Service must reflect the "as-built" test-out conditions.  The consultant preparing the "as-built" energy model shall meet the minimum qualifications and be responsible for verifying that all the energy efficiency measures have been met, including verification of installation certificates (CF-6R forms) and field verification certificates (CF-4R forms)</t>
  </si>
  <si>
    <t>CSI Approved Contractor (valid A, B, C-10, or C-46 license)</t>
  </si>
  <si>
    <t>Commissioning or Retro Commissioning Certification from one of the following certifying bodies:  Association of Energy Engineers, AABC Commissioning Group, ASHRAE, National Environmental Balancing Bureau, Testing Adjusting and Balancing Bureau or University of Wisconsin-Madison</t>
  </si>
  <si>
    <t>TCAC MINIMUM CONSTRUCTION STANDARDS</t>
  </si>
  <si>
    <t>Energy Efficiency</t>
  </si>
  <si>
    <t>REGULATION SECTION</t>
  </si>
  <si>
    <t>10325(7)(A)</t>
  </si>
  <si>
    <t>10325(7)(B)</t>
  </si>
  <si>
    <t>CALGreen Compliance</t>
  </si>
  <si>
    <t xml:space="preserve">New construction buildings of four (4) or more habitable stories shall meet the mandatory provisions of the CALGreen Code (Title 24, Part 11 of the California Code of Regulations). All rehabilitation projects, including rehabilitation projects of four (4) or more habitable stories, are required to meet the mandatory provisions of the CALGreen Code for any building product or system being replaced as part of the scope of work. </t>
  </si>
  <si>
    <t>Complete the CALGreen worksheet, below.</t>
  </si>
  <si>
    <t>10325(7)(C)</t>
  </si>
  <si>
    <t>Landscaping</t>
  </si>
  <si>
    <t>Contractor to provide documentation that  landscaping plans, irrigation controller installed as part of the rehabilitation scope of work and  certification of compliance with  State’s Model Water Efficient Landscape Ordinance (Title 23, California Code of Regulations, Section 490 et seq.) or local landscape ordinance that has been determined to be at least as stringent as the current model ordinance.</t>
  </si>
  <si>
    <t>10325(7)(D)</t>
  </si>
  <si>
    <t>Roofs</t>
  </si>
  <si>
    <t xml:space="preserve">A variety of plant and tree species that require low water use shall be provided in sufficient quantities based on landscaping practices in the general market area and low maintenance needs. Projects shall follow the requirements of the state Model Water Efficient Landscape Ordinance (http://www.water.ca.gov/wateruseefficiency/landscapeordinance/) unless a local landscape ordinance has been determined to be at least as stringent as the current model ordinance. 
</t>
  </si>
  <si>
    <t>Contractor to provide documentation of subcontractor guarantee and manufacturer's warranty for roofing installed.</t>
  </si>
  <si>
    <t>10325(7)(E)</t>
  </si>
  <si>
    <t>10325(7)(F)</t>
  </si>
  <si>
    <t>10325(7)(G)</t>
  </si>
  <si>
    <t>10325(7)(H)</t>
  </si>
  <si>
    <t>10325(7)(I)</t>
  </si>
  <si>
    <t>Exterior doors</t>
  </si>
  <si>
    <t xml:space="preserve">Insulated or solid core, flush, paint or stain grade exterior doors shall be made of metal clad hardwood faces, or fiberglass faces, with a standard one-year guarantee and all six sides factory primed. </t>
  </si>
  <si>
    <t xml:space="preserve">Roofing shall carry a three-year subcontractor guarantee and at least a 20-year manufacturer’s warranty. </t>
  </si>
  <si>
    <t>Contractor to provide cutsheets showing compliance with this measure and invoices or bills of lading for exterior doors installed as part of the scope of work .  Verifier will field-verify.</t>
  </si>
  <si>
    <t xml:space="preserve">ENERGY STAR rated appliances, including but not limited to, refrigerators, dishwashers, and clothes washers shall be installed when such appliances are provided or replaced within Low-Income Units and/or in on-site community facilities unless waived by the Executive Director. 
</t>
  </si>
  <si>
    <t>Appliances</t>
  </si>
  <si>
    <t>Contractor to provide cutsheets showing compliance with this measure and invoices or bills of lading for appliances installed as part of the scope of work .  Verifier will field-verify.</t>
  </si>
  <si>
    <t xml:space="preserve">Window coverings shall be provided and may include fire retardant drapes or blinds. </t>
  </si>
  <si>
    <t>Window Coverings</t>
  </si>
  <si>
    <t>Contractor to provide cutsheets showing compliance with this measure and invoices or bills of lading for window coverings installed as part of the scope of work .  Verifier will field-verify.</t>
  </si>
  <si>
    <t xml:space="preserve">For units with individual tank-type water heaters, minimum capacities are to be 30 gallons for one- and two-bedroom units and 40 gallons for three-bedroom units or larger. </t>
  </si>
  <si>
    <t>Water Heater</t>
  </si>
  <si>
    <t>Contractor to provide cutsheets showing compliance with the provisions of this measure for all tank-type water heaters.  Verifier will field-verify.</t>
  </si>
  <si>
    <t>Floor coverings</t>
  </si>
  <si>
    <t xml:space="preserve">A hard, water resistant, cleanable surface shall be required for all 
kitchen and bath areas. Carpet complying with U.S. Department of Housing and 
Urban Development/Federal Housing Administration UM44D, or alternatively, cork, 
bamboo, linoleum, or hardwood floors shall be provided in all other floor spaces 
unless this requirement is specifically waived by the Executive Director. </t>
  </si>
  <si>
    <t>Contractor to provide cutsheets showing compliance with the provisions of this measure and invoices or bills of lading for  all floor coverings installed as part of the scope of work.  Verifier will field-verify.</t>
  </si>
  <si>
    <t>Use of Low Volatile Organic Compound (VOC) paints and stains</t>
  </si>
  <si>
    <t xml:space="preserve"> (Non-flat: 150 g/l or less, Flat: 50 g/l or less) for all interior surfaces where paints and stains are applied. </t>
  </si>
  <si>
    <r>
      <rPr>
        <sz val="11"/>
        <rFont val="Calibri"/>
        <family val="2"/>
        <scheme val="minor"/>
      </rPr>
      <t>Documentation of VOC levels of product and invoice or equivalent to verify installed product. Sample documentation (PC 1 - PC 3) is available</t>
    </r>
    <r>
      <rPr>
        <sz val="11"/>
        <color theme="1"/>
        <rFont val="Calibri"/>
        <family val="2"/>
        <scheme val="minor"/>
      </rPr>
      <t xml:space="preserve"> here.</t>
    </r>
  </si>
  <si>
    <r>
      <t xml:space="preserve">Automatic irrigation system controllers for landscaping  provided by the builder and installed at the time of final inspection shall comply with the following: 
</t>
    </r>
    <r>
      <rPr>
        <b/>
        <sz val="11"/>
        <rFont val="Calibri"/>
        <family val="2"/>
        <scheme val="minor"/>
      </rPr>
      <t xml:space="preserve">1. </t>
    </r>
    <r>
      <rPr>
        <sz val="11"/>
        <rFont val="Calibri"/>
        <family val="2"/>
        <scheme val="minor"/>
      </rPr>
      <t xml:space="preserve">Controllers shall be weather- or soil moisture-based controllers that automatically  adjust irrigation in response to changes in plants' watering needs as weather or soil conditions change.
</t>
    </r>
    <r>
      <rPr>
        <b/>
        <sz val="11"/>
        <rFont val="Calibri"/>
        <family val="2"/>
        <scheme val="minor"/>
      </rPr>
      <t xml:space="preserve">2. </t>
    </r>
    <r>
      <rPr>
        <sz val="11"/>
        <rFont val="Calibri"/>
        <family val="2"/>
        <scheme val="minor"/>
      </rPr>
      <t>Weather-based controllers without integral rain sensors or communication systems that account for rainfall shall have a separate wired or wireless rain sensor which connects or communicates  with the controller(s).</t>
    </r>
  </si>
  <si>
    <r>
      <rPr>
        <sz val="11"/>
        <rFont val="Calibri"/>
        <family val="2"/>
        <scheme val="minor"/>
      </rPr>
      <t>Waste Management form indicating waste generated and diverted.  Demonstrated diversion rate must be 50% or greater.  Sample forms provided by HCD can be found</t>
    </r>
    <r>
      <rPr>
        <u/>
        <sz val="11"/>
        <color theme="10"/>
        <rFont val="Calibri"/>
        <family val="2"/>
        <scheme val="minor"/>
      </rPr>
      <t xml:space="preserve"> here.
</t>
    </r>
  </si>
  <si>
    <r>
      <t xml:space="preserve">Submit a construction waste management plan that complies ALL of the following items.  The plan shall be updated as necessary and shall be available during construction for examination.
</t>
    </r>
    <r>
      <rPr>
        <b/>
        <sz val="11"/>
        <rFont val="Calibri"/>
        <family val="2"/>
        <scheme val="minor"/>
      </rPr>
      <t xml:space="preserve">1. </t>
    </r>
    <r>
      <rPr>
        <sz val="11"/>
        <rFont val="Calibri"/>
        <family val="2"/>
        <scheme val="minor"/>
      </rPr>
      <t xml:space="preserve">Identify the materials to be diverted from disposal by recycling, reuse on the project or salvage for future use or sale.
</t>
    </r>
    <r>
      <rPr>
        <b/>
        <sz val="11"/>
        <rFont val="Calibri"/>
        <family val="2"/>
        <scheme val="minor"/>
      </rPr>
      <t xml:space="preserve">2. </t>
    </r>
    <r>
      <rPr>
        <sz val="11"/>
        <rFont val="Calibri"/>
        <family val="2"/>
        <scheme val="minor"/>
      </rPr>
      <t xml:space="preserve">Specify if materials will be sorted on-site or mixed for transportation to a diversion facility.
</t>
    </r>
    <r>
      <rPr>
        <b/>
        <sz val="11"/>
        <rFont val="Calibri"/>
        <family val="2"/>
        <scheme val="minor"/>
      </rPr>
      <t xml:space="preserve">3. </t>
    </r>
    <r>
      <rPr>
        <sz val="11"/>
        <rFont val="Calibri"/>
        <family val="2"/>
        <scheme val="minor"/>
      </rPr>
      <t xml:space="preserve">Identify the diversion facility where the material collected will be taken.
</t>
    </r>
    <r>
      <rPr>
        <b/>
        <sz val="11"/>
        <rFont val="Calibri"/>
        <family val="2"/>
        <scheme val="minor"/>
      </rPr>
      <t xml:space="preserve">4. </t>
    </r>
    <r>
      <rPr>
        <sz val="11"/>
        <rFont val="Calibri"/>
        <family val="2"/>
        <scheme val="minor"/>
      </rPr>
      <t xml:space="preserve">Identify construction methods employed to reduce the amount of waste generated.
</t>
    </r>
    <r>
      <rPr>
        <b/>
        <sz val="11"/>
        <rFont val="Calibri"/>
        <family val="2"/>
        <scheme val="minor"/>
      </rPr>
      <t xml:space="preserve">5. </t>
    </r>
    <r>
      <rPr>
        <sz val="11"/>
        <rFont val="Calibri"/>
        <family val="2"/>
        <scheme val="minor"/>
      </rPr>
      <t xml:space="preserve">Specify that the amount of materials diverted shall be calculated by weight or volume, but not by both.  </t>
    </r>
  </si>
  <si>
    <r>
      <rPr>
        <sz val="11"/>
        <rFont val="Calibri"/>
        <family val="2"/>
        <scheme val="minor"/>
      </rPr>
      <t>Waste management plan or construction and demolition form documenting anticipated waste generation and diversion.  Sample forms provided by HCD can be found</t>
    </r>
    <r>
      <rPr>
        <u/>
        <sz val="11"/>
        <color theme="10"/>
        <rFont val="Calibri"/>
        <family val="2"/>
        <scheme val="minor"/>
      </rPr>
      <t xml:space="preserve"> here.</t>
    </r>
  </si>
  <si>
    <r>
      <rPr>
        <sz val="11"/>
        <rFont val="Calibri"/>
        <family val="2"/>
        <scheme val="minor"/>
      </rPr>
      <t>Documentation of VOC levels of product and invoice or equivalent to verify installed product. Sample documentation (PC 1 - PC 3) is available</t>
    </r>
    <r>
      <rPr>
        <u/>
        <sz val="11"/>
        <color theme="10"/>
        <rFont val="Calibri"/>
        <family val="2"/>
        <scheme val="minor"/>
      </rPr>
      <t xml:space="preserve"> here.</t>
    </r>
  </si>
  <si>
    <r>
      <rPr>
        <sz val="11"/>
        <rFont val="Calibri"/>
        <family val="2"/>
        <scheme val="minor"/>
      </rPr>
      <t>Documentation of VOC levels of product and invoice. Sample documentation (PC 5 - PC 7) is available</t>
    </r>
    <r>
      <rPr>
        <u/>
        <sz val="11"/>
        <color theme="10"/>
        <rFont val="Calibri"/>
        <family val="2"/>
        <scheme val="minor"/>
      </rPr>
      <t xml:space="preserve"> here.</t>
    </r>
  </si>
  <si>
    <r>
      <rPr>
        <sz val="11"/>
        <rFont val="Calibri"/>
        <family val="2"/>
      </rPr>
      <t>Documentation of VOC levels of product and invoice. Sample documentation (PC 5 - PC 7) is available</t>
    </r>
    <r>
      <rPr>
        <u/>
        <sz val="11"/>
        <color indexed="12"/>
        <rFont val="Calibri"/>
        <family val="2"/>
      </rPr>
      <t xml:space="preserve"> here.</t>
    </r>
  </si>
  <si>
    <r>
      <t xml:space="preserve">All carpet installed in the building interior shall meet the testing and product requirements  of one of the following:
</t>
    </r>
    <r>
      <rPr>
        <b/>
        <sz val="11"/>
        <rFont val="Calibri"/>
        <family val="2"/>
        <scheme val="minor"/>
      </rPr>
      <t xml:space="preserve">1. </t>
    </r>
    <r>
      <rPr>
        <sz val="11"/>
        <rFont val="Calibri"/>
        <family val="2"/>
        <scheme val="minor"/>
      </rPr>
      <t xml:space="preserve">Carpet and Rug Institute's Green Label Plus Program
</t>
    </r>
    <r>
      <rPr>
        <b/>
        <sz val="11"/>
        <rFont val="Calibri"/>
        <family val="2"/>
        <scheme val="minor"/>
      </rPr>
      <t xml:space="preserve">2. </t>
    </r>
    <r>
      <rPr>
        <sz val="11"/>
        <rFont val="Calibri"/>
        <family val="2"/>
        <scheme val="minor"/>
      </rPr>
      <t xml:space="preserve">California Department  of Public Health Standard Method for the Testing and Evaluation of Volatile Organic Chemical Emissions from Indoor Sources Using Environmental  Chambers, Version 1.1, February 2010 (also known as Specification 01350.)
</t>
    </r>
    <r>
      <rPr>
        <b/>
        <sz val="11"/>
        <rFont val="Calibri"/>
        <family val="2"/>
        <scheme val="minor"/>
      </rPr>
      <t>3.</t>
    </r>
    <r>
      <rPr>
        <sz val="11"/>
        <rFont val="Calibri"/>
        <family val="2"/>
        <scheme val="minor"/>
      </rPr>
      <t xml:space="preserve"> NSF/ANSI 140 at the Gold level
</t>
    </r>
    <r>
      <rPr>
        <b/>
        <sz val="11"/>
        <rFont val="Calibri"/>
        <family val="2"/>
        <scheme val="minor"/>
      </rPr>
      <t xml:space="preserve">4. </t>
    </r>
    <r>
      <rPr>
        <sz val="11"/>
        <rFont val="Calibri"/>
        <family val="2"/>
        <scheme val="minor"/>
      </rPr>
      <t>Scientific Certifications  Systems Indoor Advantage™  Gold</t>
    </r>
  </si>
  <si>
    <r>
      <rPr>
        <sz val="11"/>
        <rFont val="Calibri"/>
        <family val="2"/>
        <scheme val="minor"/>
      </rPr>
      <t>Documentation of certification of product and invoice or equivalent to verify installed product.  Sample documentation (PC 9 - PC 11) is available</t>
    </r>
    <r>
      <rPr>
        <u/>
        <sz val="11"/>
        <color theme="10"/>
        <rFont val="Calibri"/>
        <family val="2"/>
        <scheme val="minor"/>
      </rPr>
      <t xml:space="preserve"> here.</t>
    </r>
  </si>
  <si>
    <r>
      <t xml:space="preserve">Where resilient flooring is installed, at least 50% of floor area receiving resilient flooring shall comply with one or more of the following:
</t>
    </r>
    <r>
      <rPr>
        <b/>
        <sz val="11"/>
        <rFont val="Calibri"/>
        <family val="2"/>
        <scheme val="minor"/>
      </rPr>
      <t xml:space="preserve">1. </t>
    </r>
    <r>
      <rPr>
        <sz val="11"/>
        <rFont val="Calibri"/>
        <family val="2"/>
        <scheme val="minor"/>
      </rPr>
      <t xml:space="preserve">VOC emission limits defined in the Collaborative  for High Performance  Schools (CHPS) High Performance  Products Database.
</t>
    </r>
    <r>
      <rPr>
        <b/>
        <sz val="11"/>
        <rFont val="Calibri"/>
        <family val="2"/>
        <scheme val="minor"/>
      </rPr>
      <t xml:space="preserve">2. </t>
    </r>
    <r>
      <rPr>
        <sz val="11"/>
        <rFont val="Calibri"/>
        <family val="2"/>
        <scheme val="minor"/>
      </rPr>
      <t xml:space="preserve">Products compliant with CHPS criteria certified under the Greenguard  Children &amp; Schools program.
</t>
    </r>
    <r>
      <rPr>
        <b/>
        <sz val="11"/>
        <rFont val="Calibri"/>
        <family val="2"/>
        <scheme val="minor"/>
      </rPr>
      <t xml:space="preserve">3. </t>
    </r>
    <r>
      <rPr>
        <sz val="11"/>
        <rFont val="Calibri"/>
        <family val="2"/>
        <scheme val="minor"/>
      </rPr>
      <t xml:space="preserve">Certification under the Resilient Floor Covering Institute (RFCI) FloorScore program.
</t>
    </r>
    <r>
      <rPr>
        <b/>
        <sz val="11"/>
        <rFont val="Calibri"/>
        <family val="2"/>
        <scheme val="minor"/>
      </rPr>
      <t xml:space="preserve">4. </t>
    </r>
    <r>
      <rPr>
        <sz val="11"/>
        <rFont val="Calibri"/>
        <family val="2"/>
        <scheme val="minor"/>
      </rPr>
      <t>Meet the California Department  of Public Health, “Standard Method for the Testing and Evaluation of Volatile Organic Chemical Emissions from Indoor Sources Using Environmental  Chambers”,  Version 1.1, February 2010 (also known as Specification 01350.)</t>
    </r>
  </si>
  <si>
    <r>
      <rPr>
        <sz val="11"/>
        <rFont val="Calibri"/>
        <family val="2"/>
        <scheme val="minor"/>
      </rPr>
      <t>Documentation of certification of product and invoice or equivalent to verify installed product.  Sample documentation (PC 13 - PC 15) is available</t>
    </r>
    <r>
      <rPr>
        <u/>
        <sz val="11"/>
        <color theme="10"/>
        <rFont val="Calibri"/>
        <family val="2"/>
        <scheme val="minor"/>
      </rPr>
      <t xml:space="preserve"> here.</t>
    </r>
  </si>
  <si>
    <r>
      <rPr>
        <sz val="11"/>
        <rFont val="Calibri"/>
        <family val="2"/>
      </rPr>
      <t>Plan review of plans demonstrating vapor retarder to be installed and field verification of installed vapor barrier.   Example of documentation can be found</t>
    </r>
    <r>
      <rPr>
        <u/>
        <sz val="11"/>
        <color indexed="12"/>
        <rFont val="Calibri"/>
        <family val="2"/>
      </rPr>
      <t xml:space="preserve"> here.</t>
    </r>
  </si>
  <si>
    <r>
      <t xml:space="preserve">A capillary break shall be installed in compliance with at least one of the following:
</t>
    </r>
    <r>
      <rPr>
        <b/>
        <sz val="11"/>
        <rFont val="Calibri"/>
        <family val="2"/>
        <scheme val="minor"/>
      </rPr>
      <t xml:space="preserve">1. </t>
    </r>
    <r>
      <rPr>
        <sz val="11"/>
        <rFont val="Calibri"/>
        <family val="2"/>
        <scheme val="minor"/>
      </rPr>
      <t xml:space="preserve">Install a vapor retarder in contact with concrete and in contact with a 4-inch thick base of ½ inch or larger aggregate. The concrete mix design shall be designed to address bleeding, shrinkage, and curing. The vapor barrier must overlap by a recommended 6 inches and taped with water resistant tape. For additional information,  see American Concrete Institute, ACI 302.2R-06.
</t>
    </r>
    <r>
      <rPr>
        <b/>
        <sz val="11"/>
        <rFont val="Calibri"/>
        <family val="2"/>
        <scheme val="minor"/>
      </rPr>
      <t xml:space="preserve">2. </t>
    </r>
    <r>
      <rPr>
        <sz val="11"/>
        <rFont val="Calibri"/>
        <family val="2"/>
        <scheme val="minor"/>
      </rPr>
      <t xml:space="preserve">Other equivalent methods approved by the enforcing agency. 
</t>
    </r>
    <r>
      <rPr>
        <b/>
        <sz val="11"/>
        <rFont val="Calibri"/>
        <family val="2"/>
        <scheme val="minor"/>
      </rPr>
      <t>3.</t>
    </r>
    <r>
      <rPr>
        <sz val="11"/>
        <rFont val="Calibri"/>
        <family val="2"/>
        <scheme val="minor"/>
      </rPr>
      <t xml:space="preserve"> A slab design specified by a licensed design professional.
Note: Section 4.505.2 states Concrete slab foundations  required to have a vapor retarder by the California Building Code, Chapter 19; or the California Residential Code, Chapter 5, shall also comply with this section.</t>
    </r>
  </si>
  <si>
    <r>
      <rPr>
        <sz val="11"/>
        <rFont val="Calibri"/>
        <family val="2"/>
        <scheme val="minor"/>
      </rPr>
      <t>Plan review of plans demonstrating vapor retarder to be installed and field verification of installed vapor barrier.   Example of documentation can be found</t>
    </r>
    <r>
      <rPr>
        <u/>
        <sz val="11"/>
        <color theme="10"/>
        <rFont val="Calibri"/>
        <family val="2"/>
        <scheme val="minor"/>
      </rPr>
      <t xml:space="preserve"> here.</t>
    </r>
  </si>
  <si>
    <r>
      <t xml:space="preserve">Building materials with visible signs of water damage shall not be installed.  Wall and floor framing shall not be enclosed when the framing members exceed 19% moisture content.  Moisture content shall be verified in compliance with the following:
</t>
    </r>
    <r>
      <rPr>
        <b/>
        <sz val="11"/>
        <rFont val="Calibri"/>
        <family val="2"/>
        <scheme val="minor"/>
      </rPr>
      <t>1.</t>
    </r>
    <r>
      <rPr>
        <sz val="11"/>
        <rFont val="Calibri"/>
        <family val="2"/>
        <scheme val="minor"/>
      </rPr>
      <t xml:space="preserve"> Moisture content shall be determined with either a probe-type or a contact-type  moisture meter or other equivalent method approved by enforcing agency. 
</t>
    </r>
    <r>
      <rPr>
        <b/>
        <sz val="11"/>
        <rFont val="Calibri"/>
        <family val="2"/>
        <scheme val="minor"/>
      </rPr>
      <t xml:space="preserve">2. </t>
    </r>
    <r>
      <rPr>
        <sz val="11"/>
        <rFont val="Calibri"/>
        <family val="2"/>
        <scheme val="minor"/>
      </rPr>
      <t xml:space="preserve">Moisture readings shall be taken at a point 2 feet (610 mm) to 4 feet (1219 mm) from the grade-stamped end of each piece to be verified.
</t>
    </r>
    <r>
      <rPr>
        <b/>
        <sz val="11"/>
        <rFont val="Calibri"/>
        <family val="2"/>
        <scheme val="minor"/>
      </rPr>
      <t xml:space="preserve">3. </t>
    </r>
    <r>
      <rPr>
        <sz val="11"/>
        <rFont val="Calibri"/>
        <family val="2"/>
        <scheme val="minor"/>
      </rPr>
      <t>At least three random moisture readings shall be performed on wall and floor framing with documentation  acceptable to the enforcing agency provided at the time of approval to enclose the wall and floor framing.</t>
    </r>
  </si>
  <si>
    <r>
      <rPr>
        <sz val="11"/>
        <rFont val="Calibri"/>
        <family val="2"/>
        <scheme val="minor"/>
      </rPr>
      <t xml:space="preserve">A field verification of compliance.  Builder or other responsible professional will demonstrate compliance.  Example of documentation can be found </t>
    </r>
    <r>
      <rPr>
        <u/>
        <sz val="11"/>
        <color theme="10"/>
        <rFont val="Calibri"/>
        <family val="2"/>
        <scheme val="minor"/>
      </rPr>
      <t xml:space="preserve">here.
</t>
    </r>
  </si>
  <si>
    <r>
      <t xml:space="preserve">Mechanical exhaust fans which exhaust directly from bathrooms shall comply with the following. Note: For the purposes of this section a bathroom is a room which contains a bathtub, shower, or tub/shower combination.   Fans are required in each bathroom.
</t>
    </r>
    <r>
      <rPr>
        <b/>
        <sz val="11"/>
        <rFont val="Calibri"/>
        <family val="2"/>
        <scheme val="minor"/>
      </rPr>
      <t xml:space="preserve">1. </t>
    </r>
    <r>
      <rPr>
        <sz val="11"/>
        <rFont val="Calibri"/>
        <family val="2"/>
        <scheme val="minor"/>
      </rPr>
      <t xml:space="preserve">Fans shall be ENERGY STAR compliant and be ducted to terminate outside the building.
</t>
    </r>
    <r>
      <rPr>
        <b/>
        <sz val="11"/>
        <rFont val="Calibri"/>
        <family val="2"/>
        <scheme val="minor"/>
      </rPr>
      <t xml:space="preserve">2. </t>
    </r>
    <r>
      <rPr>
        <sz val="11"/>
        <rFont val="Calibri"/>
        <family val="2"/>
        <scheme val="minor"/>
      </rPr>
      <t>Unless functioning as a component of a whole house ventilation system, fans must be controlled by a humidistat or humidity control device. Humidistat or humidity controls shall be capable of adjustment between a relative humidity range of 50% or less to a maximum of 80%. The humidity control does not have to be integral (i.e. built in).</t>
    </r>
  </si>
  <si>
    <r>
      <t xml:space="preserve">Heating and air conditioning  systems shall be sized, designed, and equipment selected using the following methods. Exception:   Use of alternate design temperatures  necessary to ensure the system functions are acceptable. 
</t>
    </r>
    <r>
      <rPr>
        <b/>
        <sz val="11"/>
        <rFont val="Calibri"/>
        <family val="2"/>
        <scheme val="minor"/>
      </rPr>
      <t xml:space="preserve">1. </t>
    </r>
    <r>
      <rPr>
        <sz val="11"/>
        <rFont val="Calibri"/>
        <family val="2"/>
        <scheme val="minor"/>
      </rPr>
      <t xml:space="preserve">The heat loss and heat gain is established according to ANSI/ACCA  2 Manual J - 2004 (Residential Load Calculation),  ASHRAE handbooks or other equivalent design software or methods.
</t>
    </r>
    <r>
      <rPr>
        <b/>
        <sz val="11"/>
        <rFont val="Calibri"/>
        <family val="2"/>
        <scheme val="minor"/>
      </rPr>
      <t>2.</t>
    </r>
    <r>
      <rPr>
        <sz val="11"/>
        <rFont val="Calibri"/>
        <family val="2"/>
        <scheme val="minor"/>
      </rPr>
      <t xml:space="preserve"> Duct systems are sized according to ANSI/ACCA  1 Manual D - 2009 (Residential Duct Systems), ASHRAE handbooks or other equivalent design software or methods.
</t>
    </r>
    <r>
      <rPr>
        <b/>
        <sz val="11"/>
        <rFont val="Calibri"/>
        <family val="2"/>
        <scheme val="minor"/>
      </rPr>
      <t xml:space="preserve">3. </t>
    </r>
    <r>
      <rPr>
        <sz val="11"/>
        <rFont val="Calibri"/>
        <family val="2"/>
        <scheme val="minor"/>
      </rPr>
      <t>Select heating and cooling equipment according to ANSI/ACCA  3 Manual S - 2004 (Residential Equipment Selection) or other equivalent design software or methods.</t>
    </r>
  </si>
  <si>
    <t>CALGREEN MEASURES</t>
  </si>
  <si>
    <t>Q: What are the requirements for the energy assessment and report for rehabilitation projects?</t>
  </si>
  <si>
    <t>HERS Whole House (HERS II) Rater</t>
  </si>
  <si>
    <r>
      <rPr>
        <sz val="12"/>
        <rFont val="Calibri"/>
        <family val="2"/>
        <scheme val="minor"/>
      </rPr>
      <t xml:space="preserve">HERS Whole House (HERS II) Rater, </t>
    </r>
    <r>
      <rPr>
        <sz val="12"/>
        <color theme="1"/>
        <rFont val="Calibri"/>
        <family val="2"/>
        <scheme val="minor"/>
      </rPr>
      <t>Green Point Rater for Existing Home Multifamily, or LEED for Homes Green Rater</t>
    </r>
  </si>
  <si>
    <t>Must have two of the following certifications:
- HERS Whole House (HERS II) Rater
- BPI Multifamily Building Analyst
- Green Point Rater for Existing Home Multifamily</t>
  </si>
  <si>
    <t>Whole Building Energy Assessment and Recommendations</t>
  </si>
  <si>
    <r>
      <t xml:space="preserve">In this section, the energy modeler will describe all the modeled improvements over Title-24 or existing conditions.  These conditions must be verified by a third party HERS Whole House (HERS II) rater.  This section must be completed for </t>
    </r>
    <r>
      <rPr>
        <u/>
        <sz val="11"/>
        <color theme="1"/>
        <rFont val="Calibri"/>
        <family val="2"/>
        <scheme val="minor"/>
      </rPr>
      <t>ALL</t>
    </r>
    <r>
      <rPr>
        <sz val="11"/>
        <color theme="1"/>
        <rFont val="Calibri"/>
        <family val="2"/>
        <scheme val="minor"/>
      </rPr>
      <t xml:space="preserve"> projects.</t>
    </r>
  </si>
  <si>
    <t>Q: Does the energy audit component of a Green Physical Needs Assessment (GPNA) meet the requirement for a "TCAC Existing Multifamily Assessment Report" for rehabilitation projects?</t>
  </si>
  <si>
    <t>For more information on how to write a TCAC Existing Multifamily Assessment Report, click here.</t>
  </si>
  <si>
    <t>TCAC Existing Multifamily Assessment Report</t>
  </si>
  <si>
    <t>TCAC Combustion Appliance Safety Testing Worksheet</t>
  </si>
  <si>
    <r>
      <t xml:space="preserve">This tab is intended to be used during the TCAC </t>
    </r>
    <r>
      <rPr>
        <u/>
        <sz val="11"/>
        <color theme="1"/>
        <rFont val="Calibri"/>
        <family val="2"/>
        <scheme val="minor"/>
      </rPr>
      <t>application phase</t>
    </r>
    <r>
      <rPr>
        <sz val="11"/>
        <color theme="1"/>
        <rFont val="Calibri"/>
        <family val="2"/>
        <scheme val="minor"/>
      </rPr>
      <t xml:space="preserve"> for projects applying for points under the Sustainable Building Methods Section (Section 10325(c)6)).  This tab will calculate  </t>
    </r>
  </si>
  <si>
    <t xml:space="preserve">Select project type.  Based on the selection here, the applicant will earn points under either TCAC Regulation Sections 10325(c)(6)(A), 10325(c)(6)(B), 10325(c)(6)(C) for New Construction or </t>
  </si>
  <si>
    <t>Adaptive Reuse Projects; or Sections 10325(c)(6)(D), 10325(c)(6)(E), 10325(c)(6)(F) for Rehabilitation Projects.</t>
  </si>
  <si>
    <t>Additional Rehabilitation Project Measures:</t>
  </si>
  <si>
    <r>
      <rPr>
        <b/>
        <sz val="11"/>
        <color theme="1"/>
        <rFont val="Calibri"/>
        <family val="2"/>
        <scheme val="minor"/>
      </rPr>
      <t>Green Building Rating Program associated with project:</t>
    </r>
    <r>
      <rPr>
        <sz val="11"/>
        <color theme="1"/>
        <rFont val="Calibri"/>
        <family val="2"/>
        <scheme val="minor"/>
      </rPr>
      <t xml:space="preserve"> This input will be used to calculate points under TCAC Sections 10325(c)(6)(A) and 10325(c)(6)(C).  Projects that commit to developing</t>
    </r>
  </si>
  <si>
    <r>
      <rPr>
        <b/>
        <sz val="11"/>
        <color theme="1"/>
        <rFont val="Calibri"/>
        <family val="2"/>
        <scheme val="minor"/>
      </rPr>
      <t>Green Building Rating Program associated with project:</t>
    </r>
    <r>
      <rPr>
        <sz val="11"/>
        <color theme="1"/>
        <rFont val="Calibri"/>
        <family val="2"/>
        <scheme val="minor"/>
      </rPr>
      <t xml:space="preserve"> This input will be used to calculate points under TCAC Sections 10325(c)(6)(A) and 10325(c)(6)(C).  Applicants that commit to developing</t>
    </r>
  </si>
  <si>
    <t xml:space="preserve">projects in accordance to any of the identified programs will get 5 points.  Additional points are awarded for higher certification levels per TCAC Section 10325(c)(6)(C). </t>
  </si>
  <si>
    <r>
      <rPr>
        <b/>
        <sz val="11"/>
        <color theme="1"/>
        <rFont val="Calibri"/>
        <family val="2"/>
        <scheme val="minor"/>
      </rPr>
      <t>Insert "TDV Energy" from ECON-2</t>
    </r>
    <r>
      <rPr>
        <sz val="11"/>
        <color theme="1"/>
        <rFont val="Calibri"/>
        <family val="2"/>
        <scheme val="minor"/>
      </rPr>
      <t xml:space="preserve">: For rehab low-rise construction projects, the energy modeler will reference the "TDV" values shown on the ECON-2 report generated in EnergyPro </t>
    </r>
  </si>
  <si>
    <t>this application.  If the modeler is using a two model approach, with one model representing the "existing" conditions, and one model representing the "improved" conditions, the modeler will</t>
  </si>
  <si>
    <t xml:space="preserve">need to generate an ECON-2 for each of his or her models.  The percent improvement between existing and improved TDV will be used to calculate points under TCAC Section 10325(c)(6)(E). </t>
  </si>
  <si>
    <r>
      <rPr>
        <b/>
        <sz val="11"/>
        <color theme="1"/>
        <rFont val="Calibri"/>
        <family val="2"/>
        <scheme val="minor"/>
      </rPr>
      <t>Required Documentation for Rehab Low-Rise Projects:</t>
    </r>
    <r>
      <rPr>
        <sz val="11"/>
        <color theme="1"/>
        <rFont val="Calibri"/>
        <family val="2"/>
        <scheme val="minor"/>
      </rPr>
      <t xml:space="preserve"> ECON-2 (2 are needed if using 2 models), .Bld file (2 are needed if using 2 models), Summary of Proposed Measures  (Application Phase tab</t>
    </r>
  </si>
  <si>
    <t>(Non-Res Performance).  If the modeler is using a one model approach where all improvements are modeled under the Alternatives tab in EnergyPro, only 1 ECON-2 will be needed for completion</t>
  </si>
  <si>
    <t xml:space="preserve">of this application.  If the modeler is using a two model approach, with one model representing the "existing" conditions, and one model representing the "improved" conditions, the modeler </t>
  </si>
  <si>
    <t xml:space="preserve">will need to generate an ECON-2 for each of his or her models.  The percent improvement between existing and improved TDV will be used to calculate points under TCAC Section 10325(c)(6)(E). </t>
  </si>
  <si>
    <r>
      <rPr>
        <b/>
        <sz val="11"/>
        <color theme="1"/>
        <rFont val="Calibri"/>
        <family val="2"/>
        <scheme val="minor"/>
      </rPr>
      <t>Green Building Rating Program associated with project:</t>
    </r>
    <r>
      <rPr>
        <sz val="11"/>
        <color theme="1"/>
        <rFont val="Calibri"/>
        <family val="2"/>
        <scheme val="minor"/>
      </rPr>
      <t xml:space="preserve"> This input will be used to calculate points under TCAC Sections 10325(c)(6)(D) and 10325(c)(6)(F).  Applicants that commit to developing</t>
    </r>
  </si>
  <si>
    <t>For rehab low- and high-rise buildings, additional points can be awarded for the following measures under TCAC Section 10325(c)(6)(G):</t>
  </si>
  <si>
    <r>
      <rPr>
        <b/>
        <sz val="11"/>
        <color theme="1"/>
        <rFont val="Calibri"/>
        <family val="2"/>
        <scheme val="minor"/>
      </rPr>
      <t>Required Documentation for Additional Rehabilitation Project Measures:</t>
    </r>
    <r>
      <rPr>
        <sz val="11"/>
        <color theme="1"/>
        <rFont val="Calibri"/>
        <family val="2"/>
        <scheme val="minor"/>
      </rPr>
      <t xml:space="preserve">  No documentation from the energy analyst is required at the application phase.  </t>
    </r>
  </si>
  <si>
    <t xml:space="preserve">projects, and a 10% improvement over existing is required for all Rehabilitation Projects.  The spreadsheet will flag any calculated percentages that do not meet this requirement.  Based on the </t>
  </si>
  <si>
    <t>The spreadsheet will flag when total points are above 10 in this section.</t>
  </si>
  <si>
    <t xml:space="preserve">percent improvement, green building rating program goals, and/or additional rehab measures, a point total will be calculated.  This point total will be capped at 10 points per TCAC regulations.  </t>
  </si>
  <si>
    <t>changes in scope of work, etc.  Any such changes will be flagged in red text.</t>
  </si>
  <si>
    <t xml:space="preserve">changes to the modeled energy improvement since the application phase and ask the modeler to explain those changes.  Changes to the model may be because different products were used, </t>
  </si>
  <si>
    <r>
      <t xml:space="preserve">This tab is intended to be used during the TCAC </t>
    </r>
    <r>
      <rPr>
        <u/>
        <sz val="11"/>
        <color theme="1"/>
        <rFont val="Calibri"/>
        <family val="2"/>
        <scheme val="minor"/>
      </rPr>
      <t>placed in service phase</t>
    </r>
    <r>
      <rPr>
        <sz val="11"/>
        <color theme="1"/>
        <rFont val="Calibri"/>
        <family val="2"/>
        <scheme val="minor"/>
      </rPr>
      <t xml:space="preserve"> for projects applying for points under the Sustainable Building Methods Section (Section 10325(c)(6)).  This tab will note any </t>
    </r>
  </si>
  <si>
    <t>Changes to the model may be because different products were used, changes to the scope of work, etc.</t>
  </si>
  <si>
    <r>
      <rPr>
        <b/>
        <sz val="11"/>
        <color theme="1"/>
        <rFont val="Calibri"/>
        <family val="2"/>
        <scheme val="minor"/>
      </rPr>
      <t xml:space="preserve">Please Explain any Changes to the Energy Model since the Application Phase: </t>
    </r>
    <r>
      <rPr>
        <sz val="11"/>
        <color theme="1"/>
        <rFont val="Calibri"/>
        <family val="2"/>
        <scheme val="minor"/>
      </rPr>
      <t xml:space="preserve">Here the modeler can explain any changes to the energy model that have occurred since the application phase.  </t>
    </r>
    <r>
      <rPr>
        <b/>
        <sz val="11"/>
        <color theme="1"/>
        <rFont val="Calibri"/>
        <family val="2"/>
        <scheme val="minor"/>
      </rPr>
      <t xml:space="preserve"> </t>
    </r>
  </si>
  <si>
    <t xml:space="preserve">third party project verifier (HERS Whole House Rater or LEED for Homes Green Rater).   The verifier will provide a short description of the installed measure, and indicate whether it was installed </t>
  </si>
  <si>
    <t>modeled expectations.  They agree to provide proof of verification to TCAC if required.</t>
  </si>
  <si>
    <t xml:space="preserve">to meet the intent of the energy model.  By initialing this form, the HERS rater is certifying that they have documented the project's compliance with associated energy code requirements and </t>
  </si>
  <si>
    <t>New Construction Low-Rise (3 or fewer habitable stories):</t>
  </si>
  <si>
    <t>New Construction High-Rise (4 or more habitable stories):</t>
  </si>
  <si>
    <t>Rehab Low-Rise (3 or fewer habitable stories):</t>
  </si>
  <si>
    <t>Rehab High-Rise (4 or more habitable stories):</t>
  </si>
  <si>
    <r>
      <rPr>
        <b/>
        <sz val="11"/>
        <color theme="1"/>
        <rFont val="Calibri"/>
        <family val="2"/>
        <scheme val="minor"/>
      </rPr>
      <t>Insert "TDV Energy" from ECON-2</t>
    </r>
    <r>
      <rPr>
        <sz val="11"/>
        <color theme="1"/>
        <rFont val="Calibri"/>
        <family val="2"/>
        <scheme val="minor"/>
      </rPr>
      <t xml:space="preserve">: For rehab high-rise construction projects, the energy modeler will reference the "TDV" values shown on the ECON-2 report generated in EnergyPro </t>
    </r>
  </si>
  <si>
    <r>
      <rPr>
        <b/>
        <sz val="11"/>
        <color theme="1"/>
        <rFont val="Calibri"/>
        <family val="2"/>
        <scheme val="minor"/>
      </rPr>
      <t>Required Documentation for Rehab High-Rise Projects:</t>
    </r>
    <r>
      <rPr>
        <sz val="11"/>
        <color theme="1"/>
        <rFont val="Calibri"/>
        <family val="2"/>
        <scheme val="minor"/>
      </rPr>
      <t xml:space="preserve"> ECON-2 (2 are needed if using 2 models), .Bld file (2 are needed if using 2 models), Summary of Proposed Measures  (Application Phase tab</t>
    </r>
  </si>
  <si>
    <r>
      <rPr>
        <b/>
        <sz val="11"/>
        <color theme="1"/>
        <rFont val="Calibri"/>
        <family val="2"/>
        <scheme val="minor"/>
      </rPr>
      <t xml:space="preserve">Please Explain any Changes to the Energy Model since the Application Phase: </t>
    </r>
    <r>
      <rPr>
        <sz val="11"/>
        <color theme="1"/>
        <rFont val="Calibri"/>
        <family val="2"/>
        <scheme val="minor"/>
      </rPr>
      <t xml:space="preserve">Here the modeler can explain any changes to the energy model that have occurred since the application phase.  </t>
    </r>
    <r>
      <rPr>
        <b/>
        <sz val="11"/>
        <color theme="1"/>
        <rFont val="Calibri"/>
        <family val="2"/>
        <scheme val="minor"/>
      </rPr>
      <t/>
    </r>
  </si>
  <si>
    <t>Rehab Low-Rise: (3 or fewer habitable stories)</t>
  </si>
  <si>
    <r>
      <rPr>
        <b/>
        <sz val="11"/>
        <color theme="1"/>
        <rFont val="Calibri"/>
        <family val="2"/>
        <scheme val="minor"/>
      </rPr>
      <t>Insert "TDV Energy" from ECON-2:</t>
    </r>
    <r>
      <rPr>
        <sz val="11"/>
        <color theme="1"/>
        <rFont val="Calibri"/>
        <family val="2"/>
        <scheme val="minor"/>
      </rPr>
      <t xml:space="preserve"> For rehab low-rise construction projects, the energy modeler will reference the "TDV" values shown on the ECON-2 generated in EnergyPro (Res Performance).</t>
    </r>
  </si>
  <si>
    <t>If the modeler is using a one model approach where all improvements are modeled under the Alternatives tab in EnergyPro, only 1 ECON-2 will be needed for completion of this application.</t>
  </si>
  <si>
    <t>If the modeler is using a two model approach, with one model representing the "existing" conditions, and one model representing the "improved" conditions, the modeler will need to generate</t>
  </si>
  <si>
    <t xml:space="preserve">an ECON-2 for each of his or her models.  The percent improvement between existing and improved TDV will be used to calculate points under TCAC Section 10325(c)(6)(E). </t>
  </si>
  <si>
    <r>
      <rPr>
        <b/>
        <sz val="11"/>
        <color theme="1"/>
        <rFont val="Calibri"/>
        <family val="2"/>
        <scheme val="minor"/>
      </rPr>
      <t xml:space="preserve">Required Documentation for Rehab Low-Rise Projects: </t>
    </r>
    <r>
      <rPr>
        <sz val="11"/>
        <color theme="1"/>
        <rFont val="Calibri"/>
        <family val="2"/>
        <scheme val="minor"/>
      </rPr>
      <t xml:space="preserve">ECON-2 (2 are needed if using 2 models), .Bld file (2 are needed if using 2 models), Summary of Installed Measures &amp; Statement of </t>
    </r>
  </si>
  <si>
    <t>Completion, CALGreen Mandatory Measures Checklist, Green Building Rating Program Label, Project Plans, Equipment Specifications, Bills of Lading for Appliances.</t>
  </si>
  <si>
    <t>Rehab High-Rise: (4 or more habitable stories)</t>
  </si>
  <si>
    <r>
      <rPr>
        <b/>
        <sz val="11"/>
        <color theme="1"/>
        <rFont val="Calibri"/>
        <family val="2"/>
        <scheme val="minor"/>
      </rPr>
      <t>Insert "TDV Energy" from ECON-2</t>
    </r>
    <r>
      <rPr>
        <sz val="11"/>
        <color theme="1"/>
        <rFont val="Calibri"/>
        <family val="2"/>
        <scheme val="minor"/>
      </rPr>
      <t>: For rehab high-rise construction projects, the energy modeler will reference the "TDV" values shown on the ECON-2 generated in EnergyPro (Non-Res Performance).</t>
    </r>
  </si>
  <si>
    <t>If the modeler is using a two model approach, with one model representing the "existing" conditions, and one model representing the "improved" conditions, the modeler will need to</t>
  </si>
  <si>
    <r>
      <rPr>
        <b/>
        <sz val="11"/>
        <color theme="1"/>
        <rFont val="Calibri"/>
        <family val="2"/>
        <scheme val="minor"/>
      </rPr>
      <t xml:space="preserve">Required Documentation for Rehab High-Rise Projects: </t>
    </r>
    <r>
      <rPr>
        <sz val="11"/>
        <color theme="1"/>
        <rFont val="Calibri"/>
        <family val="2"/>
        <scheme val="minor"/>
      </rPr>
      <t xml:space="preserve">ECON-2 (2 are needed if using 2 models), .Bld file (2 are needed if using 2 models), Summary of Installed Measures &amp; Statement of </t>
    </r>
  </si>
  <si>
    <t>Completion, CALGreen Mandatory Measures Checklist, Green Building Program Rating Label, Project Plans, Equipment Specifications, Bills of Lading for Appliances.</t>
  </si>
  <si>
    <t xml:space="preserve">generate an ECON-2 for each of his or her models.  The percent improvement between existing and improved TDV will be used to calculate points under TCAC Section 10325(c)(6)(E). </t>
  </si>
  <si>
    <t>Rehab</t>
  </si>
  <si>
    <t>Commissioning and Retro Commissioning (required for some HR measures; good practice for some others)</t>
  </si>
  <si>
    <t>See California Commissioning Collaborative "How to Select a Cx Provider"
http://www.cacx.org/resources/selecting.html</t>
  </si>
  <si>
    <r>
      <t>"</t>
    </r>
    <r>
      <rPr>
        <b/>
        <i/>
        <sz val="12"/>
        <rFont val="Calibri"/>
        <family val="2"/>
        <scheme val="minor"/>
      </rPr>
      <t>As-built</t>
    </r>
    <r>
      <rPr>
        <sz val="12"/>
        <rFont val="Calibri"/>
        <family val="2"/>
        <scheme val="minor"/>
      </rPr>
      <t xml:space="preserve">" (PIS) CF-1R: Certificate of Compliance-Residential </t>
    </r>
    <r>
      <rPr>
        <b/>
        <i/>
        <sz val="12"/>
        <rFont val="Calibri"/>
        <family val="2"/>
        <scheme val="minor"/>
      </rPr>
      <t>and</t>
    </r>
    <r>
      <rPr>
        <sz val="12"/>
        <rFont val="Calibri"/>
        <family val="2"/>
        <scheme val="minor"/>
      </rPr>
      <t>.bld or .mp8 file</t>
    </r>
  </si>
  <si>
    <t xml:space="preserve">For  assistance with this worksheet, please contact the project's regional analyst at (916) 654-6340  http://www.treasurer.ca.gov/ctcac/assignments.pdf </t>
  </si>
  <si>
    <r>
      <rPr>
        <b/>
        <sz val="11"/>
        <color theme="1"/>
        <rFont val="Calibri"/>
        <family val="2"/>
        <scheme val="minor"/>
      </rPr>
      <t xml:space="preserve">A: </t>
    </r>
    <r>
      <rPr>
        <sz val="11"/>
        <color theme="1"/>
        <rFont val="Calibri"/>
        <family val="2"/>
        <scheme val="minor"/>
      </rPr>
      <t>Common area spaces that directly serve the tenants (ie: hallways, common area community spaces) should be included in the energy model.  Any non-residential spaces not used by the tenants should be omitted from the model.  Buildings with no residential space (ie: separate common area buildings) should be omitted from the energy model.</t>
    </r>
  </si>
  <si>
    <t xml:space="preserve">of this workbook), Green Building Rating Program initial checklist, Project plans, TCAC Existing Multifamily Assessment Report. </t>
  </si>
  <si>
    <t xml:space="preserve">of this workbook), Green Building Rating Program initial checklist, Project plans, TCAC Existing Multifamily Assessment Report.  </t>
  </si>
  <si>
    <r>
      <t xml:space="preserve">A: </t>
    </r>
    <r>
      <rPr>
        <sz val="11"/>
        <color theme="1"/>
        <rFont val="Calibri"/>
        <family val="2"/>
        <scheme val="minor"/>
      </rPr>
      <t>The TCAC regulations specify that each individual building must meet the energy criteria specified in the minimum construction standards section of the regulations (10325(f)(7)(A)).  Once these minimums have been met, points shall be awarded based upon the average improvement over Title 24 (for new construction) or over existing conditions (for rehab) of all buildings on the property.</t>
    </r>
  </si>
  <si>
    <t>TCAC Sustainable Building Methods Worksheet - Minimum Construction Standards, CAS, and CALGreen Checklist</t>
  </si>
  <si>
    <t>COMBUSTION APPLIANCE SAFETY (CAS)</t>
  </si>
  <si>
    <t>Required per TCAC Existing Multifamily Assessment Protocols</t>
  </si>
  <si>
    <t>Combustion Appliance Safety Testing</t>
  </si>
  <si>
    <t>For all rehabilitation projects, a Combustion Appliance Safety Test shall be conducted by a certified Building Performance Institute (BPI) Building Analyst. For test out or Placed-In-Service Phase, all units with combustion appliances that are affected by the scope of work must be tested at the completion of work. If a combustion appliance fails according to MF HERCC Combustion Safety Protocols and BPI Building Analyst Technical Standards, the issue must be corrected at Placed in Service Phase.  Test out results submitted at Placed in Service must show that all tested units pass according to the Protocols and all Action Levels are addressed.  Please reference the TCAC Existing Multifamily Assessment Protocols for more in depth information on Combustion Appliance Safety Testing.
Please note any combustion safety issues and their location in the "Verifier Notes" section and list the steps used to mitigate the combustion safety issues.</t>
  </si>
  <si>
    <r>
      <rPr>
        <sz val="11"/>
        <rFont val="Calibri"/>
        <family val="2"/>
        <scheme val="minor"/>
      </rPr>
      <t>Building Performance Institute (BPI) Building Analyst shall document  test results using the TCAC Combustion Appliance Safety worksheet (</t>
    </r>
    <r>
      <rPr>
        <u/>
        <sz val="11"/>
        <color theme="10"/>
        <rFont val="Calibri"/>
        <family val="2"/>
        <scheme val="minor"/>
      </rPr>
      <t>found here</t>
    </r>
    <r>
      <rPr>
        <sz val="11"/>
        <rFont val="Calibri"/>
        <family val="2"/>
        <scheme val="minor"/>
      </rPr>
      <t>) or equivalent.  All combustion safety testing issues shall be noted under "Verifier Notes."</t>
    </r>
  </si>
  <si>
    <r>
      <t xml:space="preserve">Please list below the proposed energy saving measures modeled for your project.  </t>
    </r>
    <r>
      <rPr>
        <u/>
        <sz val="11"/>
        <color theme="1"/>
        <rFont val="Calibri"/>
        <family val="2"/>
        <scheme val="minor"/>
      </rPr>
      <t>These measures will be verified by a qualified third party HERS Whole House (HERS II) rater</t>
    </r>
  </si>
  <si>
    <t>at the Placed in Service phase.</t>
  </si>
  <si>
    <t>1.2 - Unlocked cells in Placed in Service tab, Added Minimum Construction Standard for Insulation</t>
  </si>
  <si>
    <t>10325(7)(J)</t>
  </si>
  <si>
    <t>10325(7)(K)</t>
  </si>
  <si>
    <t>All fiberglass-based insulation shall meet the Greenguard Emission Criteria for Children and Schools
(http://greenguard.org/en/CertificationPrograms/CertificationPrograms_childrenSch ools.aspx).</t>
  </si>
  <si>
    <t>Contractor to provide cutsheets showing compliance with the provisions of this measure and invoices or bills of lading for  all insulation installed as part of the scope of work.  Verifier will field-verify.</t>
  </si>
  <si>
    <t>Fiberglass Insulation</t>
  </si>
  <si>
    <t xml:space="preserve">and Percent Towards ZNE ((10325(c)(6)(B)(ii)). </t>
  </si>
  <si>
    <t xml:space="preserve">For new construction low-rise projects, the energy modeler has three options for scoring: % Better than Title 24 (10325(c)(6)(B)(i)), Green Building Certification ((10325(c)(6)(A)  and 10325(c)(6)(C)) </t>
  </si>
  <si>
    <r>
      <rPr>
        <b/>
        <sz val="11"/>
        <color theme="1"/>
        <rFont val="Calibri"/>
        <family val="2"/>
        <scheme val="minor"/>
      </rPr>
      <t>"Percent Better than Title 24 Standard" from CF-1R (10325(c)(6)(B)(i))</t>
    </r>
    <r>
      <rPr>
        <sz val="11"/>
        <color theme="1"/>
        <rFont val="Calibri"/>
        <family val="2"/>
        <scheme val="minor"/>
      </rPr>
      <t xml:space="preserve">: </t>
    </r>
  </si>
  <si>
    <t xml:space="preserve">For New Construction Low-Rise projects using this scoring option, the energy modeler will reference the "Percent Better than Standard" shown on the CF-1R generated in EnergyPro (Res T-24), </t>
  </si>
  <si>
    <t>CBECC-Res, or MicroPas.  This number will be used to directly calculate the points under TCAC Section 10325(c)(6)(B)(i).</t>
  </si>
  <si>
    <r>
      <rPr>
        <b/>
        <sz val="11"/>
        <color theme="1"/>
        <rFont val="Calibri"/>
        <family val="2"/>
        <scheme val="minor"/>
      </rPr>
      <t>Green Building Rating Program associated with project ((10325(c)(6)(A)  and 10325(c)(6)(C)) :</t>
    </r>
    <r>
      <rPr>
        <sz val="11"/>
        <color theme="1"/>
        <rFont val="Calibri"/>
        <family val="2"/>
        <scheme val="minor"/>
      </rPr>
      <t xml:space="preserve"> Applicants that commit to developing projects in accordance to any of the identified programs will get</t>
    </r>
  </si>
  <si>
    <t xml:space="preserve"> 5 points, per CTCAC regulation section 10325(c)(6)(A).  Additional points are awarded for higher certification levels per TCAC Section 10325(c)(6)(C). </t>
  </si>
  <si>
    <r>
      <rPr>
        <b/>
        <sz val="11"/>
        <color theme="1"/>
        <rFont val="Calibri"/>
        <family val="2"/>
        <scheme val="minor"/>
      </rPr>
      <t>"Percent Towards Zero Net Energy (ZNE)" using the California Utility Allowance Calculator (10325(c)(6)(B)(ii))</t>
    </r>
    <r>
      <rPr>
        <sz val="11"/>
        <color theme="1"/>
        <rFont val="Calibri"/>
        <family val="2"/>
        <scheme val="minor"/>
      </rPr>
      <t xml:space="preserve">: </t>
    </r>
  </si>
  <si>
    <r>
      <t>project's</t>
    </r>
    <r>
      <rPr>
        <b/>
        <u/>
        <sz val="11"/>
        <color theme="1"/>
        <rFont val="Calibri"/>
        <family val="2"/>
        <scheme val="minor"/>
      </rPr>
      <t xml:space="preserve"> tenant</t>
    </r>
    <r>
      <rPr>
        <sz val="11"/>
        <color theme="1"/>
        <rFont val="Calibri"/>
        <family val="2"/>
        <scheme val="minor"/>
      </rPr>
      <t xml:space="preserve"> energy loads.  Gas use is to be converted to kWh for percentage ZNE offset calculations, assuming 1 Therm = 29.3 kWh, and 100,100 British Thermal Units (BTUs) = 29.3 kWh. </t>
    </r>
  </si>
  <si>
    <t>Residential energy loads modeled by the CUAC shall include all energy used by tenants, both gas and electric, regardless of whether the energy load is billed to the owner or the tenants.   This</t>
  </si>
  <si>
    <t>number will be used to directly calculate the points under TCAC Section 10325(c)(6)(B)(ii).</t>
  </si>
  <si>
    <r>
      <rPr>
        <b/>
        <sz val="11"/>
        <color theme="1"/>
        <rFont val="Calibri"/>
        <family val="2"/>
        <scheme val="minor"/>
      </rPr>
      <t xml:space="preserve">Required Documentation for New Construction Low-Rise Projects: </t>
    </r>
    <r>
      <rPr>
        <sz val="11"/>
        <color theme="1"/>
        <rFont val="Calibri"/>
        <family val="2"/>
        <scheme val="minor"/>
      </rPr>
      <t xml:space="preserve">CF1-R (for % better than Title 24 Standard Points) and/or CUAC (for % towards ZNE Points) and/or Green Building Rating Program </t>
    </r>
  </si>
  <si>
    <r>
      <rPr>
        <b/>
        <sz val="11"/>
        <color theme="1"/>
        <rFont val="Calibri"/>
        <family val="2"/>
        <scheme val="minor"/>
      </rPr>
      <t>"Percent Better than Title 24 Standard" from PERF-1C (10325(c)(6)(B)(i))</t>
    </r>
    <r>
      <rPr>
        <sz val="11"/>
        <color theme="1"/>
        <rFont val="Calibri"/>
        <family val="2"/>
        <scheme val="minor"/>
      </rPr>
      <t xml:space="preserve">: </t>
    </r>
  </si>
  <si>
    <t>For new construction high-rise projects using this scoring option, the energy modeler will enter the requested values as shown on the PERF-1C generated in EnergyPro (Non Res T-24) or CBECC-Com.</t>
  </si>
  <si>
    <r>
      <t xml:space="preserve">These values will be used to calculate an </t>
    </r>
    <r>
      <rPr>
        <b/>
        <u/>
        <sz val="11"/>
        <color theme="1"/>
        <rFont val="Calibri"/>
        <family val="2"/>
        <scheme val="minor"/>
      </rPr>
      <t>adjusted</t>
    </r>
    <r>
      <rPr>
        <sz val="11"/>
        <color theme="1"/>
        <rFont val="Calibri"/>
        <family val="2"/>
        <scheme val="minor"/>
      </rPr>
      <t xml:space="preserve"> percentage improvement which is equal to the percentage improvement listed after the removal of the energy use associated with lighting, </t>
    </r>
  </si>
  <si>
    <t>receptacle, process, and process lighting.  In the project example below, the EnergyPro calculated improvement of 15.5% would be adjusted to an improvement of 21.8% after  the removal of</t>
  </si>
  <si>
    <r>
      <rPr>
        <sz val="11"/>
        <color theme="1"/>
        <rFont val="Calibri"/>
        <family val="2"/>
        <scheme val="minor"/>
      </rPr>
      <t xml:space="preserve"> these four values.  </t>
    </r>
    <r>
      <rPr>
        <u/>
        <sz val="11"/>
        <color theme="1"/>
        <rFont val="Calibri"/>
        <family val="2"/>
        <scheme val="minor"/>
      </rPr>
      <t>Points under TCAC Section 10325(c)(6)(B)(i) are awarded based on this adjusted percentage.</t>
    </r>
  </si>
  <si>
    <t xml:space="preserve">For new construction high-rise projects, the energy modeler has three options for scoring: % Better than Title 24 (10325(c)(6)(B)(i)), Green Building Certification ((10325(c)(6)(A)  and 10325(c)(6)(C)) </t>
  </si>
  <si>
    <r>
      <rPr>
        <b/>
        <sz val="11"/>
        <color theme="1"/>
        <rFont val="Calibri"/>
        <family val="2"/>
        <scheme val="minor"/>
      </rPr>
      <t xml:space="preserve">Required Documentation for New Construction High-Rise Projects: </t>
    </r>
    <r>
      <rPr>
        <sz val="11"/>
        <color theme="1"/>
        <rFont val="Calibri"/>
        <family val="2"/>
        <scheme val="minor"/>
      </rPr>
      <t>PERF-1C (for % better than Title 24 Standard Points) and/or CUAC (for % towards ZNE Points) and/or Green Building Rating Program</t>
    </r>
  </si>
  <si>
    <t>v 1.3</t>
  </si>
  <si>
    <t>For rehab high-rise projects, the energy modeler has three options for scoring: % Better than Existing Conditions (10325(c)(6)(E)), Green Building Certification ((10325(c)(6)(D)  and 10325(c)(6)(F))</t>
  </si>
  <si>
    <t>For rehab low-rise projects, the energy modeler has three options for scoring: % Better than Existing Conditions (10325(c)(6)(E)), Green Building Certification ((10325(c)(6)(D)  and 10325(c)(6)(F))</t>
  </si>
  <si>
    <t>1.3 - Added points for ZNE pathway, updated Instructions</t>
  </si>
  <si>
    <r>
      <rPr>
        <b/>
        <sz val="11"/>
        <color theme="1"/>
        <rFont val="Calibri"/>
        <family val="2"/>
        <scheme val="minor"/>
      </rPr>
      <t xml:space="preserve">Required Documentation for New Construction Low-Rise Projects: </t>
    </r>
    <r>
      <rPr>
        <sz val="11"/>
        <color theme="1"/>
        <rFont val="Calibri"/>
        <family val="2"/>
        <scheme val="minor"/>
      </rPr>
      <t xml:space="preserve">CF1-R (for % better than Title 24 Standard Points) and/or CUAC (for % towards ZNE Points), .Bld or .mp8 or .ribd file, Summary of </t>
    </r>
  </si>
  <si>
    <t>Installed Measures &amp; Statement of Completion, CALGreen Mandatory Measures Checklist, Green Building Rating Program Label, Project Plans, Equipment Specifications, Bills of Lading for Appliances.</t>
  </si>
  <si>
    <r>
      <rPr>
        <b/>
        <sz val="11"/>
        <color theme="1"/>
        <rFont val="Calibri"/>
        <family val="2"/>
        <scheme val="minor"/>
      </rPr>
      <t xml:space="preserve">Required Documentation for New Construction High-Rise Projects: </t>
    </r>
    <r>
      <rPr>
        <sz val="11"/>
        <color theme="1"/>
        <rFont val="Calibri"/>
        <family val="2"/>
        <scheme val="minor"/>
      </rPr>
      <t xml:space="preserve">PERF-1C (for % better than Title 24 Standard Points) and/or CUAC (for % towards ZNE Points), Bld or .cibd file, Summary of </t>
    </r>
  </si>
  <si>
    <r>
      <rPr>
        <b/>
        <sz val="11"/>
        <rFont val="Calibri"/>
        <family val="2"/>
        <scheme val="minor"/>
      </rPr>
      <t>A:</t>
    </r>
    <r>
      <rPr>
        <sz val="11"/>
        <rFont val="Calibri"/>
        <family val="2"/>
        <scheme val="minor"/>
      </rPr>
      <t xml:space="preserve"> Beginning in 2014, TCAC Regulations state that this workbook is not required when an applicant is committing to no more than TCAC minimum construction standards for new construction or rehabilitation energy efficiency </t>
    </r>
    <r>
      <rPr>
        <u/>
        <sz val="11"/>
        <rFont val="Calibri"/>
        <family val="2"/>
        <scheme val="minor"/>
      </rPr>
      <t>AND</t>
    </r>
    <r>
      <rPr>
        <sz val="11"/>
        <rFont val="Calibri"/>
        <family val="2"/>
        <scheme val="minor"/>
      </rPr>
      <t xml:space="preserve"> the project will be designed in accordance with the LEED or GreenPoint Rated multifamily guidelines.   TCAC has issued a regulation change that clarifies this available at http://www.treasurer.ca.gov/ctcac/programreg/2014/20140428/changes.pdf. For competitive and non-competitive projects pursuing LEED or GreenPoint Rated certification and not taking credit for any additional percentage improvement over Title 24 (for new construction projects) or existing conditions (for rehabilitation projects), documentation will still be required for the project showing that it meets the minimum construction standards  for energy efficiency as outlined in Regulations section 10325(f)(7)(A).  The minimum documentation required for these projects shall be:
- New Construction Low-Rise: CF1-R and .Bld or .mp8 file showing a minimum thirty percent (30%) better than the 2008 Energy Efficiency  Standards (California Code of Regulations, Part 6 of Title 24) including heating, cooling, fan energy, and water heating but not the following end uses: lighting, plug load, appliances, or process energy </t>
    </r>
    <r>
      <rPr>
        <u/>
        <sz val="11"/>
        <rFont val="Calibri"/>
        <family val="2"/>
        <scheme val="minor"/>
      </rPr>
      <t>OR</t>
    </r>
    <r>
      <rPr>
        <sz val="11"/>
        <rFont val="Calibri"/>
        <family val="2"/>
        <scheme val="minor"/>
      </rPr>
      <t xml:space="preserve"> CUAC showing a minimum 20% towards ZNE.
- New Construction High-Rise: PERF 1C and .Bld file showing a minimum thirty percent (30%) better than the 2008 Energy Efficiency Standards (California Code of Regulations, Part 6 of Title 24) including heating, cooling, fan energy, pumps, and water heating but not the following end uses: lighting, plug load, appliances, and process energy </t>
    </r>
    <r>
      <rPr>
        <u/>
        <sz val="11"/>
        <rFont val="Calibri"/>
        <family val="2"/>
        <scheme val="minor"/>
      </rPr>
      <t>OR</t>
    </r>
    <r>
      <rPr>
        <sz val="11"/>
        <rFont val="Calibri"/>
        <family val="2"/>
        <scheme val="minor"/>
      </rPr>
      <t xml:space="preserve"> CUAC showing a minimum 20% towards ZNE.
- Rehabilitation Projects (low and high-rise): ECON-2(s) and .bld file(s) showing a minimum of 10% post-rehabilitation energy efficiency improvement over existing  conditions achieved.</t>
    </r>
  </si>
  <si>
    <t>OR</t>
  </si>
  <si>
    <t>.Bld or .ribd or .mp8 file</t>
  </si>
  <si>
    <t>Calculated Percent Towards ZNE:</t>
  </si>
  <si>
    <t>TITLE 24</t>
  </si>
  <si>
    <t>% ZNE</t>
  </si>
  <si>
    <t>.Bld or .cibd file</t>
  </si>
  <si>
    <t xml:space="preserve"> ((10325(c)(6)(A)  and 10325(c)(6)(C)). </t>
  </si>
  <si>
    <t>For new construction low-rise projects, the energy modeler has three options for scoring: % Better than Title 24 (10325(c)(6)(B)(i)),  Percent Towards ZNE ((10325(c)(6)(B)(ii)) and Green Building  Certification</t>
  </si>
  <si>
    <t>For Percent Better than Title 24 (10325(c)(6)(B)(i)) Points</t>
  </si>
  <si>
    <t>For Percent Towards ZNE (10325(c)(6)(B)(ii)) Points</t>
  </si>
  <si>
    <t>Insert the Annual kWh Output of the PV system(s) from CUAC:</t>
  </si>
  <si>
    <r>
      <t xml:space="preserve">Calculated </t>
    </r>
    <r>
      <rPr>
        <u/>
        <sz val="11"/>
        <color theme="1"/>
        <rFont val="Calibri"/>
        <family val="2"/>
        <scheme val="minor"/>
      </rPr>
      <t xml:space="preserve">"Percent Towards ZNE" </t>
    </r>
    <r>
      <rPr>
        <sz val="11"/>
        <color theme="1"/>
        <rFont val="Calibri"/>
        <family val="2"/>
        <scheme val="minor"/>
      </rPr>
      <t>from CUAC:</t>
    </r>
  </si>
  <si>
    <t>AND/OR</t>
  </si>
  <si>
    <t>For Green Building Certification   ((10325(c)(6)(A)  and 10325(c)(6)(C)) Points</t>
  </si>
  <si>
    <t>Insert the Sum of the Annual Electric Usage from CUAC for all Unit Types:</t>
  </si>
  <si>
    <t>Insert the Sum of the Annual Gas Usage from CUAC for all Unit Types:</t>
  </si>
  <si>
    <t>For new construction high-rise projects, the energy modeler has three options for scoring: % Better than Title 24 (10325(c)(6)(B)(i)),  Percent Towards ZNE ((10325(c)(6)(B)(ii)) and Green Building  Certification</t>
  </si>
  <si>
    <t>Please explain any changes to the work scope since the application phase:</t>
  </si>
  <si>
    <t xml:space="preserve"> ((10325(c)(6)(A)  and 10325(c)(6)(C)). Note that the percentage shown in the modeling software will be adjusted, as described in the Instructions tab, to omit lighting, receptacle, and process loads.</t>
  </si>
  <si>
    <t>CF1-R (Title 24 Path) or CUAC (ZNE Path)</t>
  </si>
  <si>
    <t>PERF-1C (Title 24 Path) or CUAC (ZNE Path)</t>
  </si>
  <si>
    <t>Verifier HERS Whole House Rater or LEED for Homes Green Rater ID #:</t>
  </si>
  <si>
    <t xml:space="preserve">New construction buildings shall be thirty percent (30%) better
than the 2008 Energy Efficiency Standards (California Code of Regulations, Part 6 of Title 24) including heating, cooling, fan energy, and water heating but not the following end uses: lighting, plug load, appliances, or process energy. Alternatively, new construction buildings may meet the 20 percent (20%) Zero Net Energy (ZNE) standard established in Section 10325(c)(6)(B)(ii). All rehabilitated buildings shall have improved energy efficiency above the modeled energy consumption of the building(s) based on existing conditions documented using the Sustainable Building Method Workbook’s CTCAC Existing Multifamily Assessment Protocols and reported using the CTCAC Existing Multifamily Assessment Report template. Rehabilitated buildings shall document at least a 10% post-rehabilitation improvement over existing conditions energy efficiency achieved for each building. In the case of projects in which energy efficiency improvements have been completed within two years prior to the application date pursuant to a public or regulated utility program that established existing conditions of the systems being
replaced using a HERS Rater, the applicant may include the existing conditions of those systems prior to the improvements. Furthermore, all applicants must submit a completed Sustainable Building Method Workbook with their preliminary reservation application unless they are not seeking competitive points under Section 10325(c)(6)(B),(E), or (G), and are developing a project in accordance with the minimum requirements of Leadership in Energy &amp; Environmental Design (LEED) or GreenPoint Rated Program. </t>
  </si>
  <si>
    <t>The minimum documentation required for these projects shall be:
- New Construction Low-Rise: CF1-R and .Bld or .mp8 file showing a minimum thirty percent (30%) better than the 2008 Energy Efficiency  Standards (California Code of Regulations, Part 6 of Title 24) including heating, cooling, fan energy, and water heating but not the following end uses: lighting, plug load, appliances, or process energy OR CUAC showing a minimum 20% towards ZNE.
- New Construction High-Rise: PERF 1C and .Bld file showing a minimum thirty percent (30%) better than the 2008 Energy Efficiency Standards (California Code of Regulations, Part 6 of Title 24) including heating, cooling, fan energy, pumps, and water heating but not the following end uses: lighting, plug load, appliances, and process energy OR CUAC showing a minimum 20% towards ZNE.
- Rehabilitation Projects (low and high-rise): ECON-2(s) and .bld file(s) showing a minimum of 10% post-rehabilitation energy efficiency improvement over existing  conditions achieved.</t>
  </si>
  <si>
    <t>At the time of rough installation, during storage on the construction site and until final startup of the heating and cooling equipment, all duct and other related air distribution component openings shall be covered.  Tape, plastic, sheet metal or other methods acceptable to the enforcing agency to reduce the amount of water, dust or debris entering the system may be used.</t>
  </si>
  <si>
    <r>
      <t xml:space="preserve">Worksheet instructions: Please ensure that </t>
    </r>
    <r>
      <rPr>
        <b/>
        <u/>
        <sz val="11"/>
        <color rgb="FFFF0000"/>
        <rFont val="Calibri"/>
        <family val="2"/>
        <scheme val="minor"/>
      </rPr>
      <t>excel macros are enabled</t>
    </r>
    <r>
      <rPr>
        <sz val="11"/>
        <color theme="1"/>
        <rFont val="Calibri"/>
        <family val="2"/>
        <scheme val="minor"/>
      </rPr>
      <t>.  All projects, including non-competitive projects, must meet the minimum construction standards , as outlined in Section 10325(f)(7) of the TCAC regulations.   Complete CALGreen Compliance is required for all New Construction projects, and on a measure-by-measure basis for all Rehabilitation projects.  The CALGreen verifier (a HERS II Rater, Multifamily GreenPoint Rater, or LEED for Homes Green Rater) will indicate whether each specific CALGreen requirement is met, unmet, or not applicable, and provide notes on how the building has met each requirement.  The verifier should keep all verification documentation in the case that it is requested by TCAC.  Note that while this worksheet provides a summary of all mandatory measures required by TCAC, the verifier should always refer to the complete CALGreen code documentation for complete descriptions of all measures.  Please fill out all fields, marking fields that do not apply to your specific project with an "N/A."</t>
    </r>
  </si>
  <si>
    <t xml:space="preserve">For New Construction Low-Rise projects using this scoring option, the energy modeler will utilize the California Utility Allowance Calculator (CUAC) in order to calculator the solar offset of a </t>
  </si>
  <si>
    <t>Initial Checklist (for Green Building Certification Points), .Bld or .mp8 or .ribd file, Summary of Proposed Measures (Application Phase tab of this workbook).</t>
  </si>
  <si>
    <t xml:space="preserve">For New Construction High-Rise projects using this scoring option, the energy modeler will utilize the California Utility Allowance Calculator (CUAC) in order to calculator the solar offset of a </t>
  </si>
  <si>
    <t>Initial Checklist (for Green Building Certification Points), Bld or .cibd file, Summary of Proposed Measures (Application Phase tab of this workbook).</t>
  </si>
  <si>
    <t xml:space="preserve">and Additional Rehabilitation Project Measures ((10325(c)(6)(G)). </t>
  </si>
  <si>
    <t>Insert  "Proposed Design" Receptacle TDV Energy Use from PERF-1C:</t>
  </si>
  <si>
    <t>Insert  "Proposed Design" Process Lighting TDV Energy Use from PERF-1C:</t>
  </si>
  <si>
    <t>regardless of number of points earned, must meet the minimum construction standards for energy efficiency, as outlined in Section 10325(f)(7) of the TCAC regulations.</t>
  </si>
  <si>
    <r>
      <t xml:space="preserve">Please fill out all fields, marking fields that do not apply to your specific project with an "N/A." </t>
    </r>
    <r>
      <rPr>
        <b/>
        <u/>
        <sz val="11"/>
        <color theme="1"/>
        <rFont val="Calibri"/>
        <family val="2"/>
        <scheme val="minor"/>
      </rPr>
      <t xml:space="preserve">Note that all projects, regardless of number of points earned, must meet the minimum </t>
    </r>
  </si>
  <si>
    <t>Project Plans and Equipment Specifications</t>
  </si>
  <si>
    <t>Type of Residential Energy Use</t>
  </si>
  <si>
    <t>Space Heating</t>
  </si>
  <si>
    <t>Space Cooling</t>
  </si>
  <si>
    <t>Domestic Hot Water</t>
  </si>
  <si>
    <t>Plug Loads</t>
  </si>
  <si>
    <t>Lighting</t>
  </si>
  <si>
    <t>Refrigerators</t>
  </si>
  <si>
    <t>Cooking</t>
  </si>
  <si>
    <t>Dishwashers</t>
  </si>
  <si>
    <t>Laundry Washer</t>
  </si>
  <si>
    <t>Laundry Dryer</t>
  </si>
  <si>
    <t xml:space="preserve">Individual Apartment's Annual Consumption </t>
  </si>
  <si>
    <t xml:space="preserve">Combined Apartments' Annual Consumption </t>
  </si>
  <si>
    <t>Number of One (1) Bedroom Units</t>
  </si>
  <si>
    <t>Electricity Consumption (kWh/year)</t>
  </si>
  <si>
    <t>Gas Consumption (kBTU/year)</t>
  </si>
  <si>
    <t>Number of Two (2) Bedroom Units</t>
  </si>
  <si>
    <t>Number of Three (3) Bedroom Units</t>
  </si>
  <si>
    <t>Number of Four (4) Bedroom Units</t>
  </si>
  <si>
    <t>Total Annual Residential Electricity Consumption (kWh)</t>
  </si>
  <si>
    <t>Total Annual Residential Gas Consumption (kBTU)</t>
  </si>
  <si>
    <t>Converted Annual Residential Gas Consumption converted from kBTU to kWh (assuming 100,000 kBTU = 29.3 kWh)</t>
  </si>
  <si>
    <t>Total Annual Electricity production of the Photovoltaic Solar Array (kWh)</t>
  </si>
  <si>
    <t xml:space="preserve">Residential Energy Use Summary for TCAC Zero Net Energy Calculations </t>
  </si>
  <si>
    <t>TCAC Zero Net Energy Offset</t>
  </si>
  <si>
    <r>
      <rPr>
        <sz val="12"/>
        <rFont val="Times New Roman"/>
        <family val="1"/>
      </rPr>
      <t xml:space="preserve"> </t>
    </r>
    <r>
      <rPr>
        <sz val="12"/>
        <rFont val="Calibri"/>
        <family val="2"/>
        <scheme val="minor"/>
      </rPr>
      <t>California Association of Building Energy Consultants (CABEC) 2013 Certified Energy Analyst (2013 CEA)</t>
    </r>
    <r>
      <rPr>
        <b/>
        <i/>
        <sz val="12"/>
        <rFont val="Calibri"/>
        <family val="2"/>
        <scheme val="minor"/>
      </rPr>
      <t/>
    </r>
  </si>
  <si>
    <r>
      <t>California Association of Building Energy Consultants (CABEC) 2013 Certified Energy Analyst (2013 CEA) (Nonres CEA for HR MF and Res CEA for low-rise MF.)</t>
    </r>
    <r>
      <rPr>
        <b/>
        <sz val="12"/>
        <color theme="1"/>
        <rFont val="Calibri"/>
        <family val="2"/>
        <scheme val="minor"/>
      </rPr>
      <t xml:space="preserve"> </t>
    </r>
    <r>
      <rPr>
        <b/>
        <u/>
        <sz val="12"/>
        <color theme="1"/>
        <rFont val="Calibri"/>
        <family val="2"/>
        <scheme val="minor"/>
      </rPr>
      <t>and</t>
    </r>
    <r>
      <rPr>
        <sz val="12"/>
        <color theme="1"/>
        <rFont val="Calibri"/>
        <family val="2"/>
        <scheme val="minor"/>
      </rPr>
      <t xml:space="preserve"> a HERS Whole House (HERS II) Rater</t>
    </r>
    <r>
      <rPr>
        <b/>
        <i/>
        <sz val="12"/>
        <color theme="1"/>
        <rFont val="Calibri"/>
        <family val="2"/>
        <scheme val="minor"/>
      </rPr>
      <t xml:space="preserve">. </t>
    </r>
    <r>
      <rPr>
        <sz val="12"/>
        <color theme="1"/>
        <rFont val="Calibri"/>
        <family val="2"/>
        <scheme val="minor"/>
      </rPr>
      <t>The consultant preparing the "</t>
    </r>
    <r>
      <rPr>
        <b/>
        <i/>
        <sz val="12"/>
        <color theme="1"/>
        <rFont val="Calibri"/>
        <family val="2"/>
        <scheme val="minor"/>
      </rPr>
      <t>as-built</t>
    </r>
    <r>
      <rPr>
        <sz val="12"/>
        <color theme="1"/>
        <rFont val="Calibri"/>
        <family val="2"/>
        <scheme val="minor"/>
      </rPr>
      <t>" energy model shall be responsible for verifying that all the energy efficiency measures have been met, including verification of installation certificates (CF-6R forms) and field verification certificates (CF-4R forms) for Low-rise and required acceptance testing forms for High-rise</t>
    </r>
  </si>
  <si>
    <r>
      <t>Modeler 2013 CEA ID # (required for</t>
    </r>
    <r>
      <rPr>
        <u/>
        <sz val="10"/>
        <color theme="1"/>
        <rFont val="Calibri"/>
        <family val="2"/>
        <scheme val="minor"/>
      </rPr>
      <t xml:space="preserve"> all</t>
    </r>
    <r>
      <rPr>
        <sz val="10"/>
        <color theme="1"/>
        <rFont val="Calibri"/>
        <family val="2"/>
        <scheme val="minor"/>
      </rPr>
      <t xml:space="preserve"> projects):</t>
    </r>
  </si>
  <si>
    <r>
      <t>California Association of Building Energy Consultants (CABEC) 2013 Certified Energy Analyst (CEA) (Nonres CEA for high-rise MF and Res CEA for low-rise MF)</t>
    </r>
    <r>
      <rPr>
        <b/>
        <i/>
        <sz val="12"/>
        <rFont val="Calibri"/>
        <family val="2"/>
        <scheme val="minor"/>
      </rPr>
      <t xml:space="preserve">. </t>
    </r>
    <r>
      <rPr>
        <sz val="12"/>
        <rFont val="Calibri"/>
        <family val="2"/>
        <scheme val="minor"/>
      </rPr>
      <t>The consultant preparing the "</t>
    </r>
    <r>
      <rPr>
        <b/>
        <sz val="12"/>
        <rFont val="Calibri"/>
        <family val="2"/>
        <scheme val="minor"/>
      </rPr>
      <t>as-built</t>
    </r>
    <r>
      <rPr>
        <sz val="12"/>
        <rFont val="Calibri"/>
        <family val="2"/>
        <scheme val="minor"/>
      </rPr>
      <t>" energy model shall be responsible for verifying that all the energy efficiency measures have been met, including verification of installation certificates (CF-6R forms) and field verification certificates (CF-4R forms) for Low-rise and required acceptance testing forms for High-rise</t>
    </r>
  </si>
  <si>
    <r>
      <t xml:space="preserve">Modeler 2013 CEA ID #: Note that it is required that the energy modeler be CEA certified (Res certification for low-rise buildings and Non-Res for high-rise), </t>
    </r>
    <r>
      <rPr>
        <b/>
        <sz val="11"/>
        <color theme="1"/>
        <rFont val="Calibri"/>
        <family val="2"/>
        <scheme val="minor"/>
      </rPr>
      <t>and</t>
    </r>
  </si>
  <si>
    <t>2. TCAC Existing Multifamily Assessment Report Template (for rehab projects)- http://www.treasurer.ca.gov/ctcac/2015/sustainable.asp</t>
  </si>
  <si>
    <t>3. TCAC Existing Multifamily Assessment Protocols Document (for rehab projects) - http://www.treasurer.ca.gov/ctcac/2015/sustainable.asp</t>
  </si>
  <si>
    <t>4.  TCAC Combustion Appliance Safety Worksheet (for rehab projects) - http://www.treasurer.ca.gov/ctcac/2015/sustainable.asp</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</si>
</sst>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m/d/yy;@"/>
    <numFmt numFmtId="165" formatCode="#\ &quot;sq ft&quot;"/>
    <numFmt numFmtId="166" formatCode="0.0%"/>
    <numFmt numFmtId="167" formatCode="_(* #,##0_);_(* \(#,##0\);_(* &quot;-&quot;??_);_(@_)"/>
    <numFmt numFmtId="168" formatCode="_(&quot;$&quot;* #,##0_);_(&quot;$&quot;* \(#,##0\);_(&quot;$&quot;* &quot;-&quot;??_);_(@_)"/>
  </numFmts>
  <fonts count="10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8"/>
      <color theme="1"/>
      <name val="Calibri"/>
      <family val="2"/>
      <scheme val="minor"/>
    </font>
    <font>
      <sz val="11"/>
      <name val="Calibri"/>
      <family val="2"/>
      <scheme val="minor"/>
    </font>
    <font>
      <sz val="9"/>
      <name val="Calibri"/>
      <family val="2"/>
      <scheme val="minor"/>
    </font>
    <font>
      <b/>
      <sz val="11"/>
      <name val="Calibri"/>
      <family val="2"/>
      <scheme val="minor"/>
    </font>
    <font>
      <b/>
      <sz val="11"/>
      <color rgb="FFFF0000"/>
      <name val="Calibri"/>
      <family val="2"/>
      <scheme val="minor"/>
    </font>
    <font>
      <b/>
      <sz val="12"/>
      <color theme="1"/>
      <name val="Calibri"/>
      <family val="2"/>
      <scheme val="minor"/>
    </font>
    <font>
      <u/>
      <sz val="11"/>
      <color theme="1"/>
      <name val="Calibri"/>
      <family val="2"/>
      <scheme val="minor"/>
    </font>
    <font>
      <sz val="10.5"/>
      <name val="Calibri"/>
      <family val="2"/>
      <scheme val="minor"/>
    </font>
    <font>
      <b/>
      <u/>
      <sz val="11"/>
      <color rgb="FFFF0000"/>
      <name val="Calibri"/>
      <family val="2"/>
      <scheme val="minor"/>
    </font>
    <font>
      <b/>
      <u/>
      <sz val="11"/>
      <name val="Calibri"/>
      <family val="2"/>
      <scheme val="minor"/>
    </font>
    <font>
      <u/>
      <sz val="11"/>
      <name val="Calibri"/>
      <family val="2"/>
      <scheme val="minor"/>
    </font>
    <font>
      <sz val="10.75"/>
      <color theme="1"/>
      <name val="Calibri"/>
      <family val="2"/>
      <scheme val="minor"/>
    </font>
    <font>
      <sz val="9"/>
      <color theme="1"/>
      <name val="Calibri"/>
      <family val="2"/>
      <scheme val="minor"/>
    </font>
    <font>
      <b/>
      <sz val="12"/>
      <color rgb="FFFF0000"/>
      <name val="Calibri"/>
      <family val="2"/>
      <scheme val="minor"/>
    </font>
    <font>
      <b/>
      <u/>
      <sz val="11"/>
      <color theme="1"/>
      <name val="Calibri"/>
      <family val="2"/>
      <scheme val="minor"/>
    </font>
    <font>
      <b/>
      <u/>
      <sz val="12"/>
      <color theme="1"/>
      <name val="Calibri"/>
      <family val="2"/>
      <scheme val="minor"/>
    </font>
    <font>
      <u/>
      <sz val="11"/>
      <color theme="10"/>
      <name val="Calibri"/>
      <family val="2"/>
      <scheme val="minor"/>
    </font>
    <font>
      <sz val="10"/>
      <name val="Arial"/>
      <family val="2"/>
    </font>
    <font>
      <sz val="11"/>
      <name val="Arial"/>
      <family val="2"/>
    </font>
    <font>
      <b/>
      <sz val="11"/>
      <color indexed="8"/>
      <name val="Arial"/>
      <family val="2"/>
    </font>
    <font>
      <sz val="12"/>
      <name val="Arial"/>
      <family val="2"/>
    </font>
    <font>
      <u/>
      <sz val="10"/>
      <color theme="10"/>
      <name val="Calibri"/>
      <family val="2"/>
      <scheme val="minor"/>
    </font>
    <font>
      <sz val="11"/>
      <color indexed="8"/>
      <name val="Calibri"/>
      <family val="2"/>
    </font>
    <font>
      <sz val="11"/>
      <color indexed="9"/>
      <name val="Calibri"/>
      <family val="2"/>
    </font>
    <font>
      <b/>
      <sz val="18"/>
      <color indexed="62"/>
      <name val="Cambria"/>
      <family val="2"/>
    </font>
    <font>
      <sz val="12"/>
      <color theme="1"/>
      <name val="Calibri"/>
      <family val="2"/>
      <scheme val="minor"/>
    </font>
    <font>
      <sz val="12"/>
      <name val="Calibri"/>
      <family val="2"/>
      <scheme val="minor"/>
    </font>
    <font>
      <b/>
      <u/>
      <sz val="12"/>
      <name val="Calibri"/>
      <family val="2"/>
      <scheme val="minor"/>
    </font>
    <font>
      <b/>
      <sz val="12"/>
      <name val="Calibri"/>
      <family val="2"/>
      <scheme val="minor"/>
    </font>
    <font>
      <b/>
      <i/>
      <sz val="12"/>
      <name val="Calibri"/>
      <family val="2"/>
      <scheme val="minor"/>
    </font>
    <font>
      <sz val="12"/>
      <color rgb="FFFF0000"/>
      <name val="Calibri"/>
      <family val="2"/>
      <scheme val="minor"/>
    </font>
    <font>
      <i/>
      <sz val="12"/>
      <name val="Calibri"/>
      <family val="2"/>
      <scheme val="minor"/>
    </font>
    <font>
      <u/>
      <sz val="12"/>
      <name val="Calibri"/>
      <family val="2"/>
      <scheme val="minor"/>
    </font>
    <font>
      <b/>
      <i/>
      <u/>
      <sz val="12"/>
      <name val="Calibri"/>
      <family val="2"/>
      <scheme val="minor"/>
    </font>
    <font>
      <sz val="12"/>
      <color theme="7" tint="-0.249977111117893"/>
      <name val="Calibri"/>
      <family val="2"/>
      <scheme val="minor"/>
    </font>
    <font>
      <b/>
      <i/>
      <sz val="12"/>
      <color theme="1"/>
      <name val="Calibri"/>
      <family val="2"/>
      <scheme val="minor"/>
    </font>
    <font>
      <sz val="12"/>
      <name val="Times New Roman"/>
      <family val="1"/>
    </font>
    <font>
      <b/>
      <sz val="12"/>
      <color indexed="8"/>
      <name val="Arial"/>
      <family val="2"/>
    </font>
    <font>
      <sz val="12"/>
      <color indexed="8"/>
      <name val="Arial"/>
      <family val="2"/>
    </font>
    <font>
      <i/>
      <sz val="12"/>
      <color indexed="8"/>
      <name val="Arial"/>
      <family val="2"/>
    </font>
    <font>
      <b/>
      <i/>
      <sz val="10"/>
      <color theme="1"/>
      <name val="Calibri"/>
      <family val="2"/>
      <scheme val="minor"/>
    </font>
    <font>
      <sz val="10"/>
      <color theme="1"/>
      <name val="Calibri"/>
      <family val="2"/>
      <scheme val="minor"/>
    </font>
    <font>
      <sz val="10.7"/>
      <color theme="1"/>
      <name val="Calibri"/>
      <family val="2"/>
      <scheme val="minor"/>
    </font>
    <font>
      <sz val="10"/>
      <color rgb="FFFF0000"/>
      <name val="Calibri"/>
      <family val="2"/>
      <scheme val="minor"/>
    </font>
    <font>
      <i/>
      <u/>
      <sz val="11"/>
      <color theme="1"/>
      <name val="Calibri"/>
      <family val="2"/>
      <scheme val="minor"/>
    </font>
    <font>
      <sz val="9"/>
      <color indexed="81"/>
      <name val="Tahoma"/>
      <family val="2"/>
    </font>
    <font>
      <u/>
      <sz val="9"/>
      <color theme="1"/>
      <name val="Calibri"/>
      <family val="2"/>
      <scheme val="minor"/>
    </font>
    <font>
      <u/>
      <sz val="10"/>
      <color theme="1"/>
      <name val="Calibri"/>
      <family val="2"/>
      <scheme val="minor"/>
    </font>
    <font>
      <u/>
      <sz val="9"/>
      <color indexed="81"/>
      <name val="Tahoma"/>
      <family val="2"/>
    </font>
    <font>
      <b/>
      <sz val="10"/>
      <color theme="1"/>
      <name val="Calibri"/>
      <family val="2"/>
      <scheme val="minor"/>
    </font>
    <font>
      <sz val="8"/>
      <name val="Calibri"/>
      <family val="2"/>
      <scheme val="minor"/>
    </font>
    <font>
      <sz val="7"/>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0"/>
      <color indexed="12"/>
      <name val="Arial"/>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color indexed="8"/>
      <name val="Times New Roman"/>
      <family val="1"/>
    </font>
    <font>
      <b/>
      <sz val="11"/>
      <name val="Calibri"/>
      <family val="2"/>
    </font>
    <font>
      <sz val="11"/>
      <name val="Calibri"/>
      <family val="2"/>
    </font>
    <font>
      <u/>
      <sz val="11"/>
      <color indexed="12"/>
      <name val="Calibri"/>
      <family val="2"/>
    </font>
    <font>
      <b/>
      <sz val="14"/>
      <name val="Calibri"/>
      <family val="2"/>
      <scheme val="minor"/>
    </font>
    <font>
      <b/>
      <sz val="13"/>
      <color theme="1"/>
      <name val="Calibri"/>
      <family val="2"/>
      <scheme val="minor"/>
    </font>
    <font>
      <b/>
      <sz val="14"/>
      <color indexed="8"/>
      <name val="Arial"/>
      <family val="2"/>
    </font>
    <font>
      <sz val="10.5"/>
      <color theme="1"/>
      <name val="Calibri"/>
      <family val="2"/>
      <scheme val="minor"/>
    </font>
    <font>
      <b/>
      <u/>
      <sz val="10.5"/>
      <color theme="1"/>
      <name val="Calibri"/>
      <family val="2"/>
      <scheme val="minor"/>
    </font>
    <font>
      <b/>
      <sz val="36"/>
      <color theme="1"/>
      <name val="Calibri"/>
      <scheme val="minor"/>
    </font>
    <font>
      <b/>
      <sz val="16"/>
      <color theme="1"/>
      <name val="Calibri"/>
      <scheme val="minor"/>
    </font>
    <font>
      <sz val="16"/>
      <color theme="1"/>
      <name val="Calibri"/>
      <scheme val="minor"/>
    </font>
    <font>
      <sz val="14"/>
      <color theme="1"/>
      <name val="Calibri"/>
      <family val="2"/>
      <scheme val="minor"/>
    </font>
    <font>
      <b/>
      <sz val="14"/>
      <color theme="1"/>
      <name val="Calibri"/>
      <family val="2"/>
      <scheme val="minor"/>
    </font>
    <font>
      <b/>
      <sz val="14"/>
      <name val="Calibri"/>
      <scheme val="minor"/>
    </font>
    <font>
      <sz val="14"/>
      <name val="Calibri"/>
      <scheme val="minor"/>
    </font>
    <font>
      <u/>
      <sz val="12"/>
      <color theme="1"/>
      <name val="Calibri"/>
      <scheme val="minor"/>
    </font>
    <font>
      <sz val="10"/>
      <color indexed="8"/>
      <name val="Arial"/>
      <family val="2"/>
    </font>
    <font>
      <sz val="11"/>
      <color indexed="8"/>
      <name val="Calibri"/>
      <family val="2"/>
      <scheme val="minor"/>
    </font>
    <font>
      <b/>
      <sz val="18"/>
      <color theme="1"/>
      <name val="Calibri"/>
      <scheme val="minor"/>
    </font>
    <font>
      <b/>
      <sz val="14"/>
      <color theme="1"/>
      <name val="Calibri (Body)"/>
    </font>
    <font>
      <b/>
      <sz val="20"/>
      <color theme="1"/>
      <name val="Calibri"/>
      <scheme val="minor"/>
    </font>
    <font>
      <b/>
      <sz val="24"/>
      <color theme="1"/>
      <name val="Calibri"/>
      <family val="2"/>
      <scheme val="minor"/>
    </font>
  </fonts>
  <fills count="6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indexed="9"/>
      </patternFill>
    </fill>
    <fill>
      <patternFill patternType="solid">
        <fgColor indexed="22"/>
      </patternFill>
    </fill>
    <fill>
      <patternFill patternType="solid">
        <fgColor indexed="49"/>
      </patternFill>
    </fill>
    <fill>
      <patternFill patternType="solid">
        <fgColor indexed="47"/>
      </patternFill>
    </fill>
    <fill>
      <patternFill patternType="solid">
        <fgColor indexed="29"/>
      </patternFill>
    </fill>
    <fill>
      <patternFill patternType="solid">
        <fgColor indexed="26"/>
      </patternFill>
    </fill>
    <fill>
      <patternFill patternType="solid">
        <fgColor indexed="43"/>
      </patternFill>
    </fill>
    <fill>
      <patternFill patternType="solid">
        <fgColor indexed="27"/>
      </patternFill>
    </fill>
    <fill>
      <patternFill patternType="solid">
        <fgColor indexed="4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DFFAD"/>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right style="thick">
        <color indexed="8"/>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theme="2" tint="-0.89996032593768116"/>
      </right>
      <top style="medium">
        <color indexed="64"/>
      </top>
      <bottom style="medium">
        <color indexed="64"/>
      </bottom>
      <diagonal/>
    </border>
    <border>
      <left style="thin">
        <color theme="2" tint="-0.89996032593768116"/>
      </left>
      <right style="thin">
        <color theme="2" tint="-0.89996032593768116"/>
      </right>
      <top style="medium">
        <color indexed="64"/>
      </top>
      <bottom style="medium">
        <color indexed="64"/>
      </bottom>
      <diagonal/>
    </border>
    <border>
      <left style="thin">
        <color theme="2" tint="-0.89996032593768116"/>
      </left>
      <right style="medium">
        <color indexed="64"/>
      </right>
      <top style="medium">
        <color indexed="64"/>
      </top>
      <bottom style="medium">
        <color indexed="64"/>
      </bottom>
      <diagonal/>
    </border>
    <border>
      <left style="medium">
        <color theme="2" tint="-0.89996032593768116"/>
      </left>
      <right style="thin">
        <color theme="2" tint="-0.89996032593768116"/>
      </right>
      <top style="medium">
        <color indexed="64"/>
      </top>
      <bottom/>
      <diagonal/>
    </border>
    <border>
      <left style="thin">
        <color theme="2" tint="-0.89996032593768116"/>
      </left>
      <right style="thin">
        <color theme="2" tint="-0.89996032593768116"/>
      </right>
      <top/>
      <bottom style="thin">
        <color theme="2" tint="-0.89996032593768116"/>
      </bottom>
      <diagonal/>
    </border>
    <border>
      <left style="thin">
        <color theme="2" tint="-0.89996032593768116"/>
      </left>
      <right style="medium">
        <color theme="2" tint="-0.89996032593768116"/>
      </right>
      <top/>
      <bottom style="thin">
        <color theme="2" tint="-0.89996032593768116"/>
      </bottom>
      <diagonal/>
    </border>
    <border>
      <left style="medium">
        <color theme="2" tint="-0.89996032593768116"/>
      </left>
      <right style="thin">
        <color theme="2" tint="-0.89996032593768116"/>
      </right>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thin">
        <color theme="2" tint="-0.89996032593768116"/>
      </left>
      <right style="medium">
        <color theme="2" tint="-0.89996032593768116"/>
      </right>
      <top style="thin">
        <color theme="2" tint="-0.89996032593768116"/>
      </top>
      <bottom style="thin">
        <color theme="2" tint="-0.89996032593768116"/>
      </bottom>
      <diagonal/>
    </border>
    <border>
      <left style="medium">
        <color theme="2" tint="-0.89996032593768116"/>
      </left>
      <right style="thin">
        <color theme="2" tint="-0.89996032593768116"/>
      </right>
      <top style="thin">
        <color theme="2" tint="-0.89996032593768116"/>
      </top>
      <bottom style="thin">
        <color theme="2" tint="-0.89996032593768116"/>
      </bottom>
      <diagonal/>
    </border>
    <border>
      <left style="medium">
        <color theme="2" tint="-0.89996032593768116"/>
      </left>
      <right style="thin">
        <color theme="2" tint="-0.89996032593768116"/>
      </right>
      <top style="thin">
        <color theme="2" tint="-0.89996032593768116"/>
      </top>
      <bottom style="medium">
        <color theme="2" tint="-0.89996032593768116"/>
      </bottom>
      <diagonal/>
    </border>
    <border>
      <left style="thin">
        <color theme="2" tint="-0.89996032593768116"/>
      </left>
      <right style="thin">
        <color theme="2" tint="-0.89996032593768116"/>
      </right>
      <top style="thin">
        <color theme="2" tint="-0.89996032593768116"/>
      </top>
      <bottom style="medium">
        <color theme="2" tint="-0.89996032593768116"/>
      </bottom>
      <diagonal/>
    </border>
    <border>
      <left style="thin">
        <color theme="2" tint="-0.89996032593768116"/>
      </left>
      <right style="medium">
        <color theme="2" tint="-0.89996032593768116"/>
      </right>
      <top style="thin">
        <color theme="2" tint="-0.89996032593768116"/>
      </top>
      <bottom style="medium">
        <color theme="2" tint="-0.89996032593768116"/>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theme="2" tint="-0.89996032593768116"/>
      </right>
      <top style="thin">
        <color indexed="64"/>
      </top>
      <bottom style="medium">
        <color indexed="64"/>
      </bottom>
      <diagonal/>
    </border>
    <border>
      <left style="thin">
        <color theme="2" tint="-0.89996032593768116"/>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99">
    <xf numFmtId="0" fontId="0" fillId="0" borderId="0"/>
    <xf numFmtId="9" fontId="1" fillId="0" borderId="0" applyFont="0" applyFill="0" applyBorder="0" applyAlignment="0" applyProtection="0"/>
    <xf numFmtId="0" fontId="20" fillId="0" borderId="0" applyNumberFormat="0" applyFill="0" applyBorder="0" applyAlignment="0" applyProtection="0"/>
    <xf numFmtId="0" fontId="21" fillId="0" borderId="0"/>
    <xf numFmtId="0" fontId="26" fillId="7" borderId="0" applyNumberFormat="0" applyBorder="0" applyAlignment="0" applyProtection="0"/>
    <xf numFmtId="0" fontId="26" fillId="8" borderId="0" applyNumberFormat="0" applyBorder="0" applyAlignment="0" applyProtection="0"/>
    <xf numFmtId="0" fontId="27"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7"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7" fillId="8"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7"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7" fillId="10" borderId="0" applyNumberFormat="0" applyBorder="0" applyAlignment="0" applyProtection="0"/>
    <xf numFmtId="0" fontId="28" fillId="0" borderId="0" applyNumberFormat="0" applyFill="0" applyBorder="0" applyAlignment="0" applyProtection="0"/>
    <xf numFmtId="0" fontId="21" fillId="0" borderId="0"/>
    <xf numFmtId="0" fontId="26" fillId="0" borderId="0"/>
    <xf numFmtId="0" fontId="70" fillId="0" borderId="0" applyNumberFormat="0" applyFill="0" applyBorder="0" applyAlignment="0" applyProtection="0">
      <alignment vertical="top"/>
      <protection locked="0"/>
    </xf>
    <xf numFmtId="0" fontId="21"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6" fillId="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6"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6" fillId="1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6" fillId="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6" fillId="1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6" fillId="1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6" fillId="1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6" fillId="1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6" fillId="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6" fillId="1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6" fillId="10" borderId="0" applyNumberFormat="0" applyBorder="0" applyAlignment="0" applyProtection="0"/>
    <xf numFmtId="0" fontId="69" fillId="31" borderId="0" applyNumberFormat="0" applyBorder="0" applyAlignment="0" applyProtection="0"/>
    <xf numFmtId="0" fontId="27" fillId="9" borderId="0" applyNumberFormat="0" applyBorder="0" applyAlignment="0" applyProtection="0"/>
    <xf numFmtId="0" fontId="69" fillId="35" borderId="0" applyNumberFormat="0" applyBorder="0" applyAlignment="0" applyProtection="0"/>
    <xf numFmtId="0" fontId="27" fillId="11" borderId="0" applyNumberFormat="0" applyBorder="0" applyAlignment="0" applyProtection="0"/>
    <xf numFmtId="0" fontId="69" fillId="39" borderId="0" applyNumberFormat="0" applyBorder="0" applyAlignment="0" applyProtection="0"/>
    <xf numFmtId="0" fontId="27" fillId="13" borderId="0" applyNumberFormat="0" applyBorder="0" applyAlignment="0" applyProtection="0"/>
    <xf numFmtId="0" fontId="69" fillId="43" borderId="0" applyNumberFormat="0" applyBorder="0" applyAlignment="0" applyProtection="0"/>
    <xf numFmtId="0" fontId="27" fillId="8" borderId="0" applyNumberFormat="0" applyBorder="0" applyAlignment="0" applyProtection="0"/>
    <xf numFmtId="0" fontId="69" fillId="47" borderId="0" applyNumberFormat="0" applyBorder="0" applyAlignment="0" applyProtection="0"/>
    <xf numFmtId="0" fontId="27" fillId="9" borderId="0" applyNumberFormat="0" applyBorder="0" applyAlignment="0" applyProtection="0"/>
    <xf numFmtId="0" fontId="69" fillId="51" borderId="0" applyNumberFormat="0" applyBorder="0" applyAlignment="0" applyProtection="0"/>
    <xf numFmtId="0" fontId="27" fillId="10" borderId="0" applyNumberFormat="0" applyBorder="0" applyAlignment="0" applyProtection="0"/>
    <xf numFmtId="0" fontId="69" fillId="28" borderId="0" applyNumberFormat="0" applyBorder="0" applyAlignment="0" applyProtection="0"/>
    <xf numFmtId="0" fontId="27" fillId="9" borderId="0" applyNumberFormat="0" applyBorder="0" applyAlignment="0" applyProtection="0"/>
    <xf numFmtId="0" fontId="69" fillId="32" borderId="0" applyNumberFormat="0" applyBorder="0" applyAlignment="0" applyProtection="0"/>
    <xf numFmtId="0" fontId="27" fillId="52" borderId="0" applyNumberFormat="0" applyBorder="0" applyAlignment="0" applyProtection="0"/>
    <xf numFmtId="0" fontId="69" fillId="36" borderId="0" applyNumberFormat="0" applyBorder="0" applyAlignment="0" applyProtection="0"/>
    <xf numFmtId="0" fontId="27" fillId="52" borderId="0" applyNumberFormat="0" applyBorder="0" applyAlignment="0" applyProtection="0"/>
    <xf numFmtId="0" fontId="69" fillId="40" borderId="0" applyNumberFormat="0" applyBorder="0" applyAlignment="0" applyProtection="0"/>
    <xf numFmtId="0" fontId="27" fillId="53" borderId="0" applyNumberFormat="0" applyBorder="0" applyAlignment="0" applyProtection="0"/>
    <xf numFmtId="0" fontId="69" fillId="44" borderId="0" applyNumberFormat="0" applyBorder="0" applyAlignment="0" applyProtection="0"/>
    <xf numFmtId="0" fontId="27" fillId="9" borderId="0" applyNumberFormat="0" applyBorder="0" applyAlignment="0" applyProtection="0"/>
    <xf numFmtId="0" fontId="69" fillId="48" borderId="0" applyNumberFormat="0" applyBorder="0" applyAlignment="0" applyProtection="0"/>
    <xf numFmtId="0" fontId="27" fillId="54" borderId="0" applyNumberFormat="0" applyBorder="0" applyAlignment="0" applyProtection="0"/>
    <xf numFmtId="0" fontId="61" fillId="22" borderId="0" applyNumberFormat="0" applyBorder="0" applyAlignment="0" applyProtection="0"/>
    <xf numFmtId="0" fontId="71" fillId="55" borderId="0" applyNumberFormat="0" applyBorder="0" applyAlignment="0" applyProtection="0"/>
    <xf numFmtId="0" fontId="65" fillId="25" borderId="69" applyNumberFormat="0" applyAlignment="0" applyProtection="0"/>
    <xf numFmtId="0" fontId="72" fillId="7" borderId="75" applyNumberFormat="0" applyAlignment="0" applyProtection="0"/>
    <xf numFmtId="0" fontId="67" fillId="26" borderId="72" applyNumberFormat="0" applyAlignment="0" applyProtection="0"/>
    <xf numFmtId="0" fontId="73" fillId="56" borderId="76" applyNumberFormat="0" applyAlignment="0" applyProtection="0"/>
    <xf numFmtId="43" fontId="21" fillId="0" borderId="0" applyFont="0" applyFill="0" applyBorder="0" applyAlignment="0" applyProtection="0"/>
    <xf numFmtId="44" fontId="21" fillId="0" borderId="0" applyFont="0" applyFill="0" applyBorder="0" applyAlignment="0" applyProtection="0"/>
    <xf numFmtId="0" fontId="26" fillId="0" borderId="0"/>
    <xf numFmtId="0" fontId="26" fillId="0" borderId="0"/>
    <xf numFmtId="0" fontId="68" fillId="0" borderId="0" applyNumberFormat="0" applyFill="0" applyBorder="0" applyAlignment="0" applyProtection="0"/>
    <xf numFmtId="0" fontId="74" fillId="0" borderId="0" applyNumberFormat="0" applyFill="0" applyBorder="0" applyAlignment="0" applyProtection="0"/>
    <xf numFmtId="0" fontId="60" fillId="21" borderId="0" applyNumberFormat="0" applyBorder="0" applyAlignment="0" applyProtection="0"/>
    <xf numFmtId="0" fontId="75" fillId="57" borderId="0" applyNumberFormat="0" applyBorder="0" applyAlignment="0" applyProtection="0"/>
    <xf numFmtId="0" fontId="57" fillId="0" borderId="66" applyNumberFormat="0" applyFill="0" applyAlignment="0" applyProtection="0"/>
    <xf numFmtId="0" fontId="76" fillId="0" borderId="77" applyNumberFormat="0" applyFill="0" applyAlignment="0" applyProtection="0"/>
    <xf numFmtId="0" fontId="58" fillId="0" borderId="67" applyNumberFormat="0" applyFill="0" applyAlignment="0" applyProtection="0"/>
    <xf numFmtId="0" fontId="77" fillId="0" borderId="78" applyNumberFormat="0" applyFill="0" applyAlignment="0" applyProtection="0"/>
    <xf numFmtId="0" fontId="59" fillId="0" borderId="68" applyNumberFormat="0" applyFill="0" applyAlignment="0" applyProtection="0"/>
    <xf numFmtId="0" fontId="78" fillId="0" borderId="79" applyNumberFormat="0" applyFill="0" applyAlignment="0" applyProtection="0"/>
    <xf numFmtId="0" fontId="5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63" fillId="24" borderId="69" applyNumberFormat="0" applyAlignment="0" applyProtection="0"/>
    <xf numFmtId="0" fontId="80" fillId="10" borderId="75" applyNumberFormat="0" applyAlignment="0" applyProtection="0"/>
    <xf numFmtId="0" fontId="66" fillId="0" borderId="71" applyNumberFormat="0" applyFill="0" applyAlignment="0" applyProtection="0"/>
    <xf numFmtId="0" fontId="81" fillId="0" borderId="80" applyNumberFormat="0" applyFill="0" applyAlignment="0" applyProtection="0"/>
    <xf numFmtId="0" fontId="62" fillId="23" borderId="0" applyNumberFormat="0" applyBorder="0" applyAlignment="0" applyProtection="0"/>
    <xf numFmtId="0" fontId="82" fillId="13"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9" fillId="0" borderId="0"/>
    <xf numFmtId="0" fontId="29" fillId="0" borderId="0"/>
    <xf numFmtId="0" fontId="21" fillId="0" borderId="0"/>
    <xf numFmtId="0" fontId="1" fillId="0" borderId="0"/>
    <xf numFmtId="0" fontId="1" fillId="27" borderId="73" applyNumberFormat="0" applyFont="0" applyAlignment="0" applyProtection="0"/>
    <xf numFmtId="0" fontId="1" fillId="27" borderId="73" applyNumberFormat="0" applyFont="0" applyAlignment="0" applyProtection="0"/>
    <xf numFmtId="0" fontId="1" fillId="27" borderId="73" applyNumberFormat="0" applyFont="0" applyAlignment="0" applyProtection="0"/>
    <xf numFmtId="0" fontId="1" fillId="27" borderId="73" applyNumberFormat="0" applyFont="0" applyAlignment="0" applyProtection="0"/>
    <xf numFmtId="0" fontId="1" fillId="27" borderId="73" applyNumberFormat="0" applyFont="0" applyAlignment="0" applyProtection="0"/>
    <xf numFmtId="0" fontId="1" fillId="27" borderId="73" applyNumberFormat="0" applyFont="0" applyAlignment="0" applyProtection="0"/>
    <xf numFmtId="0" fontId="1" fillId="27" borderId="73" applyNumberFormat="0" applyFont="0" applyAlignment="0" applyProtection="0"/>
    <xf numFmtId="0" fontId="21" fillId="12" borderId="81" applyNumberFormat="0" applyFont="0" applyAlignment="0" applyProtection="0"/>
    <xf numFmtId="0" fontId="64" fillId="25" borderId="70" applyNumberFormat="0" applyAlignment="0" applyProtection="0"/>
    <xf numFmtId="0" fontId="83" fillId="7" borderId="82" applyNumberFormat="0" applyAlignment="0" applyProtection="0"/>
    <xf numFmtId="9" fontId="21" fillId="0" borderId="0" applyFont="0" applyFill="0" applyBorder="0" applyAlignment="0" applyProtection="0"/>
    <xf numFmtId="9" fontId="26" fillId="0" borderId="0" applyFont="0" applyFill="0" applyBorder="0" applyAlignment="0" applyProtection="0"/>
    <xf numFmtId="0" fontId="56" fillId="0" borderId="0" applyNumberFormat="0" applyFill="0" applyBorder="0" applyAlignment="0" applyProtection="0"/>
    <xf numFmtId="0" fontId="28" fillId="0" borderId="0" applyNumberFormat="0" applyFill="0" applyBorder="0" applyAlignment="0" applyProtection="0"/>
    <xf numFmtId="0" fontId="3" fillId="0" borderId="74" applyNumberFormat="0" applyFill="0" applyAlignment="0" applyProtection="0"/>
    <xf numFmtId="0" fontId="84" fillId="0" borderId="83" applyNumberFormat="0" applyFill="0" applyAlignment="0" applyProtection="0"/>
    <xf numFmtId="0" fontId="2" fillId="0" borderId="0" applyNumberFormat="0" applyFill="0" applyBorder="0" applyAlignment="0" applyProtection="0"/>
    <xf numFmtId="0" fontId="85" fillId="0" borderId="0" applyNumberFormat="0" applyFill="0" applyBorder="0" applyAlignment="0" applyProtection="0"/>
    <xf numFmtId="43" fontId="29" fillId="0" borderId="0" applyFont="0" applyFill="0" applyBorder="0" applyAlignment="0" applyProtection="0"/>
    <xf numFmtId="0" fontId="103" fillId="0" borderId="0"/>
    <xf numFmtId="44" fontId="29" fillId="0" borderId="0" applyFont="0" applyFill="0" applyBorder="0" applyAlignment="0" applyProtection="0"/>
    <xf numFmtId="9" fontId="29" fillId="0" borderId="0" applyFont="0" applyFill="0" applyBorder="0" applyAlignment="0" applyProtection="0"/>
  </cellStyleXfs>
  <cellXfs count="720">
    <xf numFmtId="0" fontId="0" fillId="0" borderId="0" xfId="0"/>
    <xf numFmtId="0" fontId="0" fillId="0" borderId="1"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4" fontId="0" fillId="0" borderId="1" xfId="0" applyNumberFormat="1" applyBorder="1"/>
    <xf numFmtId="0" fontId="3" fillId="0" borderId="0" xfId="0" applyFont="1"/>
    <xf numFmtId="4" fontId="0" fillId="0" borderId="1" xfId="1" applyNumberFormat="1" applyFont="1" applyBorder="1"/>
    <xf numFmtId="1" fontId="0" fillId="0" borderId="1" xfId="0" applyNumberFormat="1" applyBorder="1"/>
    <xf numFmtId="4" fontId="0" fillId="0" borderId="8" xfId="0" applyNumberFormat="1" applyBorder="1"/>
    <xf numFmtId="0" fontId="3" fillId="0" borderId="10" xfId="0" applyFont="1" applyBorder="1"/>
    <xf numFmtId="0" fontId="3" fillId="0" borderId="12" xfId="0" applyFont="1" applyBorder="1"/>
    <xf numFmtId="0" fontId="3" fillId="0" borderId="13" xfId="0" applyFont="1" applyBorder="1"/>
    <xf numFmtId="0" fontId="0" fillId="0" borderId="14" xfId="0" applyBorder="1"/>
    <xf numFmtId="4" fontId="0" fillId="0" borderId="0" xfId="0" applyNumberFormat="1" applyBorder="1"/>
    <xf numFmtId="0" fontId="0" fillId="0" borderId="0" xfId="0" applyProtection="1"/>
    <xf numFmtId="0" fontId="0" fillId="0" borderId="16" xfId="0" applyBorder="1" applyProtection="1"/>
    <xf numFmtId="0" fontId="0" fillId="2" borderId="16" xfId="0" applyFill="1" applyBorder="1" applyProtection="1"/>
    <xf numFmtId="0" fontId="0" fillId="2" borderId="17" xfId="0" applyFill="1" applyBorder="1" applyAlignment="1" applyProtection="1">
      <alignment horizontal="center"/>
    </xf>
    <xf numFmtId="0" fontId="0" fillId="2" borderId="17" xfId="0" applyFill="1" applyBorder="1" applyProtection="1"/>
    <xf numFmtId="0" fontId="0" fillId="2" borderId="18" xfId="0" applyFill="1" applyBorder="1" applyAlignment="1" applyProtection="1">
      <alignment horizontal="center"/>
    </xf>
    <xf numFmtId="0" fontId="15" fillId="0" borderId="16" xfId="0" applyFont="1" applyBorder="1" applyProtection="1"/>
    <xf numFmtId="0" fontId="0" fillId="4" borderId="16" xfId="0" applyFill="1" applyBorder="1" applyProtection="1"/>
    <xf numFmtId="0" fontId="0" fillId="4" borderId="17" xfId="0" applyFill="1" applyBorder="1" applyAlignment="1" applyProtection="1">
      <alignment horizontal="center"/>
    </xf>
    <xf numFmtId="0" fontId="0" fillId="4" borderId="17" xfId="0" applyFill="1" applyBorder="1" applyProtection="1"/>
    <xf numFmtId="0" fontId="0" fillId="4" borderId="18" xfId="0" applyFill="1" applyBorder="1" applyAlignment="1" applyProtection="1">
      <alignment horizontal="center"/>
    </xf>
    <xf numFmtId="0" fontId="0" fillId="4" borderId="19" xfId="0" applyFill="1" applyBorder="1" applyProtection="1"/>
    <xf numFmtId="0" fontId="0" fillId="4" borderId="21" xfId="0" applyFill="1" applyBorder="1" applyProtection="1"/>
    <xf numFmtId="0" fontId="0" fillId="4" borderId="20" xfId="0" applyFill="1" applyBorder="1" applyProtection="1"/>
    <xf numFmtId="0" fontId="0" fillId="3" borderId="0" xfId="0" applyFill="1" applyProtection="1"/>
    <xf numFmtId="0" fontId="0" fillId="3" borderId="0" xfId="0" applyFont="1" applyFill="1" applyBorder="1" applyAlignment="1" applyProtection="1">
      <alignment horizontal="left"/>
    </xf>
    <xf numFmtId="0" fontId="19" fillId="3" borderId="2" xfId="0" applyFont="1" applyFill="1" applyBorder="1" applyAlignment="1" applyProtection="1">
      <alignment horizontal="left"/>
    </xf>
    <xf numFmtId="0" fontId="19" fillId="3" borderId="3" xfId="0" applyFont="1" applyFill="1" applyBorder="1" applyAlignment="1" applyProtection="1">
      <alignment horizontal="left"/>
    </xf>
    <xf numFmtId="0" fontId="19" fillId="3" borderId="4" xfId="0" applyFont="1" applyFill="1" applyBorder="1" applyAlignment="1" applyProtection="1">
      <alignment horizontal="left"/>
    </xf>
    <xf numFmtId="0" fontId="8" fillId="3" borderId="0" xfId="0" applyFont="1" applyFill="1" applyProtection="1"/>
    <xf numFmtId="10" fontId="0" fillId="3" borderId="1" xfId="0" applyNumberFormat="1" applyFill="1" applyBorder="1" applyProtection="1">
      <protection locked="0"/>
    </xf>
    <xf numFmtId="0" fontId="4" fillId="3" borderId="1" xfId="0" applyFont="1" applyFill="1" applyBorder="1" applyAlignment="1" applyProtection="1">
      <alignment horizontal="left" vertical="top" wrapText="1"/>
      <protection locked="0"/>
    </xf>
    <xf numFmtId="49" fontId="0" fillId="3" borderId="1" xfId="0" applyNumberFormat="1" applyFill="1" applyBorder="1" applyProtection="1">
      <protection locked="0"/>
    </xf>
    <xf numFmtId="4" fontId="0" fillId="3" borderId="1" xfId="0" applyNumberFormat="1" applyFill="1" applyBorder="1" applyProtection="1">
      <protection locked="0"/>
    </xf>
    <xf numFmtId="0" fontId="4" fillId="3" borderId="1" xfId="0" applyFont="1" applyFill="1" applyBorder="1" applyAlignment="1" applyProtection="1">
      <alignment horizontal="left" vertical="top" wrapText="1"/>
    </xf>
    <xf numFmtId="0" fontId="19" fillId="3" borderId="26" xfId="0" applyFont="1" applyFill="1" applyBorder="1" applyAlignment="1" applyProtection="1">
      <alignment horizontal="left"/>
    </xf>
    <xf numFmtId="0" fontId="19" fillId="3" borderId="0" xfId="0" applyFont="1" applyFill="1" applyBorder="1" applyAlignment="1" applyProtection="1">
      <alignment horizontal="left"/>
    </xf>
    <xf numFmtId="0" fontId="19" fillId="3" borderId="27" xfId="0" applyFont="1" applyFill="1" applyBorder="1" applyAlignment="1" applyProtection="1">
      <alignment horizontal="left"/>
    </xf>
    <xf numFmtId="0" fontId="9" fillId="3" borderId="2" xfId="0" applyFont="1" applyFill="1" applyBorder="1" applyAlignment="1" applyProtection="1">
      <alignment horizontal="center"/>
    </xf>
    <xf numFmtId="0" fontId="9" fillId="3" borderId="3" xfId="0" applyFont="1" applyFill="1" applyBorder="1" applyAlignment="1" applyProtection="1">
      <alignment horizontal="center"/>
    </xf>
    <xf numFmtId="0" fontId="9" fillId="3" borderId="4" xfId="0" applyFont="1" applyFill="1" applyBorder="1" applyAlignment="1" applyProtection="1">
      <alignment horizontal="center"/>
    </xf>
    <xf numFmtId="9" fontId="0" fillId="0" borderId="0" xfId="0" applyNumberFormat="1" applyBorder="1"/>
    <xf numFmtId="9" fontId="0" fillId="0" borderId="8" xfId="0" applyNumberFormat="1" applyBorder="1"/>
    <xf numFmtId="0" fontId="0" fillId="3" borderId="0" xfId="0" applyFill="1" applyAlignment="1" applyProtection="1">
      <alignment vertical="top"/>
    </xf>
    <xf numFmtId="0" fontId="0" fillId="0" borderId="2" xfId="0" applyBorder="1" applyProtection="1"/>
    <xf numFmtId="0" fontId="0" fillId="6" borderId="16" xfId="0" applyFill="1" applyBorder="1" applyProtection="1"/>
    <xf numFmtId="0" fontId="0" fillId="6" borderId="17" xfId="0" applyFill="1" applyBorder="1" applyAlignment="1" applyProtection="1">
      <alignment horizontal="center"/>
    </xf>
    <xf numFmtId="0" fontId="0" fillId="6" borderId="17" xfId="0" applyFill="1" applyBorder="1" applyAlignment="1" applyProtection="1">
      <alignment horizontal="center" vertical="top"/>
    </xf>
    <xf numFmtId="0" fontId="0" fillId="6" borderId="17" xfId="0" applyFill="1" applyBorder="1" applyProtection="1"/>
    <xf numFmtId="0" fontId="0" fillId="6" borderId="18" xfId="0" applyFill="1" applyBorder="1" applyAlignment="1" applyProtection="1">
      <alignment horizontal="center"/>
    </xf>
    <xf numFmtId="0" fontId="20" fillId="3" borderId="19" xfId="2" applyFill="1" applyBorder="1" applyProtection="1"/>
    <xf numFmtId="0" fontId="0" fillId="3" borderId="21" xfId="0" applyFill="1" applyBorder="1" applyProtection="1"/>
    <xf numFmtId="0" fontId="0" fillId="3" borderId="21" xfId="0" applyFill="1" applyBorder="1" applyAlignment="1" applyProtection="1">
      <alignment vertical="top"/>
    </xf>
    <xf numFmtId="0" fontId="0" fillId="3" borderId="20" xfId="0" applyFill="1" applyBorder="1" applyProtection="1"/>
    <xf numFmtId="0" fontId="22" fillId="6" borderId="21" xfId="3" applyFont="1" applyFill="1" applyBorder="1"/>
    <xf numFmtId="0" fontId="22" fillId="6" borderId="20" xfId="3" applyFont="1" applyFill="1" applyBorder="1"/>
    <xf numFmtId="0" fontId="7" fillId="0" borderId="28" xfId="3" applyFont="1" applyBorder="1" applyAlignment="1" applyProtection="1">
      <alignment vertical="center" wrapText="1"/>
    </xf>
    <xf numFmtId="0" fontId="7" fillId="0" borderId="29" xfId="3" applyFont="1" applyBorder="1" applyAlignment="1" applyProtection="1">
      <alignment horizontal="left" vertical="center" wrapText="1"/>
    </xf>
    <xf numFmtId="0" fontId="7" fillId="0" borderId="30" xfId="3" applyFont="1" applyBorder="1" applyAlignment="1" applyProtection="1">
      <alignment horizontal="center" vertical="center" wrapText="1"/>
    </xf>
    <xf numFmtId="0" fontId="7" fillId="0" borderId="18" xfId="3" applyFont="1" applyBorder="1" applyAlignment="1" applyProtection="1">
      <alignment horizontal="center" vertical="center" wrapText="1"/>
    </xf>
    <xf numFmtId="0" fontId="24" fillId="6" borderId="17" xfId="3" applyFont="1" applyFill="1" applyBorder="1" applyAlignment="1">
      <alignment vertical="center"/>
    </xf>
    <xf numFmtId="0" fontId="22" fillId="6" borderId="18" xfId="3" applyFont="1" applyFill="1" applyBorder="1"/>
    <xf numFmtId="0" fontId="24" fillId="6" borderId="44" xfId="3" applyFont="1" applyFill="1" applyBorder="1" applyAlignment="1">
      <alignment vertical="center"/>
    </xf>
    <xf numFmtId="0" fontId="22" fillId="6" borderId="45" xfId="3" applyFont="1" applyFill="1" applyBorder="1"/>
    <xf numFmtId="0" fontId="0" fillId="6" borderId="19" xfId="0" applyFill="1" applyBorder="1" applyProtection="1"/>
    <xf numFmtId="0" fontId="0" fillId="6" borderId="21" xfId="0" applyFill="1" applyBorder="1" applyProtection="1"/>
    <xf numFmtId="0" fontId="0" fillId="6" borderId="20" xfId="0" applyFill="1" applyBorder="1" applyProtection="1"/>
    <xf numFmtId="0" fontId="0" fillId="0" borderId="0" xfId="0" applyAlignment="1" applyProtection="1">
      <alignment vertical="top"/>
    </xf>
    <xf numFmtId="0" fontId="29" fillId="3" borderId="0" xfId="0" applyFont="1" applyFill="1"/>
    <xf numFmtId="0" fontId="9" fillId="3" borderId="0" xfId="0" applyFont="1" applyFill="1" applyAlignment="1"/>
    <xf numFmtId="0" fontId="30" fillId="3" borderId="0" xfId="0" applyFont="1" applyFill="1" applyAlignment="1">
      <alignment horizontal="left"/>
    </xf>
    <xf numFmtId="0" fontId="31" fillId="16" borderId="39" xfId="0" applyFont="1" applyFill="1" applyBorder="1" applyAlignment="1">
      <alignment horizontal="left" vertical="top" wrapText="1"/>
    </xf>
    <xf numFmtId="0" fontId="31" fillId="16" borderId="8" xfId="0" applyFont="1" applyFill="1" applyBorder="1" applyAlignment="1">
      <alignment horizontal="left" vertical="top" wrapText="1"/>
    </xf>
    <xf numFmtId="0" fontId="31" fillId="16" borderId="46" xfId="0" applyFont="1" applyFill="1" applyBorder="1" applyAlignment="1">
      <alignment vertical="top" wrapText="1"/>
    </xf>
    <xf numFmtId="0" fontId="31" fillId="16" borderId="46" xfId="0" applyFont="1" applyFill="1" applyBorder="1" applyAlignment="1">
      <alignment horizontal="center" vertical="top" wrapText="1"/>
    </xf>
    <xf numFmtId="0" fontId="30" fillId="17" borderId="32" xfId="0" applyFont="1" applyFill="1" applyBorder="1" applyAlignment="1">
      <alignment vertical="center" wrapText="1"/>
    </xf>
    <xf numFmtId="0" fontId="34" fillId="3" borderId="0" xfId="0" applyFont="1" applyFill="1" applyBorder="1" applyAlignment="1">
      <alignment horizontal="left" wrapText="1"/>
    </xf>
    <xf numFmtId="0" fontId="30" fillId="3" borderId="0" xfId="0" applyFont="1" applyFill="1" applyBorder="1" applyAlignment="1">
      <alignment horizontal="left" wrapText="1"/>
    </xf>
    <xf numFmtId="0" fontId="30" fillId="16" borderId="47" xfId="0" applyFont="1" applyFill="1" applyBorder="1" applyAlignment="1">
      <alignment vertical="center" wrapText="1"/>
    </xf>
    <xf numFmtId="0" fontId="32" fillId="18" borderId="43" xfId="0" applyFont="1" applyFill="1" applyBorder="1" applyAlignment="1">
      <alignment horizontal="center" vertical="center" wrapText="1"/>
    </xf>
    <xf numFmtId="0" fontId="32" fillId="18" borderId="44" xfId="0" applyFont="1" applyFill="1" applyBorder="1" applyAlignment="1">
      <alignment horizontal="center" vertical="center" wrapText="1"/>
    </xf>
    <xf numFmtId="0" fontId="30" fillId="18" borderId="44" xfId="0" applyFont="1" applyFill="1" applyBorder="1" applyAlignment="1">
      <alignment horizontal="center" vertical="center" wrapText="1"/>
    </xf>
    <xf numFmtId="0" fontId="29" fillId="18" borderId="45" xfId="0" applyFont="1" applyFill="1" applyBorder="1" applyAlignment="1">
      <alignment horizontal="left" vertical="center" wrapText="1"/>
    </xf>
    <xf numFmtId="0" fontId="29" fillId="18" borderId="48" xfId="0" applyFont="1" applyFill="1" applyBorder="1" applyAlignment="1">
      <alignment horizontal="left" vertical="center" wrapText="1"/>
    </xf>
    <xf numFmtId="0" fontId="30" fillId="17" borderId="1" xfId="0" applyFont="1" applyFill="1" applyBorder="1" applyAlignment="1">
      <alignment horizontal="center" wrapText="1"/>
    </xf>
    <xf numFmtId="0" fontId="30" fillId="17" borderId="1" xfId="0" applyFont="1" applyFill="1" applyBorder="1" applyAlignment="1">
      <alignment vertical="center" wrapText="1"/>
    </xf>
    <xf numFmtId="0" fontId="34" fillId="3" borderId="0" xfId="0" applyFont="1" applyFill="1"/>
    <xf numFmtId="0" fontId="9" fillId="17" borderId="1" xfId="0" applyFont="1" applyFill="1" applyBorder="1" applyAlignment="1">
      <alignment horizontal="center" vertical="center" wrapText="1"/>
    </xf>
    <xf numFmtId="0" fontId="29" fillId="3" borderId="0" xfId="0" applyFont="1" applyFill="1" applyBorder="1" applyAlignment="1">
      <alignment horizontal="left" vertical="center" wrapText="1"/>
    </xf>
    <xf numFmtId="0" fontId="29" fillId="3" borderId="6" xfId="0" applyFont="1" applyFill="1" applyBorder="1"/>
    <xf numFmtId="0" fontId="29" fillId="3" borderId="0" xfId="0" applyFont="1" applyFill="1" applyBorder="1"/>
    <xf numFmtId="0" fontId="31" fillId="16" borderId="32" xfId="0" applyFont="1" applyFill="1" applyBorder="1" applyAlignment="1">
      <alignment horizontal="center" vertical="center" wrapText="1"/>
    </xf>
    <xf numFmtId="0" fontId="30" fillId="17" borderId="32" xfId="0" applyFont="1" applyFill="1" applyBorder="1" applyAlignment="1">
      <alignment horizontal="left" wrapText="1"/>
    </xf>
    <xf numFmtId="0" fontId="30" fillId="16" borderId="1" xfId="0" applyFont="1" applyFill="1" applyBorder="1" applyAlignment="1">
      <alignment horizontal="left" vertical="center" wrapText="1"/>
    </xf>
    <xf numFmtId="0" fontId="29" fillId="17" borderId="1" xfId="0" applyFont="1" applyFill="1" applyBorder="1" applyAlignment="1">
      <alignment horizontal="left" vertical="center" wrapText="1"/>
    </xf>
    <xf numFmtId="0" fontId="29" fillId="3" borderId="0" xfId="0" applyFont="1" applyFill="1" applyAlignment="1"/>
    <xf numFmtId="0" fontId="31" fillId="16" borderId="35" xfId="0" applyFont="1" applyFill="1" applyBorder="1" applyAlignment="1">
      <alignment horizontal="left" vertical="top" wrapText="1"/>
    </xf>
    <xf numFmtId="0" fontId="31" fillId="16" borderId="5" xfId="0" applyFont="1" applyFill="1" applyBorder="1" applyAlignment="1">
      <alignment horizontal="left" vertical="top" wrapText="1"/>
    </xf>
    <xf numFmtId="0" fontId="31" fillId="16" borderId="16" xfId="0" applyFont="1" applyFill="1" applyBorder="1" applyAlignment="1">
      <alignment horizontal="center" vertical="top" wrapText="1"/>
    </xf>
    <xf numFmtId="0" fontId="31" fillId="16" borderId="49" xfId="0" applyFont="1" applyFill="1" applyBorder="1" applyAlignment="1">
      <alignment horizontal="center" vertical="top" wrapText="1"/>
    </xf>
    <xf numFmtId="0" fontId="30" fillId="17" borderId="1" xfId="0" applyFont="1" applyFill="1" applyBorder="1" applyAlignment="1">
      <alignment horizontal="left" vertical="center" wrapText="1"/>
    </xf>
    <xf numFmtId="0" fontId="30" fillId="17" borderId="1" xfId="0" applyFont="1" applyFill="1" applyBorder="1" applyAlignment="1">
      <alignment horizontal="left" wrapText="1"/>
    </xf>
    <xf numFmtId="0" fontId="29" fillId="3" borderId="0" xfId="0" applyFont="1" applyFill="1" applyAlignment="1">
      <alignment horizontal="left" vertical="center"/>
    </xf>
    <xf numFmtId="0" fontId="29" fillId="3" borderId="0" xfId="0" applyFont="1" applyFill="1" applyAlignment="1">
      <alignment horizontal="left" vertical="center" wrapText="1"/>
    </xf>
    <xf numFmtId="0" fontId="29" fillId="3" borderId="0" xfId="0" applyFont="1" applyFill="1" applyAlignment="1">
      <alignment horizontal="left"/>
    </xf>
    <xf numFmtId="0" fontId="29" fillId="3" borderId="0" xfId="0" applyFont="1" applyFill="1" applyAlignment="1">
      <alignment horizontal="left" wrapText="1"/>
    </xf>
    <xf numFmtId="0" fontId="38" fillId="3" borderId="0" xfId="0" applyFont="1" applyFill="1"/>
    <xf numFmtId="0" fontId="30" fillId="3" borderId="0" xfId="0" applyFont="1" applyFill="1" applyBorder="1" applyAlignment="1">
      <alignment horizontal="left" vertical="center" wrapText="1"/>
    </xf>
    <xf numFmtId="0" fontId="29" fillId="3" borderId="0" xfId="0" applyFont="1" applyFill="1" applyAlignment="1">
      <alignment horizontal="center" vertical="center"/>
    </xf>
    <xf numFmtId="0" fontId="29" fillId="3" borderId="0" xfId="0" applyFont="1" applyFill="1" applyAlignment="1">
      <alignment vertical="center"/>
    </xf>
    <xf numFmtId="0" fontId="39" fillId="17" borderId="1" xfId="0" applyFont="1" applyFill="1" applyBorder="1" applyAlignment="1">
      <alignment horizontal="left" vertical="center" wrapText="1"/>
    </xf>
    <xf numFmtId="0" fontId="29" fillId="17" borderId="1" xfId="0" applyFont="1" applyFill="1" applyBorder="1" applyAlignment="1">
      <alignment horizontal="center" vertical="center" wrapText="1"/>
    </xf>
    <xf numFmtId="0" fontId="29" fillId="16" borderId="1" xfId="0" applyFont="1" applyFill="1" applyBorder="1" applyAlignment="1">
      <alignment horizontal="left" vertical="center" wrapText="1"/>
    </xf>
    <xf numFmtId="0" fontId="29" fillId="16" borderId="1" xfId="0" applyFont="1" applyFill="1" applyBorder="1" applyAlignment="1">
      <alignment vertical="center" wrapText="1"/>
    </xf>
    <xf numFmtId="0" fontId="29" fillId="16" borderId="1" xfId="0" applyFont="1" applyFill="1" applyBorder="1" applyAlignment="1">
      <alignment horizontal="center" vertical="center"/>
    </xf>
    <xf numFmtId="0" fontId="29" fillId="17" borderId="1" xfId="0" applyFont="1" applyFill="1" applyBorder="1" applyAlignment="1">
      <alignment horizontal="center" vertical="center"/>
    </xf>
    <xf numFmtId="0" fontId="9" fillId="0" borderId="0" xfId="0" applyFont="1" applyFill="1" applyBorder="1" applyAlignment="1">
      <alignment horizontal="center" wrapText="1"/>
    </xf>
    <xf numFmtId="0" fontId="41" fillId="17" borderId="5" xfId="0" applyFont="1" applyFill="1" applyBorder="1" applyAlignment="1">
      <alignment vertical="center"/>
    </xf>
    <xf numFmtId="0" fontId="29" fillId="17" borderId="7" xfId="0" applyFont="1" applyFill="1" applyBorder="1"/>
    <xf numFmtId="0" fontId="42" fillId="17" borderId="8" xfId="0" applyFont="1" applyFill="1" applyBorder="1" applyAlignment="1">
      <alignment vertical="center"/>
    </xf>
    <xf numFmtId="0" fontId="29" fillId="17" borderId="9" xfId="0" applyFont="1" applyFill="1" applyBorder="1"/>
    <xf numFmtId="0" fontId="42" fillId="17" borderId="5" xfId="0" applyFont="1" applyFill="1" applyBorder="1" applyAlignment="1">
      <alignment vertical="center"/>
    </xf>
    <xf numFmtId="0" fontId="42" fillId="17" borderId="8" xfId="0" applyFont="1" applyFill="1" applyBorder="1" applyAlignment="1">
      <alignment horizontal="left" vertical="center" indent="4"/>
    </xf>
    <xf numFmtId="0" fontId="43" fillId="17" borderId="8" xfId="0" applyFont="1" applyFill="1" applyBorder="1" applyAlignment="1">
      <alignment vertical="center"/>
    </xf>
    <xf numFmtId="0" fontId="43" fillId="17" borderId="10" xfId="0" applyFont="1" applyFill="1" applyBorder="1" applyAlignment="1">
      <alignment vertical="center"/>
    </xf>
    <xf numFmtId="0" fontId="29" fillId="17" borderId="12" xfId="0" applyFont="1" applyFill="1" applyBorder="1"/>
    <xf numFmtId="0" fontId="3" fillId="6" borderId="51" xfId="0" applyFont="1" applyFill="1" applyBorder="1" applyAlignment="1">
      <alignment horizontal="center" vertical="top" wrapText="1"/>
    </xf>
    <xf numFmtId="0" fontId="3" fillId="6" borderId="52" xfId="0" applyFont="1" applyFill="1" applyBorder="1" applyAlignment="1">
      <alignment horizontal="center" vertical="top" wrapText="1"/>
    </xf>
    <xf numFmtId="0" fontId="3" fillId="6" borderId="53" xfId="0" applyFont="1" applyFill="1" applyBorder="1" applyAlignment="1">
      <alignment horizontal="center" vertical="top" wrapText="1"/>
    </xf>
    <xf numFmtId="0" fontId="0" fillId="0" borderId="0" xfId="0" applyAlignment="1">
      <alignment horizontal="center"/>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3" borderId="19" xfId="0" applyFill="1" applyBorder="1" applyAlignment="1" applyProtection="1">
      <alignment horizontal="left"/>
    </xf>
    <xf numFmtId="0" fontId="0" fillId="3" borderId="21" xfId="0" applyFill="1" applyBorder="1" applyAlignment="1" applyProtection="1">
      <alignment horizontal="left"/>
    </xf>
    <xf numFmtId="0" fontId="0" fillId="3" borderId="20" xfId="0" applyFill="1" applyBorder="1" applyAlignment="1" applyProtection="1">
      <alignment horizontal="left"/>
    </xf>
    <xf numFmtId="0" fontId="18" fillId="3" borderId="26" xfId="0" applyFont="1" applyFill="1" applyBorder="1" applyAlignment="1" applyProtection="1">
      <alignment horizontal="left"/>
    </xf>
    <xf numFmtId="0" fontId="0" fillId="4" borderId="17" xfId="0" applyFill="1" applyBorder="1" applyAlignment="1" applyProtection="1">
      <alignment horizontal="center"/>
    </xf>
    <xf numFmtId="0" fontId="0" fillId="4" borderId="18" xfId="0" applyFill="1" applyBorder="1" applyAlignment="1" applyProtection="1">
      <alignment horizontal="center"/>
    </xf>
    <xf numFmtId="0" fontId="30" fillId="16" borderId="1"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30" fillId="17" borderId="35" xfId="0" applyFont="1" applyFill="1" applyBorder="1" applyAlignment="1">
      <alignment horizontal="center" vertical="center" wrapText="1"/>
    </xf>
    <xf numFmtId="0" fontId="30" fillId="17" borderId="32" xfId="0" applyFont="1" applyFill="1" applyBorder="1" applyAlignment="1">
      <alignment horizontal="left" vertical="center" wrapText="1"/>
    </xf>
    <xf numFmtId="0" fontId="29" fillId="17" borderId="35" xfId="0" applyFont="1" applyFill="1" applyBorder="1" applyAlignment="1">
      <alignment horizontal="left" vertical="center" wrapText="1"/>
    </xf>
    <xf numFmtId="0" fontId="46" fillId="0" borderId="16" xfId="0" applyFont="1" applyBorder="1" applyAlignment="1" applyProtection="1"/>
    <xf numFmtId="0" fontId="0" fillId="3" borderId="1" xfId="0" applyFill="1" applyBorder="1" applyAlignment="1" applyProtection="1">
      <protection locked="0"/>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3" borderId="27" xfId="0" applyFill="1" applyBorder="1" applyProtection="1"/>
    <xf numFmtId="0" fontId="0" fillId="3" borderId="0" xfId="0" applyFill="1"/>
    <xf numFmtId="0" fontId="0" fillId="3" borderId="0" xfId="0" applyFill="1" applyAlignment="1">
      <alignment horizontal="center"/>
    </xf>
    <xf numFmtId="0" fontId="7" fillId="3" borderId="0" xfId="0" applyFont="1" applyFill="1"/>
    <xf numFmtId="0" fontId="0" fillId="2" borderId="0" xfId="0" applyFill="1" applyBorder="1" applyAlignment="1" applyProtection="1">
      <alignment horizontal="left"/>
    </xf>
    <xf numFmtId="10" fontId="0" fillId="2" borderId="1" xfId="1" applyNumberFormat="1" applyFont="1" applyFill="1" applyBorder="1" applyProtection="1"/>
    <xf numFmtId="10" fontId="0" fillId="2" borderId="1" xfId="0" applyNumberFormat="1" applyFill="1" applyBorder="1" applyProtection="1"/>
    <xf numFmtId="0" fontId="0" fillId="2" borderId="1" xfId="0" applyFill="1" applyBorder="1" applyProtection="1"/>
    <xf numFmtId="0" fontId="6" fillId="2" borderId="0" xfId="0" applyFont="1" applyFill="1" applyBorder="1" applyAlignment="1" applyProtection="1">
      <alignment horizontal="left"/>
    </xf>
    <xf numFmtId="0" fontId="0" fillId="4" borderId="0" xfId="0" applyFill="1" applyBorder="1" applyAlignment="1" applyProtection="1">
      <alignment horizontal="left"/>
    </xf>
    <xf numFmtId="9" fontId="6" fillId="4" borderId="8" xfId="0" applyNumberFormat="1" applyFont="1" applyFill="1" applyBorder="1" applyAlignment="1" applyProtection="1">
      <alignment horizontal="left"/>
    </xf>
    <xf numFmtId="0" fontId="0" fillId="4" borderId="0" xfId="0" applyFill="1" applyProtection="1"/>
    <xf numFmtId="0" fontId="0" fillId="4" borderId="0" xfId="0" applyFill="1" applyAlignment="1" applyProtection="1">
      <alignment horizontal="left"/>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10" fillId="3" borderId="26" xfId="0" applyFont="1" applyFill="1" applyBorder="1" applyAlignment="1" applyProtection="1">
      <alignment horizontal="left"/>
    </xf>
    <xf numFmtId="0" fontId="45" fillId="3" borderId="16" xfId="0" applyFont="1" applyFill="1" applyBorder="1" applyAlignment="1" applyProtection="1">
      <alignment wrapText="1"/>
    </xf>
    <xf numFmtId="0" fontId="45" fillId="0" borderId="16" xfId="0" applyFont="1" applyBorder="1" applyAlignment="1" applyProtection="1">
      <alignment wrapText="1"/>
    </xf>
    <xf numFmtId="166" fontId="0" fillId="0" borderId="8" xfId="0" applyNumberFormat="1" applyBorder="1"/>
    <xf numFmtId="0" fontId="0" fillId="2" borderId="18" xfId="0" applyFill="1" applyBorder="1" applyProtection="1"/>
    <xf numFmtId="0" fontId="0" fillId="3" borderId="1" xfId="0" applyFill="1" applyBorder="1" applyProtection="1">
      <protection locked="0"/>
    </xf>
    <xf numFmtId="0" fontId="0" fillId="20" borderId="8" xfId="0" applyFill="1" applyBorder="1" applyProtection="1"/>
    <xf numFmtId="0" fontId="0" fillId="20" borderId="0" xfId="0" applyFill="1" applyBorder="1" applyProtection="1"/>
    <xf numFmtId="0" fontId="0" fillId="20" borderId="9" xfId="0" applyFill="1" applyBorder="1" applyProtection="1"/>
    <xf numFmtId="0" fontId="0" fillId="20" borderId="8" xfId="0" applyFill="1" applyBorder="1" applyAlignment="1" applyProtection="1">
      <alignment horizontal="right"/>
    </xf>
    <xf numFmtId="0" fontId="0" fillId="20" borderId="0" xfId="0" applyFill="1" applyProtection="1"/>
    <xf numFmtId="0" fontId="0" fillId="20" borderId="0" xfId="0" applyFill="1" applyBorder="1" applyAlignment="1" applyProtection="1">
      <alignment horizontal="right"/>
    </xf>
    <xf numFmtId="0" fontId="2" fillId="20" borderId="0" xfId="0" applyFont="1" applyFill="1" applyBorder="1" applyProtection="1"/>
    <xf numFmtId="9" fontId="3" fillId="2" borderId="1" xfId="0" applyNumberFormat="1" applyFont="1" applyFill="1" applyBorder="1" applyAlignment="1" applyProtection="1"/>
    <xf numFmtId="0" fontId="6" fillId="20" borderId="8" xfId="0" applyFont="1" applyFill="1" applyBorder="1" applyAlignment="1" applyProtection="1">
      <alignment horizontal="center"/>
    </xf>
    <xf numFmtId="0" fontId="6" fillId="20" borderId="0" xfId="0" applyFont="1" applyFill="1" applyBorder="1" applyAlignment="1" applyProtection="1">
      <alignment horizontal="left"/>
    </xf>
    <xf numFmtId="0" fontId="6" fillId="20" borderId="0" xfId="0" applyFont="1" applyFill="1" applyBorder="1" applyAlignment="1" applyProtection="1">
      <alignment horizontal="center"/>
    </xf>
    <xf numFmtId="0" fontId="6" fillId="20" borderId="9" xfId="0" applyFont="1" applyFill="1" applyBorder="1" applyAlignment="1" applyProtection="1">
      <alignment horizontal="left"/>
    </xf>
    <xf numFmtId="0" fontId="0" fillId="20" borderId="8" xfId="0" applyFill="1" applyBorder="1" applyAlignment="1" applyProtection="1">
      <alignment horizontal="left"/>
    </xf>
    <xf numFmtId="0" fontId="0" fillId="20" borderId="0" xfId="0" applyFill="1" applyBorder="1" applyAlignment="1" applyProtection="1">
      <alignment horizontal="left"/>
    </xf>
    <xf numFmtId="0" fontId="0" fillId="20" borderId="9" xfId="0" applyFill="1" applyBorder="1" applyAlignment="1" applyProtection="1">
      <alignment horizontal="left"/>
    </xf>
    <xf numFmtId="0" fontId="45" fillId="20" borderId="0" xfId="0" applyFont="1" applyFill="1" applyAlignment="1"/>
    <xf numFmtId="0" fontId="0" fillId="20" borderId="0" xfId="0" applyFill="1" applyAlignment="1"/>
    <xf numFmtId="0" fontId="0" fillId="20" borderId="0" xfId="0" applyFill="1" applyBorder="1" applyAlignment="1" applyProtection="1">
      <protection locked="0"/>
    </xf>
    <xf numFmtId="0" fontId="45" fillId="20" borderId="0" xfId="0" applyFont="1" applyFill="1" applyBorder="1" applyProtection="1"/>
    <xf numFmtId="9" fontId="0" fillId="20" borderId="0" xfId="0" applyNumberFormat="1" applyFill="1" applyAlignment="1" applyProtection="1">
      <alignment horizontal="left"/>
    </xf>
    <xf numFmtId="0" fontId="53" fillId="20" borderId="0" xfId="0" applyFont="1" applyFill="1" applyAlignment="1"/>
    <xf numFmtId="10" fontId="2" fillId="20" borderId="0" xfId="0" applyNumberFormat="1" applyFont="1" applyFill="1" applyBorder="1" applyProtection="1"/>
    <xf numFmtId="0" fontId="3" fillId="20" borderId="8" xfId="0" applyFont="1" applyFill="1" applyBorder="1" applyAlignment="1" applyProtection="1"/>
    <xf numFmtId="0" fontId="3" fillId="20" borderId="0" xfId="0" applyFont="1" applyFill="1" applyBorder="1" applyAlignment="1" applyProtection="1"/>
    <xf numFmtId="0" fontId="3" fillId="20" borderId="9" xfId="0" applyFont="1" applyFill="1" applyBorder="1" applyAlignment="1" applyProtection="1"/>
    <xf numFmtId="0" fontId="3" fillId="20" borderId="8" xfId="0" applyFont="1" applyFill="1" applyBorder="1" applyAlignment="1" applyProtection="1">
      <alignment horizontal="center"/>
    </xf>
    <xf numFmtId="0" fontId="0" fillId="20" borderId="0" xfId="0" applyFont="1" applyFill="1" applyBorder="1" applyAlignment="1" applyProtection="1">
      <alignment horizontal="left"/>
    </xf>
    <xf numFmtId="0" fontId="3" fillId="20" borderId="0" xfId="0" applyFont="1" applyFill="1" applyBorder="1" applyAlignment="1" applyProtection="1">
      <alignment horizontal="center"/>
    </xf>
    <xf numFmtId="0" fontId="3" fillId="20" borderId="9" xfId="0" applyFont="1" applyFill="1" applyBorder="1" applyAlignment="1" applyProtection="1">
      <alignment horizontal="center"/>
    </xf>
    <xf numFmtId="0" fontId="0" fillId="20" borderId="8" xfId="0" applyFill="1" applyBorder="1" applyAlignment="1" applyProtection="1">
      <alignment horizontal="center"/>
    </xf>
    <xf numFmtId="0" fontId="0" fillId="20" borderId="0" xfId="0" applyFill="1" applyBorder="1" applyAlignment="1" applyProtection="1">
      <alignment horizontal="center"/>
    </xf>
    <xf numFmtId="0" fontId="0" fillId="20" borderId="9" xfId="0" applyFill="1" applyBorder="1" applyAlignment="1" applyProtection="1">
      <alignment horizontal="center"/>
    </xf>
    <xf numFmtId="0" fontId="4" fillId="20" borderId="0" xfId="0" applyFont="1" applyFill="1" applyBorder="1" applyAlignment="1" applyProtection="1">
      <alignment horizontal="left" vertical="top" wrapText="1"/>
      <protection locked="0"/>
    </xf>
    <xf numFmtId="10" fontId="0" fillId="20" borderId="0" xfId="0" applyNumberFormat="1" applyFill="1" applyBorder="1" applyProtection="1"/>
    <xf numFmtId="0" fontId="7" fillId="20" borderId="8" xfId="0" applyFont="1" applyFill="1" applyBorder="1" applyAlignment="1" applyProtection="1"/>
    <xf numFmtId="0" fontId="7" fillId="20" borderId="0" xfId="0" applyFont="1" applyFill="1" applyBorder="1" applyAlignment="1" applyProtection="1"/>
    <xf numFmtId="0" fontId="7" fillId="20" borderId="9" xfId="0" applyFont="1" applyFill="1" applyBorder="1" applyAlignment="1" applyProtection="1"/>
    <xf numFmtId="0" fontId="5" fillId="20" borderId="8" xfId="0" applyFont="1" applyFill="1" applyBorder="1" applyAlignment="1" applyProtection="1">
      <alignment horizontal="center"/>
    </xf>
    <xf numFmtId="0" fontId="5" fillId="20" borderId="0" xfId="0" applyFont="1" applyFill="1" applyBorder="1" applyAlignment="1" applyProtection="1">
      <alignment horizontal="center"/>
    </xf>
    <xf numFmtId="0" fontId="5" fillId="20" borderId="9" xfId="0" applyFont="1" applyFill="1" applyBorder="1" applyAlignment="1" applyProtection="1">
      <alignment horizontal="center"/>
    </xf>
    <xf numFmtId="0" fontId="5" fillId="20" borderId="0" xfId="0" applyFont="1" applyFill="1" applyBorder="1" applyAlignment="1" applyProtection="1">
      <alignment horizontal="left"/>
    </xf>
    <xf numFmtId="0" fontId="6" fillId="20" borderId="9" xfId="0" applyFont="1" applyFill="1" applyBorder="1" applyAlignment="1" applyProtection="1">
      <alignment horizontal="center"/>
    </xf>
    <xf numFmtId="0" fontId="6" fillId="20" borderId="0" xfId="0" applyFont="1" applyFill="1" applyBorder="1" applyAlignment="1" applyProtection="1">
      <alignment horizontal="center"/>
      <protection locked="0"/>
    </xf>
    <xf numFmtId="0" fontId="5" fillId="20" borderId="0" xfId="0" applyFont="1" applyFill="1" applyBorder="1" applyAlignment="1" applyProtection="1"/>
    <xf numFmtId="0" fontId="6" fillId="20" borderId="0" xfId="0" applyFont="1" applyFill="1" applyBorder="1" applyAlignment="1" applyProtection="1"/>
    <xf numFmtId="0" fontId="6" fillId="20" borderId="9" xfId="0" applyFont="1" applyFill="1" applyBorder="1" applyAlignment="1" applyProtection="1"/>
    <xf numFmtId="0" fontId="2" fillId="20" borderId="8" xfId="0" applyFont="1" applyFill="1" applyBorder="1" applyAlignment="1" applyProtection="1">
      <alignment horizontal="center"/>
    </xf>
    <xf numFmtId="0" fontId="11" fillId="20" borderId="0" xfId="0" applyFont="1" applyFill="1" applyBorder="1" applyAlignment="1" applyProtection="1">
      <alignment horizontal="left"/>
    </xf>
    <xf numFmtId="0" fontId="2" fillId="20" borderId="0" xfId="0" applyFont="1" applyFill="1" applyBorder="1" applyAlignment="1" applyProtection="1">
      <alignment horizontal="center"/>
    </xf>
    <xf numFmtId="165" fontId="5" fillId="20" borderId="0" xfId="0" applyNumberFormat="1" applyFont="1" applyFill="1" applyBorder="1" applyAlignment="1" applyProtection="1">
      <alignment horizontal="right"/>
      <protection locked="0"/>
    </xf>
    <xf numFmtId="10" fontId="55" fillId="3" borderId="1" xfId="0" applyNumberFormat="1" applyFont="1" applyFill="1" applyBorder="1" applyProtection="1">
      <protection locked="0"/>
    </xf>
    <xf numFmtId="0" fontId="3" fillId="0" borderId="8" xfId="0" applyFont="1" applyBorder="1"/>
    <xf numFmtId="0" fontId="3" fillId="0" borderId="9" xfId="0" applyFont="1" applyBorder="1"/>
    <xf numFmtId="9" fontId="0" fillId="0" borderId="1" xfId="0" applyNumberFormat="1" applyBorder="1"/>
    <xf numFmtId="9" fontId="0" fillId="0" borderId="1" xfId="1" applyNumberFormat="1" applyFont="1" applyBorder="1"/>
    <xf numFmtId="0" fontId="5" fillId="20" borderId="0" xfId="0" applyFont="1" applyFill="1" applyBorder="1" applyProtection="1"/>
    <xf numFmtId="0" fontId="16" fillId="20" borderId="0" xfId="0" applyFont="1" applyFill="1" applyBorder="1" applyAlignment="1" applyProtection="1">
      <alignment horizontal="left" vertical="top" wrapText="1"/>
    </xf>
    <xf numFmtId="0" fontId="2" fillId="20" borderId="9" xfId="0" applyFont="1" applyFill="1" applyBorder="1" applyAlignment="1" applyProtection="1">
      <alignment horizontal="center"/>
    </xf>
    <xf numFmtId="0" fontId="2" fillId="20" borderId="8" xfId="0" applyFont="1" applyFill="1" applyBorder="1" applyProtection="1"/>
    <xf numFmtId="0" fontId="2" fillId="20" borderId="9" xfId="0" applyFont="1" applyFill="1" applyBorder="1" applyProtection="1"/>
    <xf numFmtId="0" fontId="0" fillId="20" borderId="11" xfId="0" applyFill="1" applyBorder="1" applyAlignment="1" applyProtection="1">
      <alignment horizontal="center"/>
    </xf>
    <xf numFmtId="0" fontId="0" fillId="20" borderId="12" xfId="0" applyFill="1" applyBorder="1" applyAlignment="1" applyProtection="1">
      <alignment horizontal="center"/>
    </xf>
    <xf numFmtId="0" fontId="18" fillId="20" borderId="8" xfId="0" applyFont="1" applyFill="1" applyBorder="1" applyAlignment="1" applyProtection="1">
      <alignment vertical="top"/>
    </xf>
    <xf numFmtId="0" fontId="3" fillId="3" borderId="26" xfId="0" applyFont="1"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0" borderId="16" xfId="0" applyFont="1" applyBorder="1" applyAlignment="1" applyProtection="1">
      <alignment wrapText="1"/>
    </xf>
    <xf numFmtId="0" fontId="0" fillId="0" borderId="16" xfId="0" applyBorder="1" applyAlignment="1" applyProtection="1">
      <alignment wrapText="1"/>
    </xf>
    <xf numFmtId="0" fontId="29" fillId="17" borderId="55" xfId="0" applyFont="1" applyFill="1" applyBorder="1" applyAlignment="1">
      <alignment vertical="center" wrapText="1"/>
    </xf>
    <xf numFmtId="0" fontId="30" fillId="17" borderId="56" xfId="0" applyFont="1" applyFill="1" applyBorder="1" applyAlignment="1">
      <alignment vertical="center" wrapText="1"/>
    </xf>
    <xf numFmtId="0" fontId="29" fillId="17" borderId="58" xfId="0" applyFont="1" applyFill="1" applyBorder="1" applyAlignment="1">
      <alignment vertical="center" wrapText="1"/>
    </xf>
    <xf numFmtId="0" fontId="29" fillId="16" borderId="58" xfId="0" applyFont="1" applyFill="1" applyBorder="1" applyAlignment="1">
      <alignment vertical="center" wrapText="1"/>
    </xf>
    <xf numFmtId="0" fontId="30" fillId="16" borderId="59" xfId="0" applyFont="1" applyFill="1" applyBorder="1" applyAlignment="1">
      <alignment vertical="center" wrapText="1"/>
    </xf>
    <xf numFmtId="0" fontId="30" fillId="16" borderId="58" xfId="0" applyFont="1" applyFill="1" applyBorder="1" applyAlignment="1">
      <alignment vertical="center" wrapText="1"/>
    </xf>
    <xf numFmtId="0" fontId="29" fillId="16" borderId="59" xfId="0" applyFont="1" applyFill="1" applyBorder="1" applyAlignment="1">
      <alignment vertical="center" wrapText="1"/>
    </xf>
    <xf numFmtId="0" fontId="29" fillId="16" borderId="58" xfId="0" applyFont="1" applyFill="1" applyBorder="1" applyAlignment="1">
      <alignment horizontal="left" vertical="center" wrapText="1"/>
    </xf>
    <xf numFmtId="0" fontId="30" fillId="16" borderId="58" xfId="0" applyFont="1" applyFill="1" applyBorder="1" applyAlignment="1">
      <alignment horizontal="left" vertical="center" wrapText="1"/>
    </xf>
    <xf numFmtId="0" fontId="29" fillId="16" borderId="62" xfId="0" applyFont="1" applyFill="1" applyBorder="1" applyAlignment="1">
      <alignment horizontal="left" vertical="center" wrapText="1"/>
    </xf>
    <xf numFmtId="0" fontId="29" fillId="16" borderId="63" xfId="0" applyFont="1" applyFill="1" applyBorder="1" applyAlignment="1">
      <alignment vertical="center" wrapText="1"/>
    </xf>
    <xf numFmtId="0" fontId="7" fillId="0" borderId="31" xfId="3" applyFont="1" applyBorder="1" applyAlignment="1" applyProtection="1">
      <alignment vertical="top" wrapText="1"/>
    </xf>
    <xf numFmtId="0" fontId="7" fillId="0" borderId="32" xfId="3" applyFont="1" applyBorder="1" applyAlignment="1" applyProtection="1">
      <alignment vertical="top" wrapText="1"/>
    </xf>
    <xf numFmtId="0" fontId="5" fillId="0" borderId="32" xfId="3" applyFont="1" applyBorder="1" applyAlignment="1" applyProtection="1">
      <alignment vertical="top" wrapText="1"/>
    </xf>
    <xf numFmtId="0" fontId="5" fillId="0" borderId="32" xfId="3" applyFont="1" applyBorder="1" applyAlignment="1" applyProtection="1">
      <alignment horizontal="center" vertical="top"/>
      <protection locked="0"/>
    </xf>
    <xf numFmtId="0" fontId="5" fillId="0" borderId="33" xfId="3" applyFont="1" applyBorder="1" applyAlignment="1" applyProtection="1">
      <alignment vertical="top" wrapText="1"/>
      <protection locked="0"/>
    </xf>
    <xf numFmtId="0" fontId="7" fillId="0" borderId="34" xfId="3" applyFont="1" applyBorder="1" applyAlignment="1" applyProtection="1">
      <alignment vertical="top" wrapText="1"/>
    </xf>
    <xf numFmtId="0" fontId="7" fillId="0" borderId="35" xfId="3" applyFont="1" applyBorder="1" applyAlignment="1" applyProtection="1">
      <alignment vertical="top" wrapText="1"/>
    </xf>
    <xf numFmtId="0" fontId="5" fillId="0" borderId="35" xfId="3" applyFont="1" applyBorder="1" applyAlignment="1" applyProtection="1">
      <alignment vertical="top" wrapText="1"/>
    </xf>
    <xf numFmtId="0" fontId="5" fillId="0" borderId="36" xfId="3" applyFont="1" applyBorder="1" applyAlignment="1" applyProtection="1">
      <alignment vertical="top" wrapText="1"/>
      <protection locked="0"/>
    </xf>
    <xf numFmtId="0" fontId="7" fillId="0" borderId="38" xfId="3" applyFont="1" applyBorder="1" applyAlignment="1" applyProtection="1">
      <alignment horizontal="left" vertical="top" wrapText="1"/>
    </xf>
    <xf numFmtId="0" fontId="7" fillId="0" borderId="39" xfId="3" applyFont="1" applyBorder="1" applyAlignment="1" applyProtection="1">
      <alignment horizontal="left" vertical="top" wrapText="1"/>
    </xf>
    <xf numFmtId="0" fontId="5" fillId="3" borderId="35" xfId="2" applyFont="1" applyFill="1" applyBorder="1" applyAlignment="1" applyProtection="1">
      <alignment horizontal="left" vertical="top" wrapText="1"/>
    </xf>
    <xf numFmtId="0" fontId="5" fillId="3" borderId="35" xfId="2" applyFont="1" applyFill="1" applyBorder="1" applyAlignment="1" applyProtection="1">
      <alignment vertical="top" wrapText="1"/>
    </xf>
    <xf numFmtId="0" fontId="87" fillId="3" borderId="35" xfId="26" applyFont="1" applyFill="1" applyBorder="1" applyAlignment="1" applyProtection="1">
      <alignment vertical="top" wrapText="1"/>
    </xf>
    <xf numFmtId="0" fontId="5" fillId="0" borderId="35" xfId="3" applyFont="1" applyBorder="1" applyAlignment="1" applyProtection="1">
      <alignment horizontal="left" vertical="top" wrapText="1"/>
    </xf>
    <xf numFmtId="0" fontId="7" fillId="0" borderId="38" xfId="3" applyFont="1" applyBorder="1" applyAlignment="1" applyProtection="1">
      <alignment vertical="top" wrapText="1"/>
    </xf>
    <xf numFmtId="0" fontId="7" fillId="0" borderId="39" xfId="3" applyFont="1" applyBorder="1" applyAlignment="1" applyProtection="1">
      <alignment vertical="top" wrapText="1"/>
    </xf>
    <xf numFmtId="0" fontId="5" fillId="0" borderId="39" xfId="3" applyFont="1" applyBorder="1" applyAlignment="1" applyProtection="1">
      <alignment horizontal="left" vertical="top" wrapText="1"/>
    </xf>
    <xf numFmtId="0" fontId="5" fillId="0" borderId="39" xfId="3" applyFont="1" applyBorder="1" applyAlignment="1" applyProtection="1">
      <alignment horizontal="left" vertical="top"/>
    </xf>
    <xf numFmtId="0" fontId="5" fillId="0" borderId="41" xfId="3" applyFont="1" applyBorder="1" applyAlignment="1" applyProtection="1">
      <alignment vertical="top" wrapText="1"/>
      <protection locked="0"/>
    </xf>
    <xf numFmtId="0" fontId="20" fillId="0" borderId="32" xfId="2" applyFont="1" applyBorder="1" applyAlignment="1" applyProtection="1">
      <alignment vertical="top" wrapText="1"/>
    </xf>
    <xf numFmtId="0" fontId="7" fillId="0" borderId="42" xfId="3" applyFont="1" applyBorder="1" applyAlignment="1" applyProtection="1">
      <alignment vertical="top" wrapText="1"/>
    </xf>
    <xf numFmtId="0" fontId="7" fillId="0" borderId="1" xfId="3" applyFont="1" applyBorder="1" applyAlignment="1" applyProtection="1">
      <alignment vertical="top" wrapText="1"/>
    </xf>
    <xf numFmtId="0" fontId="5" fillId="0" borderId="1" xfId="3" applyFont="1" applyBorder="1" applyAlignment="1" applyProtection="1">
      <alignment vertical="top" wrapText="1"/>
    </xf>
    <xf numFmtId="0" fontId="20" fillId="0" borderId="1" xfId="2" applyFont="1" applyBorder="1" applyAlignment="1" applyProtection="1">
      <alignment vertical="top" wrapText="1"/>
    </xf>
    <xf numFmtId="0" fontId="5" fillId="0" borderId="40" xfId="3" applyFont="1" applyBorder="1" applyAlignment="1" applyProtection="1">
      <alignment vertical="top" wrapText="1"/>
      <protection locked="0"/>
    </xf>
    <xf numFmtId="0" fontId="5" fillId="0" borderId="39" xfId="3" applyFont="1" applyBorder="1" applyAlignment="1" applyProtection="1">
      <alignment vertical="top" wrapText="1"/>
    </xf>
    <xf numFmtId="0" fontId="87" fillId="3" borderId="39" xfId="26" applyFont="1" applyFill="1" applyBorder="1" applyAlignment="1" applyProtection="1">
      <alignment vertical="top" wrapText="1"/>
    </xf>
    <xf numFmtId="0" fontId="87" fillId="3" borderId="42" xfId="26" applyFont="1" applyFill="1" applyBorder="1" applyAlignment="1" applyProtection="1">
      <alignment vertical="top" wrapText="1"/>
    </xf>
    <xf numFmtId="0" fontId="87" fillId="3" borderId="1" xfId="26" applyFont="1" applyFill="1" applyBorder="1" applyAlignment="1" applyProtection="1">
      <alignment vertical="top" wrapText="1"/>
    </xf>
    <xf numFmtId="0" fontId="88" fillId="3" borderId="1" xfId="26" applyFont="1" applyFill="1" applyBorder="1" applyAlignment="1" applyProtection="1">
      <alignment vertical="top" wrapText="1"/>
    </xf>
    <xf numFmtId="0" fontId="89" fillId="3" borderId="1" xfId="25" applyFont="1" applyFill="1" applyBorder="1" applyAlignment="1" applyProtection="1">
      <alignment vertical="top" wrapText="1"/>
    </xf>
    <xf numFmtId="0" fontId="88" fillId="3" borderId="32" xfId="26" applyFont="1" applyFill="1" applyBorder="1" applyAlignment="1" applyProtection="1">
      <alignment vertical="top" wrapText="1"/>
      <protection locked="0"/>
    </xf>
    <xf numFmtId="0" fontId="88" fillId="3" borderId="1" xfId="26" applyFont="1" applyFill="1" applyBorder="1" applyAlignment="1" applyProtection="1">
      <alignment horizontal="left" vertical="top" wrapText="1"/>
    </xf>
    <xf numFmtId="0" fontId="5" fillId="0" borderId="1" xfId="3" applyFont="1" applyBorder="1" applyAlignment="1" applyProtection="1">
      <alignment horizontal="left" vertical="top" wrapText="1"/>
    </xf>
    <xf numFmtId="0" fontId="5" fillId="0" borderId="39" xfId="3" applyFont="1" applyBorder="1" applyAlignment="1" applyProtection="1">
      <alignment horizontal="center" vertical="top"/>
      <protection locked="0"/>
    </xf>
    <xf numFmtId="0" fontId="22" fillId="6" borderId="17" xfId="3" applyFont="1" applyFill="1" applyBorder="1"/>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3" borderId="84" xfId="0" applyFill="1" applyBorder="1" applyAlignment="1" applyProtection="1">
      <alignment horizontal="left"/>
    </xf>
    <xf numFmtId="0" fontId="0" fillId="3" borderId="11" xfId="0" applyFill="1" applyBorder="1" applyAlignment="1" applyProtection="1">
      <alignment horizontal="left"/>
    </xf>
    <xf numFmtId="0" fontId="0" fillId="3" borderId="85" xfId="0" applyFill="1" applyBorder="1" applyAlignment="1" applyProtection="1">
      <alignment horizontal="left"/>
    </xf>
    <xf numFmtId="0" fontId="30" fillId="17" borderId="32" xfId="0" applyFont="1" applyFill="1" applyBorder="1" applyAlignment="1">
      <alignment horizontal="center" vertical="center" wrapText="1"/>
    </xf>
    <xf numFmtId="0" fontId="30" fillId="16" borderId="1" xfId="0" applyFont="1" applyFill="1" applyBorder="1" applyAlignment="1">
      <alignment horizontal="center" vertical="center" wrapText="1"/>
    </xf>
    <xf numFmtId="0" fontId="30" fillId="16" borderId="47" xfId="0" applyFont="1" applyFill="1" applyBorder="1" applyAlignment="1">
      <alignment horizontal="center" vertical="center" wrapText="1"/>
    </xf>
    <xf numFmtId="0" fontId="32" fillId="17" borderId="1"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30" fillId="16" borderId="1" xfId="0" applyFont="1" applyFill="1" applyBorder="1" applyAlignment="1">
      <alignment vertical="center" wrapText="1"/>
    </xf>
    <xf numFmtId="0" fontId="29" fillId="17" borderId="32" xfId="0" applyFont="1" applyFill="1" applyBorder="1" applyAlignment="1">
      <alignment horizontal="left" vertical="center" wrapText="1"/>
    </xf>
    <xf numFmtId="14" fontId="0" fillId="0" borderId="24" xfId="0" applyNumberFormat="1" applyBorder="1" applyAlignment="1" applyProtection="1">
      <protection locked="0"/>
    </xf>
    <xf numFmtId="0" fontId="0" fillId="0" borderId="18" xfId="0" applyBorder="1" applyAlignment="1" applyProtection="1">
      <protection locked="0"/>
    </xf>
    <xf numFmtId="0" fontId="32" fillId="3" borderId="0" xfId="0" applyFont="1" applyFill="1" applyBorder="1" applyAlignment="1">
      <alignment horizontal="center" wrapText="1"/>
    </xf>
    <xf numFmtId="0" fontId="32" fillId="3" borderId="0" xfId="0" applyFont="1" applyFill="1" applyBorder="1" applyAlignment="1">
      <alignment wrapText="1"/>
    </xf>
    <xf numFmtId="0" fontId="29" fillId="3" borderId="0" xfId="0" applyFont="1" applyFill="1" applyBorder="1" applyAlignment="1">
      <alignment horizontal="left" wrapText="1"/>
    </xf>
    <xf numFmtId="0" fontId="29" fillId="3" borderId="0" xfId="0" applyFont="1" applyFill="1" applyBorder="1" applyAlignment="1"/>
    <xf numFmtId="0" fontId="31" fillId="16" borderId="32" xfId="0" applyFont="1" applyFill="1" applyBorder="1" applyAlignment="1">
      <alignment horizontal="center" wrapText="1"/>
    </xf>
    <xf numFmtId="0" fontId="30" fillId="16" borderId="1" xfId="0" applyFont="1" applyFill="1" applyBorder="1" applyAlignment="1">
      <alignment horizontal="left" wrapText="1"/>
    </xf>
    <xf numFmtId="0" fontId="29" fillId="17" borderId="1" xfId="0" applyFont="1" applyFill="1" applyBorder="1" applyAlignment="1">
      <alignment horizontal="left" wrapText="1"/>
    </xf>
    <xf numFmtId="0" fontId="9" fillId="6" borderId="86" xfId="0" applyFont="1" applyFill="1" applyBorder="1" applyAlignment="1">
      <alignment horizontal="center" vertical="center" wrapText="1"/>
    </xf>
    <xf numFmtId="0" fontId="9" fillId="6" borderId="87" xfId="0" applyFont="1" applyFill="1" applyBorder="1" applyAlignment="1">
      <alignment horizontal="center" vertical="center" wrapText="1"/>
    </xf>
    <xf numFmtId="0" fontId="9" fillId="6" borderId="88" xfId="0" applyFont="1" applyFill="1" applyBorder="1" applyAlignment="1">
      <alignment horizontal="center" vertical="center" wrapText="1"/>
    </xf>
    <xf numFmtId="0" fontId="9" fillId="6" borderId="89" xfId="0" applyFont="1" applyFill="1" applyBorder="1" applyAlignment="1">
      <alignment horizontal="center" vertical="center" wrapText="1"/>
    </xf>
    <xf numFmtId="0" fontId="29" fillId="16" borderId="1" xfId="0" applyFont="1" applyFill="1" applyBorder="1" applyAlignment="1">
      <alignment vertical="center"/>
    </xf>
    <xf numFmtId="0" fontId="29" fillId="17" borderId="1" xfId="0" applyFont="1" applyFill="1" applyBorder="1" applyAlignment="1">
      <alignment vertical="center"/>
    </xf>
    <xf numFmtId="0" fontId="29" fillId="17" borderId="1" xfId="0" applyFont="1" applyFill="1" applyBorder="1" applyAlignment="1">
      <alignment vertical="center" wrapText="1"/>
    </xf>
    <xf numFmtId="0" fontId="0" fillId="0" borderId="0" xfId="0" applyFill="1" applyProtection="1"/>
    <xf numFmtId="0" fontId="20" fillId="0" borderId="32" xfId="2" applyBorder="1" applyAlignment="1" applyProtection="1">
      <alignment vertical="top" wrapText="1"/>
    </xf>
    <xf numFmtId="164" fontId="0" fillId="0" borderId="24" xfId="0" applyNumberFormat="1" applyBorder="1" applyAlignment="1" applyProtection="1">
      <protection locked="0"/>
    </xf>
    <xf numFmtId="0" fontId="0" fillId="0" borderId="18" xfId="0" applyFont="1" applyFill="1" applyBorder="1" applyAlignment="1" applyProtection="1">
      <alignment horizontal="right"/>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10" fillId="3" borderId="26" xfId="0" applyFont="1" applyFill="1" applyBorder="1" applyAlignment="1" applyProtection="1">
      <alignment horizontal="left"/>
    </xf>
    <xf numFmtId="0" fontId="6" fillId="20" borderId="0" xfId="0" applyFont="1" applyFill="1" applyBorder="1" applyAlignment="1" applyProtection="1">
      <alignment horizontal="center"/>
    </xf>
    <xf numFmtId="0" fontId="4" fillId="3" borderId="13" xfId="0" applyFont="1" applyFill="1" applyBorder="1" applyAlignment="1" applyProtection="1">
      <alignment horizontal="left" vertical="top" wrapText="1"/>
      <protection locked="0"/>
    </xf>
    <xf numFmtId="0" fontId="7" fillId="0" borderId="89" xfId="3" applyFont="1" applyBorder="1" applyAlignment="1" applyProtection="1">
      <alignment vertical="top" wrapText="1"/>
    </xf>
    <xf numFmtId="0" fontId="7" fillId="0" borderId="47" xfId="3" applyFont="1" applyBorder="1" applyAlignment="1" applyProtection="1">
      <alignment vertical="top" wrapText="1"/>
    </xf>
    <xf numFmtId="0" fontId="5" fillId="0" borderId="47" xfId="3" applyFont="1" applyBorder="1" applyAlignment="1" applyProtection="1">
      <alignment vertical="top" wrapText="1"/>
    </xf>
    <xf numFmtId="0" fontId="5" fillId="0" borderId="47" xfId="3" applyFont="1" applyBorder="1" applyAlignment="1" applyProtection="1">
      <alignment horizontal="center" vertical="top"/>
      <protection locked="0"/>
    </xf>
    <xf numFmtId="0" fontId="5" fillId="0" borderId="90" xfId="3" applyFont="1" applyBorder="1" applyAlignment="1" applyProtection="1">
      <alignment vertical="top" wrapText="1"/>
      <protection locked="0"/>
    </xf>
    <xf numFmtId="0" fontId="1" fillId="0" borderId="1" xfId="0" applyFont="1" applyBorder="1" applyAlignment="1">
      <alignment vertical="top" wrapText="1"/>
    </xf>
    <xf numFmtId="0" fontId="18" fillId="0" borderId="0" xfId="0" applyFont="1"/>
    <xf numFmtId="0" fontId="18" fillId="20" borderId="0" xfId="0" applyFont="1" applyFill="1" applyBorder="1" applyAlignment="1" applyProtection="1">
      <alignment horizontal="center"/>
    </xf>
    <xf numFmtId="0" fontId="0" fillId="20" borderId="0" xfId="0" applyFill="1" applyBorder="1" applyAlignment="1" applyProtection="1">
      <alignment horizontal="left"/>
    </xf>
    <xf numFmtId="0" fontId="93" fillId="20" borderId="0" xfId="0" applyFont="1" applyFill="1" applyBorder="1" applyAlignment="1" applyProtection="1">
      <alignment horizontal="left"/>
    </xf>
    <xf numFmtId="0" fontId="94" fillId="20" borderId="0" xfId="0" applyFont="1" applyFill="1" applyBorder="1" applyAlignment="1" applyProtection="1">
      <alignment horizontal="left"/>
    </xf>
    <xf numFmtId="2" fontId="0" fillId="3" borderId="1" xfId="0" applyNumberFormat="1" applyFill="1" applyBorder="1" applyProtection="1">
      <protection locked="0"/>
    </xf>
    <xf numFmtId="0" fontId="93" fillId="20" borderId="8" xfId="0" applyFont="1" applyFill="1" applyBorder="1" applyAlignment="1" applyProtection="1">
      <alignment horizontal="left"/>
    </xf>
    <xf numFmtId="0" fontId="93" fillId="20" borderId="9" xfId="0" applyFont="1" applyFill="1" applyBorder="1" applyAlignment="1" applyProtection="1">
      <alignment horizontal="left"/>
    </xf>
    <xf numFmtId="0" fontId="93" fillId="20" borderId="0" xfId="0" applyFont="1" applyFill="1" applyBorder="1" applyProtection="1"/>
    <xf numFmtId="10" fontId="0" fillId="2" borderId="1" xfId="0" applyNumberFormat="1" applyFill="1" applyBorder="1" applyAlignment="1" applyProtection="1">
      <alignment horizontal="center"/>
    </xf>
    <xf numFmtId="10" fontId="0" fillId="2" borderId="1" xfId="1" applyNumberFormat="1" applyFont="1" applyFill="1" applyBorder="1" applyAlignment="1" applyProtection="1">
      <alignment horizontal="right"/>
    </xf>
    <xf numFmtId="10" fontId="0" fillId="4" borderId="1" xfId="0" applyNumberFormat="1" applyFill="1" applyBorder="1" applyAlignment="1" applyProtection="1">
      <alignment horizontal="center"/>
    </xf>
    <xf numFmtId="10" fontId="55" fillId="20" borderId="0" xfId="0" applyNumberFormat="1" applyFont="1" applyFill="1" applyBorder="1" applyProtection="1">
      <protection locked="0"/>
    </xf>
    <xf numFmtId="49" fontId="0" fillId="3" borderId="1" xfId="0" applyNumberFormat="1" applyFill="1" applyBorder="1" applyAlignment="1" applyProtection="1">
      <alignment horizontal="center" vertical="center"/>
      <protection locked="0"/>
    </xf>
    <xf numFmtId="0" fontId="29" fillId="0" borderId="0" xfId="173" applyAlignment="1">
      <alignment vertical="center"/>
    </xf>
    <xf numFmtId="0" fontId="97" fillId="16" borderId="44" xfId="173" applyFont="1" applyFill="1" applyBorder="1" applyAlignment="1">
      <alignment horizontal="center" vertical="center" wrapText="1"/>
    </xf>
    <xf numFmtId="0" fontId="97" fillId="19" borderId="44" xfId="173" applyFont="1" applyFill="1" applyBorder="1" applyAlignment="1">
      <alignment horizontal="center" vertical="center" wrapText="1"/>
    </xf>
    <xf numFmtId="0" fontId="97" fillId="5" borderId="44" xfId="173" applyFont="1" applyFill="1" applyBorder="1" applyAlignment="1">
      <alignment horizontal="center" vertical="center" wrapText="1"/>
    </xf>
    <xf numFmtId="0" fontId="97" fillId="59" borderId="44" xfId="173" applyFont="1" applyFill="1" applyBorder="1" applyAlignment="1">
      <alignment horizontal="center" vertical="center" wrapText="1"/>
    </xf>
    <xf numFmtId="0" fontId="97" fillId="60" borderId="44" xfId="173" applyFont="1" applyFill="1" applyBorder="1" applyAlignment="1">
      <alignment horizontal="center" vertical="center" wrapText="1"/>
    </xf>
    <xf numFmtId="0" fontId="97" fillId="61" borderId="44" xfId="173" applyFont="1" applyFill="1" applyBorder="1" applyAlignment="1">
      <alignment horizontal="center" vertical="center" wrapText="1"/>
    </xf>
    <xf numFmtId="0" fontId="97" fillId="62" borderId="44" xfId="173" applyFont="1" applyFill="1" applyBorder="1" applyAlignment="1">
      <alignment horizontal="center" vertical="center" wrapText="1"/>
    </xf>
    <xf numFmtId="0" fontId="97" fillId="2" borderId="44" xfId="173" applyFont="1" applyFill="1" applyBorder="1" applyAlignment="1">
      <alignment horizontal="center" vertical="center" wrapText="1"/>
    </xf>
    <xf numFmtId="0" fontId="97" fillId="16" borderId="24" xfId="173" applyFont="1" applyFill="1" applyBorder="1" applyAlignment="1">
      <alignment horizontal="center" vertical="center" wrapText="1"/>
    </xf>
    <xf numFmtId="0" fontId="98" fillId="64" borderId="32" xfId="173" applyFont="1" applyFill="1" applyBorder="1" applyAlignment="1">
      <alignment horizontal="center" vertical="center" wrapText="1"/>
    </xf>
    <xf numFmtId="3" fontId="29" fillId="65" borderId="98" xfId="173" applyNumberFormat="1" applyFill="1" applyBorder="1" applyAlignment="1">
      <alignment vertical="center"/>
    </xf>
    <xf numFmtId="3" fontId="9" fillId="65" borderId="99" xfId="173" applyNumberFormat="1" applyFont="1" applyFill="1" applyBorder="1" applyAlignment="1">
      <alignment vertical="center"/>
    </xf>
    <xf numFmtId="1" fontId="29" fillId="0" borderId="0" xfId="173" applyNumberFormat="1" applyAlignment="1">
      <alignment vertical="center"/>
    </xf>
    <xf numFmtId="3" fontId="29" fillId="66" borderId="98" xfId="173" applyNumberFormat="1" applyFill="1" applyBorder="1" applyAlignment="1">
      <alignment vertical="center"/>
    </xf>
    <xf numFmtId="3" fontId="9" fillId="66" borderId="99" xfId="173" applyNumberFormat="1" applyFont="1" applyFill="1" applyBorder="1" applyAlignment="1">
      <alignment vertical="center"/>
    </xf>
    <xf numFmtId="0" fontId="98" fillId="64" borderId="96" xfId="173" applyFont="1" applyFill="1" applyBorder="1" applyAlignment="1">
      <alignment horizontal="center" vertical="center" wrapText="1"/>
    </xf>
    <xf numFmtId="167" fontId="29" fillId="0" borderId="0" xfId="173" applyNumberFormat="1" applyAlignment="1">
      <alignment vertical="center"/>
    </xf>
    <xf numFmtId="43" fontId="29" fillId="0" borderId="0" xfId="173" applyNumberFormat="1" applyAlignment="1">
      <alignment vertical="center"/>
    </xf>
    <xf numFmtId="3" fontId="29" fillId="66" borderId="100" xfId="173" applyNumberFormat="1" applyFill="1" applyBorder="1" applyAlignment="1">
      <alignment vertical="center"/>
    </xf>
    <xf numFmtId="3" fontId="9" fillId="66" borderId="101" xfId="173" applyNumberFormat="1" applyFont="1" applyFill="1" applyBorder="1" applyAlignment="1">
      <alignment vertical="center"/>
    </xf>
    <xf numFmtId="0" fontId="29" fillId="0" borderId="0" xfId="173" applyFill="1" applyBorder="1" applyAlignment="1">
      <alignment vertical="center"/>
    </xf>
    <xf numFmtId="167" fontId="29" fillId="0" borderId="0" xfId="195" applyNumberFormat="1" applyFont="1" applyFill="1" applyBorder="1" applyAlignment="1">
      <alignment horizontal="center" vertical="center"/>
    </xf>
    <xf numFmtId="1" fontId="29" fillId="0" borderId="0" xfId="173" applyNumberFormat="1" applyFill="1" applyBorder="1" applyAlignment="1">
      <alignment vertical="center"/>
    </xf>
    <xf numFmtId="43" fontId="29" fillId="0" borderId="0" xfId="173" applyNumberFormat="1" applyFill="1" applyBorder="1" applyAlignment="1">
      <alignment vertical="center"/>
    </xf>
    <xf numFmtId="3" fontId="104" fillId="0" borderId="0" xfId="196" applyNumberFormat="1" applyFont="1" applyFill="1" applyBorder="1" applyAlignment="1">
      <alignment horizontal="center" vertical="center" wrapText="1"/>
    </xf>
    <xf numFmtId="3" fontId="3" fillId="0" borderId="27" xfId="173" applyNumberFormat="1" applyFont="1" applyFill="1" applyBorder="1" applyAlignment="1">
      <alignment vertical="center"/>
    </xf>
    <xf numFmtId="0" fontId="29" fillId="0" borderId="0" xfId="173" applyFill="1" applyAlignment="1">
      <alignment vertical="center"/>
    </xf>
    <xf numFmtId="0" fontId="29" fillId="0" borderId="0" xfId="173" applyBorder="1" applyAlignment="1">
      <alignment vertical="center"/>
    </xf>
    <xf numFmtId="0" fontId="99" fillId="0" borderId="0" xfId="173" applyFont="1" applyFill="1" applyBorder="1" applyAlignment="1">
      <alignment horizontal="center" vertical="center" wrapText="1"/>
    </xf>
    <xf numFmtId="168" fontId="99" fillId="0" borderId="0" xfId="197" applyNumberFormat="1" applyFont="1" applyFill="1" applyBorder="1" applyAlignment="1">
      <alignment vertical="center"/>
    </xf>
    <xf numFmtId="167" fontId="105" fillId="65" borderId="96" xfId="195" applyNumberFormat="1" applyFont="1" applyFill="1" applyBorder="1" applyAlignment="1">
      <alignment horizontal="center" vertical="center"/>
    </xf>
    <xf numFmtId="0" fontId="106" fillId="0" borderId="0" xfId="173" applyFont="1" applyFill="1" applyBorder="1" applyAlignment="1">
      <alignment vertical="center" wrapText="1"/>
    </xf>
    <xf numFmtId="167" fontId="105" fillId="66" borderId="96" xfId="195" applyNumberFormat="1" applyFont="1" applyFill="1" applyBorder="1" applyAlignment="1">
      <alignment horizontal="center" vertical="center"/>
    </xf>
    <xf numFmtId="3" fontId="105" fillId="58" borderId="96" xfId="173" applyNumberFormat="1" applyFont="1" applyFill="1" applyBorder="1" applyAlignment="1">
      <alignment horizontal="right" vertical="center"/>
    </xf>
    <xf numFmtId="0" fontId="107" fillId="0" borderId="0" xfId="173" applyFont="1" applyBorder="1" applyAlignment="1">
      <alignment vertical="center"/>
    </xf>
    <xf numFmtId="0" fontId="29" fillId="63" borderId="0" xfId="173" applyFill="1" applyAlignment="1">
      <alignment vertical="center"/>
    </xf>
    <xf numFmtId="0" fontId="29" fillId="63" borderId="26" xfId="173" applyFill="1" applyBorder="1" applyAlignment="1">
      <alignment vertical="center"/>
    </xf>
    <xf numFmtId="0" fontId="29" fillId="63" borderId="27" xfId="173" applyFill="1" applyBorder="1" applyAlignment="1">
      <alignment vertical="center"/>
    </xf>
    <xf numFmtId="0" fontId="29" fillId="63" borderId="96" xfId="173" applyFill="1" applyBorder="1" applyAlignment="1">
      <alignment vertical="center"/>
    </xf>
    <xf numFmtId="1" fontId="29" fillId="63" borderId="96" xfId="173" applyNumberFormat="1" applyFill="1" applyBorder="1" applyAlignment="1">
      <alignment vertical="center"/>
    </xf>
    <xf numFmtId="0" fontId="100" fillId="63" borderId="96" xfId="173" applyFont="1" applyFill="1" applyBorder="1" applyAlignment="1">
      <alignment vertical="center"/>
    </xf>
    <xf numFmtId="1" fontId="101" fillId="63" borderId="96" xfId="173" applyNumberFormat="1" applyFont="1" applyFill="1" applyBorder="1" applyAlignment="1">
      <alignment horizontal="center" vertical="center"/>
    </xf>
    <xf numFmtId="1" fontId="101" fillId="63" borderId="97" xfId="173" applyNumberFormat="1" applyFont="1" applyFill="1" applyBorder="1" applyAlignment="1">
      <alignment horizontal="center" vertical="center"/>
    </xf>
    <xf numFmtId="167" fontId="98" fillId="63" borderId="98" xfId="195" applyNumberFormat="1" applyFont="1" applyFill="1" applyBorder="1" applyAlignment="1">
      <alignment horizontal="center" vertical="center"/>
    </xf>
    <xf numFmtId="167" fontId="99" fillId="63" borderId="99" xfId="195" applyNumberFormat="1" applyFont="1" applyFill="1" applyBorder="1" applyAlignment="1">
      <alignment horizontal="center" vertical="center"/>
    </xf>
    <xf numFmtId="0" fontId="29" fillId="63" borderId="97" xfId="173" applyFill="1" applyBorder="1" applyAlignment="1">
      <alignment vertical="center"/>
    </xf>
    <xf numFmtId="3" fontId="29" fillId="63" borderId="98" xfId="173" applyNumberFormat="1" applyFill="1" applyBorder="1" applyAlignment="1">
      <alignment vertical="center"/>
    </xf>
    <xf numFmtId="3" fontId="9" fillId="63" borderId="99" xfId="173" applyNumberFormat="1" applyFont="1" applyFill="1" applyBorder="1" applyAlignment="1">
      <alignment vertical="center"/>
    </xf>
    <xf numFmtId="0" fontId="29" fillId="63" borderId="96" xfId="173" applyFont="1" applyFill="1" applyBorder="1" applyAlignment="1">
      <alignment horizontal="center" vertical="center"/>
    </xf>
    <xf numFmtId="167" fontId="29" fillId="63" borderId="96" xfId="195" applyNumberFormat="1" applyFont="1" applyFill="1" applyBorder="1" applyAlignment="1">
      <alignment horizontal="center" vertical="center"/>
    </xf>
    <xf numFmtId="0" fontId="29" fillId="63" borderId="97" xfId="173" applyFont="1" applyFill="1" applyBorder="1" applyAlignment="1">
      <alignment horizontal="center" vertical="center"/>
    </xf>
    <xf numFmtId="3" fontId="29" fillId="63" borderId="98" xfId="173" applyNumberFormat="1" applyFont="1" applyFill="1" applyBorder="1" applyAlignment="1">
      <alignment horizontal="center" vertical="center" wrapText="1"/>
    </xf>
    <xf numFmtId="9" fontId="108" fillId="60" borderId="96" xfId="198" applyFont="1" applyFill="1" applyBorder="1" applyAlignment="1">
      <alignment horizontal="center" vertical="center"/>
    </xf>
    <xf numFmtId="0" fontId="97" fillId="58" borderId="94" xfId="173" applyFont="1" applyFill="1" applyBorder="1" applyAlignment="1">
      <alignment horizontal="center" vertical="center" wrapText="1"/>
    </xf>
    <xf numFmtId="0" fontId="97" fillId="58" borderId="95" xfId="173" applyFont="1" applyFill="1" applyBorder="1" applyAlignment="1">
      <alignment horizontal="center" vertical="center" wrapText="1"/>
    </xf>
    <xf numFmtId="0" fontId="99" fillId="0" borderId="32" xfId="173" applyFont="1" applyFill="1" applyBorder="1" applyAlignment="1" applyProtection="1">
      <alignment horizontal="center" vertical="center"/>
      <protection locked="0"/>
    </xf>
    <xf numFmtId="1" fontId="29" fillId="0" borderId="96" xfId="173" applyNumberFormat="1" applyFill="1" applyBorder="1" applyAlignment="1" applyProtection="1">
      <alignment vertical="center"/>
      <protection locked="0"/>
    </xf>
    <xf numFmtId="0" fontId="99" fillId="0" borderId="96" xfId="173" applyFont="1" applyFill="1" applyBorder="1" applyAlignment="1" applyProtection="1">
      <alignment horizontal="center" vertical="center"/>
      <protection locked="0"/>
    </xf>
    <xf numFmtId="167" fontId="107" fillId="0" borderId="104" xfId="195" applyNumberFormat="1" applyFont="1" applyFill="1" applyBorder="1" applyAlignment="1" applyProtection="1">
      <alignment horizontal="center" vertical="center"/>
      <protection locked="0"/>
    </xf>
    <xf numFmtId="0" fontId="29" fillId="0" borderId="0" xfId="173" applyBorder="1" applyAlignment="1" applyProtection="1">
      <alignment vertical="center"/>
      <protection locked="0"/>
    </xf>
    <xf numFmtId="0" fontId="99" fillId="0" borderId="0" xfId="173" applyFont="1" applyFill="1" applyBorder="1" applyAlignment="1" applyProtection="1">
      <alignment horizontal="center" vertical="center" wrapText="1"/>
      <protection locked="0"/>
    </xf>
    <xf numFmtId="168" fontId="99" fillId="0" borderId="0" xfId="197" applyNumberFormat="1" applyFont="1" applyFill="1" applyBorder="1" applyAlignment="1" applyProtection="1">
      <alignment vertical="center"/>
      <protection locked="0"/>
    </xf>
    <xf numFmtId="43" fontId="99" fillId="0" borderId="0" xfId="195" applyFont="1" applyFill="1" applyBorder="1" applyAlignment="1" applyProtection="1">
      <alignment vertical="center"/>
      <protection locked="0"/>
    </xf>
    <xf numFmtId="0" fontId="29" fillId="0" borderId="0" xfId="173" applyAlignment="1" applyProtection="1">
      <alignment vertical="center"/>
      <protection locked="0"/>
    </xf>
    <xf numFmtId="0" fontId="0" fillId="3" borderId="26" xfId="0" applyFill="1" applyBorder="1" applyAlignment="1" applyProtection="1">
      <alignment horizontal="left"/>
    </xf>
    <xf numFmtId="0" fontId="0" fillId="3" borderId="0" xfId="0" applyFill="1" applyBorder="1" applyAlignment="1" applyProtection="1">
      <alignment horizontal="left"/>
    </xf>
    <xf numFmtId="0" fontId="0" fillId="3" borderId="27" xfId="0" applyFill="1" applyBorder="1" applyAlignment="1" applyProtection="1">
      <alignment horizontal="left"/>
    </xf>
    <xf numFmtId="0" fontId="0" fillId="3" borderId="19" xfId="0" applyFill="1" applyBorder="1" applyAlignment="1" applyProtection="1">
      <alignment horizontal="left"/>
    </xf>
    <xf numFmtId="0" fontId="0" fillId="3" borderId="21" xfId="0" applyFill="1" applyBorder="1" applyAlignment="1" applyProtection="1">
      <alignment horizontal="left"/>
    </xf>
    <xf numFmtId="0" fontId="0" fillId="3" borderId="20" xfId="0" applyFill="1" applyBorder="1" applyAlignment="1" applyProtection="1">
      <alignment horizontal="left"/>
    </xf>
    <xf numFmtId="0" fontId="0" fillId="3" borderId="26" xfId="0" applyFill="1" applyBorder="1" applyAlignment="1" applyProtection="1">
      <alignment horizontal="left" wrapText="1"/>
    </xf>
    <xf numFmtId="0" fontId="0" fillId="3" borderId="0" xfId="0" applyFill="1" applyBorder="1" applyAlignment="1" applyProtection="1">
      <alignment horizontal="left" wrapText="1"/>
    </xf>
    <xf numFmtId="0" fontId="0" fillId="3" borderId="27" xfId="0" applyFill="1" applyBorder="1" applyAlignment="1" applyProtection="1">
      <alignment horizontal="left" wrapText="1"/>
    </xf>
    <xf numFmtId="0" fontId="9" fillId="4" borderId="26" xfId="0" applyFont="1" applyFill="1" applyBorder="1" applyAlignment="1" applyProtection="1">
      <alignment horizontal="center"/>
    </xf>
    <xf numFmtId="0" fontId="9" fillId="4" borderId="0" xfId="0" applyFont="1" applyFill="1" applyBorder="1" applyAlignment="1" applyProtection="1">
      <alignment horizontal="center"/>
    </xf>
    <xf numFmtId="0" fontId="9" fillId="4" borderId="27" xfId="0" applyFont="1" applyFill="1" applyBorder="1" applyAlignment="1" applyProtection="1">
      <alignment horizontal="center"/>
    </xf>
    <xf numFmtId="0" fontId="9" fillId="4" borderId="26" xfId="0" applyFont="1" applyFill="1" applyBorder="1" applyAlignment="1" applyProtection="1">
      <alignment horizontal="left"/>
    </xf>
    <xf numFmtId="0" fontId="9" fillId="4" borderId="0" xfId="0" applyFont="1" applyFill="1" applyBorder="1" applyAlignment="1" applyProtection="1">
      <alignment horizontal="left"/>
    </xf>
    <xf numFmtId="0" fontId="9" fillId="4" borderId="27" xfId="0" applyFont="1" applyFill="1" applyBorder="1" applyAlignment="1" applyProtection="1">
      <alignment horizontal="left"/>
    </xf>
    <xf numFmtId="0" fontId="9" fillId="2" borderId="16" xfId="0" applyFont="1" applyFill="1" applyBorder="1" applyAlignment="1" applyProtection="1">
      <alignment horizontal="left"/>
    </xf>
    <xf numFmtId="0" fontId="9" fillId="2" borderId="17" xfId="0" applyFont="1" applyFill="1" applyBorder="1" applyAlignment="1" applyProtection="1">
      <alignment horizontal="left"/>
    </xf>
    <xf numFmtId="0" fontId="9" fillId="2" borderId="18" xfId="0" applyFont="1" applyFill="1" applyBorder="1" applyAlignment="1" applyProtection="1">
      <alignment horizontal="left"/>
    </xf>
    <xf numFmtId="0" fontId="0" fillId="0" borderId="26" xfId="0" applyFill="1" applyBorder="1" applyAlignment="1" applyProtection="1">
      <alignment horizontal="left"/>
    </xf>
    <xf numFmtId="0" fontId="0" fillId="0" borderId="0" xfId="0" applyFill="1" applyBorder="1" applyAlignment="1" applyProtection="1">
      <alignment horizontal="left"/>
    </xf>
    <xf numFmtId="0" fontId="0" fillId="0" borderId="27" xfId="0" applyFill="1" applyBorder="1" applyAlignment="1" applyProtection="1">
      <alignment horizontal="left"/>
    </xf>
    <xf numFmtId="0" fontId="91" fillId="5" borderId="16" xfId="0" applyFont="1" applyFill="1" applyBorder="1" applyAlignment="1" applyProtection="1">
      <alignment horizontal="center" vertical="center"/>
    </xf>
    <xf numFmtId="0" fontId="91" fillId="5" borderId="17" xfId="0" applyFont="1" applyFill="1" applyBorder="1" applyAlignment="1" applyProtection="1">
      <alignment horizontal="center" vertical="center"/>
    </xf>
    <xf numFmtId="0" fontId="91" fillId="5" borderId="18" xfId="0" applyFont="1" applyFill="1" applyBorder="1" applyAlignment="1" applyProtection="1">
      <alignment horizontal="center" vertical="center"/>
    </xf>
    <xf numFmtId="0" fontId="0" fillId="0" borderId="26" xfId="0" applyFont="1" applyFill="1" applyBorder="1" applyAlignment="1" applyProtection="1">
      <alignment horizontal="left" wrapText="1"/>
    </xf>
    <xf numFmtId="0" fontId="0" fillId="0" borderId="0" xfId="0" applyFont="1" applyFill="1" applyBorder="1" applyAlignment="1" applyProtection="1">
      <alignment horizontal="left" wrapText="1"/>
    </xf>
    <xf numFmtId="0" fontId="0" fillId="0" borderId="27" xfId="0" applyFont="1" applyFill="1" applyBorder="1" applyAlignment="1" applyProtection="1">
      <alignment horizontal="left" wrapText="1"/>
    </xf>
    <xf numFmtId="0" fontId="3" fillId="3" borderId="26" xfId="0" applyFont="1" applyFill="1" applyBorder="1" applyAlignment="1" applyProtection="1">
      <alignment horizontal="left" wrapText="1"/>
    </xf>
    <xf numFmtId="0" fontId="3" fillId="3" borderId="0" xfId="0" applyFont="1" applyFill="1" applyBorder="1" applyAlignment="1" applyProtection="1">
      <alignment horizontal="left" wrapText="1"/>
    </xf>
    <xf numFmtId="0" fontId="3" fillId="3" borderId="27" xfId="0" applyFont="1" applyFill="1" applyBorder="1" applyAlignment="1" applyProtection="1">
      <alignment horizontal="left" wrapText="1"/>
    </xf>
    <xf numFmtId="0" fontId="0" fillId="3" borderId="84" xfId="0" applyFill="1" applyBorder="1" applyAlignment="1" applyProtection="1">
      <alignment horizontal="left"/>
    </xf>
    <xf numFmtId="0" fontId="0" fillId="3" borderId="11" xfId="0" applyFill="1" applyBorder="1" applyAlignment="1" applyProtection="1">
      <alignment horizontal="left"/>
    </xf>
    <xf numFmtId="0" fontId="0" fillId="3" borderId="85" xfId="0" applyFill="1" applyBorder="1" applyAlignment="1" applyProtection="1">
      <alignment horizontal="left"/>
    </xf>
    <xf numFmtId="0" fontId="20" fillId="3" borderId="26" xfId="2" applyFill="1" applyBorder="1" applyAlignment="1" applyProtection="1">
      <alignment horizontal="left"/>
    </xf>
    <xf numFmtId="0" fontId="20" fillId="3" borderId="0" xfId="2" applyFill="1" applyBorder="1" applyAlignment="1" applyProtection="1">
      <alignment horizontal="left"/>
    </xf>
    <xf numFmtId="0" fontId="20" fillId="3" borderId="27" xfId="2" applyFill="1" applyBorder="1" applyAlignment="1" applyProtection="1">
      <alignment horizontal="left"/>
    </xf>
    <xf numFmtId="0" fontId="18" fillId="3" borderId="26" xfId="0" applyFont="1" applyFill="1" applyBorder="1" applyAlignment="1" applyProtection="1">
      <alignment horizontal="left"/>
    </xf>
    <xf numFmtId="0" fontId="18" fillId="3" borderId="0" xfId="0" applyFont="1" applyFill="1" applyBorder="1" applyAlignment="1" applyProtection="1">
      <alignment horizontal="left"/>
    </xf>
    <xf numFmtId="0" fontId="18" fillId="3" borderId="27" xfId="0" applyFont="1" applyFill="1" applyBorder="1" applyAlignment="1" applyProtection="1">
      <alignment horizontal="left"/>
    </xf>
    <xf numFmtId="0" fontId="0" fillId="3" borderId="2" xfId="0" applyFill="1" applyBorder="1" applyAlignment="1" applyProtection="1">
      <alignment horizontal="right"/>
    </xf>
    <xf numFmtId="0" fontId="0" fillId="3" borderId="3" xfId="0" applyFill="1" applyBorder="1" applyAlignment="1" applyProtection="1">
      <alignment horizontal="right"/>
    </xf>
    <xf numFmtId="0" fontId="0" fillId="3" borderId="4" xfId="0" applyFill="1" applyBorder="1" applyAlignment="1" applyProtection="1">
      <alignment horizontal="right"/>
    </xf>
    <xf numFmtId="0" fontId="9" fillId="2" borderId="26" xfId="0" applyFont="1" applyFill="1" applyBorder="1" applyAlignment="1" applyProtection="1">
      <alignment horizontal="center"/>
    </xf>
    <xf numFmtId="0" fontId="9" fillId="2" borderId="0" xfId="0" applyFont="1" applyFill="1" applyBorder="1" applyAlignment="1" applyProtection="1">
      <alignment horizontal="center"/>
    </xf>
    <xf numFmtId="0" fontId="9" fillId="2" borderId="27" xfId="0" applyFont="1" applyFill="1" applyBorder="1" applyAlignment="1" applyProtection="1">
      <alignment horizontal="center"/>
    </xf>
    <xf numFmtId="0" fontId="3" fillId="3" borderId="0" xfId="0" applyFont="1" applyFill="1" applyBorder="1" applyAlignment="1" applyProtection="1">
      <alignment horizontal="left"/>
    </xf>
    <xf numFmtId="0" fontId="3" fillId="3" borderId="27" xfId="0" applyFont="1" applyFill="1" applyBorder="1" applyAlignment="1" applyProtection="1">
      <alignment horizontal="left"/>
    </xf>
    <xf numFmtId="0" fontId="17" fillId="3" borderId="26" xfId="0" applyFont="1" applyFill="1" applyBorder="1" applyAlignment="1" applyProtection="1">
      <alignment horizontal="left"/>
    </xf>
    <xf numFmtId="0" fontId="17" fillId="3" borderId="0" xfId="0" applyFont="1" applyFill="1" applyBorder="1" applyAlignment="1" applyProtection="1">
      <alignment horizontal="left"/>
    </xf>
    <xf numFmtId="0" fontId="17" fillId="3" borderId="27" xfId="0" applyFont="1" applyFill="1" applyBorder="1" applyAlignment="1" applyProtection="1">
      <alignment horizontal="left"/>
    </xf>
    <xf numFmtId="0" fontId="0" fillId="0" borderId="19" xfId="0" applyFill="1" applyBorder="1" applyAlignment="1" applyProtection="1">
      <alignment horizontal="left"/>
    </xf>
    <xf numFmtId="0" fontId="0" fillId="0" borderId="21" xfId="0" applyFill="1" applyBorder="1" applyAlignment="1" applyProtection="1">
      <alignment horizontal="left"/>
    </xf>
    <xf numFmtId="0" fontId="0" fillId="0" borderId="20" xfId="0" applyFill="1" applyBorder="1" applyAlignment="1" applyProtection="1">
      <alignment horizontal="left"/>
    </xf>
    <xf numFmtId="0" fontId="0" fillId="3" borderId="26" xfId="0" applyFill="1" applyBorder="1" applyAlignment="1" applyProtection="1">
      <alignment horizontal="center"/>
    </xf>
    <xf numFmtId="0" fontId="0" fillId="3" borderId="0" xfId="0" applyFill="1" applyBorder="1" applyAlignment="1" applyProtection="1">
      <alignment horizontal="center"/>
    </xf>
    <xf numFmtId="0" fontId="0" fillId="3" borderId="27" xfId="0" applyFill="1" applyBorder="1" applyAlignment="1" applyProtection="1">
      <alignment horizontal="center"/>
    </xf>
    <xf numFmtId="0" fontId="5" fillId="3" borderId="26" xfId="0" applyFont="1" applyFill="1" applyBorder="1" applyAlignment="1" applyProtection="1">
      <alignment horizontal="left" vertical="top" wrapText="1"/>
    </xf>
    <xf numFmtId="0" fontId="5" fillId="3" borderId="0" xfId="0" applyFont="1" applyFill="1" applyBorder="1" applyAlignment="1" applyProtection="1">
      <alignment horizontal="left" vertical="top" wrapText="1"/>
    </xf>
    <xf numFmtId="0" fontId="5" fillId="3" borderId="27" xfId="0" applyFont="1" applyFill="1" applyBorder="1" applyAlignment="1" applyProtection="1">
      <alignment horizontal="left" vertical="top" wrapText="1"/>
    </xf>
    <xf numFmtId="0" fontId="9" fillId="2" borderId="19" xfId="0" applyFont="1" applyFill="1" applyBorder="1" applyAlignment="1" applyProtection="1">
      <alignment horizontal="left"/>
    </xf>
    <xf numFmtId="0" fontId="9" fillId="2" borderId="21" xfId="0" applyFont="1" applyFill="1" applyBorder="1" applyAlignment="1" applyProtection="1">
      <alignment horizontal="left"/>
    </xf>
    <xf numFmtId="0" fontId="9" fillId="2" borderId="20" xfId="0" applyFont="1" applyFill="1" applyBorder="1" applyAlignment="1" applyProtection="1">
      <alignment horizontal="left"/>
    </xf>
    <xf numFmtId="0" fontId="12" fillId="3" borderId="26" xfId="0" applyFont="1" applyFill="1" applyBorder="1" applyAlignment="1" applyProtection="1">
      <alignment horizontal="left"/>
    </xf>
    <xf numFmtId="0" fontId="9" fillId="2" borderId="26"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27" xfId="0" applyFont="1" applyFill="1" applyBorder="1" applyAlignment="1" applyProtection="1">
      <alignment horizontal="left"/>
    </xf>
    <xf numFmtId="0" fontId="0" fillId="3" borderId="2" xfId="0" applyFill="1" applyBorder="1" applyAlignment="1" applyProtection="1">
      <alignment horizontal="left"/>
    </xf>
    <xf numFmtId="0" fontId="0" fillId="3" borderId="3" xfId="0" applyFill="1" applyBorder="1" applyAlignment="1" applyProtection="1">
      <alignment horizontal="left"/>
    </xf>
    <xf numFmtId="0" fontId="0" fillId="3" borderId="4" xfId="0" applyFill="1" applyBorder="1" applyAlignment="1" applyProtection="1">
      <alignment horizontal="left"/>
    </xf>
    <xf numFmtId="0" fontId="10" fillId="3" borderId="26" xfId="0" applyFont="1" applyFill="1" applyBorder="1" applyAlignment="1" applyProtection="1">
      <alignment horizontal="left"/>
    </xf>
    <xf numFmtId="0" fontId="9" fillId="4" borderId="2" xfId="0" applyFont="1" applyFill="1" applyBorder="1" applyAlignment="1" applyProtection="1">
      <alignment horizontal="left"/>
    </xf>
    <xf numFmtId="0" fontId="9" fillId="4" borderId="3" xfId="0" applyFont="1" applyFill="1" applyBorder="1" applyAlignment="1" applyProtection="1">
      <alignment horizontal="left"/>
    </xf>
    <xf numFmtId="0" fontId="9" fillId="4" borderId="4" xfId="0" applyFont="1" applyFill="1" applyBorder="1" applyAlignment="1" applyProtection="1">
      <alignment horizontal="left"/>
    </xf>
    <xf numFmtId="0" fontId="12" fillId="3" borderId="0" xfId="0" applyFont="1" applyFill="1" applyBorder="1" applyAlignment="1" applyProtection="1">
      <alignment horizontal="left"/>
    </xf>
    <xf numFmtId="0" fontId="12" fillId="3" borderId="27" xfId="0" applyFont="1" applyFill="1" applyBorder="1" applyAlignment="1" applyProtection="1">
      <alignment horizontal="left"/>
    </xf>
    <xf numFmtId="0" fontId="47" fillId="20" borderId="64" xfId="0" applyFont="1" applyFill="1" applyBorder="1" applyAlignment="1" applyProtection="1">
      <alignment horizontal="center"/>
    </xf>
    <xf numFmtId="0" fontId="47" fillId="20" borderId="21" xfId="0" applyFont="1" applyFill="1" applyBorder="1" applyAlignment="1" applyProtection="1">
      <alignment horizontal="center"/>
    </xf>
    <xf numFmtId="0" fontId="47" fillId="20" borderId="65" xfId="0" applyFont="1" applyFill="1" applyBorder="1" applyAlignment="1" applyProtection="1">
      <alignment horizontal="center"/>
    </xf>
    <xf numFmtId="0" fontId="13" fillId="20" borderId="8" xfId="0" applyFont="1" applyFill="1" applyBorder="1" applyAlignment="1" applyProtection="1">
      <alignment horizontal="center"/>
    </xf>
    <xf numFmtId="0" fontId="13" fillId="20" borderId="0" xfId="0" applyFont="1" applyFill="1" applyBorder="1" applyAlignment="1" applyProtection="1">
      <alignment horizontal="center"/>
    </xf>
    <xf numFmtId="0" fontId="13" fillId="20" borderId="9" xfId="0" applyFont="1" applyFill="1" applyBorder="1" applyAlignment="1" applyProtection="1">
      <alignment horizontal="center"/>
    </xf>
    <xf numFmtId="0" fontId="9" fillId="2" borderId="16" xfId="0" applyFont="1" applyFill="1" applyBorder="1" applyAlignment="1" applyProtection="1">
      <alignment horizontal="center"/>
    </xf>
    <xf numFmtId="0" fontId="9" fillId="2" borderId="17" xfId="0" applyFont="1" applyFill="1" applyBorder="1" applyAlignment="1" applyProtection="1">
      <alignment horizontal="center"/>
    </xf>
    <xf numFmtId="0" fontId="9" fillId="2" borderId="18" xfId="0" applyFont="1" applyFill="1" applyBorder="1" applyAlignment="1" applyProtection="1">
      <alignment horizontal="center"/>
    </xf>
    <xf numFmtId="0" fontId="10" fillId="20" borderId="8" xfId="0" applyFont="1" applyFill="1" applyBorder="1" applyAlignment="1" applyProtection="1">
      <alignment horizontal="center" vertical="top"/>
    </xf>
    <xf numFmtId="0" fontId="10" fillId="20" borderId="0" xfId="0" applyFont="1" applyFill="1" applyBorder="1" applyAlignment="1" applyProtection="1">
      <alignment horizontal="center" vertical="top"/>
    </xf>
    <xf numFmtId="0" fontId="10" fillId="20" borderId="9" xfId="0" applyFont="1" applyFill="1" applyBorder="1" applyAlignment="1" applyProtection="1">
      <alignment horizontal="center" vertical="top"/>
    </xf>
    <xf numFmtId="0" fontId="54" fillId="3" borderId="13" xfId="0" applyFont="1" applyFill="1" applyBorder="1" applyAlignment="1" applyProtection="1">
      <alignment horizontal="center" vertical="top" wrapText="1"/>
      <protection locked="0"/>
    </xf>
    <xf numFmtId="0" fontId="54" fillId="3" borderId="14" xfId="0" applyFont="1" applyFill="1" applyBorder="1" applyAlignment="1" applyProtection="1">
      <alignment horizontal="center" vertical="top" wrapText="1"/>
      <protection locked="0"/>
    </xf>
    <xf numFmtId="0" fontId="54" fillId="3" borderId="15" xfId="0" applyFont="1" applyFill="1" applyBorder="1" applyAlignment="1" applyProtection="1">
      <alignment horizontal="center" vertical="top" wrapText="1"/>
      <protection locked="0"/>
    </xf>
    <xf numFmtId="0" fontId="10" fillId="20" borderId="11" xfId="0" applyFont="1" applyFill="1" applyBorder="1" applyAlignment="1" applyProtection="1">
      <alignment horizontal="center"/>
    </xf>
    <xf numFmtId="0" fontId="0" fillId="20" borderId="8" xfId="0" applyFill="1" applyBorder="1" applyAlignment="1" applyProtection="1">
      <alignment horizontal="right"/>
    </xf>
    <xf numFmtId="0" fontId="0" fillId="20" borderId="0" xfId="0" applyFill="1" applyBorder="1" applyAlignment="1" applyProtection="1">
      <alignment horizontal="right"/>
    </xf>
    <xf numFmtId="0" fontId="0" fillId="20" borderId="64" xfId="0" applyFill="1" applyBorder="1" applyAlignment="1" applyProtection="1">
      <alignment horizontal="center"/>
    </xf>
    <xf numFmtId="0" fontId="0" fillId="20" borderId="21" xfId="0" applyFill="1" applyBorder="1" applyAlignment="1" applyProtection="1">
      <alignment horizontal="center"/>
    </xf>
    <xf numFmtId="0" fontId="0" fillId="20" borderId="65" xfId="0" applyFill="1" applyBorder="1" applyAlignment="1" applyProtection="1">
      <alignment horizontal="center"/>
    </xf>
    <xf numFmtId="0" fontId="0" fillId="2" borderId="24" xfId="0" applyFill="1" applyBorder="1" applyAlignment="1" applyProtection="1">
      <alignment horizontal="center"/>
    </xf>
    <xf numFmtId="0" fontId="0" fillId="2" borderId="17" xfId="0" applyFill="1" applyBorder="1" applyAlignment="1" applyProtection="1">
      <alignment horizontal="center"/>
    </xf>
    <xf numFmtId="0" fontId="0" fillId="2" borderId="25" xfId="0" applyFill="1" applyBorder="1" applyAlignment="1" applyProtection="1">
      <alignment horizontal="center"/>
    </xf>
    <xf numFmtId="0" fontId="0" fillId="20" borderId="8" xfId="0" applyFill="1" applyBorder="1" applyAlignment="1" applyProtection="1">
      <alignment horizontal="center"/>
    </xf>
    <xf numFmtId="0" fontId="0" fillId="20" borderId="0" xfId="0" applyFill="1" applyBorder="1" applyAlignment="1" applyProtection="1">
      <alignment horizontal="center"/>
    </xf>
    <xf numFmtId="0" fontId="0" fillId="20" borderId="9" xfId="0" applyFill="1" applyBorder="1" applyAlignment="1" applyProtection="1">
      <alignment horizontal="center"/>
    </xf>
    <xf numFmtId="0" fontId="18" fillId="20" borderId="0" xfId="0" applyFont="1" applyFill="1" applyBorder="1" applyAlignment="1" applyProtection="1">
      <alignment horizontal="center"/>
    </xf>
    <xf numFmtId="0" fontId="20" fillId="20" borderId="8" xfId="2" applyFill="1" applyBorder="1" applyAlignment="1" applyProtection="1">
      <alignment horizontal="center"/>
    </xf>
    <xf numFmtId="0" fontId="20" fillId="20" borderId="0" xfId="2" applyFill="1" applyBorder="1" applyAlignment="1" applyProtection="1">
      <alignment horizontal="center"/>
    </xf>
    <xf numFmtId="0" fontId="20" fillId="20" borderId="9" xfId="2" applyFill="1" applyBorder="1" applyAlignment="1" applyProtection="1">
      <alignment horizontal="center"/>
    </xf>
    <xf numFmtId="0" fontId="0" fillId="20" borderId="8" xfId="0" applyFill="1" applyBorder="1" applyAlignment="1" applyProtection="1">
      <alignment horizontal="left"/>
    </xf>
    <xf numFmtId="0" fontId="0" fillId="20" borderId="0" xfId="0" applyFill="1" applyBorder="1" applyAlignment="1" applyProtection="1">
      <alignment horizontal="left"/>
    </xf>
    <xf numFmtId="0" fontId="0" fillId="20" borderId="9" xfId="0" applyFill="1" applyBorder="1" applyAlignment="1" applyProtection="1">
      <alignment horizontal="left"/>
    </xf>
    <xf numFmtId="0" fontId="93" fillId="20" borderId="8" xfId="0" applyFont="1" applyFill="1" applyBorder="1" applyAlignment="1" applyProtection="1">
      <alignment horizontal="left"/>
    </xf>
    <xf numFmtId="0" fontId="93" fillId="20" borderId="0" xfId="0" applyFont="1" applyFill="1" applyBorder="1" applyAlignment="1" applyProtection="1">
      <alignment horizontal="left"/>
    </xf>
    <xf numFmtId="0" fontId="93" fillId="20" borderId="9" xfId="0" applyFont="1" applyFill="1" applyBorder="1" applyAlignment="1" applyProtection="1">
      <alignment horizontal="left"/>
    </xf>
    <xf numFmtId="0" fontId="0" fillId="2" borderId="16" xfId="0" applyFill="1" applyBorder="1" applyAlignment="1" applyProtection="1">
      <alignment horizontal="center"/>
    </xf>
    <xf numFmtId="0" fontId="0" fillId="2" borderId="18" xfId="0" applyFill="1" applyBorder="1" applyAlignment="1" applyProtection="1">
      <alignment horizontal="center"/>
    </xf>
    <xf numFmtId="0" fontId="25" fillId="20" borderId="8" xfId="2" applyFont="1" applyFill="1" applyBorder="1" applyAlignment="1" applyProtection="1">
      <alignment horizontal="center"/>
    </xf>
    <xf numFmtId="0" fontId="25" fillId="20" borderId="0" xfId="2" applyFont="1" applyFill="1" applyBorder="1" applyAlignment="1" applyProtection="1">
      <alignment horizontal="center"/>
    </xf>
    <xf numFmtId="0" fontId="25" fillId="20" borderId="9" xfId="2" applyFont="1" applyFill="1" applyBorder="1" applyAlignment="1" applyProtection="1">
      <alignment horizontal="center"/>
    </xf>
    <xf numFmtId="0" fontId="3" fillId="2" borderId="16" xfId="0" applyFont="1" applyFill="1" applyBorder="1" applyAlignment="1" applyProtection="1">
      <alignment horizontal="center"/>
    </xf>
    <xf numFmtId="0" fontId="3" fillId="2" borderId="17" xfId="0" applyFont="1" applyFill="1" applyBorder="1" applyAlignment="1" applyProtection="1">
      <alignment horizontal="center"/>
    </xf>
    <xf numFmtId="0" fontId="3" fillId="2" borderId="18" xfId="0" applyFont="1" applyFill="1" applyBorder="1" applyAlignment="1" applyProtection="1">
      <alignment horizontal="center"/>
    </xf>
    <xf numFmtId="0" fontId="16" fillId="20" borderId="10" xfId="0" applyFont="1" applyFill="1" applyBorder="1" applyAlignment="1" applyProtection="1">
      <alignment horizontal="center" wrapText="1"/>
    </xf>
    <xf numFmtId="0" fontId="16" fillId="20" borderId="11" xfId="0" applyFont="1" applyFill="1" applyBorder="1" applyAlignment="1" applyProtection="1">
      <alignment horizontal="center"/>
    </xf>
    <xf numFmtId="0" fontId="16" fillId="20" borderId="12" xfId="0" applyFont="1" applyFill="1" applyBorder="1" applyAlignment="1" applyProtection="1">
      <alignment horizontal="center"/>
    </xf>
    <xf numFmtId="0" fontId="48" fillId="20" borderId="8" xfId="0" applyFont="1" applyFill="1" applyBorder="1" applyAlignment="1" applyProtection="1">
      <alignment horizontal="center"/>
    </xf>
    <xf numFmtId="0" fontId="48" fillId="20" borderId="0" xfId="0" applyFont="1" applyFill="1" applyBorder="1" applyAlignment="1" applyProtection="1">
      <alignment horizontal="center"/>
    </xf>
    <xf numFmtId="0" fontId="48" fillId="20" borderId="9" xfId="0" applyFont="1" applyFill="1" applyBorder="1" applyAlignment="1" applyProtection="1">
      <alignment horizontal="center"/>
    </xf>
    <xf numFmtId="0" fontId="3" fillId="2" borderId="19" xfId="0" applyFont="1" applyFill="1" applyBorder="1" applyAlignment="1" applyProtection="1">
      <alignment horizontal="center"/>
    </xf>
    <xf numFmtId="0" fontId="3" fillId="2" borderId="21" xfId="0" applyFont="1" applyFill="1" applyBorder="1" applyAlignment="1" applyProtection="1">
      <alignment horizontal="center"/>
    </xf>
    <xf numFmtId="0" fontId="3" fillId="2" borderId="20" xfId="0" applyFont="1" applyFill="1" applyBorder="1" applyAlignment="1" applyProtection="1">
      <alignment horizontal="center"/>
    </xf>
    <xf numFmtId="0" fontId="6" fillId="3" borderId="13" xfId="0" applyFont="1" applyFill="1" applyBorder="1" applyAlignment="1" applyProtection="1">
      <alignment horizontal="center"/>
      <protection locked="0"/>
    </xf>
    <xf numFmtId="0" fontId="6" fillId="3" borderId="15" xfId="0" applyFont="1" applyFill="1" applyBorder="1" applyAlignment="1" applyProtection="1">
      <alignment horizontal="center"/>
      <protection locked="0"/>
    </xf>
    <xf numFmtId="0" fontId="5" fillId="20" borderId="8" xfId="0" applyFont="1" applyFill="1" applyBorder="1" applyAlignment="1" applyProtection="1">
      <alignment horizontal="center"/>
    </xf>
    <xf numFmtId="0" fontId="5" fillId="20" borderId="0" xfId="0" applyFont="1" applyFill="1" applyBorder="1" applyAlignment="1" applyProtection="1">
      <alignment horizontal="center"/>
    </xf>
    <xf numFmtId="0" fontId="5" fillId="20" borderId="9" xfId="0" applyFont="1" applyFill="1" applyBorder="1" applyAlignment="1" applyProtection="1">
      <alignment horizontal="center"/>
    </xf>
    <xf numFmtId="0" fontId="0" fillId="0" borderId="24" xfId="0" applyBorder="1" applyAlignment="1" applyProtection="1">
      <alignment horizontal="left"/>
      <protection locked="0"/>
    </xf>
    <xf numFmtId="0" fontId="0" fillId="0" borderId="18" xfId="0" applyBorder="1" applyAlignment="1" applyProtection="1">
      <alignment horizontal="left"/>
      <protection locked="0"/>
    </xf>
    <xf numFmtId="0" fontId="0" fillId="20" borderId="22" xfId="0" applyFill="1" applyBorder="1" applyAlignment="1" applyProtection="1">
      <alignment horizontal="left"/>
    </xf>
    <xf numFmtId="0" fontId="0" fillId="20" borderId="3" xfId="0" applyFill="1" applyBorder="1" applyAlignment="1" applyProtection="1">
      <alignment horizontal="left"/>
    </xf>
    <xf numFmtId="0" fontId="0" fillId="20" borderId="23" xfId="0" applyFill="1" applyBorder="1" applyAlignment="1" applyProtection="1">
      <alignment horizontal="left"/>
    </xf>
    <xf numFmtId="0" fontId="0" fillId="0" borderId="22" xfId="0" applyBorder="1" applyAlignment="1" applyProtection="1">
      <alignment horizontal="left"/>
      <protection locked="0"/>
    </xf>
    <xf numFmtId="0" fontId="0" fillId="0" borderId="4" xfId="0" applyBorder="1" applyAlignment="1" applyProtection="1">
      <alignment horizontal="left"/>
      <protection locked="0"/>
    </xf>
    <xf numFmtId="14" fontId="0" fillId="0" borderId="24" xfId="0" applyNumberFormat="1" applyBorder="1" applyAlignment="1" applyProtection="1">
      <alignment horizontal="center"/>
      <protection locked="0"/>
    </xf>
    <xf numFmtId="14" fontId="0" fillId="0" borderId="18" xfId="0" applyNumberFormat="1" applyBorder="1" applyAlignment="1" applyProtection="1">
      <alignment horizontal="center"/>
      <protection locked="0"/>
    </xf>
    <xf numFmtId="0" fontId="0" fillId="0" borderId="17" xfId="0" applyBorder="1" applyAlignment="1" applyProtection="1">
      <alignment horizontal="left"/>
      <protection locked="0"/>
    </xf>
    <xf numFmtId="0" fontId="45" fillId="0" borderId="24" xfId="0" applyFont="1" applyBorder="1" applyAlignment="1" applyProtection="1">
      <alignment horizontal="left"/>
      <protection locked="0"/>
    </xf>
    <xf numFmtId="0" fontId="45" fillId="0" borderId="17" xfId="0" applyFont="1" applyBorder="1" applyAlignment="1" applyProtection="1">
      <alignment horizontal="left"/>
      <protection locked="0"/>
    </xf>
    <xf numFmtId="0" fontId="0" fillId="0" borderId="16" xfId="0" applyBorder="1" applyAlignment="1" applyProtection="1">
      <alignment horizontal="center"/>
    </xf>
    <xf numFmtId="0" fontId="0" fillId="0" borderId="17" xfId="0" applyBorder="1" applyAlignment="1" applyProtection="1">
      <alignment horizontal="center"/>
    </xf>
    <xf numFmtId="0" fontId="0" fillId="0" borderId="18" xfId="0" applyBorder="1" applyAlignment="1" applyProtection="1">
      <alignment horizontal="center"/>
    </xf>
    <xf numFmtId="0" fontId="0" fillId="3" borderId="24" xfId="0" applyFill="1" applyBorder="1" applyAlignment="1" applyProtection="1">
      <alignment horizontal="left"/>
      <protection locked="0"/>
    </xf>
    <xf numFmtId="0" fontId="0" fillId="3" borderId="18" xfId="0" applyFill="1" applyBorder="1" applyAlignment="1" applyProtection="1">
      <alignment horizontal="left"/>
      <protection locked="0"/>
    </xf>
    <xf numFmtId="0" fontId="0" fillId="20" borderId="22" xfId="0" applyFill="1" applyBorder="1" applyAlignment="1" applyProtection="1">
      <alignment horizontal="center"/>
    </xf>
    <xf numFmtId="0" fontId="0" fillId="20" borderId="3" xfId="0" applyFill="1" applyBorder="1" applyAlignment="1" applyProtection="1">
      <alignment horizontal="center"/>
    </xf>
    <xf numFmtId="0" fontId="0" fillId="20" borderId="23" xfId="0" applyFill="1" applyBorder="1" applyAlignment="1" applyProtection="1">
      <alignment horizontal="center"/>
    </xf>
    <xf numFmtId="0" fontId="0" fillId="4" borderId="19" xfId="0" applyFill="1" applyBorder="1" applyAlignment="1" applyProtection="1">
      <alignment horizontal="center"/>
    </xf>
    <xf numFmtId="0" fontId="0" fillId="4" borderId="21" xfId="0" applyFill="1" applyBorder="1" applyAlignment="1" applyProtection="1">
      <alignment horizontal="center"/>
    </xf>
    <xf numFmtId="0" fontId="0" fillId="4" borderId="20" xfId="0" applyFill="1" applyBorder="1" applyAlignment="1" applyProtection="1">
      <alignment horizontal="center"/>
    </xf>
    <xf numFmtId="0" fontId="16" fillId="20" borderId="11" xfId="0" applyFont="1" applyFill="1" applyBorder="1" applyAlignment="1" applyProtection="1">
      <alignment horizontal="center" wrapText="1"/>
    </xf>
    <xf numFmtId="0" fontId="16" fillId="20" borderId="12" xfId="0" applyFont="1" applyFill="1" applyBorder="1" applyAlignment="1" applyProtection="1">
      <alignment horizontal="center" wrapText="1"/>
    </xf>
    <xf numFmtId="0" fontId="16" fillId="3" borderId="5" xfId="0" applyFont="1" applyFill="1" applyBorder="1" applyAlignment="1" applyProtection="1">
      <alignment horizontal="left" vertical="top" wrapText="1"/>
      <protection locked="0"/>
    </xf>
    <xf numFmtId="0" fontId="16" fillId="3" borderId="6" xfId="0" applyFont="1" applyFill="1" applyBorder="1" applyAlignment="1" applyProtection="1">
      <alignment horizontal="left" vertical="top" wrapText="1"/>
      <protection locked="0"/>
    </xf>
    <xf numFmtId="0" fontId="16" fillId="3" borderId="7" xfId="0" applyFont="1" applyFill="1" applyBorder="1" applyAlignment="1" applyProtection="1">
      <alignment horizontal="left" vertical="top" wrapText="1"/>
      <protection locked="0"/>
    </xf>
    <xf numFmtId="0" fontId="16" fillId="3" borderId="10" xfId="0" applyFont="1" applyFill="1" applyBorder="1" applyAlignment="1" applyProtection="1">
      <alignment horizontal="left" vertical="top" wrapText="1"/>
      <protection locked="0"/>
    </xf>
    <xf numFmtId="0" fontId="16" fillId="3" borderId="11" xfId="0" applyFont="1" applyFill="1" applyBorder="1" applyAlignment="1" applyProtection="1">
      <alignment horizontal="left" vertical="top" wrapText="1"/>
      <protection locked="0"/>
    </xf>
    <xf numFmtId="0" fontId="16" fillId="3" borderId="12" xfId="0" applyFont="1" applyFill="1" applyBorder="1" applyAlignment="1" applyProtection="1">
      <alignment horizontal="left" vertical="top" wrapText="1"/>
      <protection locked="0"/>
    </xf>
    <xf numFmtId="0" fontId="0" fillId="4" borderId="16" xfId="0" applyFill="1" applyBorder="1" applyAlignment="1" applyProtection="1">
      <alignment horizontal="center"/>
    </xf>
    <xf numFmtId="0" fontId="0" fillId="4" borderId="17" xfId="0" applyFill="1" applyBorder="1" applyAlignment="1" applyProtection="1">
      <alignment horizontal="center"/>
    </xf>
    <xf numFmtId="0" fontId="0" fillId="4" borderId="18" xfId="0" applyFill="1" applyBorder="1" applyAlignment="1" applyProtection="1">
      <alignment horizontal="center"/>
    </xf>
    <xf numFmtId="0" fontId="0" fillId="0" borderId="24" xfId="0" applyBorder="1" applyAlignment="1" applyProtection="1">
      <alignment horizontal="center"/>
      <protection locked="0"/>
    </xf>
    <xf numFmtId="0" fontId="0" fillId="0" borderId="18" xfId="0" applyBorder="1" applyAlignment="1" applyProtection="1">
      <alignment horizontal="center"/>
      <protection locked="0"/>
    </xf>
    <xf numFmtId="0" fontId="0" fillId="4" borderId="24" xfId="0" applyFill="1" applyBorder="1" applyAlignment="1" applyProtection="1">
      <alignment horizontal="center"/>
    </xf>
    <xf numFmtId="0" fontId="0" fillId="4" borderId="25" xfId="0" applyFill="1" applyBorder="1" applyAlignment="1" applyProtection="1">
      <alignment horizontal="center"/>
    </xf>
    <xf numFmtId="0" fontId="0" fillId="20" borderId="8" xfId="0" applyFont="1" applyFill="1" applyBorder="1" applyAlignment="1" applyProtection="1">
      <alignment horizontal="center"/>
    </xf>
    <xf numFmtId="0" fontId="0" fillId="20" borderId="0" xfId="0" applyFont="1" applyFill="1" applyBorder="1" applyAlignment="1" applyProtection="1">
      <alignment horizontal="center"/>
    </xf>
    <xf numFmtId="0" fontId="0" fillId="20" borderId="9" xfId="0" applyFont="1" applyFill="1" applyBorder="1" applyAlignment="1" applyProtection="1">
      <alignment horizontal="center"/>
    </xf>
    <xf numFmtId="0" fontId="6" fillId="20" borderId="8" xfId="0" applyFont="1" applyFill="1" applyBorder="1" applyAlignment="1" applyProtection="1">
      <alignment horizontal="center"/>
    </xf>
    <xf numFmtId="0" fontId="6" fillId="20" borderId="0" xfId="0" applyFont="1" applyFill="1" applyBorder="1" applyAlignment="1" applyProtection="1">
      <alignment horizontal="center"/>
    </xf>
    <xf numFmtId="0" fontId="6" fillId="20" borderId="9" xfId="0" applyFont="1" applyFill="1" applyBorder="1" applyAlignment="1" applyProtection="1">
      <alignment horizontal="center"/>
    </xf>
    <xf numFmtId="0" fontId="16" fillId="20" borderId="0" xfId="0" applyFont="1" applyFill="1" applyAlignment="1" applyProtection="1">
      <alignment horizontal="center" wrapText="1"/>
    </xf>
    <xf numFmtId="0" fontId="9" fillId="4" borderId="16" xfId="0" applyFont="1" applyFill="1" applyBorder="1" applyAlignment="1" applyProtection="1">
      <alignment horizontal="center"/>
    </xf>
    <xf numFmtId="0" fontId="9" fillId="4" borderId="17" xfId="0" applyFont="1" applyFill="1" applyBorder="1" applyAlignment="1" applyProtection="1">
      <alignment horizontal="center"/>
    </xf>
    <xf numFmtId="0" fontId="9" fillId="4" borderId="18" xfId="0" applyFont="1" applyFill="1" applyBorder="1" applyAlignment="1" applyProtection="1">
      <alignment horizontal="center"/>
    </xf>
    <xf numFmtId="14" fontId="0" fillId="0" borderId="24" xfId="0" applyNumberFormat="1" applyBorder="1" applyAlignment="1" applyProtection="1">
      <alignment horizontal="left"/>
      <protection locked="0"/>
    </xf>
    <xf numFmtId="0" fontId="9" fillId="6" borderId="16" xfId="0" applyFont="1" applyFill="1" applyBorder="1" applyAlignment="1" applyProtection="1">
      <alignment horizontal="center"/>
    </xf>
    <xf numFmtId="0" fontId="9" fillId="6" borderId="17" xfId="0" applyFont="1" applyFill="1" applyBorder="1" applyAlignment="1" applyProtection="1">
      <alignment horizontal="center"/>
    </xf>
    <xf numFmtId="0" fontId="9" fillId="6" borderId="18" xfId="0" applyFont="1" applyFill="1" applyBorder="1" applyAlignment="1" applyProtection="1">
      <alignment horizontal="center"/>
    </xf>
    <xf numFmtId="0" fontId="23" fillId="6" borderId="16" xfId="3" applyFont="1" applyFill="1" applyBorder="1" applyAlignment="1" applyProtection="1">
      <alignment horizontal="left" vertical="top" wrapText="1"/>
    </xf>
    <xf numFmtId="0" fontId="23" fillId="6" borderId="17" xfId="3" applyFont="1" applyFill="1" applyBorder="1" applyAlignment="1" applyProtection="1">
      <alignment horizontal="left" vertical="top" wrapText="1"/>
    </xf>
    <xf numFmtId="0" fontId="0" fillId="3" borderId="2" xfId="0" applyFill="1" applyBorder="1" applyAlignment="1" applyProtection="1">
      <alignment horizontal="left" wrapText="1"/>
    </xf>
    <xf numFmtId="0" fontId="0" fillId="3" borderId="3" xfId="0" applyFill="1" applyBorder="1" applyAlignment="1" applyProtection="1">
      <alignment horizontal="left" wrapText="1"/>
    </xf>
    <xf numFmtId="0" fontId="0" fillId="3" borderId="4" xfId="0" applyFill="1" applyBorder="1" applyAlignment="1" applyProtection="1">
      <alignment horizontal="left" wrapText="1"/>
    </xf>
    <xf numFmtId="0" fontId="22" fillId="3" borderId="26" xfId="3" applyFont="1" applyFill="1" applyBorder="1" applyAlignment="1" applyProtection="1">
      <alignment horizontal="left" wrapText="1"/>
    </xf>
    <xf numFmtId="0" fontId="22" fillId="3" borderId="0" xfId="3" applyFont="1" applyFill="1" applyBorder="1" applyAlignment="1" applyProtection="1">
      <alignment horizontal="left" wrapText="1"/>
    </xf>
    <xf numFmtId="0" fontId="22" fillId="3" borderId="27" xfId="3" applyFont="1" applyFill="1" applyBorder="1" applyAlignment="1" applyProtection="1">
      <alignment horizontal="left" wrapText="1"/>
    </xf>
    <xf numFmtId="0" fontId="92" fillId="6" borderId="19" xfId="3" applyFont="1" applyFill="1" applyBorder="1" applyAlignment="1" applyProtection="1">
      <alignment horizontal="left" vertical="top" wrapText="1"/>
    </xf>
    <xf numFmtId="0" fontId="92" fillId="6" borderId="21" xfId="3" applyFont="1" applyFill="1" applyBorder="1" applyAlignment="1" applyProtection="1">
      <alignment horizontal="left" vertical="top" wrapText="1"/>
    </xf>
    <xf numFmtId="0" fontId="92" fillId="6" borderId="16" xfId="3" applyFont="1" applyFill="1" applyBorder="1" applyAlignment="1" applyProtection="1">
      <alignment horizontal="left" vertical="top" wrapText="1"/>
    </xf>
    <xf numFmtId="0" fontId="92" fillId="6" borderId="17" xfId="3" applyFont="1" applyFill="1" applyBorder="1" applyAlignment="1" applyProtection="1">
      <alignment horizontal="left" vertical="top" wrapText="1"/>
    </xf>
    <xf numFmtId="0" fontId="90" fillId="6" borderId="16" xfId="3" applyFont="1" applyFill="1" applyBorder="1" applyAlignment="1" applyProtection="1">
      <alignment horizontal="left" vertical="top" wrapText="1"/>
    </xf>
    <xf numFmtId="0" fontId="90" fillId="6" borderId="17" xfId="3" applyFont="1" applyFill="1" applyBorder="1" applyAlignment="1" applyProtection="1">
      <alignment horizontal="left" vertical="top" wrapText="1"/>
    </xf>
    <xf numFmtId="0" fontId="90" fillId="6" borderId="18" xfId="3" applyFont="1" applyFill="1" applyBorder="1" applyAlignment="1" applyProtection="1">
      <alignment horizontal="left" vertical="top" wrapText="1"/>
    </xf>
    <xf numFmtId="0" fontId="22" fillId="3" borderId="2" xfId="3" applyFont="1" applyFill="1" applyBorder="1" applyAlignment="1" applyProtection="1">
      <alignment horizontal="left" wrapText="1"/>
    </xf>
    <xf numFmtId="0" fontId="22" fillId="3" borderId="3" xfId="3" applyFont="1" applyFill="1" applyBorder="1" applyAlignment="1" applyProtection="1">
      <alignment horizontal="left" wrapText="1"/>
    </xf>
    <xf numFmtId="0" fontId="22" fillId="3" borderId="4" xfId="3" applyFont="1" applyFill="1" applyBorder="1" applyAlignment="1" applyProtection="1">
      <alignment horizontal="left" wrapText="1"/>
    </xf>
    <xf numFmtId="0" fontId="0" fillId="0" borderId="17" xfId="0" applyBorder="1" applyAlignment="1" applyProtection="1">
      <alignment horizontal="center"/>
      <protection locked="0"/>
    </xf>
    <xf numFmtId="0" fontId="23" fillId="6" borderId="43" xfId="3" applyFont="1" applyFill="1" applyBorder="1" applyAlignment="1" applyProtection="1">
      <alignment horizontal="left" vertical="top" wrapText="1"/>
    </xf>
    <xf numFmtId="0" fontId="23" fillId="6" borderId="44" xfId="3" applyFont="1" applyFill="1" applyBorder="1" applyAlignment="1" applyProtection="1">
      <alignment horizontal="left" vertical="top" wrapText="1"/>
    </xf>
    <xf numFmtId="0" fontId="96" fillId="65" borderId="96" xfId="173" applyFont="1" applyFill="1" applyBorder="1" applyAlignment="1">
      <alignment vertical="center"/>
    </xf>
    <xf numFmtId="0" fontId="97" fillId="65" borderId="96" xfId="173" applyFont="1" applyFill="1" applyBorder="1" applyAlignment="1">
      <alignment vertical="center"/>
    </xf>
    <xf numFmtId="0" fontId="96" fillId="66" borderId="96" xfId="173" applyFont="1" applyFill="1" applyBorder="1" applyAlignment="1">
      <alignment horizontal="left" vertical="center" wrapText="1"/>
    </xf>
    <xf numFmtId="0" fontId="96" fillId="58" borderId="96" xfId="173" applyFont="1" applyFill="1" applyBorder="1" applyAlignment="1">
      <alignment horizontal="left" vertical="center" wrapText="1"/>
    </xf>
    <xf numFmtId="0" fontId="96" fillId="67" borderId="97" xfId="173" applyFont="1" applyFill="1" applyBorder="1" applyAlignment="1">
      <alignment horizontal="left" vertical="center"/>
    </xf>
    <xf numFmtId="0" fontId="96" fillId="67" borderId="102" xfId="173" applyFont="1" applyFill="1" applyBorder="1" applyAlignment="1">
      <alignment horizontal="left" vertical="center"/>
    </xf>
    <xf numFmtId="0" fontId="96" fillId="67" borderId="103" xfId="173" applyFont="1" applyFill="1" applyBorder="1" applyAlignment="1">
      <alignment horizontal="left" vertical="center"/>
    </xf>
    <xf numFmtId="0" fontId="108" fillId="60" borderId="96" xfId="173" applyFont="1" applyFill="1" applyBorder="1" applyAlignment="1">
      <alignment horizontal="center" vertical="center"/>
    </xf>
    <xf numFmtId="0" fontId="98" fillId="65" borderId="96" xfId="173" applyFont="1" applyFill="1" applyBorder="1" applyAlignment="1">
      <alignment horizontal="center" vertical="center" wrapText="1"/>
    </xf>
    <xf numFmtId="0" fontId="98" fillId="66" borderId="96" xfId="173" applyFont="1" applyFill="1" applyBorder="1" applyAlignment="1">
      <alignment horizontal="center" vertical="center" wrapText="1"/>
    </xf>
    <xf numFmtId="0" fontId="102" fillId="0" borderId="0" xfId="173" applyFont="1" applyAlignment="1">
      <alignment horizontal="center" vertical="center"/>
    </xf>
    <xf numFmtId="167" fontId="29" fillId="0" borderId="0" xfId="173" applyNumberFormat="1" applyAlignment="1">
      <alignment horizontal="right" vertical="center"/>
    </xf>
    <xf numFmtId="0" fontId="95" fillId="58" borderId="91" xfId="173" applyFont="1" applyFill="1" applyBorder="1" applyAlignment="1">
      <alignment horizontal="center" vertical="center" wrapText="1"/>
    </xf>
    <xf numFmtId="0" fontId="95" fillId="58" borderId="92" xfId="173" applyFont="1" applyFill="1" applyBorder="1" applyAlignment="1">
      <alignment horizontal="center" vertical="center" wrapText="1"/>
    </xf>
    <xf numFmtId="0" fontId="95" fillId="58" borderId="93" xfId="173" applyFont="1" applyFill="1" applyBorder="1" applyAlignment="1">
      <alignment horizontal="center" vertical="center" wrapText="1"/>
    </xf>
    <xf numFmtId="0" fontId="96" fillId="17" borderId="16" xfId="173" applyFont="1" applyFill="1" applyBorder="1" applyAlignment="1">
      <alignment horizontal="center" vertical="center" wrapText="1"/>
    </xf>
    <xf numFmtId="0" fontId="96" fillId="17" borderId="25" xfId="173" applyFont="1" applyFill="1" applyBorder="1" applyAlignment="1">
      <alignment horizontal="center" vertical="center" wrapText="1"/>
    </xf>
    <xf numFmtId="0" fontId="32" fillId="19" borderId="16" xfId="0" applyFont="1" applyFill="1" applyBorder="1" applyAlignment="1">
      <alignment horizontal="center" vertical="center" wrapText="1"/>
    </xf>
    <xf numFmtId="0" fontId="32" fillId="19" borderId="18" xfId="0" applyFont="1" applyFill="1" applyBorder="1" applyAlignment="1">
      <alignment horizontal="center" vertical="center" wrapText="1"/>
    </xf>
    <xf numFmtId="0" fontId="30" fillId="16" borderId="35" xfId="0" applyFont="1" applyFill="1" applyBorder="1" applyAlignment="1">
      <alignment horizontal="center" vertical="center" wrapText="1"/>
    </xf>
    <xf numFmtId="0" fontId="30" fillId="16" borderId="39" xfId="0" applyFont="1" applyFill="1" applyBorder="1" applyAlignment="1">
      <alignment horizontal="center" vertical="center" wrapText="1"/>
    </xf>
    <xf numFmtId="0" fontId="30" fillId="16" borderId="32" xfId="0" applyFont="1" applyFill="1" applyBorder="1" applyAlignment="1">
      <alignment horizontal="center" vertical="center" wrapText="1"/>
    </xf>
    <xf numFmtId="0" fontId="30" fillId="16" borderId="35" xfId="0" applyFont="1" applyFill="1" applyBorder="1" applyAlignment="1">
      <alignment horizontal="left" wrapText="1"/>
    </xf>
    <xf numFmtId="0" fontId="30" fillId="16" borderId="32" xfId="0" applyFont="1" applyFill="1" applyBorder="1" applyAlignment="1">
      <alignment horizontal="left" wrapText="1"/>
    </xf>
    <xf numFmtId="0" fontId="30" fillId="16" borderId="35" xfId="0" applyFont="1" applyFill="1" applyBorder="1" applyAlignment="1">
      <alignment horizontal="left" vertical="center" wrapText="1"/>
    </xf>
    <xf numFmtId="0" fontId="30" fillId="16" borderId="32" xfId="0" applyFont="1" applyFill="1" applyBorder="1" applyAlignment="1">
      <alignment horizontal="left" vertical="center" wrapText="1"/>
    </xf>
    <xf numFmtId="0" fontId="32" fillId="17" borderId="13" xfId="0" applyFont="1" applyFill="1" applyBorder="1" applyAlignment="1">
      <alignment horizontal="center" vertical="center" wrapText="1"/>
    </xf>
    <xf numFmtId="0" fontId="32" fillId="17" borderId="14" xfId="0" applyFont="1" applyFill="1" applyBorder="1" applyAlignment="1">
      <alignment horizontal="center" vertical="center" wrapText="1"/>
    </xf>
    <xf numFmtId="0" fontId="32" fillId="17" borderId="15" xfId="0" applyFont="1" applyFill="1" applyBorder="1" applyAlignment="1">
      <alignment horizontal="center" vertical="center" wrapText="1"/>
    </xf>
    <xf numFmtId="0" fontId="30" fillId="17" borderId="35" xfId="0" applyFont="1" applyFill="1" applyBorder="1" applyAlignment="1">
      <alignment horizontal="left" vertical="center" wrapText="1"/>
    </xf>
    <xf numFmtId="0" fontId="30" fillId="17" borderId="32" xfId="0" applyFont="1" applyFill="1" applyBorder="1" applyAlignment="1">
      <alignment horizontal="left" vertical="center" wrapText="1"/>
    </xf>
    <xf numFmtId="0" fontId="32" fillId="16" borderId="35" xfId="0" applyFont="1" applyFill="1" applyBorder="1" applyAlignment="1">
      <alignment horizontal="center" vertical="center" wrapText="1"/>
    </xf>
    <xf numFmtId="0" fontId="32" fillId="16" borderId="39" xfId="0" applyFont="1" applyFill="1" applyBorder="1" applyAlignment="1">
      <alignment horizontal="center" vertical="center" wrapText="1"/>
    </xf>
    <xf numFmtId="0" fontId="30" fillId="16" borderId="5" xfId="0" applyFont="1" applyFill="1" applyBorder="1" applyAlignment="1">
      <alignment horizontal="center" vertical="center" wrapText="1"/>
    </xf>
    <xf numFmtId="0" fontId="30" fillId="16" borderId="8" xfId="0" applyFont="1" applyFill="1" applyBorder="1" applyAlignment="1">
      <alignment horizontal="center" vertical="center" wrapText="1"/>
    </xf>
    <xf numFmtId="0" fontId="30" fillId="16" borderId="39" xfId="0" applyFont="1" applyFill="1" applyBorder="1" applyAlignment="1">
      <alignment horizontal="left" vertical="center" wrapText="1"/>
    </xf>
    <xf numFmtId="0" fontId="30" fillId="16" borderId="50" xfId="0" applyFont="1" applyFill="1" applyBorder="1" applyAlignment="1">
      <alignment horizontal="center" vertical="center" wrapText="1"/>
    </xf>
    <xf numFmtId="0" fontId="30" fillId="16" borderId="50" xfId="0" applyFont="1" applyFill="1" applyBorder="1" applyAlignment="1">
      <alignment horizontal="left" vertical="center" wrapText="1"/>
    </xf>
    <xf numFmtId="0" fontId="32" fillId="17" borderId="23" xfId="0" applyFont="1" applyFill="1" applyBorder="1" applyAlignment="1">
      <alignment horizontal="center" vertical="center" wrapText="1"/>
    </xf>
    <xf numFmtId="0" fontId="32" fillId="17" borderId="9" xfId="0" applyFont="1" applyFill="1" applyBorder="1" applyAlignment="1">
      <alignment horizontal="center" vertical="center" wrapText="1"/>
    </xf>
    <xf numFmtId="0" fontId="32" fillId="17" borderId="12" xfId="0" applyFont="1" applyFill="1" applyBorder="1" applyAlignment="1">
      <alignment horizontal="center" vertical="center" wrapText="1"/>
    </xf>
    <xf numFmtId="0" fontId="32" fillId="17" borderId="37" xfId="0" applyFont="1" applyFill="1" applyBorder="1" applyAlignment="1">
      <alignment horizontal="center" vertical="center" wrapText="1"/>
    </xf>
    <xf numFmtId="0" fontId="32" fillId="17" borderId="39" xfId="0" applyFont="1" applyFill="1" applyBorder="1" applyAlignment="1">
      <alignment horizontal="center" vertical="center" wrapText="1"/>
    </xf>
    <xf numFmtId="0" fontId="32" fillId="17" borderId="32" xfId="0" applyFont="1" applyFill="1" applyBorder="1" applyAlignment="1">
      <alignment horizontal="center" vertical="center" wrapText="1"/>
    </xf>
    <xf numFmtId="0" fontId="30" fillId="17" borderId="37" xfId="0" applyFont="1" applyFill="1" applyBorder="1" applyAlignment="1">
      <alignment horizontal="center" vertical="center" wrapText="1"/>
    </xf>
    <xf numFmtId="0" fontId="30" fillId="17" borderId="39" xfId="0" applyFont="1" applyFill="1" applyBorder="1" applyAlignment="1">
      <alignment horizontal="center" vertical="center" wrapText="1"/>
    </xf>
    <xf numFmtId="0" fontId="30" fillId="17" borderId="32" xfId="0" applyFont="1" applyFill="1" applyBorder="1" applyAlignment="1">
      <alignment horizontal="center" vertical="center" wrapText="1"/>
    </xf>
    <xf numFmtId="0" fontId="30" fillId="17" borderId="37" xfId="0" applyFont="1" applyFill="1" applyBorder="1" applyAlignment="1">
      <alignment horizontal="left" vertical="center" wrapText="1"/>
    </xf>
    <xf numFmtId="0" fontId="30" fillId="17" borderId="39" xfId="0" applyFont="1" applyFill="1" applyBorder="1" applyAlignment="1">
      <alignment horizontal="left" vertical="center" wrapText="1"/>
    </xf>
    <xf numFmtId="0" fontId="30" fillId="17" borderId="35"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32" fillId="16" borderId="47" xfId="0" applyFont="1" applyFill="1" applyBorder="1" applyAlignment="1">
      <alignment horizontal="center" vertical="center" wrapText="1"/>
    </xf>
    <xf numFmtId="0" fontId="30" fillId="16" borderId="1" xfId="0" applyFont="1" applyFill="1" applyBorder="1" applyAlignment="1">
      <alignment horizontal="center" vertical="center" wrapText="1"/>
    </xf>
    <xf numFmtId="0" fontId="30" fillId="16" borderId="47" xfId="0" applyFont="1" applyFill="1" applyBorder="1" applyAlignment="1">
      <alignment horizontal="center" vertical="center" wrapText="1"/>
    </xf>
    <xf numFmtId="0" fontId="32" fillId="19" borderId="16" xfId="0" applyFont="1" applyFill="1" applyBorder="1" applyAlignment="1">
      <alignment horizontal="center" wrapText="1"/>
    </xf>
    <xf numFmtId="0" fontId="32" fillId="19" borderId="18" xfId="0" applyFont="1" applyFill="1" applyBorder="1" applyAlignment="1">
      <alignment horizontal="center" wrapText="1"/>
    </xf>
    <xf numFmtId="0" fontId="9" fillId="6" borderId="2" xfId="0" applyFont="1" applyFill="1" applyBorder="1" applyAlignment="1">
      <alignment horizontal="center"/>
    </xf>
    <xf numFmtId="0" fontId="9" fillId="6" borderId="3" xfId="0" applyFont="1" applyFill="1" applyBorder="1" applyAlignment="1">
      <alignment horizontal="center"/>
    </xf>
    <xf numFmtId="0" fontId="9" fillId="6" borderId="4" xfId="0" applyFont="1" applyFill="1" applyBorder="1" applyAlignment="1">
      <alignment horizontal="center"/>
    </xf>
    <xf numFmtId="0" fontId="32" fillId="17" borderId="1"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30" fillId="16" borderId="1" xfId="0" applyFont="1" applyFill="1" applyBorder="1" applyAlignment="1">
      <alignment vertical="center" wrapText="1"/>
    </xf>
    <xf numFmtId="0" fontId="30" fillId="17" borderId="32" xfId="0" applyFont="1" applyFill="1" applyBorder="1" applyAlignment="1">
      <alignment vertical="center" wrapText="1"/>
    </xf>
    <xf numFmtId="0" fontId="30" fillId="17" borderId="1" xfId="0" applyFont="1" applyFill="1" applyBorder="1" applyAlignment="1">
      <alignment vertical="center" wrapText="1"/>
    </xf>
    <xf numFmtId="0" fontId="32" fillId="17" borderId="35" xfId="0" applyFont="1" applyFill="1" applyBorder="1" applyAlignment="1">
      <alignment horizontal="center" vertical="center" wrapText="1"/>
    </xf>
    <xf numFmtId="0" fontId="32" fillId="16" borderId="32" xfId="0" applyFont="1" applyFill="1" applyBorder="1" applyAlignment="1">
      <alignment horizontal="center" vertical="center" wrapText="1"/>
    </xf>
    <xf numFmtId="0" fontId="30" fillId="16" borderId="35" xfId="0" applyFont="1" applyFill="1" applyBorder="1" applyAlignment="1">
      <alignment vertical="center" wrapText="1"/>
    </xf>
    <xf numFmtId="0" fontId="30" fillId="16" borderId="39" xfId="0" applyFont="1" applyFill="1" applyBorder="1" applyAlignment="1">
      <alignment vertical="center" wrapText="1"/>
    </xf>
    <xf numFmtId="0" fontId="30" fillId="16" borderId="32" xfId="0" applyFont="1" applyFill="1" applyBorder="1" applyAlignment="1">
      <alignment vertical="center" wrapText="1"/>
    </xf>
    <xf numFmtId="0" fontId="9" fillId="6" borderId="16" xfId="0" applyFont="1" applyFill="1" applyBorder="1" applyAlignment="1">
      <alignment horizontal="center"/>
    </xf>
    <xf numFmtId="0" fontId="9" fillId="6" borderId="17" xfId="0" applyFont="1" applyFill="1" applyBorder="1" applyAlignment="1">
      <alignment horizontal="center"/>
    </xf>
    <xf numFmtId="0" fontId="9" fillId="6" borderId="18" xfId="0" applyFont="1" applyFill="1" applyBorder="1" applyAlignment="1">
      <alignment horizontal="center"/>
    </xf>
    <xf numFmtId="0" fontId="9" fillId="16" borderId="13" xfId="0" applyFont="1" applyFill="1" applyBorder="1" applyAlignment="1">
      <alignment horizontal="center" wrapText="1"/>
    </xf>
    <xf numFmtId="0" fontId="29" fillId="16" borderId="15" xfId="0" applyFont="1" applyFill="1" applyBorder="1" applyAlignment="1">
      <alignment horizontal="center" wrapText="1"/>
    </xf>
    <xf numFmtId="0" fontId="29" fillId="17" borderId="37" xfId="0" applyFont="1" applyFill="1" applyBorder="1" applyAlignment="1">
      <alignment horizontal="left" vertical="center" wrapText="1"/>
    </xf>
    <xf numFmtId="0" fontId="29" fillId="17" borderId="32" xfId="0" applyFont="1" applyFill="1" applyBorder="1" applyAlignment="1">
      <alignment horizontal="left" vertical="center" wrapText="1"/>
    </xf>
    <xf numFmtId="0" fontId="29" fillId="17" borderId="35" xfId="0" applyFont="1" applyFill="1" applyBorder="1" applyAlignment="1">
      <alignment horizontal="left" vertical="top" wrapText="1"/>
    </xf>
    <xf numFmtId="0" fontId="29" fillId="17" borderId="32" xfId="0" applyFont="1" applyFill="1" applyBorder="1" applyAlignment="1">
      <alignment horizontal="left" vertical="top" wrapText="1"/>
    </xf>
    <xf numFmtId="0" fontId="29" fillId="17" borderId="35" xfId="0" applyFont="1" applyFill="1" applyBorder="1" applyAlignment="1">
      <alignment horizontal="left" vertical="center" wrapText="1"/>
    </xf>
    <xf numFmtId="0" fontId="29" fillId="17" borderId="35" xfId="0" applyFont="1" applyFill="1" applyBorder="1" applyAlignment="1">
      <alignment horizontal="center" vertical="center" wrapText="1"/>
    </xf>
    <xf numFmtId="0" fontId="29" fillId="17" borderId="32" xfId="0" applyFont="1" applyFill="1" applyBorder="1" applyAlignment="1">
      <alignment horizontal="center" vertical="center" wrapText="1"/>
    </xf>
    <xf numFmtId="0" fontId="39" fillId="17" borderId="54" xfId="0" applyFont="1" applyFill="1" applyBorder="1" applyAlignment="1">
      <alignment horizontal="left" vertical="center" wrapText="1"/>
    </xf>
    <xf numFmtId="0" fontId="39" fillId="17" borderId="57" xfId="0" applyFont="1" applyFill="1" applyBorder="1" applyAlignment="1">
      <alignment horizontal="left" vertical="center" wrapText="1"/>
    </xf>
    <xf numFmtId="0" fontId="39" fillId="16" borderId="60" xfId="0" applyFont="1" applyFill="1" applyBorder="1" applyAlignment="1">
      <alignment horizontal="center" vertical="center" wrapText="1"/>
    </xf>
    <xf numFmtId="0" fontId="39" fillId="16" borderId="61" xfId="0" applyFont="1" applyFill="1" applyBorder="1" applyAlignment="1">
      <alignment horizontal="center" vertical="center" wrapText="1"/>
    </xf>
  </cellXfs>
  <cellStyles count="199">
    <cellStyle name="20% - Accent1 2" xfId="27"/>
    <cellStyle name="20% - Accent1 2 2" xfId="28"/>
    <cellStyle name="20% - Accent1 2 2 2" xfId="29"/>
    <cellStyle name="20% - Accent1 2 2 3" xfId="30"/>
    <cellStyle name="20% - Accent1 2 3" xfId="31"/>
    <cellStyle name="20% - Accent1 2 4" xfId="32"/>
    <cellStyle name="20% - Accent1 3" xfId="33"/>
    <cellStyle name="20% - Accent2 2" xfId="34"/>
    <cellStyle name="20% - Accent2 2 2" xfId="35"/>
    <cellStyle name="20% - Accent2 2 2 2" xfId="36"/>
    <cellStyle name="20% - Accent2 2 2 3" xfId="37"/>
    <cellStyle name="20% - Accent2 2 3" xfId="38"/>
    <cellStyle name="20% - Accent2 2 4" xfId="39"/>
    <cellStyle name="20% - Accent2 3" xfId="40"/>
    <cellStyle name="20% - Accent3 2" xfId="41"/>
    <cellStyle name="20% - Accent3 2 2" xfId="42"/>
    <cellStyle name="20% - Accent3 2 2 2" xfId="43"/>
    <cellStyle name="20% - Accent3 2 2 3" xfId="44"/>
    <cellStyle name="20% - Accent3 2 3" xfId="45"/>
    <cellStyle name="20% - Accent3 2 4" xfId="46"/>
    <cellStyle name="20% - Accent3 3" xfId="47"/>
    <cellStyle name="20% - Accent4 2" xfId="48"/>
    <cellStyle name="20% - Accent4 2 2" xfId="49"/>
    <cellStyle name="20% - Accent4 2 2 2" xfId="50"/>
    <cellStyle name="20% - Accent4 2 2 3" xfId="51"/>
    <cellStyle name="20% - Accent4 2 3" xfId="52"/>
    <cellStyle name="20% - Accent4 2 4" xfId="53"/>
    <cellStyle name="20% - Accent4 3" xfId="54"/>
    <cellStyle name="20% - Accent5 2" xfId="55"/>
    <cellStyle name="20% - Accent5 2 2" xfId="56"/>
    <cellStyle name="20% - Accent5 2 2 2" xfId="57"/>
    <cellStyle name="20% - Accent5 2 2 3" xfId="58"/>
    <cellStyle name="20% - Accent5 2 3" xfId="59"/>
    <cellStyle name="20% - Accent5 2 4" xfId="60"/>
    <cellStyle name="20% - Accent5 3" xfId="61"/>
    <cellStyle name="20% - Accent6 2" xfId="62"/>
    <cellStyle name="20% - Accent6 2 2" xfId="63"/>
    <cellStyle name="20% - Accent6 2 2 2" xfId="64"/>
    <cellStyle name="20% - Accent6 2 2 3" xfId="65"/>
    <cellStyle name="20% - Accent6 2 3" xfId="66"/>
    <cellStyle name="20% - Accent6 2 4" xfId="67"/>
    <cellStyle name="20% - Accent6 3" xfId="68"/>
    <cellStyle name="40% - Accent1 2" xfId="69"/>
    <cellStyle name="40% - Accent1 2 2" xfId="70"/>
    <cellStyle name="40% - Accent1 2 2 2" xfId="71"/>
    <cellStyle name="40% - Accent1 2 2 3" xfId="72"/>
    <cellStyle name="40% - Accent1 2 3" xfId="73"/>
    <cellStyle name="40% - Accent1 2 4" xfId="74"/>
    <cellStyle name="40% - Accent1 3" xfId="75"/>
    <cellStyle name="40% - Accent2 2" xfId="76"/>
    <cellStyle name="40% - Accent2 2 2" xfId="77"/>
    <cellStyle name="40% - Accent2 2 2 2" xfId="78"/>
    <cellStyle name="40% - Accent2 2 2 3" xfId="79"/>
    <cellStyle name="40% - Accent2 2 3" xfId="80"/>
    <cellStyle name="40% - Accent2 2 4" xfId="81"/>
    <cellStyle name="40% - Accent2 3" xfId="82"/>
    <cellStyle name="40% - Accent3 2" xfId="83"/>
    <cellStyle name="40% - Accent3 2 2" xfId="84"/>
    <cellStyle name="40% - Accent3 2 2 2" xfId="85"/>
    <cellStyle name="40% - Accent3 2 2 3" xfId="86"/>
    <cellStyle name="40% - Accent3 2 3" xfId="87"/>
    <cellStyle name="40% - Accent3 2 4" xfId="88"/>
    <cellStyle name="40% - Accent3 3" xfId="89"/>
    <cellStyle name="40% - Accent4 2" xfId="90"/>
    <cellStyle name="40% - Accent4 2 2" xfId="91"/>
    <cellStyle name="40% - Accent4 2 2 2" xfId="92"/>
    <cellStyle name="40% - Accent4 2 2 3" xfId="93"/>
    <cellStyle name="40% - Accent4 2 3" xfId="94"/>
    <cellStyle name="40% - Accent4 2 4" xfId="95"/>
    <cellStyle name="40% - Accent4 3" xfId="96"/>
    <cellStyle name="40% - Accent5 2" xfId="97"/>
    <cellStyle name="40% - Accent5 2 2" xfId="98"/>
    <cellStyle name="40% - Accent5 2 2 2" xfId="99"/>
    <cellStyle name="40% - Accent5 2 2 3" xfId="100"/>
    <cellStyle name="40% - Accent5 2 3" xfId="101"/>
    <cellStyle name="40% - Accent5 2 4" xfId="102"/>
    <cellStyle name="40% - Accent5 3" xfId="103"/>
    <cellStyle name="40% - Accent6 2" xfId="104"/>
    <cellStyle name="40% - Accent6 2 2" xfId="105"/>
    <cellStyle name="40% - Accent6 2 2 2" xfId="106"/>
    <cellStyle name="40% - Accent6 2 2 3" xfId="107"/>
    <cellStyle name="40% - Accent6 2 3" xfId="108"/>
    <cellStyle name="40% - Accent6 2 4" xfId="109"/>
    <cellStyle name="40% - Accent6 3" xfId="110"/>
    <cellStyle name="60% - Accent1 2" xfId="111"/>
    <cellStyle name="60% - Accent1 3" xfId="112"/>
    <cellStyle name="60% - Accent2 2" xfId="113"/>
    <cellStyle name="60% - Accent2 3" xfId="114"/>
    <cellStyle name="60% - Accent3 2" xfId="115"/>
    <cellStyle name="60% - Accent3 3" xfId="116"/>
    <cellStyle name="60% - Accent4 2" xfId="117"/>
    <cellStyle name="60% - Accent4 3" xfId="118"/>
    <cellStyle name="60% - Accent5 2" xfId="119"/>
    <cellStyle name="60% - Accent5 3" xfId="120"/>
    <cellStyle name="60% - Accent6 2" xfId="121"/>
    <cellStyle name="60% - Accent6 3" xfId="122"/>
    <cellStyle name="Accent1 - 20%" xfId="4"/>
    <cellStyle name="Accent1 - 40%" xfId="5"/>
    <cellStyle name="Accent1 - 60%" xfId="6"/>
    <cellStyle name="Accent1 2" xfId="123"/>
    <cellStyle name="Accent1 3" xfId="124"/>
    <cellStyle name="Accent2 - 20%" xfId="7"/>
    <cellStyle name="Accent2 - 40%" xfId="8"/>
    <cellStyle name="Accent2 - 60%" xfId="9"/>
    <cellStyle name="Accent2 2" xfId="125"/>
    <cellStyle name="Accent2 3" xfId="126"/>
    <cellStyle name="Accent3 - 20%" xfId="10"/>
    <cellStyle name="Accent3 - 40%" xfId="11"/>
    <cellStyle name="Accent3 - 60%" xfId="12"/>
    <cellStyle name="Accent3 2" xfId="127"/>
    <cellStyle name="Accent3 3" xfId="128"/>
    <cellStyle name="Accent4 - 20%" xfId="13"/>
    <cellStyle name="Accent4 - 40%" xfId="14"/>
    <cellStyle name="Accent4 - 60%" xfId="15"/>
    <cellStyle name="Accent4 2" xfId="129"/>
    <cellStyle name="Accent4 3" xfId="130"/>
    <cellStyle name="Accent5 - 20%" xfId="16"/>
    <cellStyle name="Accent5 - 40%" xfId="17"/>
    <cellStyle name="Accent5 - 60%" xfId="18"/>
    <cellStyle name="Accent5 2" xfId="131"/>
    <cellStyle name="Accent5 3" xfId="132"/>
    <cellStyle name="Accent6 - 20%" xfId="19"/>
    <cellStyle name="Accent6 - 40%" xfId="20"/>
    <cellStyle name="Accent6 - 60%" xfId="21"/>
    <cellStyle name="Accent6 2" xfId="133"/>
    <cellStyle name="Accent6 3" xfId="134"/>
    <cellStyle name="Bad 2" xfId="135"/>
    <cellStyle name="Bad 3" xfId="136"/>
    <cellStyle name="Calculation 2" xfId="137"/>
    <cellStyle name="Calculation 3" xfId="138"/>
    <cellStyle name="Check Cell 2" xfId="139"/>
    <cellStyle name="Check Cell 3" xfId="140"/>
    <cellStyle name="Comma 2" xfId="141"/>
    <cellStyle name="Comma 3" xfId="195"/>
    <cellStyle name="Currency 2" xfId="142"/>
    <cellStyle name="Currency 3" xfId="197"/>
    <cellStyle name="Excel Built-in Normal" xfId="143"/>
    <cellStyle name="Excel Built-in Normal 2" xfId="144"/>
    <cellStyle name="Explanatory Text 2" xfId="145"/>
    <cellStyle name="Explanatory Text 3" xfId="146"/>
    <cellStyle name="Good 2" xfId="147"/>
    <cellStyle name="Good 3" xfId="148"/>
    <cellStyle name="Heading 1 2" xfId="149"/>
    <cellStyle name="Heading 1 3" xfId="150"/>
    <cellStyle name="Heading 2 2" xfId="151"/>
    <cellStyle name="Heading 2 3" xfId="152"/>
    <cellStyle name="Heading 3 2" xfId="153"/>
    <cellStyle name="Heading 3 3" xfId="154"/>
    <cellStyle name="Heading 4 2" xfId="155"/>
    <cellStyle name="Heading 4 3" xfId="156"/>
    <cellStyle name="Hyperlink" xfId="2" builtinId="8"/>
    <cellStyle name="Hyperlink 2" xfId="25"/>
    <cellStyle name="Hyperlink 2 2" xfId="157"/>
    <cellStyle name="Input 2" xfId="158"/>
    <cellStyle name="Input 3" xfId="159"/>
    <cellStyle name="Linked Cell 2" xfId="160"/>
    <cellStyle name="Linked Cell 3" xfId="161"/>
    <cellStyle name="Neutral 2" xfId="162"/>
    <cellStyle name="Neutral 3" xfId="163"/>
    <cellStyle name="Normal" xfId="0" builtinId="0"/>
    <cellStyle name="Normal 2" xfId="3"/>
    <cellStyle name="Normal 2 2" xfId="26"/>
    <cellStyle name="Normal 2 2 2" xfId="164"/>
    <cellStyle name="Normal 2 3" xfId="24"/>
    <cellStyle name="Normal 3" xfId="165"/>
    <cellStyle name="Normal 3 2" xfId="166"/>
    <cellStyle name="Normal 3 2 2" xfId="167"/>
    <cellStyle name="Normal 3 2 3" xfId="168"/>
    <cellStyle name="Normal 3 3" xfId="169"/>
    <cellStyle name="Normal 3 4" xfId="170"/>
    <cellStyle name="Normal 3 5" xfId="171"/>
    <cellStyle name="Normal 4" xfId="23"/>
    <cellStyle name="Normal 5" xfId="172"/>
    <cellStyle name="Normal 6" xfId="173"/>
    <cellStyle name="Normal 6 2" xfId="174"/>
    <cellStyle name="Normal 6 3" xfId="175"/>
    <cellStyle name="Normal 7" xfId="176"/>
    <cellStyle name="Normal_Sheet2_1" xfId="196"/>
    <cellStyle name="Note 2" xfId="177"/>
    <cellStyle name="Note 2 2" xfId="178"/>
    <cellStyle name="Note 2 2 2" xfId="179"/>
    <cellStyle name="Note 2 2 3" xfId="180"/>
    <cellStyle name="Note 2 3" xfId="181"/>
    <cellStyle name="Note 2 4" xfId="182"/>
    <cellStyle name="Note 2 5" xfId="183"/>
    <cellStyle name="Note 3" xfId="184"/>
    <cellStyle name="Output 2" xfId="185"/>
    <cellStyle name="Output 3" xfId="186"/>
    <cellStyle name="Percent" xfId="1" builtinId="5"/>
    <cellStyle name="Percent 2" xfId="187"/>
    <cellStyle name="Percent 3" xfId="188"/>
    <cellStyle name="Percent 4" xfId="198"/>
    <cellStyle name="Sheet Title" xfId="22"/>
    <cellStyle name="Title 2" xfId="189"/>
    <cellStyle name="Title 3" xfId="190"/>
    <cellStyle name="Total 2" xfId="191"/>
    <cellStyle name="Total 3" xfId="192"/>
    <cellStyle name="Warning Text 2" xfId="193"/>
    <cellStyle name="Warning Text 3" xfId="194"/>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1</xdr:col>
      <xdr:colOff>45244</xdr:colOff>
      <xdr:row>201</xdr:row>
      <xdr:rowOff>88106</xdr:rowOff>
    </xdr:from>
    <xdr:to>
      <xdr:col>3</xdr:col>
      <xdr:colOff>1421606</xdr:colOff>
      <xdr:row>205</xdr:row>
      <xdr:rowOff>21431</xdr:rowOff>
    </xdr:to>
    <xdr:pic>
      <xdr:nvPicPr>
        <xdr:cNvPr id="47" name="Picture 46"/>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686" r="15086" b="20743"/>
        <a:stretch/>
      </xdr:blipFill>
      <xdr:spPr bwMode="auto">
        <a:xfrm>
          <a:off x="273844" y="34625756"/>
          <a:ext cx="5205412"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63</xdr:row>
      <xdr:rowOff>158751</xdr:rowOff>
    </xdr:from>
    <xdr:to>
      <xdr:col>4</xdr:col>
      <xdr:colOff>304800</xdr:colOff>
      <xdr:row>74</xdr:row>
      <xdr:rowOff>101600</xdr:rowOff>
    </xdr:to>
    <xdr:pic>
      <xdr:nvPicPr>
        <xdr:cNvPr id="64" name="Picture 6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6" y="15389226"/>
          <a:ext cx="6000749" cy="203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85726</xdr:colOff>
      <xdr:row>126</xdr:row>
      <xdr:rowOff>154907</xdr:rowOff>
    </xdr:from>
    <xdr:to>
      <xdr:col>3</xdr:col>
      <xdr:colOff>1876425</xdr:colOff>
      <xdr:row>140</xdr:row>
      <xdr:rowOff>188820</xdr:rowOff>
    </xdr:to>
    <xdr:pic>
      <xdr:nvPicPr>
        <xdr:cNvPr id="65" name="Picture 6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4326" y="15633032"/>
          <a:ext cx="5619749" cy="2700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752476</xdr:colOff>
      <xdr:row>128</xdr:row>
      <xdr:rowOff>2552</xdr:rowOff>
    </xdr:from>
    <xdr:to>
      <xdr:col>6</xdr:col>
      <xdr:colOff>1228725</xdr:colOff>
      <xdr:row>140</xdr:row>
      <xdr:rowOff>38100</xdr:rowOff>
    </xdr:to>
    <xdr:pic>
      <xdr:nvPicPr>
        <xdr:cNvPr id="34" name="Picture 2" descr="image00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77026" y="15861677"/>
          <a:ext cx="5067299" cy="232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xdr:colOff>
      <xdr:row>132</xdr:row>
      <xdr:rowOff>180975</xdr:rowOff>
    </xdr:from>
    <xdr:to>
      <xdr:col>4</xdr:col>
      <xdr:colOff>682385</xdr:colOff>
      <xdr:row>134</xdr:row>
      <xdr:rowOff>123825</xdr:rowOff>
    </xdr:to>
    <xdr:sp macro="" textlink="">
      <xdr:nvSpPr>
        <xdr:cNvPr id="5" name="Right Arrow 4"/>
        <xdr:cNvSpPr/>
      </xdr:nvSpPr>
      <xdr:spPr>
        <a:xfrm>
          <a:off x="5953125" y="16802100"/>
          <a:ext cx="653810" cy="323850"/>
        </a:xfrm>
        <a:prstGeom prst="rightArrow">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85726</xdr:colOff>
      <xdr:row>427</xdr:row>
      <xdr:rowOff>126332</xdr:rowOff>
    </xdr:from>
    <xdr:to>
      <xdr:col>3</xdr:col>
      <xdr:colOff>1876425</xdr:colOff>
      <xdr:row>441</xdr:row>
      <xdr:rowOff>160245</xdr:rowOff>
    </xdr:to>
    <xdr:pic>
      <xdr:nvPicPr>
        <xdr:cNvPr id="67" name="Picture 6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4326" y="85622732"/>
          <a:ext cx="5619749" cy="2700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752476</xdr:colOff>
      <xdr:row>429</xdr:row>
      <xdr:rowOff>164477</xdr:rowOff>
    </xdr:from>
    <xdr:to>
      <xdr:col>6</xdr:col>
      <xdr:colOff>1228725</xdr:colOff>
      <xdr:row>442</xdr:row>
      <xdr:rowOff>9525</xdr:rowOff>
    </xdr:to>
    <xdr:pic>
      <xdr:nvPicPr>
        <xdr:cNvPr id="69" name="Picture 2" descr="image00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24651" y="86041877"/>
          <a:ext cx="4305299" cy="232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xdr:colOff>
      <xdr:row>434</xdr:row>
      <xdr:rowOff>152400</xdr:rowOff>
    </xdr:from>
    <xdr:to>
      <xdr:col>4</xdr:col>
      <xdr:colOff>682385</xdr:colOff>
      <xdr:row>436</xdr:row>
      <xdr:rowOff>95250</xdr:rowOff>
    </xdr:to>
    <xdr:sp macro="" textlink="">
      <xdr:nvSpPr>
        <xdr:cNvPr id="70" name="Right Arrow 69"/>
        <xdr:cNvSpPr/>
      </xdr:nvSpPr>
      <xdr:spPr>
        <a:xfrm>
          <a:off x="6000750" y="86982300"/>
          <a:ext cx="653810" cy="323850"/>
        </a:xfrm>
        <a:prstGeom prst="rightArrow">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107156</xdr:colOff>
      <xdr:row>506</xdr:row>
      <xdr:rowOff>150019</xdr:rowOff>
    </xdr:from>
    <xdr:to>
      <xdr:col>3</xdr:col>
      <xdr:colOff>1483518</xdr:colOff>
      <xdr:row>510</xdr:row>
      <xdr:rowOff>83344</xdr:rowOff>
    </xdr:to>
    <xdr:pic>
      <xdr:nvPicPr>
        <xdr:cNvPr id="72" name="Picture 7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686" r="15086" b="20743"/>
        <a:stretch/>
      </xdr:blipFill>
      <xdr:spPr bwMode="auto">
        <a:xfrm>
          <a:off x="335756" y="86570344"/>
          <a:ext cx="5205412"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1800224</xdr:colOff>
      <xdr:row>436</xdr:row>
      <xdr:rowOff>114300</xdr:rowOff>
    </xdr:from>
    <xdr:to>
      <xdr:col>4</xdr:col>
      <xdr:colOff>714375</xdr:colOff>
      <xdr:row>438</xdr:row>
      <xdr:rowOff>22493</xdr:rowOff>
    </xdr:to>
    <xdr:sp macro="" textlink="">
      <xdr:nvSpPr>
        <xdr:cNvPr id="6" name="TextBox 5"/>
        <xdr:cNvSpPr txBox="1"/>
      </xdr:nvSpPr>
      <xdr:spPr>
        <a:xfrm>
          <a:off x="5857874" y="87325200"/>
          <a:ext cx="828676" cy="2891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Adjusted</a:t>
          </a:r>
        </a:p>
      </xdr:txBody>
    </xdr:sp>
    <xdr:clientData/>
  </xdr:twoCellAnchor>
  <xdr:twoCellAnchor>
    <xdr:from>
      <xdr:col>3</xdr:col>
      <xdr:colOff>1781175</xdr:colOff>
      <xdr:row>134</xdr:row>
      <xdr:rowOff>171450</xdr:rowOff>
    </xdr:from>
    <xdr:to>
      <xdr:col>4</xdr:col>
      <xdr:colOff>695326</xdr:colOff>
      <xdr:row>136</xdr:row>
      <xdr:rowOff>79643</xdr:rowOff>
    </xdr:to>
    <xdr:sp macro="" textlink="">
      <xdr:nvSpPr>
        <xdr:cNvPr id="74" name="TextBox 73"/>
        <xdr:cNvSpPr txBox="1"/>
      </xdr:nvSpPr>
      <xdr:spPr>
        <a:xfrm>
          <a:off x="5895975" y="17173575"/>
          <a:ext cx="723901" cy="2891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Adjusted</a:t>
          </a:r>
        </a:p>
      </xdr:txBody>
    </xdr:sp>
    <xdr:clientData/>
  </xdr:twoCellAnchor>
  <xdr:twoCellAnchor editAs="oneCell">
    <xdr:from>
      <xdr:col>1</xdr:col>
      <xdr:colOff>95249</xdr:colOff>
      <xdr:row>258</xdr:row>
      <xdr:rowOff>71431</xdr:rowOff>
    </xdr:from>
    <xdr:to>
      <xdr:col>3</xdr:col>
      <xdr:colOff>1471611</xdr:colOff>
      <xdr:row>262</xdr:row>
      <xdr:rowOff>4756</xdr:rowOff>
    </xdr:to>
    <xdr:pic>
      <xdr:nvPicPr>
        <xdr:cNvPr id="52" name="Picture 5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686" r="15086" b="20743"/>
        <a:stretch/>
      </xdr:blipFill>
      <xdr:spPr bwMode="auto">
        <a:xfrm>
          <a:off x="321468" y="32837431"/>
          <a:ext cx="5200649"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214308</xdr:colOff>
      <xdr:row>563</xdr:row>
      <xdr:rowOff>142875</xdr:rowOff>
    </xdr:from>
    <xdr:to>
      <xdr:col>3</xdr:col>
      <xdr:colOff>1590670</xdr:colOff>
      <xdr:row>567</xdr:row>
      <xdr:rowOff>76200</xdr:rowOff>
    </xdr:to>
    <xdr:pic>
      <xdr:nvPicPr>
        <xdr:cNvPr id="56" name="Picture 5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686" r="15086" b="20743"/>
        <a:stretch/>
      </xdr:blipFill>
      <xdr:spPr bwMode="auto">
        <a:xfrm>
          <a:off x="440527" y="72532875"/>
          <a:ext cx="5200649"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226221</xdr:colOff>
      <xdr:row>78</xdr:row>
      <xdr:rowOff>154779</xdr:rowOff>
    </xdr:from>
    <xdr:to>
      <xdr:col>5</xdr:col>
      <xdr:colOff>1828802</xdr:colOff>
      <xdr:row>85</xdr:row>
      <xdr:rowOff>66673</xdr:rowOff>
    </xdr:to>
    <xdr:pic>
      <xdr:nvPicPr>
        <xdr:cNvPr id="58" name="Picture 5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69346" y="18242754"/>
          <a:ext cx="7346156" cy="1245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266700</xdr:colOff>
      <xdr:row>86</xdr:row>
      <xdr:rowOff>76199</xdr:rowOff>
    </xdr:from>
    <xdr:to>
      <xdr:col>5</xdr:col>
      <xdr:colOff>1754981</xdr:colOff>
      <xdr:row>96</xdr:row>
      <xdr:rowOff>71437</xdr:rowOff>
    </xdr:to>
    <xdr:pic>
      <xdr:nvPicPr>
        <xdr:cNvPr id="59" name="Picture 5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09825" y="19497674"/>
          <a:ext cx="7231856"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1519232</xdr:colOff>
      <xdr:row>199</xdr:row>
      <xdr:rowOff>118725</xdr:rowOff>
    </xdr:from>
    <xdr:to>
      <xdr:col>6</xdr:col>
      <xdr:colOff>1747831</xdr:colOff>
      <xdr:row>214</xdr:row>
      <xdr:rowOff>126204</xdr:rowOff>
    </xdr:to>
    <xdr:pic>
      <xdr:nvPicPr>
        <xdr:cNvPr id="78" name="Picture 7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76882" y="41914425"/>
          <a:ext cx="5972174" cy="2864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1902618</xdr:colOff>
      <xdr:row>256</xdr:row>
      <xdr:rowOff>102393</xdr:rowOff>
    </xdr:from>
    <xdr:to>
      <xdr:col>6</xdr:col>
      <xdr:colOff>1668515</xdr:colOff>
      <xdr:row>270</xdr:row>
      <xdr:rowOff>78581</xdr:rowOff>
    </xdr:to>
    <xdr:pic>
      <xdr:nvPicPr>
        <xdr:cNvPr id="79" name="Picture 7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0268" y="39812118"/>
          <a:ext cx="5509472" cy="264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1800225</xdr:colOff>
      <xdr:row>218</xdr:row>
      <xdr:rowOff>4762</xdr:rowOff>
    </xdr:from>
    <xdr:to>
      <xdr:col>5</xdr:col>
      <xdr:colOff>1445419</xdr:colOff>
      <xdr:row>225</xdr:row>
      <xdr:rowOff>30956</xdr:rowOff>
    </xdr:to>
    <xdr:pic>
      <xdr:nvPicPr>
        <xdr:cNvPr id="80" name="Picture 7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28825" y="37780912"/>
          <a:ext cx="7303294" cy="135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1790700</xdr:colOff>
      <xdr:row>226</xdr:row>
      <xdr:rowOff>33337</xdr:rowOff>
    </xdr:from>
    <xdr:to>
      <xdr:col>5</xdr:col>
      <xdr:colOff>1435894</xdr:colOff>
      <xdr:row>240</xdr:row>
      <xdr:rowOff>47625</xdr:rowOff>
    </xdr:to>
    <xdr:pic>
      <xdr:nvPicPr>
        <xdr:cNvPr id="82" name="Picture 8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19300" y="39333487"/>
          <a:ext cx="7303294" cy="2681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248280</xdr:colOff>
      <xdr:row>307</xdr:row>
      <xdr:rowOff>147637</xdr:rowOff>
    </xdr:from>
    <xdr:to>
      <xdr:col>5</xdr:col>
      <xdr:colOff>1533525</xdr:colOff>
      <xdr:row>324</xdr:row>
      <xdr:rowOff>62706</xdr:rowOff>
    </xdr:to>
    <xdr:pic>
      <xdr:nvPicPr>
        <xdr:cNvPr id="83" name="Picture 8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91405" y="54544912"/>
          <a:ext cx="7028820" cy="3153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657219</xdr:colOff>
      <xdr:row>324</xdr:row>
      <xdr:rowOff>188117</xdr:rowOff>
    </xdr:from>
    <xdr:to>
      <xdr:col>5</xdr:col>
      <xdr:colOff>1577425</xdr:colOff>
      <xdr:row>341</xdr:row>
      <xdr:rowOff>161924</xdr:rowOff>
    </xdr:to>
    <xdr:pic>
      <xdr:nvPicPr>
        <xdr:cNvPr id="84" name="Picture 8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00344" y="57823892"/>
          <a:ext cx="6663781" cy="3212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40480</xdr:colOff>
      <xdr:row>366</xdr:row>
      <xdr:rowOff>83343</xdr:rowOff>
    </xdr:from>
    <xdr:to>
      <xdr:col>4</xdr:col>
      <xdr:colOff>262279</xdr:colOff>
      <xdr:row>377</xdr:row>
      <xdr:rowOff>1</xdr:rowOff>
    </xdr:to>
    <xdr:pic>
      <xdr:nvPicPr>
        <xdr:cNvPr id="85" name="Picture 8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080" y="73921143"/>
          <a:ext cx="5965374" cy="201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559594</xdr:colOff>
      <xdr:row>397</xdr:row>
      <xdr:rowOff>140489</xdr:rowOff>
    </xdr:from>
    <xdr:to>
      <xdr:col>5</xdr:col>
      <xdr:colOff>1315568</xdr:colOff>
      <xdr:row>403</xdr:row>
      <xdr:rowOff>99358</xdr:rowOff>
    </xdr:to>
    <xdr:pic>
      <xdr:nvPicPr>
        <xdr:cNvPr id="87" name="Picture 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02719" y="69168164"/>
          <a:ext cx="6499549" cy="1101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619123</xdr:colOff>
      <xdr:row>404</xdr:row>
      <xdr:rowOff>23809</xdr:rowOff>
    </xdr:from>
    <xdr:to>
      <xdr:col>5</xdr:col>
      <xdr:colOff>1273969</xdr:colOff>
      <xdr:row>412</xdr:row>
      <xdr:rowOff>181054</xdr:rowOff>
    </xdr:to>
    <xdr:pic>
      <xdr:nvPicPr>
        <xdr:cNvPr id="88" name="Picture 8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48" y="70384984"/>
          <a:ext cx="6398421" cy="1681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1052514</xdr:colOff>
      <xdr:row>475</xdr:row>
      <xdr:rowOff>2382</xdr:rowOff>
    </xdr:from>
    <xdr:to>
      <xdr:col>5</xdr:col>
      <xdr:colOff>1808488</xdr:colOff>
      <xdr:row>480</xdr:row>
      <xdr:rowOff>151751</xdr:rowOff>
    </xdr:to>
    <xdr:pic>
      <xdr:nvPicPr>
        <xdr:cNvPr id="90" name="Picture 8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95639" y="80488632"/>
          <a:ext cx="6499549" cy="1101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1102518</xdr:colOff>
      <xdr:row>481</xdr:row>
      <xdr:rowOff>171453</xdr:rowOff>
    </xdr:from>
    <xdr:to>
      <xdr:col>5</xdr:col>
      <xdr:colOff>1757364</xdr:colOff>
      <xdr:row>490</xdr:row>
      <xdr:rowOff>138198</xdr:rowOff>
    </xdr:to>
    <xdr:pic>
      <xdr:nvPicPr>
        <xdr:cNvPr id="91" name="Picture 9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245643" y="81800703"/>
          <a:ext cx="6398421" cy="1681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1700223</xdr:colOff>
      <xdr:row>504</xdr:row>
      <xdr:rowOff>187390</xdr:rowOff>
    </xdr:from>
    <xdr:to>
      <xdr:col>6</xdr:col>
      <xdr:colOff>1547823</xdr:colOff>
      <xdr:row>519</xdr:row>
      <xdr:rowOff>12241</xdr:rowOff>
    </xdr:to>
    <xdr:pic>
      <xdr:nvPicPr>
        <xdr:cNvPr id="92" name="Picture 9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57873" y="86226715"/>
          <a:ext cx="5591175" cy="2682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1878810</xdr:colOff>
      <xdr:row>561</xdr:row>
      <xdr:rowOff>109538</xdr:rowOff>
    </xdr:from>
    <xdr:to>
      <xdr:col>6</xdr:col>
      <xdr:colOff>1726410</xdr:colOff>
      <xdr:row>575</xdr:row>
      <xdr:rowOff>124889</xdr:rowOff>
    </xdr:to>
    <xdr:pic>
      <xdr:nvPicPr>
        <xdr:cNvPr id="93" name="Picture 9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36460" y="97045463"/>
          <a:ext cx="5591175" cy="2682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1876425</xdr:colOff>
      <xdr:row>274</xdr:row>
      <xdr:rowOff>9525</xdr:rowOff>
    </xdr:from>
    <xdr:to>
      <xdr:col>5</xdr:col>
      <xdr:colOff>1521966</xdr:colOff>
      <xdr:row>281</xdr:row>
      <xdr:rowOff>35551</xdr:rowOff>
    </xdr:to>
    <xdr:pic>
      <xdr:nvPicPr>
        <xdr:cNvPr id="2" name="Picture 1"/>
        <xdr:cNvPicPr>
          <a:picLocks noChangeAspect="1"/>
        </xdr:cNvPicPr>
      </xdr:nvPicPr>
      <xdr:blipFill>
        <a:blip xmlns:r="http://schemas.openxmlformats.org/officeDocument/2006/relationships" r:embed="rId12" cstate="print"/>
        <a:stretch>
          <a:fillRect/>
        </a:stretch>
      </xdr:blipFill>
      <xdr:spPr>
        <a:xfrm>
          <a:off x="2105025" y="48101250"/>
          <a:ext cx="7303641" cy="1359526"/>
        </a:xfrm>
        <a:prstGeom prst="rect">
          <a:avLst/>
        </a:prstGeom>
      </xdr:spPr>
    </xdr:pic>
    <xdr:clientData/>
  </xdr:twoCellAnchor>
  <xdr:twoCellAnchor editAs="oneCell">
    <xdr:from>
      <xdr:col>2</xdr:col>
      <xdr:colOff>9525</xdr:colOff>
      <xdr:row>282</xdr:row>
      <xdr:rowOff>152400</xdr:rowOff>
    </xdr:from>
    <xdr:to>
      <xdr:col>5</xdr:col>
      <xdr:colOff>1569591</xdr:colOff>
      <xdr:row>296</xdr:row>
      <xdr:rowOff>167872</xdr:rowOff>
    </xdr:to>
    <xdr:pic>
      <xdr:nvPicPr>
        <xdr:cNvPr id="3" name="Picture 2"/>
        <xdr:cNvPicPr>
          <a:picLocks noChangeAspect="1"/>
        </xdr:cNvPicPr>
      </xdr:nvPicPr>
      <xdr:blipFill>
        <a:blip xmlns:r="http://schemas.openxmlformats.org/officeDocument/2006/relationships" r:embed="rId13" cstate="print"/>
        <a:stretch>
          <a:fillRect/>
        </a:stretch>
      </xdr:blipFill>
      <xdr:spPr>
        <a:xfrm>
          <a:off x="2152650" y="49768125"/>
          <a:ext cx="7303641" cy="2682472"/>
        </a:xfrm>
        <a:prstGeom prst="rect">
          <a:avLst/>
        </a:prstGeom>
      </xdr:spPr>
    </xdr:pic>
    <xdr:clientData/>
  </xdr:twoCellAnchor>
  <xdr:twoCellAnchor editAs="oneCell">
    <xdr:from>
      <xdr:col>2</xdr:col>
      <xdr:colOff>57150</xdr:colOff>
      <xdr:row>523</xdr:row>
      <xdr:rowOff>57150</xdr:rowOff>
    </xdr:from>
    <xdr:to>
      <xdr:col>5</xdr:col>
      <xdr:colOff>1617216</xdr:colOff>
      <xdr:row>530</xdr:row>
      <xdr:rowOff>83176</xdr:rowOff>
    </xdr:to>
    <xdr:pic>
      <xdr:nvPicPr>
        <xdr:cNvPr id="38" name="Picture 37"/>
        <xdr:cNvPicPr>
          <a:picLocks noChangeAspect="1"/>
        </xdr:cNvPicPr>
      </xdr:nvPicPr>
      <xdr:blipFill>
        <a:blip xmlns:r="http://schemas.openxmlformats.org/officeDocument/2006/relationships" r:embed="rId12" cstate="print"/>
        <a:stretch>
          <a:fillRect/>
        </a:stretch>
      </xdr:blipFill>
      <xdr:spPr>
        <a:xfrm>
          <a:off x="2200275" y="89715975"/>
          <a:ext cx="7303641" cy="1359526"/>
        </a:xfrm>
        <a:prstGeom prst="rect">
          <a:avLst/>
        </a:prstGeom>
      </xdr:spPr>
    </xdr:pic>
    <xdr:clientData/>
  </xdr:twoCellAnchor>
  <xdr:twoCellAnchor editAs="oneCell">
    <xdr:from>
      <xdr:col>2</xdr:col>
      <xdr:colOff>47625</xdr:colOff>
      <xdr:row>531</xdr:row>
      <xdr:rowOff>114300</xdr:rowOff>
    </xdr:from>
    <xdr:to>
      <xdr:col>5</xdr:col>
      <xdr:colOff>1607691</xdr:colOff>
      <xdr:row>545</xdr:row>
      <xdr:rowOff>129772</xdr:rowOff>
    </xdr:to>
    <xdr:pic>
      <xdr:nvPicPr>
        <xdr:cNvPr id="39" name="Picture 38"/>
        <xdr:cNvPicPr>
          <a:picLocks noChangeAspect="1"/>
        </xdr:cNvPicPr>
      </xdr:nvPicPr>
      <xdr:blipFill>
        <a:blip xmlns:r="http://schemas.openxmlformats.org/officeDocument/2006/relationships" r:embed="rId13" cstate="print"/>
        <a:stretch>
          <a:fillRect/>
        </a:stretch>
      </xdr:blipFill>
      <xdr:spPr>
        <a:xfrm>
          <a:off x="2190750" y="91297125"/>
          <a:ext cx="7303641" cy="2682472"/>
        </a:xfrm>
        <a:prstGeom prst="rect">
          <a:avLst/>
        </a:prstGeom>
      </xdr:spPr>
    </xdr:pic>
    <xdr:clientData/>
  </xdr:twoCellAnchor>
  <xdr:twoCellAnchor editAs="oneCell">
    <xdr:from>
      <xdr:col>2</xdr:col>
      <xdr:colOff>95250</xdr:colOff>
      <xdr:row>579</xdr:row>
      <xdr:rowOff>38100</xdr:rowOff>
    </xdr:from>
    <xdr:to>
      <xdr:col>5</xdr:col>
      <xdr:colOff>1655316</xdr:colOff>
      <xdr:row>586</xdr:row>
      <xdr:rowOff>64126</xdr:rowOff>
    </xdr:to>
    <xdr:pic>
      <xdr:nvPicPr>
        <xdr:cNvPr id="40" name="Picture 39"/>
        <xdr:cNvPicPr>
          <a:picLocks noChangeAspect="1"/>
        </xdr:cNvPicPr>
      </xdr:nvPicPr>
      <xdr:blipFill>
        <a:blip xmlns:r="http://schemas.openxmlformats.org/officeDocument/2006/relationships" r:embed="rId12" cstate="print"/>
        <a:stretch>
          <a:fillRect/>
        </a:stretch>
      </xdr:blipFill>
      <xdr:spPr>
        <a:xfrm>
          <a:off x="2238375" y="100403025"/>
          <a:ext cx="7303641" cy="1359526"/>
        </a:xfrm>
        <a:prstGeom prst="rect">
          <a:avLst/>
        </a:prstGeom>
      </xdr:spPr>
    </xdr:pic>
    <xdr:clientData/>
  </xdr:twoCellAnchor>
  <xdr:twoCellAnchor editAs="oneCell">
    <xdr:from>
      <xdr:col>2</xdr:col>
      <xdr:colOff>95250</xdr:colOff>
      <xdr:row>587</xdr:row>
      <xdr:rowOff>76200</xdr:rowOff>
    </xdr:from>
    <xdr:to>
      <xdr:col>5</xdr:col>
      <xdr:colOff>1655316</xdr:colOff>
      <xdr:row>601</xdr:row>
      <xdr:rowOff>91672</xdr:rowOff>
    </xdr:to>
    <xdr:pic>
      <xdr:nvPicPr>
        <xdr:cNvPr id="41" name="Picture 40"/>
        <xdr:cNvPicPr>
          <a:picLocks noChangeAspect="1"/>
        </xdr:cNvPicPr>
      </xdr:nvPicPr>
      <xdr:blipFill>
        <a:blip xmlns:r="http://schemas.openxmlformats.org/officeDocument/2006/relationships" r:embed="rId13" cstate="print"/>
        <a:stretch>
          <a:fillRect/>
        </a:stretch>
      </xdr:blipFill>
      <xdr:spPr>
        <a:xfrm>
          <a:off x="2238375" y="101965125"/>
          <a:ext cx="7303641" cy="2682472"/>
        </a:xfrm>
        <a:prstGeom prst="rect">
          <a:avLst/>
        </a:prstGeom>
      </xdr:spPr>
    </xdr:pic>
    <xdr:clientData/>
  </xdr:twoCellAnchor>
  <xdr:twoCellAnchor editAs="oneCell">
    <xdr:from>
      <xdr:col>4</xdr:col>
      <xdr:colOff>352425</xdr:colOff>
      <xdr:row>63</xdr:row>
      <xdr:rowOff>123825</xdr:rowOff>
    </xdr:from>
    <xdr:to>
      <xdr:col>6</xdr:col>
      <xdr:colOff>1751946</xdr:colOff>
      <xdr:row>75</xdr:row>
      <xdr:rowOff>66396</xdr:rowOff>
    </xdr:to>
    <xdr:pic>
      <xdr:nvPicPr>
        <xdr:cNvPr id="4" name="Picture 3"/>
        <xdr:cNvPicPr>
          <a:picLocks noChangeAspect="1"/>
        </xdr:cNvPicPr>
      </xdr:nvPicPr>
      <xdr:blipFill>
        <a:blip xmlns:r="http://schemas.openxmlformats.org/officeDocument/2006/relationships" r:embed="rId14"/>
        <a:stretch>
          <a:fillRect/>
        </a:stretch>
      </xdr:blipFill>
      <xdr:spPr>
        <a:xfrm>
          <a:off x="6324600" y="15763875"/>
          <a:ext cx="5228571" cy="2228571"/>
        </a:xfrm>
        <a:prstGeom prst="rect">
          <a:avLst/>
        </a:prstGeom>
      </xdr:spPr>
    </xdr:pic>
    <xdr:clientData/>
  </xdr:twoCellAnchor>
  <xdr:twoCellAnchor editAs="oneCell">
    <xdr:from>
      <xdr:col>2</xdr:col>
      <xdr:colOff>1362075</xdr:colOff>
      <xdr:row>102</xdr:row>
      <xdr:rowOff>123825</xdr:rowOff>
    </xdr:from>
    <xdr:to>
      <xdr:col>5</xdr:col>
      <xdr:colOff>942309</xdr:colOff>
      <xdr:row>113</xdr:row>
      <xdr:rowOff>75944</xdr:rowOff>
    </xdr:to>
    <xdr:pic>
      <xdr:nvPicPr>
        <xdr:cNvPr id="7" name="Picture 6"/>
        <xdr:cNvPicPr>
          <a:picLocks noChangeAspect="1"/>
        </xdr:cNvPicPr>
      </xdr:nvPicPr>
      <xdr:blipFill>
        <a:blip xmlns:r="http://schemas.openxmlformats.org/officeDocument/2006/relationships" r:embed="rId15"/>
        <a:stretch>
          <a:fillRect/>
        </a:stretch>
      </xdr:blipFill>
      <xdr:spPr>
        <a:xfrm>
          <a:off x="3505200" y="23193375"/>
          <a:ext cx="5323809" cy="2047619"/>
        </a:xfrm>
        <a:prstGeom prst="rect">
          <a:avLst/>
        </a:prstGeom>
      </xdr:spPr>
    </xdr:pic>
    <xdr:clientData/>
  </xdr:twoCellAnchor>
  <xdr:twoCellAnchor editAs="oneCell">
    <xdr:from>
      <xdr:col>2</xdr:col>
      <xdr:colOff>1104900</xdr:colOff>
      <xdr:row>141</xdr:row>
      <xdr:rowOff>16864</xdr:rowOff>
    </xdr:from>
    <xdr:to>
      <xdr:col>5</xdr:col>
      <xdr:colOff>237471</xdr:colOff>
      <xdr:row>151</xdr:row>
      <xdr:rowOff>190221</xdr:rowOff>
    </xdr:to>
    <xdr:pic>
      <xdr:nvPicPr>
        <xdr:cNvPr id="44" name="Picture 43"/>
        <xdr:cNvPicPr>
          <a:picLocks noChangeAspect="1"/>
        </xdr:cNvPicPr>
      </xdr:nvPicPr>
      <xdr:blipFill>
        <a:blip xmlns:r="http://schemas.openxmlformats.org/officeDocument/2006/relationships" r:embed="rId14"/>
        <a:stretch>
          <a:fillRect/>
        </a:stretch>
      </xdr:blipFill>
      <xdr:spPr>
        <a:xfrm>
          <a:off x="3248025" y="30173014"/>
          <a:ext cx="4876146" cy="2078357"/>
        </a:xfrm>
        <a:prstGeom prst="rect">
          <a:avLst/>
        </a:prstGeom>
      </xdr:spPr>
    </xdr:pic>
    <xdr:clientData/>
  </xdr:twoCellAnchor>
  <xdr:twoCellAnchor editAs="oneCell">
    <xdr:from>
      <xdr:col>2</xdr:col>
      <xdr:colOff>180975</xdr:colOff>
      <xdr:row>154</xdr:row>
      <xdr:rowOff>9525</xdr:rowOff>
    </xdr:from>
    <xdr:to>
      <xdr:col>5</xdr:col>
      <xdr:colOff>1783556</xdr:colOff>
      <xdr:row>160</xdr:row>
      <xdr:rowOff>111919</xdr:rowOff>
    </xdr:to>
    <xdr:pic>
      <xdr:nvPicPr>
        <xdr:cNvPr id="49" name="Picture 4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24100" y="33023175"/>
          <a:ext cx="7346156" cy="1245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221454</xdr:colOff>
      <xdr:row>160</xdr:row>
      <xdr:rowOff>45245</xdr:rowOff>
    </xdr:from>
    <xdr:to>
      <xdr:col>5</xdr:col>
      <xdr:colOff>1709735</xdr:colOff>
      <xdr:row>170</xdr:row>
      <xdr:rowOff>40483</xdr:rowOff>
    </xdr:to>
    <xdr:pic>
      <xdr:nvPicPr>
        <xdr:cNvPr id="50" name="Picture 4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64579" y="34201895"/>
          <a:ext cx="7231856"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895350</xdr:colOff>
      <xdr:row>176</xdr:row>
      <xdr:rowOff>133350</xdr:rowOff>
    </xdr:from>
    <xdr:to>
      <xdr:col>5</xdr:col>
      <xdr:colOff>475584</xdr:colOff>
      <xdr:row>187</xdr:row>
      <xdr:rowOff>85469</xdr:rowOff>
    </xdr:to>
    <xdr:pic>
      <xdr:nvPicPr>
        <xdr:cNvPr id="51" name="Picture 50"/>
        <xdr:cNvPicPr>
          <a:picLocks noChangeAspect="1"/>
        </xdr:cNvPicPr>
      </xdr:nvPicPr>
      <xdr:blipFill>
        <a:blip xmlns:r="http://schemas.openxmlformats.org/officeDocument/2006/relationships" r:embed="rId15"/>
        <a:stretch>
          <a:fillRect/>
        </a:stretch>
      </xdr:blipFill>
      <xdr:spPr>
        <a:xfrm>
          <a:off x="3038475" y="37338000"/>
          <a:ext cx="5323809" cy="2047619"/>
        </a:xfrm>
        <a:prstGeom prst="rect">
          <a:avLst/>
        </a:prstGeom>
      </xdr:spPr>
    </xdr:pic>
    <xdr:clientData/>
  </xdr:twoCellAnchor>
  <xdr:twoCellAnchor editAs="oneCell">
    <xdr:from>
      <xdr:col>4</xdr:col>
      <xdr:colOff>419100</xdr:colOff>
      <xdr:row>366</xdr:row>
      <xdr:rowOff>76200</xdr:rowOff>
    </xdr:from>
    <xdr:to>
      <xdr:col>6</xdr:col>
      <xdr:colOff>1466196</xdr:colOff>
      <xdr:row>377</xdr:row>
      <xdr:rowOff>59057</xdr:rowOff>
    </xdr:to>
    <xdr:pic>
      <xdr:nvPicPr>
        <xdr:cNvPr id="53" name="Picture 52"/>
        <xdr:cNvPicPr>
          <a:picLocks noChangeAspect="1"/>
        </xdr:cNvPicPr>
      </xdr:nvPicPr>
      <xdr:blipFill>
        <a:blip xmlns:r="http://schemas.openxmlformats.org/officeDocument/2006/relationships" r:embed="rId14"/>
        <a:stretch>
          <a:fillRect/>
        </a:stretch>
      </xdr:blipFill>
      <xdr:spPr>
        <a:xfrm>
          <a:off x="6391275" y="73914000"/>
          <a:ext cx="4876146" cy="2078357"/>
        </a:xfrm>
        <a:prstGeom prst="rect">
          <a:avLst/>
        </a:prstGeom>
      </xdr:spPr>
    </xdr:pic>
    <xdr:clientData/>
  </xdr:twoCellAnchor>
  <xdr:twoCellAnchor editAs="oneCell">
    <xdr:from>
      <xdr:col>2</xdr:col>
      <xdr:colOff>1019175</xdr:colOff>
      <xdr:row>383</xdr:row>
      <xdr:rowOff>123825</xdr:rowOff>
    </xdr:from>
    <xdr:to>
      <xdr:col>5</xdr:col>
      <xdr:colOff>599409</xdr:colOff>
      <xdr:row>394</xdr:row>
      <xdr:rowOff>75944</xdr:rowOff>
    </xdr:to>
    <xdr:pic>
      <xdr:nvPicPr>
        <xdr:cNvPr id="54" name="Picture 53"/>
        <xdr:cNvPicPr>
          <a:picLocks noChangeAspect="1"/>
        </xdr:cNvPicPr>
      </xdr:nvPicPr>
      <xdr:blipFill>
        <a:blip xmlns:r="http://schemas.openxmlformats.org/officeDocument/2006/relationships" r:embed="rId15"/>
        <a:stretch>
          <a:fillRect/>
        </a:stretch>
      </xdr:blipFill>
      <xdr:spPr>
        <a:xfrm>
          <a:off x="3162300" y="77200125"/>
          <a:ext cx="5323809" cy="2047619"/>
        </a:xfrm>
        <a:prstGeom prst="rect">
          <a:avLst/>
        </a:prstGeom>
      </xdr:spPr>
    </xdr:pic>
    <xdr:clientData/>
  </xdr:twoCellAnchor>
  <xdr:twoCellAnchor editAs="oneCell">
    <xdr:from>
      <xdr:col>2</xdr:col>
      <xdr:colOff>1419225</xdr:colOff>
      <xdr:row>443</xdr:row>
      <xdr:rowOff>57150</xdr:rowOff>
    </xdr:from>
    <xdr:to>
      <xdr:col>5</xdr:col>
      <xdr:colOff>551796</xdr:colOff>
      <xdr:row>454</xdr:row>
      <xdr:rowOff>40007</xdr:rowOff>
    </xdr:to>
    <xdr:pic>
      <xdr:nvPicPr>
        <xdr:cNvPr id="55" name="Picture 54"/>
        <xdr:cNvPicPr>
          <a:picLocks noChangeAspect="1"/>
        </xdr:cNvPicPr>
      </xdr:nvPicPr>
      <xdr:blipFill>
        <a:blip xmlns:r="http://schemas.openxmlformats.org/officeDocument/2006/relationships" r:embed="rId14"/>
        <a:stretch>
          <a:fillRect/>
        </a:stretch>
      </xdr:blipFill>
      <xdr:spPr>
        <a:xfrm>
          <a:off x="3562350" y="88601550"/>
          <a:ext cx="4876146" cy="2078357"/>
        </a:xfrm>
        <a:prstGeom prst="rect">
          <a:avLst/>
        </a:prstGeom>
      </xdr:spPr>
    </xdr:pic>
    <xdr:clientData/>
  </xdr:twoCellAnchor>
  <xdr:oneCellAnchor>
    <xdr:from>
      <xdr:col>2</xdr:col>
      <xdr:colOff>1019175</xdr:colOff>
      <xdr:row>460</xdr:row>
      <xdr:rowOff>123825</xdr:rowOff>
    </xdr:from>
    <xdr:ext cx="5323809" cy="2047619"/>
    <xdr:pic>
      <xdr:nvPicPr>
        <xdr:cNvPr id="57" name="Picture 56"/>
        <xdr:cNvPicPr>
          <a:picLocks noChangeAspect="1"/>
        </xdr:cNvPicPr>
      </xdr:nvPicPr>
      <xdr:blipFill>
        <a:blip xmlns:r="http://schemas.openxmlformats.org/officeDocument/2006/relationships" r:embed="rId15"/>
        <a:stretch>
          <a:fillRect/>
        </a:stretch>
      </xdr:blipFill>
      <xdr:spPr>
        <a:xfrm>
          <a:off x="3162300" y="77200125"/>
          <a:ext cx="5323809" cy="204761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95250</xdr:colOff>
      <xdr:row>57</xdr:row>
      <xdr:rowOff>4457700</xdr:rowOff>
    </xdr:from>
    <xdr:to>
      <xdr:col>13</xdr:col>
      <xdr:colOff>9525</xdr:colOff>
      <xdr:row>66</xdr:row>
      <xdr:rowOff>2257424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0375" y="49034700"/>
          <a:ext cx="31527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67</xdr:row>
      <xdr:rowOff>523875</xdr:rowOff>
    </xdr:from>
    <xdr:to>
      <xdr:col>13</xdr:col>
      <xdr:colOff>19050</xdr:colOff>
      <xdr:row>72</xdr:row>
      <xdr:rowOff>1543050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78000" y="58702575"/>
          <a:ext cx="3114675" cy="787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76200</xdr:colOff>
      <xdr:row>75</xdr:row>
      <xdr:rowOff>104775</xdr:rowOff>
    </xdr:from>
    <xdr:to>
      <xdr:col>12</xdr:col>
      <xdr:colOff>600075</xdr:colOff>
      <xdr:row>78</xdr:row>
      <xdr:rowOff>866775</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601825" y="70304025"/>
          <a:ext cx="2962275"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reasurer.ca.gov/ctcac/2013/sustainable.asp" TargetMode="External"/><Relationship Id="rId1" Type="http://schemas.openxmlformats.org/officeDocument/2006/relationships/hyperlink" Target="http://www.treasurer.ca.gov/ctcac/2013/sustainable.as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hcd.ca.gov/CALGreen.html" TargetMode="External"/><Relationship Id="rId13" Type="http://schemas.openxmlformats.org/officeDocument/2006/relationships/hyperlink" Target="http://www.hcd.ca.gov/CALGreen.html" TargetMode="External"/><Relationship Id="rId18" Type="http://schemas.openxmlformats.org/officeDocument/2006/relationships/printerSettings" Target="../printerSettings/printerSettings6.bin"/><Relationship Id="rId3" Type="http://schemas.openxmlformats.org/officeDocument/2006/relationships/hyperlink" Target="http://www.hcd.ca.gov/CALGreen.html" TargetMode="External"/><Relationship Id="rId7" Type="http://schemas.openxmlformats.org/officeDocument/2006/relationships/hyperlink" Target="http://www.hcd.ca.gov/CALGreen.html" TargetMode="External"/><Relationship Id="rId12" Type="http://schemas.openxmlformats.org/officeDocument/2006/relationships/hyperlink" Target="http://www.hcd.ca.gov/codes/calgreen/RMM_1.pdf" TargetMode="External"/><Relationship Id="rId17" Type="http://schemas.openxmlformats.org/officeDocument/2006/relationships/hyperlink" Target="http://www.treasurer.ca.gov/ctcac/2013/sustainable.asp" TargetMode="External"/><Relationship Id="rId2" Type="http://schemas.openxmlformats.org/officeDocument/2006/relationships/hyperlink" Target="http://www.hcd.ca.gov/CALGreen.html" TargetMode="External"/><Relationship Id="rId16" Type="http://schemas.openxmlformats.org/officeDocument/2006/relationships/hyperlink" Target="http://www.hcd.ca.gov/codes/calgreen/RMM_1.pdf" TargetMode="External"/><Relationship Id="rId1" Type="http://schemas.openxmlformats.org/officeDocument/2006/relationships/hyperlink" Target="http://www.hcd.ca.gov/CALGreen.html" TargetMode="External"/><Relationship Id="rId6" Type="http://schemas.openxmlformats.org/officeDocument/2006/relationships/hyperlink" Target="http://www.hcd.ca.gov/CALGreen.html" TargetMode="External"/><Relationship Id="rId11" Type="http://schemas.openxmlformats.org/officeDocument/2006/relationships/hyperlink" Target="http://www.hcd.ca.gov/CALGreen.html" TargetMode="External"/><Relationship Id="rId5" Type="http://schemas.openxmlformats.org/officeDocument/2006/relationships/hyperlink" Target="http://www.hcd.ca.gov/CALGreen.html" TargetMode="External"/><Relationship Id="rId15" Type="http://schemas.openxmlformats.org/officeDocument/2006/relationships/hyperlink" Target="http://www.hcd.ca.gov/codes/calgreen/RMM_1.pdf" TargetMode="External"/><Relationship Id="rId10" Type="http://schemas.openxmlformats.org/officeDocument/2006/relationships/hyperlink" Target="http://www.hcd.ca.gov/CALGreen.html" TargetMode="External"/><Relationship Id="rId19" Type="http://schemas.openxmlformats.org/officeDocument/2006/relationships/drawing" Target="../drawings/drawing2.xml"/><Relationship Id="rId4" Type="http://schemas.openxmlformats.org/officeDocument/2006/relationships/hyperlink" Target="http://www.hcd.ca.gov/CALGreen.html" TargetMode="External"/><Relationship Id="rId9" Type="http://schemas.openxmlformats.org/officeDocument/2006/relationships/hyperlink" Target="http://www.hcd.ca.gov/CALGreen.html" TargetMode="External"/><Relationship Id="rId14" Type="http://schemas.openxmlformats.org/officeDocument/2006/relationships/hyperlink" Target="http://www.hcd.ca.gov/CALGreen.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1170"/>
  <sheetViews>
    <sheetView tabSelected="1" zoomScaleNormal="100" workbookViewId="0">
      <selection activeCell="B2" sqref="B2:G2"/>
    </sheetView>
  </sheetViews>
  <sheetFormatPr defaultColWidth="9.140625" defaultRowHeight="15"/>
  <cols>
    <col min="1" max="1" width="3.42578125" style="35" customWidth="1"/>
    <col min="2" max="6" width="28.7109375" style="21" customWidth="1"/>
    <col min="7" max="7" width="30.5703125" style="21" customWidth="1"/>
    <col min="8" max="8" width="2.85546875" style="35" customWidth="1"/>
    <col min="9" max="56" width="9.140625" style="35"/>
    <col min="57" max="16384" width="9.140625" style="21"/>
  </cols>
  <sheetData>
    <row r="1" spans="2:7" s="35" customFormat="1" ht="9" customHeight="1" thickBot="1"/>
    <row r="2" spans="2:7" ht="15" customHeight="1" thickBot="1">
      <c r="B2" s="449" t="s">
        <v>81</v>
      </c>
      <c r="C2" s="450"/>
      <c r="D2" s="450"/>
      <c r="E2" s="450"/>
      <c r="F2" s="450"/>
      <c r="G2" s="451"/>
    </row>
    <row r="3" spans="2:7">
      <c r="B3" s="467" t="s">
        <v>570</v>
      </c>
      <c r="C3" s="468"/>
      <c r="D3" s="468"/>
      <c r="E3" s="468"/>
      <c r="F3" s="468"/>
      <c r="G3" s="469"/>
    </row>
    <row r="4" spans="2:7">
      <c r="B4" s="464" t="s">
        <v>83</v>
      </c>
      <c r="C4" s="473"/>
      <c r="D4" s="473"/>
      <c r="E4" s="473"/>
      <c r="F4" s="473"/>
      <c r="G4" s="474"/>
    </row>
    <row r="5" spans="2:7" ht="15.75">
      <c r="B5" s="475" t="s">
        <v>99</v>
      </c>
      <c r="C5" s="476"/>
      <c r="D5" s="476"/>
      <c r="E5" s="476"/>
      <c r="F5" s="476"/>
      <c r="G5" s="477"/>
    </row>
    <row r="6" spans="2:7">
      <c r="B6" s="428"/>
      <c r="C6" s="429"/>
      <c r="D6" s="429"/>
      <c r="E6" s="429"/>
      <c r="F6" s="429"/>
      <c r="G6" s="430"/>
    </row>
    <row r="7" spans="2:7">
      <c r="B7" s="428" t="s">
        <v>97</v>
      </c>
      <c r="C7" s="429"/>
      <c r="D7" s="429"/>
      <c r="E7" s="429"/>
      <c r="F7" s="429"/>
      <c r="G7" s="430"/>
    </row>
    <row r="8" spans="2:7">
      <c r="B8" s="481"/>
      <c r="C8" s="482"/>
      <c r="D8" s="482"/>
      <c r="E8" s="482"/>
      <c r="F8" s="482"/>
      <c r="G8" s="483"/>
    </row>
    <row r="9" spans="2:7" ht="15.75" thickBot="1">
      <c r="B9" s="478" t="s">
        <v>532</v>
      </c>
      <c r="C9" s="479"/>
      <c r="D9" s="479"/>
      <c r="E9" s="479"/>
      <c r="F9" s="479"/>
      <c r="G9" s="480"/>
    </row>
    <row r="10" spans="2:7" ht="18" thickBot="1">
      <c r="B10" s="449" t="s">
        <v>329</v>
      </c>
      <c r="C10" s="450"/>
      <c r="D10" s="450"/>
      <c r="E10" s="450"/>
      <c r="F10" s="450"/>
      <c r="G10" s="451"/>
    </row>
    <row r="11" spans="2:7">
      <c r="B11" s="173" t="s">
        <v>330</v>
      </c>
      <c r="C11" s="174"/>
      <c r="D11" s="174"/>
      <c r="E11" s="174"/>
      <c r="F11" s="174"/>
      <c r="G11" s="175"/>
    </row>
    <row r="12" spans="2:7">
      <c r="B12" s="173" t="s">
        <v>644</v>
      </c>
      <c r="C12" s="174"/>
      <c r="D12" s="174"/>
      <c r="E12" s="174"/>
      <c r="F12" s="174"/>
      <c r="G12" s="175"/>
    </row>
    <row r="13" spans="2:7">
      <c r="B13" s="173" t="s">
        <v>645</v>
      </c>
      <c r="C13" s="174"/>
      <c r="D13" s="174"/>
      <c r="E13" s="174"/>
      <c r="F13" s="174"/>
      <c r="G13" s="175"/>
    </row>
    <row r="14" spans="2:7">
      <c r="B14" s="173" t="s">
        <v>646</v>
      </c>
      <c r="C14" s="174"/>
      <c r="D14" s="174"/>
      <c r="E14" s="174"/>
      <c r="F14" s="174"/>
      <c r="G14" s="175"/>
    </row>
    <row r="15" spans="2:7">
      <c r="B15" s="301"/>
      <c r="C15" s="302"/>
      <c r="D15" s="302"/>
      <c r="E15" s="302"/>
      <c r="F15" s="302"/>
      <c r="G15" s="303"/>
    </row>
    <row r="16" spans="2:7">
      <c r="B16" s="179" t="s">
        <v>363</v>
      </c>
      <c r="C16" s="177"/>
      <c r="D16" s="177"/>
      <c r="E16" s="177"/>
      <c r="F16" s="177"/>
      <c r="G16" s="178"/>
    </row>
    <row r="17" spans="2:7">
      <c r="B17" s="248" t="s">
        <v>364</v>
      </c>
      <c r="C17" s="177"/>
      <c r="D17" s="177"/>
      <c r="E17" s="177"/>
      <c r="F17" s="177"/>
      <c r="G17" s="178"/>
    </row>
    <row r="18" spans="2:7" ht="180" customHeight="1">
      <c r="B18" s="484" t="s">
        <v>577</v>
      </c>
      <c r="C18" s="485"/>
      <c r="D18" s="485"/>
      <c r="E18" s="485"/>
      <c r="F18" s="485"/>
      <c r="G18" s="486"/>
    </row>
    <row r="19" spans="2:7">
      <c r="B19" s="248" t="s">
        <v>399</v>
      </c>
      <c r="C19" s="177"/>
      <c r="D19" s="177"/>
      <c r="E19" s="177"/>
      <c r="F19" s="177"/>
      <c r="G19" s="178"/>
    </row>
    <row r="20" spans="2:7" ht="90" customHeight="1">
      <c r="B20" s="434" t="s">
        <v>400</v>
      </c>
      <c r="C20" s="435"/>
      <c r="D20" s="435"/>
      <c r="E20" s="435"/>
      <c r="F20" s="435"/>
      <c r="G20" s="436"/>
    </row>
    <row r="21" spans="2:7" ht="19.5" customHeight="1">
      <c r="B21" s="248" t="s">
        <v>367</v>
      </c>
      <c r="C21" s="249"/>
      <c r="D21" s="249"/>
      <c r="E21" s="249"/>
      <c r="F21" s="249"/>
      <c r="G21" s="250"/>
    </row>
    <row r="22" spans="2:7" ht="32.25" customHeight="1">
      <c r="B22" s="452" t="s">
        <v>533</v>
      </c>
      <c r="C22" s="453"/>
      <c r="D22" s="453"/>
      <c r="E22" s="453"/>
      <c r="F22" s="453"/>
      <c r="G22" s="454"/>
    </row>
    <row r="23" spans="2:7" ht="5.25" customHeight="1">
      <c r="B23" s="176"/>
      <c r="C23" s="177"/>
      <c r="D23" s="177"/>
      <c r="E23" s="177"/>
      <c r="F23" s="177"/>
      <c r="G23" s="178"/>
    </row>
    <row r="24" spans="2:7">
      <c r="B24" s="248" t="s">
        <v>365</v>
      </c>
      <c r="C24" s="177"/>
      <c r="D24" s="177"/>
      <c r="E24" s="177"/>
      <c r="F24" s="177"/>
      <c r="G24" s="178"/>
    </row>
    <row r="25" spans="2:7">
      <c r="B25" s="176" t="s">
        <v>366</v>
      </c>
      <c r="C25" s="177"/>
      <c r="D25" s="177"/>
      <c r="E25" s="177"/>
      <c r="F25" s="177"/>
      <c r="G25" s="178"/>
    </row>
    <row r="26" spans="2:7">
      <c r="B26" s="176"/>
      <c r="C26" s="177"/>
      <c r="D26" s="177"/>
      <c r="E26" s="177"/>
      <c r="F26" s="177"/>
      <c r="G26" s="178"/>
    </row>
    <row r="27" spans="2:7">
      <c r="B27" s="248" t="s">
        <v>476</v>
      </c>
      <c r="C27" s="177"/>
      <c r="D27" s="177"/>
      <c r="E27" s="177"/>
      <c r="F27" s="177"/>
      <c r="G27" s="178"/>
    </row>
    <row r="28" spans="2:7">
      <c r="B28" s="176" t="s">
        <v>368</v>
      </c>
      <c r="C28" s="177"/>
      <c r="D28" s="177"/>
      <c r="E28" s="177"/>
      <c r="F28" s="177"/>
      <c r="G28" s="178"/>
    </row>
    <row r="29" spans="2:7">
      <c r="B29" s="176"/>
      <c r="C29" s="177"/>
      <c r="D29" s="177"/>
      <c r="E29" s="177"/>
      <c r="F29" s="177"/>
      <c r="G29" s="178"/>
    </row>
    <row r="30" spans="2:7">
      <c r="B30" s="248" t="s">
        <v>470</v>
      </c>
      <c r="C30" s="174"/>
      <c r="D30" s="174"/>
      <c r="E30" s="174"/>
      <c r="F30" s="174"/>
      <c r="G30" s="175"/>
    </row>
    <row r="31" spans="2:7">
      <c r="B31" s="248" t="s">
        <v>370</v>
      </c>
      <c r="C31" s="177"/>
      <c r="D31" s="177"/>
      <c r="E31" s="177"/>
      <c r="F31" s="177"/>
      <c r="G31" s="178"/>
    </row>
    <row r="32" spans="2:7">
      <c r="B32" s="248"/>
      <c r="C32" s="177"/>
      <c r="D32" s="177"/>
      <c r="E32" s="177"/>
      <c r="F32" s="177"/>
      <c r="G32" s="178"/>
    </row>
    <row r="33" spans="2:7">
      <c r="B33" s="248" t="s">
        <v>369</v>
      </c>
      <c r="C33" s="177"/>
      <c r="D33" s="177"/>
      <c r="E33" s="177"/>
      <c r="F33" s="177"/>
      <c r="G33" s="178"/>
    </row>
    <row r="34" spans="2:7" ht="47.1" customHeight="1">
      <c r="B34" s="455" t="s">
        <v>536</v>
      </c>
      <c r="C34" s="456"/>
      <c r="D34" s="456"/>
      <c r="E34" s="456"/>
      <c r="F34" s="456"/>
      <c r="G34" s="457"/>
    </row>
    <row r="35" spans="2:7">
      <c r="B35" s="307"/>
      <c r="C35" s="308"/>
      <c r="D35" s="308"/>
      <c r="E35" s="308"/>
      <c r="F35" s="308"/>
      <c r="G35" s="309"/>
    </row>
    <row r="36" spans="2:7" ht="16.5" thickBot="1">
      <c r="B36" s="470" t="s">
        <v>82</v>
      </c>
      <c r="C36" s="471"/>
      <c r="D36" s="471"/>
      <c r="E36" s="471"/>
      <c r="F36" s="471"/>
      <c r="G36" s="472"/>
    </row>
    <row r="37" spans="2:7" ht="15.75">
      <c r="B37" s="49"/>
      <c r="C37" s="50"/>
      <c r="D37" s="50"/>
      <c r="E37" s="50"/>
      <c r="F37" s="50"/>
      <c r="G37" s="51"/>
    </row>
    <row r="38" spans="2:7">
      <c r="B38" s="428" t="s">
        <v>480</v>
      </c>
      <c r="C38" s="429"/>
      <c r="D38" s="429"/>
      <c r="E38" s="429"/>
      <c r="F38" s="429"/>
      <c r="G38" s="430"/>
    </row>
    <row r="39" spans="2:7">
      <c r="B39" s="428" t="s">
        <v>84</v>
      </c>
      <c r="C39" s="429"/>
      <c r="D39" s="429"/>
      <c r="E39" s="429"/>
      <c r="F39" s="429"/>
      <c r="G39" s="430"/>
    </row>
    <row r="40" spans="2:7">
      <c r="B40" s="141"/>
      <c r="C40" s="142"/>
      <c r="D40" s="142"/>
      <c r="E40" s="142"/>
      <c r="F40" s="142"/>
      <c r="G40" s="143"/>
    </row>
    <row r="41" spans="2:7">
      <c r="B41" s="464" t="s">
        <v>90</v>
      </c>
      <c r="C41" s="465"/>
      <c r="D41" s="465"/>
      <c r="E41" s="465"/>
      <c r="F41" s="465"/>
      <c r="G41" s="466"/>
    </row>
    <row r="42" spans="2:7">
      <c r="B42" s="428" t="s">
        <v>85</v>
      </c>
      <c r="C42" s="429"/>
      <c r="D42" s="429"/>
      <c r="E42" s="429"/>
      <c r="F42" s="429"/>
      <c r="G42" s="430"/>
    </row>
    <row r="43" spans="2:7">
      <c r="B43" s="428" t="s">
        <v>86</v>
      </c>
      <c r="C43" s="429"/>
      <c r="D43" s="429"/>
      <c r="E43" s="429"/>
      <c r="F43" s="429"/>
      <c r="G43" s="430"/>
    </row>
    <row r="44" spans="2:7">
      <c r="B44" s="428" t="s">
        <v>87</v>
      </c>
      <c r="C44" s="429"/>
      <c r="D44" s="429"/>
      <c r="E44" s="429"/>
      <c r="F44" s="429"/>
      <c r="G44" s="430"/>
    </row>
    <row r="45" spans="2:7">
      <c r="B45" s="428" t="s">
        <v>101</v>
      </c>
      <c r="C45" s="429"/>
      <c r="D45" s="429"/>
      <c r="E45" s="429"/>
      <c r="F45" s="429"/>
      <c r="G45" s="430"/>
    </row>
    <row r="46" spans="2:7">
      <c r="B46" s="428" t="s">
        <v>89</v>
      </c>
      <c r="C46" s="429"/>
      <c r="D46" s="429"/>
      <c r="E46" s="429"/>
      <c r="F46" s="429"/>
      <c r="G46" s="430"/>
    </row>
    <row r="47" spans="2:7">
      <c r="B47" s="428" t="s">
        <v>88</v>
      </c>
      <c r="C47" s="429"/>
      <c r="D47" s="429"/>
      <c r="E47" s="429"/>
      <c r="F47" s="429"/>
      <c r="G47" s="430"/>
    </row>
    <row r="48" spans="2:7">
      <c r="B48" s="141"/>
      <c r="C48" s="142"/>
      <c r="D48" s="142"/>
      <c r="E48" s="142"/>
      <c r="F48" s="142"/>
      <c r="G48" s="143"/>
    </row>
    <row r="49" spans="1:7">
      <c r="B49" s="147" t="s">
        <v>322</v>
      </c>
      <c r="C49" s="142"/>
      <c r="D49" s="142"/>
      <c r="E49" s="142"/>
      <c r="F49" s="142"/>
      <c r="G49" s="143"/>
    </row>
    <row r="50" spans="1:7">
      <c r="B50" s="428" t="s">
        <v>643</v>
      </c>
      <c r="C50" s="429"/>
      <c r="D50" s="429"/>
      <c r="E50" s="429"/>
      <c r="F50" s="429"/>
      <c r="G50" s="430"/>
    </row>
    <row r="51" spans="1:7">
      <c r="B51" s="428" t="s">
        <v>323</v>
      </c>
      <c r="C51" s="429"/>
      <c r="D51" s="429"/>
      <c r="E51" s="429"/>
      <c r="F51" s="429"/>
      <c r="G51" s="430"/>
    </row>
    <row r="52" spans="1:7">
      <c r="A52" s="160"/>
      <c r="B52" s="428"/>
      <c r="C52" s="429"/>
      <c r="D52" s="429"/>
      <c r="E52" s="429"/>
      <c r="F52" s="429"/>
      <c r="G52" s="430"/>
    </row>
    <row r="53" spans="1:7">
      <c r="B53" s="464" t="s">
        <v>91</v>
      </c>
      <c r="C53" s="465"/>
      <c r="D53" s="465"/>
      <c r="E53" s="465"/>
      <c r="F53" s="465"/>
      <c r="G53" s="466"/>
    </row>
    <row r="54" spans="1:7">
      <c r="B54" s="428" t="s">
        <v>481</v>
      </c>
      <c r="C54" s="429"/>
      <c r="D54" s="429"/>
      <c r="E54" s="429"/>
      <c r="F54" s="429"/>
      <c r="G54" s="430"/>
    </row>
    <row r="55" spans="1:7">
      <c r="B55" s="428" t="s">
        <v>482</v>
      </c>
      <c r="C55" s="429"/>
      <c r="D55" s="429"/>
      <c r="E55" s="429"/>
      <c r="F55" s="429"/>
      <c r="G55" s="430"/>
    </row>
    <row r="56" spans="1:7" ht="15.75" thickBot="1">
      <c r="B56" s="431"/>
      <c r="C56" s="432"/>
      <c r="D56" s="432"/>
      <c r="E56" s="432"/>
      <c r="F56" s="432"/>
      <c r="G56" s="433"/>
    </row>
    <row r="57" spans="1:7" ht="16.5" thickBot="1">
      <c r="B57" s="487" t="s">
        <v>508</v>
      </c>
      <c r="C57" s="488"/>
      <c r="D57" s="488"/>
      <c r="E57" s="488"/>
      <c r="F57" s="488"/>
      <c r="G57" s="489"/>
    </row>
    <row r="58" spans="1:7">
      <c r="B58" s="428" t="s">
        <v>552</v>
      </c>
      <c r="C58" s="429"/>
      <c r="D58" s="429"/>
      <c r="E58" s="429"/>
      <c r="F58" s="429"/>
      <c r="G58" s="430"/>
    </row>
    <row r="59" spans="1:7">
      <c r="B59" s="337" t="s">
        <v>551</v>
      </c>
      <c r="C59" s="338"/>
      <c r="D59" s="338"/>
      <c r="E59" s="338"/>
      <c r="F59" s="338"/>
      <c r="G59" s="339"/>
    </row>
    <row r="60" spans="1:7">
      <c r="B60" s="337"/>
      <c r="C60" s="338"/>
      <c r="D60" s="338"/>
      <c r="E60" s="338"/>
      <c r="F60" s="338"/>
      <c r="G60" s="339"/>
    </row>
    <row r="61" spans="1:7">
      <c r="B61" s="337" t="s">
        <v>553</v>
      </c>
      <c r="C61" s="338"/>
      <c r="D61" s="338"/>
      <c r="E61" s="338"/>
      <c r="F61" s="338"/>
      <c r="G61" s="339"/>
    </row>
    <row r="62" spans="1:7">
      <c r="B62" s="337" t="s">
        <v>554</v>
      </c>
      <c r="C62" s="338"/>
      <c r="D62" s="338"/>
      <c r="E62" s="338"/>
      <c r="F62" s="338"/>
      <c r="G62" s="339"/>
    </row>
    <row r="63" spans="1:7">
      <c r="B63" s="428" t="s">
        <v>555</v>
      </c>
      <c r="C63" s="429"/>
      <c r="D63" s="429"/>
      <c r="E63" s="429"/>
      <c r="F63" s="429"/>
      <c r="G63" s="430"/>
    </row>
    <row r="64" spans="1:7">
      <c r="B64" s="428"/>
      <c r="C64" s="429"/>
      <c r="D64" s="429"/>
      <c r="E64" s="429"/>
      <c r="F64" s="429"/>
      <c r="G64" s="430"/>
    </row>
    <row r="65" spans="2:7">
      <c r="B65" s="428"/>
      <c r="C65" s="429"/>
      <c r="D65" s="429"/>
      <c r="E65" s="429"/>
      <c r="F65" s="429"/>
      <c r="G65" s="430"/>
    </row>
    <row r="66" spans="2:7">
      <c r="B66" s="428"/>
      <c r="C66" s="429"/>
      <c r="D66" s="429"/>
      <c r="E66" s="429"/>
      <c r="F66" s="429"/>
      <c r="G66" s="430"/>
    </row>
    <row r="67" spans="2:7">
      <c r="B67" s="428"/>
      <c r="C67" s="429"/>
      <c r="D67" s="429"/>
      <c r="E67" s="429"/>
      <c r="F67" s="429"/>
      <c r="G67" s="430"/>
    </row>
    <row r="68" spans="2:7">
      <c r="B68" s="428"/>
      <c r="C68" s="429"/>
      <c r="D68" s="429"/>
      <c r="E68" s="429"/>
      <c r="F68" s="429"/>
      <c r="G68" s="430"/>
    </row>
    <row r="69" spans="2:7">
      <c r="B69" s="428"/>
      <c r="C69" s="429"/>
      <c r="D69" s="429"/>
      <c r="E69" s="429"/>
      <c r="F69" s="429"/>
      <c r="G69" s="430"/>
    </row>
    <row r="70" spans="2:7">
      <c r="B70" s="428"/>
      <c r="C70" s="429"/>
      <c r="D70" s="429"/>
      <c r="E70" s="429"/>
      <c r="F70" s="429"/>
      <c r="G70" s="430"/>
    </row>
    <row r="71" spans="2:7">
      <c r="B71" s="428"/>
      <c r="C71" s="429"/>
      <c r="D71" s="429"/>
      <c r="E71" s="429"/>
      <c r="F71" s="429"/>
      <c r="G71" s="430"/>
    </row>
    <row r="72" spans="2:7">
      <c r="B72" s="428"/>
      <c r="C72" s="429"/>
      <c r="D72" s="429"/>
      <c r="E72" s="429"/>
      <c r="F72" s="429"/>
      <c r="G72" s="430"/>
    </row>
    <row r="73" spans="2:7">
      <c r="B73" s="428"/>
      <c r="C73" s="429"/>
      <c r="D73" s="429"/>
      <c r="E73" s="429"/>
      <c r="F73" s="429"/>
      <c r="G73" s="430"/>
    </row>
    <row r="74" spans="2:7">
      <c r="B74" s="428"/>
      <c r="C74" s="429"/>
      <c r="D74" s="429"/>
      <c r="E74" s="429"/>
      <c r="F74" s="429"/>
      <c r="G74" s="430"/>
    </row>
    <row r="75" spans="2:7">
      <c r="B75" s="428"/>
      <c r="C75" s="429"/>
      <c r="D75" s="429"/>
      <c r="E75" s="429"/>
      <c r="F75" s="429"/>
      <c r="G75" s="430"/>
    </row>
    <row r="76" spans="2:7">
      <c r="B76" s="428"/>
      <c r="C76" s="429"/>
      <c r="D76" s="429"/>
      <c r="E76" s="429"/>
      <c r="F76" s="429"/>
      <c r="G76" s="430"/>
    </row>
    <row r="77" spans="2:7">
      <c r="B77" s="428" t="s">
        <v>556</v>
      </c>
      <c r="C77" s="429"/>
      <c r="D77" s="429"/>
      <c r="E77" s="429"/>
      <c r="F77" s="429"/>
      <c r="G77" s="430"/>
    </row>
    <row r="78" spans="2:7">
      <c r="B78" s="428" t="s">
        <v>557</v>
      </c>
      <c r="C78" s="429"/>
      <c r="D78" s="429"/>
      <c r="E78" s="429"/>
      <c r="F78" s="429"/>
      <c r="G78" s="430"/>
    </row>
    <row r="79" spans="2:7">
      <c r="B79" s="428"/>
      <c r="C79" s="429"/>
      <c r="D79" s="429"/>
      <c r="E79" s="429"/>
      <c r="F79" s="429"/>
      <c r="G79" s="430"/>
    </row>
    <row r="80" spans="2:7">
      <c r="B80" s="428"/>
      <c r="C80" s="429"/>
      <c r="D80" s="429"/>
      <c r="E80" s="429"/>
      <c r="F80" s="429"/>
      <c r="G80" s="430"/>
    </row>
    <row r="81" spans="2:7">
      <c r="B81" s="304"/>
      <c r="C81" s="305"/>
      <c r="D81" s="305"/>
      <c r="E81" s="305"/>
      <c r="F81" s="305"/>
      <c r="G81" s="306"/>
    </row>
    <row r="82" spans="2:7">
      <c r="B82" s="428"/>
      <c r="C82" s="429"/>
      <c r="D82" s="429"/>
      <c r="E82" s="429"/>
      <c r="F82" s="429"/>
      <c r="G82" s="430"/>
    </row>
    <row r="83" spans="2:7">
      <c r="B83" s="428"/>
      <c r="C83" s="429"/>
      <c r="D83" s="429"/>
      <c r="E83" s="429"/>
      <c r="F83" s="429"/>
      <c r="G83" s="430"/>
    </row>
    <row r="84" spans="2:7">
      <c r="B84" s="428"/>
      <c r="C84" s="429"/>
      <c r="D84" s="429"/>
      <c r="E84" s="429"/>
      <c r="F84" s="429"/>
      <c r="G84" s="430"/>
    </row>
    <row r="85" spans="2:7">
      <c r="B85" s="141"/>
      <c r="C85" s="142"/>
      <c r="D85" s="142"/>
      <c r="E85" s="142"/>
      <c r="F85" s="142"/>
      <c r="G85" s="143"/>
    </row>
    <row r="86" spans="2:7">
      <c r="B86" s="141"/>
      <c r="C86" s="142"/>
      <c r="D86" s="142"/>
      <c r="E86" s="142"/>
      <c r="F86" s="142"/>
      <c r="G86" s="143"/>
    </row>
    <row r="87" spans="2:7">
      <c r="B87" s="141"/>
      <c r="C87" s="142"/>
      <c r="D87" s="142"/>
      <c r="E87" s="142"/>
      <c r="F87" s="142"/>
      <c r="G87" s="143"/>
    </row>
    <row r="88" spans="2:7">
      <c r="B88" s="141"/>
      <c r="C88" s="142"/>
      <c r="D88" s="142"/>
      <c r="E88" s="142"/>
      <c r="F88" s="142"/>
      <c r="G88" s="143"/>
    </row>
    <row r="89" spans="2:7">
      <c r="B89" s="428"/>
      <c r="C89" s="429"/>
      <c r="D89" s="429"/>
      <c r="E89" s="429"/>
      <c r="F89" s="429"/>
      <c r="G89" s="430"/>
    </row>
    <row r="90" spans="2:7">
      <c r="B90" s="428"/>
      <c r="C90" s="429"/>
      <c r="D90" s="429"/>
      <c r="E90" s="429"/>
      <c r="F90" s="429"/>
      <c r="G90" s="430"/>
    </row>
    <row r="91" spans="2:7">
      <c r="B91" s="428"/>
      <c r="C91" s="429"/>
      <c r="D91" s="429"/>
      <c r="E91" s="429"/>
      <c r="F91" s="429"/>
      <c r="G91" s="430"/>
    </row>
    <row r="92" spans="2:7">
      <c r="B92" s="428"/>
      <c r="C92" s="429"/>
      <c r="D92" s="429"/>
      <c r="E92" s="429"/>
      <c r="F92" s="429"/>
      <c r="G92" s="430"/>
    </row>
    <row r="93" spans="2:7">
      <c r="B93" s="428"/>
      <c r="C93" s="429"/>
      <c r="D93" s="429"/>
      <c r="E93" s="429"/>
      <c r="F93" s="429"/>
      <c r="G93" s="430"/>
    </row>
    <row r="94" spans="2:7">
      <c r="B94" s="428"/>
      <c r="C94" s="429"/>
      <c r="D94" s="429"/>
      <c r="E94" s="429"/>
      <c r="F94" s="429"/>
      <c r="G94" s="430"/>
    </row>
    <row r="95" spans="2:7">
      <c r="B95" s="428"/>
      <c r="C95" s="429"/>
      <c r="D95" s="429"/>
      <c r="E95" s="429"/>
      <c r="F95" s="429"/>
      <c r="G95" s="430"/>
    </row>
    <row r="96" spans="2:7">
      <c r="B96" s="428"/>
      <c r="C96" s="429"/>
      <c r="D96" s="429"/>
      <c r="E96" s="429"/>
      <c r="F96" s="429"/>
      <c r="G96" s="430"/>
    </row>
    <row r="97" spans="2:7">
      <c r="B97" s="428"/>
      <c r="C97" s="429"/>
      <c r="D97" s="429"/>
      <c r="E97" s="429"/>
      <c r="F97" s="429"/>
      <c r="G97" s="430"/>
    </row>
    <row r="98" spans="2:7">
      <c r="B98" s="337" t="s">
        <v>558</v>
      </c>
      <c r="C98" s="338"/>
      <c r="D98" s="338"/>
      <c r="E98" s="338"/>
      <c r="F98" s="338"/>
      <c r="G98" s="339"/>
    </row>
    <row r="99" spans="2:7">
      <c r="B99" s="337" t="s">
        <v>604</v>
      </c>
      <c r="C99" s="338"/>
      <c r="D99" s="338"/>
      <c r="E99" s="338"/>
      <c r="F99" s="338"/>
      <c r="G99" s="339"/>
    </row>
    <row r="100" spans="2:7">
      <c r="B100" s="434" t="s">
        <v>559</v>
      </c>
      <c r="C100" s="429"/>
      <c r="D100" s="429"/>
      <c r="E100" s="429"/>
      <c r="F100" s="429"/>
      <c r="G100" s="430"/>
    </row>
    <row r="101" spans="2:7">
      <c r="B101" s="337" t="s">
        <v>560</v>
      </c>
      <c r="C101" s="338"/>
      <c r="D101" s="338"/>
      <c r="E101" s="338"/>
      <c r="F101" s="338"/>
      <c r="G101" s="339"/>
    </row>
    <row r="102" spans="2:7">
      <c r="B102" s="428" t="s">
        <v>561</v>
      </c>
      <c r="C102" s="429"/>
      <c r="D102" s="429"/>
      <c r="E102" s="429"/>
      <c r="F102" s="429"/>
      <c r="G102" s="430"/>
    </row>
    <row r="103" spans="2:7">
      <c r="B103" s="337"/>
      <c r="C103" s="338"/>
      <c r="D103" s="338"/>
      <c r="E103" s="338"/>
      <c r="F103" s="338"/>
      <c r="G103" s="339"/>
    </row>
    <row r="104" spans="2:7">
      <c r="B104" s="337"/>
      <c r="C104" s="338"/>
      <c r="D104" s="338"/>
      <c r="E104" s="338"/>
      <c r="F104" s="338"/>
      <c r="G104" s="339"/>
    </row>
    <row r="105" spans="2:7">
      <c r="B105" s="337"/>
      <c r="C105" s="338"/>
      <c r="D105" s="338"/>
      <c r="E105" s="338"/>
      <c r="F105" s="338"/>
      <c r="G105" s="339"/>
    </row>
    <row r="106" spans="2:7">
      <c r="B106" s="337"/>
      <c r="C106" s="338"/>
      <c r="D106" s="338"/>
      <c r="E106" s="338"/>
      <c r="F106" s="338"/>
      <c r="G106" s="339"/>
    </row>
    <row r="107" spans="2:7">
      <c r="B107" s="337"/>
      <c r="C107" s="338"/>
      <c r="D107" s="338"/>
      <c r="E107" s="338"/>
      <c r="F107" s="338"/>
      <c r="G107" s="339"/>
    </row>
    <row r="108" spans="2:7">
      <c r="B108" s="337"/>
      <c r="C108" s="338"/>
      <c r="D108" s="338"/>
      <c r="E108" s="338"/>
      <c r="F108" s="338"/>
      <c r="G108" s="339"/>
    </row>
    <row r="109" spans="2:7">
      <c r="B109" s="337"/>
      <c r="C109" s="338"/>
      <c r="D109" s="338"/>
      <c r="E109" s="338"/>
      <c r="F109" s="338"/>
      <c r="G109" s="339"/>
    </row>
    <row r="110" spans="2:7">
      <c r="B110" s="337"/>
      <c r="C110" s="338"/>
      <c r="D110" s="338"/>
      <c r="E110" s="338"/>
      <c r="F110" s="338"/>
      <c r="G110" s="339"/>
    </row>
    <row r="111" spans="2:7">
      <c r="B111" s="337"/>
      <c r="C111" s="338"/>
      <c r="D111" s="338"/>
      <c r="E111" s="338"/>
      <c r="F111" s="338"/>
      <c r="G111" s="339"/>
    </row>
    <row r="112" spans="2:7">
      <c r="B112" s="337"/>
      <c r="C112" s="338"/>
      <c r="D112" s="338"/>
      <c r="E112" s="338"/>
      <c r="F112" s="338"/>
      <c r="G112" s="339"/>
    </row>
    <row r="113" spans="2:7">
      <c r="B113" s="337"/>
      <c r="C113" s="338"/>
      <c r="D113" s="338"/>
      <c r="E113" s="338"/>
      <c r="F113" s="338"/>
      <c r="G113" s="339"/>
    </row>
    <row r="114" spans="2:7">
      <c r="B114" s="337"/>
      <c r="C114" s="338"/>
      <c r="D114" s="338"/>
      <c r="E114" s="338"/>
      <c r="F114" s="338"/>
      <c r="G114" s="339"/>
    </row>
    <row r="115" spans="2:7">
      <c r="B115" s="428" t="s">
        <v>562</v>
      </c>
      <c r="C115" s="429"/>
      <c r="D115" s="429"/>
      <c r="E115" s="429"/>
      <c r="F115" s="429"/>
      <c r="G115" s="430"/>
    </row>
    <row r="116" spans="2:7">
      <c r="B116" s="428" t="s">
        <v>605</v>
      </c>
      <c r="C116" s="429"/>
      <c r="D116" s="429"/>
      <c r="E116" s="429"/>
      <c r="F116" s="429"/>
      <c r="G116" s="430"/>
    </row>
    <row r="117" spans="2:7">
      <c r="B117" s="307"/>
      <c r="C117" s="308"/>
      <c r="D117" s="308"/>
      <c r="E117" s="308"/>
      <c r="F117" s="308"/>
      <c r="G117" s="309"/>
    </row>
    <row r="118" spans="2:7" ht="16.5" thickBot="1">
      <c r="B118" s="487" t="s">
        <v>509</v>
      </c>
      <c r="C118" s="488"/>
      <c r="D118" s="488"/>
      <c r="E118" s="488"/>
      <c r="F118" s="488"/>
      <c r="G118" s="489"/>
    </row>
    <row r="119" spans="2:7">
      <c r="B119" s="428" t="s">
        <v>568</v>
      </c>
      <c r="C119" s="429"/>
      <c r="D119" s="429"/>
      <c r="E119" s="429"/>
      <c r="F119" s="429"/>
      <c r="G119" s="430"/>
    </row>
    <row r="120" spans="2:7">
      <c r="B120" s="337" t="s">
        <v>551</v>
      </c>
      <c r="C120" s="338"/>
      <c r="D120" s="338"/>
      <c r="E120" s="338"/>
      <c r="F120" s="338"/>
      <c r="G120" s="339"/>
    </row>
    <row r="121" spans="2:7" ht="15.75">
      <c r="B121" s="46"/>
      <c r="C121" s="47"/>
      <c r="D121" s="47"/>
      <c r="E121" s="47"/>
      <c r="F121" s="47"/>
      <c r="G121" s="48"/>
    </row>
    <row r="122" spans="2:7" ht="15.75">
      <c r="B122" s="337" t="s">
        <v>563</v>
      </c>
      <c r="C122" s="47"/>
      <c r="D122" s="47"/>
      <c r="E122" s="47"/>
      <c r="F122" s="47"/>
      <c r="G122" s="48"/>
    </row>
    <row r="123" spans="2:7">
      <c r="B123" s="428" t="s">
        <v>564</v>
      </c>
      <c r="C123" s="429"/>
      <c r="D123" s="429"/>
      <c r="E123" s="429"/>
      <c r="F123" s="429"/>
      <c r="G123" s="430"/>
    </row>
    <row r="124" spans="2:7">
      <c r="B124" s="428" t="s">
        <v>565</v>
      </c>
      <c r="C124" s="429"/>
      <c r="D124" s="429"/>
      <c r="E124" s="429"/>
      <c r="F124" s="429"/>
      <c r="G124" s="430"/>
    </row>
    <row r="125" spans="2:7">
      <c r="B125" s="428" t="s">
        <v>566</v>
      </c>
      <c r="C125" s="429"/>
      <c r="D125" s="429"/>
      <c r="E125" s="429"/>
      <c r="F125" s="429"/>
      <c r="G125" s="430"/>
    </row>
    <row r="126" spans="2:7">
      <c r="B126" s="497" t="s">
        <v>567</v>
      </c>
      <c r="C126" s="429"/>
      <c r="D126" s="429"/>
      <c r="E126" s="429"/>
      <c r="F126" s="429"/>
      <c r="G126" s="430"/>
    </row>
    <row r="127" spans="2:7">
      <c r="B127" s="428"/>
      <c r="C127" s="429"/>
      <c r="D127" s="429"/>
      <c r="E127" s="429"/>
      <c r="F127" s="429"/>
      <c r="G127" s="430"/>
    </row>
    <row r="128" spans="2:7">
      <c r="B128" s="428"/>
      <c r="C128" s="429"/>
      <c r="D128" s="429"/>
      <c r="E128" s="429"/>
      <c r="F128" s="429"/>
      <c r="G128" s="430"/>
    </row>
    <row r="129" spans="2:7">
      <c r="B129" s="428"/>
      <c r="C129" s="429"/>
      <c r="D129" s="429"/>
      <c r="E129" s="429"/>
      <c r="F129" s="429"/>
      <c r="G129" s="430"/>
    </row>
    <row r="130" spans="2:7">
      <c r="B130" s="428"/>
      <c r="C130" s="429"/>
      <c r="D130" s="429"/>
      <c r="E130" s="429"/>
      <c r="F130" s="429"/>
      <c r="G130" s="430"/>
    </row>
    <row r="131" spans="2:7">
      <c r="B131" s="428"/>
      <c r="C131" s="429"/>
      <c r="D131" s="429"/>
      <c r="E131" s="429"/>
      <c r="F131" s="429"/>
      <c r="G131" s="430"/>
    </row>
    <row r="132" spans="2:7">
      <c r="B132" s="428"/>
      <c r="C132" s="429"/>
      <c r="D132" s="429"/>
      <c r="E132" s="429"/>
      <c r="F132" s="429"/>
      <c r="G132" s="430"/>
    </row>
    <row r="133" spans="2:7">
      <c r="B133" s="428"/>
      <c r="C133" s="429"/>
      <c r="D133" s="429"/>
      <c r="E133" s="429"/>
      <c r="F133" s="429"/>
      <c r="G133" s="430"/>
    </row>
    <row r="134" spans="2:7">
      <c r="B134" s="428"/>
      <c r="C134" s="429"/>
      <c r="D134" s="429"/>
      <c r="E134" s="429"/>
      <c r="F134" s="429"/>
      <c r="G134" s="430"/>
    </row>
    <row r="135" spans="2:7">
      <c r="B135" s="428"/>
      <c r="C135" s="429"/>
      <c r="D135" s="429"/>
      <c r="E135" s="429"/>
      <c r="F135" s="429"/>
      <c r="G135" s="430"/>
    </row>
    <row r="136" spans="2:7">
      <c r="B136" s="428"/>
      <c r="C136" s="429"/>
      <c r="D136" s="429"/>
      <c r="E136" s="429"/>
      <c r="F136" s="429"/>
      <c r="G136" s="430"/>
    </row>
    <row r="137" spans="2:7">
      <c r="B137" s="428"/>
      <c r="C137" s="429"/>
      <c r="D137" s="429"/>
      <c r="E137" s="429"/>
      <c r="F137" s="429"/>
      <c r="G137" s="430"/>
    </row>
    <row r="138" spans="2:7">
      <c r="B138" s="428"/>
      <c r="C138" s="429"/>
      <c r="D138" s="429"/>
      <c r="E138" s="429"/>
      <c r="F138" s="429"/>
      <c r="G138" s="430"/>
    </row>
    <row r="139" spans="2:7">
      <c r="B139" s="428"/>
      <c r="C139" s="429"/>
      <c r="D139" s="429"/>
      <c r="E139" s="429"/>
      <c r="F139" s="429"/>
      <c r="G139" s="430"/>
    </row>
    <row r="140" spans="2:7">
      <c r="B140" s="141"/>
      <c r="C140" s="142"/>
      <c r="D140" s="142"/>
      <c r="E140" s="142"/>
      <c r="F140" s="142"/>
      <c r="G140" s="143"/>
    </row>
    <row r="141" spans="2:7">
      <c r="B141" s="157"/>
      <c r="C141" s="158"/>
      <c r="D141" s="158"/>
      <c r="E141" s="158"/>
      <c r="F141" s="158"/>
      <c r="G141" s="159"/>
    </row>
    <row r="142" spans="2:7">
      <c r="B142" s="157"/>
      <c r="C142" s="158"/>
      <c r="D142" s="158"/>
      <c r="E142" s="158"/>
      <c r="F142" s="158"/>
      <c r="G142" s="159"/>
    </row>
    <row r="143" spans="2:7">
      <c r="B143" s="157"/>
      <c r="C143" s="158"/>
      <c r="D143" s="158"/>
      <c r="E143" s="158"/>
      <c r="F143" s="158"/>
      <c r="G143" s="159"/>
    </row>
    <row r="144" spans="2:7">
      <c r="B144" s="157"/>
      <c r="C144" s="158"/>
      <c r="D144" s="158"/>
      <c r="E144" s="158"/>
      <c r="F144" s="158"/>
      <c r="G144" s="159"/>
    </row>
    <row r="145" spans="2:7">
      <c r="B145" s="157"/>
      <c r="C145" s="158"/>
      <c r="D145" s="158"/>
      <c r="E145" s="158"/>
      <c r="F145" s="158"/>
      <c r="G145" s="159"/>
    </row>
    <row r="146" spans="2:7">
      <c r="B146" s="157"/>
      <c r="C146" s="158"/>
      <c r="D146" s="158"/>
      <c r="E146" s="158"/>
      <c r="F146" s="158"/>
      <c r="G146" s="159"/>
    </row>
    <row r="147" spans="2:7">
      <c r="B147" s="157"/>
      <c r="C147" s="158"/>
      <c r="D147" s="158"/>
      <c r="E147" s="158"/>
      <c r="F147" s="158"/>
      <c r="G147" s="159"/>
    </row>
    <row r="148" spans="2:7">
      <c r="B148" s="157"/>
      <c r="C148" s="158"/>
      <c r="D148" s="158"/>
      <c r="E148" s="158"/>
      <c r="F148" s="158"/>
      <c r="G148" s="159"/>
    </row>
    <row r="149" spans="2:7">
      <c r="B149" s="157"/>
      <c r="C149" s="158"/>
      <c r="D149" s="158"/>
      <c r="E149" s="158"/>
      <c r="F149" s="158"/>
      <c r="G149" s="159"/>
    </row>
    <row r="150" spans="2:7">
      <c r="B150" s="157"/>
      <c r="C150" s="158"/>
      <c r="D150" s="158"/>
      <c r="E150" s="158"/>
      <c r="F150" s="158"/>
      <c r="G150" s="159"/>
    </row>
    <row r="151" spans="2:7">
      <c r="B151" s="157"/>
      <c r="C151" s="158"/>
      <c r="D151" s="158"/>
      <c r="E151" s="158"/>
      <c r="F151" s="158"/>
      <c r="G151" s="159"/>
    </row>
    <row r="152" spans="2:7">
      <c r="B152" s="157"/>
      <c r="C152" s="158"/>
      <c r="D152" s="158"/>
      <c r="E152" s="158"/>
      <c r="F152" s="158"/>
      <c r="G152" s="159"/>
    </row>
    <row r="153" spans="2:7">
      <c r="B153" s="428" t="s">
        <v>485</v>
      </c>
      <c r="C153" s="429"/>
      <c r="D153" s="429"/>
      <c r="E153" s="429"/>
      <c r="F153" s="429"/>
      <c r="G153" s="430"/>
    </row>
    <row r="154" spans="2:7">
      <c r="B154" s="428" t="s">
        <v>92</v>
      </c>
      <c r="C154" s="429"/>
      <c r="D154" s="429"/>
      <c r="E154" s="429"/>
      <c r="F154" s="429"/>
      <c r="G154" s="430"/>
    </row>
    <row r="155" spans="2:7">
      <c r="B155" s="428"/>
      <c r="C155" s="429"/>
      <c r="D155" s="429"/>
      <c r="E155" s="429"/>
      <c r="F155" s="429"/>
      <c r="G155" s="430"/>
    </row>
    <row r="156" spans="2:7">
      <c r="B156" s="428"/>
      <c r="C156" s="429"/>
      <c r="D156" s="429"/>
      <c r="E156" s="429"/>
      <c r="F156" s="429"/>
      <c r="G156" s="430"/>
    </row>
    <row r="157" spans="2:7">
      <c r="B157" s="428"/>
      <c r="C157" s="429"/>
      <c r="D157" s="429"/>
      <c r="E157" s="429"/>
      <c r="F157" s="429"/>
      <c r="G157" s="430"/>
    </row>
    <row r="158" spans="2:7">
      <c r="B158" s="428"/>
      <c r="C158" s="429"/>
      <c r="D158" s="429"/>
      <c r="E158" s="429"/>
      <c r="F158" s="429"/>
      <c r="G158" s="430"/>
    </row>
    <row r="159" spans="2:7">
      <c r="B159" s="428"/>
      <c r="C159" s="429"/>
      <c r="D159" s="429"/>
      <c r="E159" s="429"/>
      <c r="F159" s="429"/>
      <c r="G159" s="430"/>
    </row>
    <row r="160" spans="2:7">
      <c r="B160" s="428"/>
      <c r="C160" s="429"/>
      <c r="D160" s="429"/>
      <c r="E160" s="429"/>
      <c r="F160" s="429"/>
      <c r="G160" s="430"/>
    </row>
    <row r="161" spans="2:7">
      <c r="B161" s="337"/>
      <c r="C161" s="338"/>
      <c r="D161" s="338"/>
      <c r="E161" s="338"/>
      <c r="F161" s="338"/>
      <c r="G161" s="339"/>
    </row>
    <row r="162" spans="2:7">
      <c r="B162" s="337"/>
      <c r="C162" s="338"/>
      <c r="D162" s="338"/>
      <c r="E162" s="338"/>
      <c r="F162" s="338"/>
      <c r="G162" s="339"/>
    </row>
    <row r="163" spans="2:7">
      <c r="B163" s="337"/>
      <c r="C163" s="338"/>
      <c r="D163" s="338"/>
      <c r="E163" s="338"/>
      <c r="F163" s="338"/>
      <c r="G163" s="339"/>
    </row>
    <row r="164" spans="2:7">
      <c r="B164" s="337"/>
      <c r="C164" s="338"/>
      <c r="D164" s="338"/>
      <c r="E164" s="338"/>
      <c r="F164" s="338"/>
      <c r="G164" s="339"/>
    </row>
    <row r="165" spans="2:7">
      <c r="B165" s="428"/>
      <c r="C165" s="429"/>
      <c r="D165" s="429"/>
      <c r="E165" s="429"/>
      <c r="F165" s="429"/>
      <c r="G165" s="430"/>
    </row>
    <row r="166" spans="2:7">
      <c r="B166" s="428"/>
      <c r="C166" s="429"/>
      <c r="D166" s="429"/>
      <c r="E166" s="429"/>
      <c r="F166" s="429"/>
      <c r="G166" s="430"/>
    </row>
    <row r="167" spans="2:7">
      <c r="B167" s="428"/>
      <c r="C167" s="429"/>
      <c r="D167" s="429"/>
      <c r="E167" s="429"/>
      <c r="F167" s="429"/>
      <c r="G167" s="430"/>
    </row>
    <row r="168" spans="2:7">
      <c r="B168" s="428"/>
      <c r="C168" s="429"/>
      <c r="D168" s="429"/>
      <c r="E168" s="429"/>
      <c r="F168" s="429"/>
      <c r="G168" s="430"/>
    </row>
    <row r="169" spans="2:7">
      <c r="B169" s="428"/>
      <c r="C169" s="429"/>
      <c r="D169" s="429"/>
      <c r="E169" s="429"/>
      <c r="F169" s="429"/>
      <c r="G169" s="430"/>
    </row>
    <row r="170" spans="2:7">
      <c r="B170" s="428"/>
      <c r="C170" s="429"/>
      <c r="D170" s="429"/>
      <c r="E170" s="429"/>
      <c r="F170" s="429"/>
      <c r="G170" s="430"/>
    </row>
    <row r="171" spans="2:7">
      <c r="B171" s="337"/>
      <c r="C171" s="338"/>
      <c r="D171" s="338"/>
      <c r="E171" s="338"/>
      <c r="F171" s="338"/>
      <c r="G171" s="339"/>
    </row>
    <row r="172" spans="2:7">
      <c r="B172" s="337" t="s">
        <v>558</v>
      </c>
      <c r="C172" s="338"/>
      <c r="D172" s="338"/>
      <c r="E172" s="338"/>
      <c r="F172" s="338"/>
      <c r="G172" s="339"/>
    </row>
    <row r="173" spans="2:7">
      <c r="B173" s="337" t="s">
        <v>606</v>
      </c>
      <c r="C173" s="338"/>
      <c r="D173" s="338"/>
      <c r="E173" s="338"/>
      <c r="F173" s="338"/>
      <c r="G173" s="339"/>
    </row>
    <row r="174" spans="2:7">
      <c r="B174" s="434" t="s">
        <v>559</v>
      </c>
      <c r="C174" s="429"/>
      <c r="D174" s="429"/>
      <c r="E174" s="429"/>
      <c r="F174" s="429"/>
      <c r="G174" s="430"/>
    </row>
    <row r="175" spans="2:7">
      <c r="B175" s="337" t="s">
        <v>560</v>
      </c>
      <c r="C175" s="338"/>
      <c r="D175" s="338"/>
      <c r="E175" s="338"/>
      <c r="F175" s="338"/>
      <c r="G175" s="339"/>
    </row>
    <row r="176" spans="2:7">
      <c r="B176" s="428" t="s">
        <v>561</v>
      </c>
      <c r="C176" s="429"/>
      <c r="D176" s="429"/>
      <c r="E176" s="429"/>
      <c r="F176" s="429"/>
      <c r="G176" s="430"/>
    </row>
    <row r="177" spans="2:7">
      <c r="B177" s="337"/>
      <c r="C177" s="338"/>
      <c r="D177" s="338"/>
      <c r="E177" s="338"/>
      <c r="F177" s="338"/>
      <c r="G177" s="339"/>
    </row>
    <row r="178" spans="2:7">
      <c r="B178" s="337"/>
      <c r="C178" s="338"/>
      <c r="D178" s="338"/>
      <c r="E178" s="338"/>
      <c r="F178" s="338"/>
      <c r="G178" s="339"/>
    </row>
    <row r="179" spans="2:7">
      <c r="B179" s="337"/>
      <c r="C179" s="338"/>
      <c r="D179" s="338"/>
      <c r="E179" s="338"/>
      <c r="F179" s="338"/>
      <c r="G179" s="339"/>
    </row>
    <row r="180" spans="2:7">
      <c r="B180" s="337"/>
      <c r="C180" s="338"/>
      <c r="D180" s="338"/>
      <c r="E180" s="338"/>
      <c r="F180" s="338"/>
      <c r="G180" s="339"/>
    </row>
    <row r="181" spans="2:7">
      <c r="B181" s="337"/>
      <c r="C181" s="338"/>
      <c r="D181" s="338"/>
      <c r="E181" s="338"/>
      <c r="F181" s="338"/>
      <c r="G181" s="339"/>
    </row>
    <row r="182" spans="2:7">
      <c r="B182" s="337"/>
      <c r="C182" s="338"/>
      <c r="D182" s="338"/>
      <c r="E182" s="338"/>
      <c r="F182" s="338"/>
      <c r="G182" s="339"/>
    </row>
    <row r="183" spans="2:7">
      <c r="B183" s="337"/>
      <c r="C183" s="338"/>
      <c r="D183" s="338"/>
      <c r="E183" s="338"/>
      <c r="F183" s="338"/>
      <c r="G183" s="339"/>
    </row>
    <row r="184" spans="2:7">
      <c r="B184" s="337"/>
      <c r="C184" s="338"/>
      <c r="D184" s="338"/>
      <c r="E184" s="338"/>
      <c r="F184" s="338"/>
      <c r="G184" s="339"/>
    </row>
    <row r="185" spans="2:7">
      <c r="B185" s="337"/>
      <c r="C185" s="338"/>
      <c r="D185" s="338"/>
      <c r="E185" s="338"/>
      <c r="F185" s="338"/>
      <c r="G185" s="339"/>
    </row>
    <row r="186" spans="2:7">
      <c r="B186" s="337"/>
      <c r="C186" s="338"/>
      <c r="D186" s="338"/>
      <c r="E186" s="338"/>
      <c r="F186" s="338"/>
      <c r="G186" s="339"/>
    </row>
    <row r="187" spans="2:7">
      <c r="B187" s="337"/>
      <c r="C187" s="338"/>
      <c r="D187" s="338"/>
      <c r="E187" s="338"/>
      <c r="F187" s="338"/>
      <c r="G187" s="339"/>
    </row>
    <row r="188" spans="2:7">
      <c r="B188" s="337"/>
      <c r="C188" s="338"/>
      <c r="D188" s="338"/>
      <c r="E188" s="338"/>
      <c r="F188" s="338"/>
      <c r="G188" s="339"/>
    </row>
    <row r="189" spans="2:7">
      <c r="B189" s="428" t="s">
        <v>569</v>
      </c>
      <c r="C189" s="429"/>
      <c r="D189" s="429"/>
      <c r="E189" s="429"/>
      <c r="F189" s="429"/>
      <c r="G189" s="430"/>
    </row>
    <row r="190" spans="2:7">
      <c r="B190" s="428" t="s">
        <v>607</v>
      </c>
      <c r="C190" s="429"/>
      <c r="D190" s="429"/>
      <c r="E190" s="429"/>
      <c r="F190" s="429"/>
      <c r="G190" s="430"/>
    </row>
    <row r="191" spans="2:7">
      <c r="B191" s="307"/>
      <c r="C191" s="308"/>
      <c r="D191" s="308"/>
      <c r="E191" s="308"/>
      <c r="F191" s="308"/>
      <c r="G191" s="309"/>
    </row>
    <row r="192" spans="2:7" ht="16.5" thickBot="1">
      <c r="B192" s="487" t="s">
        <v>510</v>
      </c>
      <c r="C192" s="488"/>
      <c r="D192" s="488"/>
      <c r="E192" s="488"/>
      <c r="F192" s="488"/>
      <c r="G192" s="489"/>
    </row>
    <row r="193" spans="2:7">
      <c r="B193" s="428" t="s">
        <v>572</v>
      </c>
      <c r="C193" s="429"/>
      <c r="D193" s="429"/>
      <c r="E193" s="429"/>
      <c r="F193" s="429"/>
      <c r="G193" s="430"/>
    </row>
    <row r="194" spans="2:7">
      <c r="B194" s="337" t="s">
        <v>608</v>
      </c>
      <c r="C194" s="338"/>
      <c r="D194" s="338"/>
      <c r="E194" s="338"/>
      <c r="F194" s="338"/>
      <c r="G194" s="339"/>
    </row>
    <row r="195" spans="2:7">
      <c r="B195" s="428"/>
      <c r="C195" s="429"/>
      <c r="D195" s="429"/>
      <c r="E195" s="429"/>
      <c r="F195" s="429"/>
      <c r="G195" s="430"/>
    </row>
    <row r="196" spans="2:7">
      <c r="B196" s="428" t="s">
        <v>487</v>
      </c>
      <c r="C196" s="429"/>
      <c r="D196" s="429"/>
      <c r="E196" s="429"/>
      <c r="F196" s="429"/>
      <c r="G196" s="430"/>
    </row>
    <row r="197" spans="2:7">
      <c r="B197" s="428" t="s">
        <v>93</v>
      </c>
      <c r="C197" s="429"/>
      <c r="D197" s="429"/>
      <c r="E197" s="429"/>
      <c r="F197" s="429"/>
      <c r="G197" s="430"/>
    </row>
    <row r="198" spans="2:7">
      <c r="B198" s="428" t="s">
        <v>488</v>
      </c>
      <c r="C198" s="429"/>
      <c r="D198" s="429"/>
      <c r="E198" s="429"/>
      <c r="F198" s="429"/>
      <c r="G198" s="430"/>
    </row>
    <row r="199" spans="2:7">
      <c r="B199" s="428" t="s">
        <v>489</v>
      </c>
      <c r="C199" s="429"/>
      <c r="D199" s="429"/>
      <c r="E199" s="429"/>
      <c r="F199" s="429"/>
      <c r="G199" s="430"/>
    </row>
    <row r="200" spans="2:7">
      <c r="B200" s="428"/>
      <c r="C200" s="429"/>
      <c r="D200" s="429"/>
      <c r="E200" s="429"/>
      <c r="F200" s="429"/>
      <c r="G200" s="430"/>
    </row>
    <row r="201" spans="2:7">
      <c r="B201" s="428"/>
      <c r="C201" s="429"/>
      <c r="D201" s="429"/>
      <c r="E201" s="429"/>
      <c r="F201" s="429"/>
      <c r="G201" s="430"/>
    </row>
    <row r="202" spans="2:7">
      <c r="B202" s="428"/>
      <c r="C202" s="429"/>
      <c r="D202" s="429"/>
      <c r="E202" s="429"/>
      <c r="F202" s="429"/>
      <c r="G202" s="430"/>
    </row>
    <row r="203" spans="2:7">
      <c r="B203" s="428"/>
      <c r="C203" s="429"/>
      <c r="D203" s="429"/>
      <c r="E203" s="429"/>
      <c r="F203" s="429"/>
      <c r="G203" s="430"/>
    </row>
    <row r="204" spans="2:7">
      <c r="B204" s="428"/>
      <c r="C204" s="429"/>
      <c r="D204" s="429"/>
      <c r="E204" s="429"/>
      <c r="F204" s="429"/>
      <c r="G204" s="430"/>
    </row>
    <row r="205" spans="2:7">
      <c r="B205" s="428"/>
      <c r="C205" s="429"/>
      <c r="D205" s="429"/>
      <c r="E205" s="429"/>
      <c r="F205" s="429"/>
      <c r="G205" s="430"/>
    </row>
    <row r="206" spans="2:7">
      <c r="B206" s="428"/>
      <c r="C206" s="429"/>
      <c r="D206" s="429"/>
      <c r="E206" s="429"/>
      <c r="F206" s="429"/>
      <c r="G206" s="430"/>
    </row>
    <row r="207" spans="2:7">
      <c r="B207" s="428"/>
      <c r="C207" s="429"/>
      <c r="D207" s="429"/>
      <c r="E207" s="429"/>
      <c r="F207" s="429"/>
      <c r="G207" s="430"/>
    </row>
    <row r="208" spans="2:7">
      <c r="B208" s="428"/>
      <c r="C208" s="429"/>
      <c r="D208" s="429"/>
      <c r="E208" s="429"/>
      <c r="F208" s="429"/>
      <c r="G208" s="430"/>
    </row>
    <row r="209" spans="2:11">
      <c r="B209" s="428"/>
      <c r="C209" s="429"/>
      <c r="D209" s="429"/>
      <c r="E209" s="429"/>
      <c r="F209" s="429"/>
      <c r="G209" s="430"/>
    </row>
    <row r="210" spans="2:11">
      <c r="B210" s="428"/>
      <c r="C210" s="429"/>
      <c r="D210" s="429"/>
      <c r="E210" s="429"/>
      <c r="F210" s="429"/>
      <c r="G210" s="430"/>
    </row>
    <row r="211" spans="2:11">
      <c r="B211" s="428"/>
      <c r="C211" s="429"/>
      <c r="D211" s="429"/>
      <c r="E211" s="429"/>
      <c r="F211" s="429"/>
      <c r="G211" s="430"/>
    </row>
    <row r="212" spans="2:11">
      <c r="B212" s="428"/>
      <c r="C212" s="429"/>
      <c r="D212" s="429"/>
      <c r="E212" s="429"/>
      <c r="F212" s="429"/>
      <c r="G212" s="430"/>
      <c r="K212" s="36"/>
    </row>
    <row r="213" spans="2:11">
      <c r="B213" s="428"/>
      <c r="C213" s="429"/>
      <c r="D213" s="429"/>
      <c r="E213" s="429"/>
      <c r="F213" s="429"/>
      <c r="G213" s="430"/>
      <c r="K213" s="36"/>
    </row>
    <row r="214" spans="2:11">
      <c r="B214" s="428"/>
      <c r="C214" s="429"/>
      <c r="D214" s="429"/>
      <c r="E214" s="429"/>
      <c r="F214" s="429"/>
      <c r="G214" s="430"/>
      <c r="K214" s="36"/>
    </row>
    <row r="215" spans="2:11">
      <c r="B215" s="304"/>
      <c r="C215" s="305"/>
      <c r="D215" s="305"/>
      <c r="E215" s="305"/>
      <c r="F215" s="305"/>
      <c r="G215" s="306"/>
      <c r="K215" s="36"/>
    </row>
    <row r="216" spans="2:11">
      <c r="B216" s="428" t="s">
        <v>494</v>
      </c>
      <c r="C216" s="429"/>
      <c r="D216" s="429"/>
      <c r="E216" s="429"/>
      <c r="F216" s="429"/>
      <c r="G216" s="430"/>
      <c r="K216" s="36"/>
    </row>
    <row r="217" spans="2:11">
      <c r="B217" s="428" t="s">
        <v>92</v>
      </c>
      <c r="C217" s="429"/>
      <c r="D217" s="429"/>
      <c r="E217" s="429"/>
      <c r="F217" s="429"/>
      <c r="G217" s="430"/>
      <c r="K217" s="36"/>
    </row>
    <row r="218" spans="2:11">
      <c r="B218" s="304"/>
      <c r="C218" s="305"/>
      <c r="D218" s="305"/>
      <c r="E218" s="305"/>
      <c r="F218" s="305"/>
      <c r="G218" s="306"/>
      <c r="K218" s="36"/>
    </row>
    <row r="219" spans="2:11">
      <c r="B219" s="304"/>
      <c r="C219" s="305"/>
      <c r="D219" s="305"/>
      <c r="E219" s="305"/>
      <c r="F219" s="305"/>
      <c r="G219" s="306"/>
      <c r="K219" s="36"/>
    </row>
    <row r="220" spans="2:11">
      <c r="B220" s="304"/>
      <c r="C220" s="305"/>
      <c r="D220" s="305"/>
      <c r="E220" s="305"/>
      <c r="F220" s="305"/>
      <c r="G220" s="306"/>
      <c r="K220" s="36"/>
    </row>
    <row r="221" spans="2:11">
      <c r="B221" s="304"/>
      <c r="C221" s="305"/>
      <c r="D221" s="305"/>
      <c r="E221" s="305"/>
      <c r="F221" s="305"/>
      <c r="G221" s="306"/>
      <c r="K221" s="36"/>
    </row>
    <row r="222" spans="2:11">
      <c r="B222" s="304"/>
      <c r="C222" s="305"/>
      <c r="D222" s="305"/>
      <c r="E222" s="305"/>
      <c r="F222" s="305"/>
      <c r="G222" s="306"/>
      <c r="K222" s="36"/>
    </row>
    <row r="223" spans="2:11">
      <c r="B223" s="304"/>
      <c r="C223" s="305"/>
      <c r="D223" s="305"/>
      <c r="E223" s="305"/>
      <c r="F223" s="305"/>
      <c r="G223" s="306"/>
      <c r="K223" s="36"/>
    </row>
    <row r="224" spans="2:11">
      <c r="B224" s="304"/>
      <c r="C224" s="305"/>
      <c r="D224" s="305"/>
      <c r="E224" s="305"/>
      <c r="F224" s="305"/>
      <c r="G224" s="306"/>
      <c r="K224" s="36"/>
    </row>
    <row r="225" spans="2:11">
      <c r="B225" s="304"/>
      <c r="C225" s="305"/>
      <c r="D225" s="305"/>
      <c r="E225" s="305"/>
      <c r="F225" s="305"/>
      <c r="G225" s="306"/>
      <c r="K225" s="36"/>
    </row>
    <row r="226" spans="2:11">
      <c r="B226" s="304"/>
      <c r="C226" s="305"/>
      <c r="D226" s="305"/>
      <c r="E226" s="305"/>
      <c r="F226" s="305"/>
      <c r="G226" s="306"/>
      <c r="K226" s="36"/>
    </row>
    <row r="227" spans="2:11">
      <c r="B227" s="304"/>
      <c r="C227" s="305"/>
      <c r="D227" s="305"/>
      <c r="E227" s="305"/>
      <c r="F227" s="305"/>
      <c r="G227" s="306"/>
      <c r="K227" s="36"/>
    </row>
    <row r="228" spans="2:11">
      <c r="B228" s="304"/>
      <c r="C228" s="305"/>
      <c r="D228" s="305"/>
      <c r="E228" s="305"/>
      <c r="F228" s="305"/>
      <c r="G228" s="306"/>
      <c r="K228" s="36"/>
    </row>
    <row r="229" spans="2:11">
      <c r="B229" s="304"/>
      <c r="C229" s="305"/>
      <c r="D229" s="305"/>
      <c r="E229" s="305"/>
      <c r="F229" s="305"/>
      <c r="G229" s="306"/>
      <c r="K229" s="36"/>
    </row>
    <row r="230" spans="2:11">
      <c r="B230" s="304"/>
      <c r="C230" s="305"/>
      <c r="D230" s="305"/>
      <c r="E230" s="305"/>
      <c r="F230" s="305"/>
      <c r="G230" s="306"/>
      <c r="K230" s="36"/>
    </row>
    <row r="231" spans="2:11">
      <c r="B231" s="304"/>
      <c r="C231" s="305"/>
      <c r="D231" s="305"/>
      <c r="E231" s="305"/>
      <c r="F231" s="305"/>
      <c r="G231" s="306"/>
      <c r="K231" s="36"/>
    </row>
    <row r="232" spans="2:11">
      <c r="B232" s="304"/>
      <c r="C232" s="305"/>
      <c r="D232" s="305"/>
      <c r="E232" s="305"/>
      <c r="F232" s="305"/>
      <c r="G232" s="306"/>
      <c r="K232" s="36"/>
    </row>
    <row r="233" spans="2:11">
      <c r="B233" s="304"/>
      <c r="C233" s="305"/>
      <c r="D233" s="305"/>
      <c r="E233" s="305"/>
      <c r="F233" s="305"/>
      <c r="G233" s="306"/>
      <c r="K233" s="36"/>
    </row>
    <row r="234" spans="2:11">
      <c r="B234" s="304"/>
      <c r="C234" s="305"/>
      <c r="D234" s="305"/>
      <c r="E234" s="305"/>
      <c r="F234" s="305"/>
      <c r="G234" s="306"/>
      <c r="K234" s="36"/>
    </row>
    <row r="235" spans="2:11">
      <c r="B235" s="304"/>
      <c r="C235" s="305"/>
      <c r="D235" s="305"/>
      <c r="E235" s="305"/>
      <c r="F235" s="305"/>
      <c r="G235" s="306"/>
      <c r="K235" s="36"/>
    </row>
    <row r="236" spans="2:11">
      <c r="B236" s="304"/>
      <c r="C236" s="305"/>
      <c r="D236" s="305"/>
      <c r="E236" s="305"/>
      <c r="F236" s="305"/>
      <c r="G236" s="306"/>
      <c r="K236" s="36"/>
    </row>
    <row r="237" spans="2:11">
      <c r="B237" s="304"/>
      <c r="C237" s="305"/>
      <c r="D237" s="305"/>
      <c r="E237" s="305"/>
      <c r="F237" s="305"/>
      <c r="G237" s="306"/>
      <c r="K237" s="36"/>
    </row>
    <row r="238" spans="2:11">
      <c r="B238" s="304"/>
      <c r="C238" s="305"/>
      <c r="D238" s="305"/>
      <c r="E238" s="305"/>
      <c r="F238" s="305"/>
      <c r="G238" s="306"/>
      <c r="K238" s="36"/>
    </row>
    <row r="239" spans="2:11">
      <c r="B239" s="304"/>
      <c r="C239" s="305"/>
      <c r="D239" s="305"/>
      <c r="E239" s="305"/>
      <c r="F239" s="305"/>
      <c r="G239" s="306"/>
      <c r="K239" s="36"/>
    </row>
    <row r="240" spans="2:11">
      <c r="B240" s="304"/>
      <c r="C240" s="305"/>
      <c r="D240" s="305"/>
      <c r="E240" s="305"/>
      <c r="F240" s="305"/>
      <c r="G240" s="306"/>
      <c r="K240" s="36"/>
    </row>
    <row r="241" spans="2:11">
      <c r="B241" s="304"/>
      <c r="C241" s="305"/>
      <c r="D241" s="305"/>
      <c r="E241" s="305"/>
      <c r="F241" s="305"/>
      <c r="G241" s="306"/>
      <c r="K241" s="36"/>
    </row>
    <row r="242" spans="2:11">
      <c r="B242" s="428" t="s">
        <v>490</v>
      </c>
      <c r="C242" s="429"/>
      <c r="D242" s="429"/>
      <c r="E242" s="429"/>
      <c r="F242" s="429"/>
      <c r="G242" s="430"/>
      <c r="K242" s="36"/>
    </row>
    <row r="243" spans="2:11" s="333" customFormat="1">
      <c r="B243" s="446" t="s">
        <v>534</v>
      </c>
      <c r="C243" s="447"/>
      <c r="D243" s="447"/>
      <c r="E243" s="447"/>
      <c r="F243" s="447"/>
      <c r="G243" s="448"/>
    </row>
    <row r="244" spans="2:11">
      <c r="B244" s="428"/>
      <c r="C244" s="429"/>
      <c r="D244" s="429"/>
      <c r="E244" s="429"/>
      <c r="F244" s="429"/>
      <c r="G244" s="430"/>
    </row>
    <row r="245" spans="2:11">
      <c r="B245" s="461" t="s">
        <v>477</v>
      </c>
      <c r="C245" s="462"/>
      <c r="D245" s="462"/>
      <c r="E245" s="462"/>
      <c r="F245" s="462"/>
      <c r="G245" s="463"/>
    </row>
    <row r="246" spans="2:11">
      <c r="B246" s="458"/>
      <c r="C246" s="459"/>
      <c r="D246" s="459"/>
      <c r="E246" s="459"/>
      <c r="F246" s="459"/>
      <c r="G246" s="460"/>
    </row>
    <row r="247" spans="2:11" ht="16.5" thickBot="1">
      <c r="B247" s="487" t="s">
        <v>511</v>
      </c>
      <c r="C247" s="488"/>
      <c r="D247" s="488"/>
      <c r="E247" s="488"/>
      <c r="F247" s="488"/>
      <c r="G247" s="489"/>
    </row>
    <row r="248" spans="2:11">
      <c r="B248" s="428" t="s">
        <v>571</v>
      </c>
      <c r="C248" s="429"/>
      <c r="D248" s="429"/>
      <c r="E248" s="429"/>
      <c r="F248" s="429"/>
      <c r="G248" s="430"/>
    </row>
    <row r="249" spans="2:11">
      <c r="B249" s="337" t="s">
        <v>608</v>
      </c>
      <c r="C249" s="338"/>
      <c r="D249" s="338"/>
      <c r="E249" s="338"/>
      <c r="F249" s="338"/>
      <c r="G249" s="339"/>
    </row>
    <row r="250" spans="2:11">
      <c r="B250" s="337"/>
      <c r="C250" s="338"/>
      <c r="D250" s="338"/>
      <c r="E250" s="338"/>
      <c r="F250" s="338"/>
      <c r="G250" s="339"/>
    </row>
    <row r="251" spans="2:11">
      <c r="B251" s="428" t="s">
        <v>512</v>
      </c>
      <c r="C251" s="429"/>
      <c r="D251" s="429"/>
      <c r="E251" s="429"/>
      <c r="F251" s="429"/>
      <c r="G251" s="430"/>
    </row>
    <row r="252" spans="2:11">
      <c r="B252" s="428" t="s">
        <v>491</v>
      </c>
      <c r="C252" s="429"/>
      <c r="D252" s="429"/>
      <c r="E252" s="429"/>
      <c r="F252" s="429"/>
      <c r="G252" s="430"/>
    </row>
    <row r="253" spans="2:11">
      <c r="B253" s="428" t="s">
        <v>492</v>
      </c>
      <c r="C253" s="429"/>
      <c r="D253" s="429"/>
      <c r="E253" s="429"/>
      <c r="F253" s="429"/>
      <c r="G253" s="430"/>
    </row>
    <row r="254" spans="2:11">
      <c r="B254" s="428" t="s">
        <v>493</v>
      </c>
      <c r="C254" s="429"/>
      <c r="D254" s="429"/>
      <c r="E254" s="429"/>
      <c r="F254" s="429"/>
      <c r="G254" s="430"/>
    </row>
    <row r="255" spans="2:11">
      <c r="B255" s="428"/>
      <c r="C255" s="429"/>
      <c r="D255" s="429"/>
      <c r="E255" s="429"/>
      <c r="F255" s="429"/>
      <c r="G255" s="430"/>
    </row>
    <row r="256" spans="2:11">
      <c r="B256" s="490" t="s">
        <v>328</v>
      </c>
      <c r="C256" s="465"/>
      <c r="D256" s="465"/>
      <c r="E256" s="465"/>
      <c r="F256" s="465"/>
      <c r="G256" s="466"/>
    </row>
    <row r="257" spans="2:7">
      <c r="B257" s="141"/>
      <c r="C257" s="142"/>
      <c r="D257" s="142"/>
      <c r="E257" s="142"/>
      <c r="F257" s="142"/>
      <c r="G257" s="143"/>
    </row>
    <row r="258" spans="2:7">
      <c r="B258" s="141"/>
      <c r="C258" s="142"/>
      <c r="D258" s="142"/>
      <c r="E258" s="142"/>
      <c r="F258" s="142"/>
      <c r="G258" s="143"/>
    </row>
    <row r="259" spans="2:7">
      <c r="B259" s="141"/>
      <c r="C259" s="142"/>
      <c r="D259" s="142"/>
      <c r="E259" s="142"/>
      <c r="F259" s="142"/>
      <c r="G259" s="143"/>
    </row>
    <row r="260" spans="2:7">
      <c r="B260" s="141"/>
      <c r="C260" s="142"/>
      <c r="D260" s="142"/>
      <c r="E260" s="142"/>
      <c r="F260" s="142"/>
      <c r="G260" s="143"/>
    </row>
    <row r="261" spans="2:7">
      <c r="B261" s="428"/>
      <c r="C261" s="429"/>
      <c r="D261" s="429"/>
      <c r="E261" s="429"/>
      <c r="F261" s="429"/>
      <c r="G261" s="430"/>
    </row>
    <row r="262" spans="2:7">
      <c r="B262" s="428"/>
      <c r="C262" s="429"/>
      <c r="D262" s="429"/>
      <c r="E262" s="429"/>
      <c r="F262" s="429"/>
      <c r="G262" s="430"/>
    </row>
    <row r="263" spans="2:7">
      <c r="B263" s="428"/>
      <c r="C263" s="429"/>
      <c r="D263" s="429"/>
      <c r="E263" s="429"/>
      <c r="F263" s="429"/>
      <c r="G263" s="430"/>
    </row>
    <row r="264" spans="2:7">
      <c r="B264" s="428"/>
      <c r="C264" s="429"/>
      <c r="D264" s="429"/>
      <c r="E264" s="429"/>
      <c r="F264" s="429"/>
      <c r="G264" s="430"/>
    </row>
    <row r="265" spans="2:7">
      <c r="B265" s="428"/>
      <c r="C265" s="429"/>
      <c r="D265" s="429"/>
      <c r="E265" s="429"/>
      <c r="F265" s="429"/>
      <c r="G265" s="430"/>
    </row>
    <row r="266" spans="2:7">
      <c r="B266" s="428"/>
      <c r="C266" s="429"/>
      <c r="D266" s="429"/>
      <c r="E266" s="429"/>
      <c r="F266" s="429"/>
      <c r="G266" s="430"/>
    </row>
    <row r="267" spans="2:7">
      <c r="B267" s="428"/>
      <c r="C267" s="429"/>
      <c r="D267" s="429"/>
      <c r="E267" s="429"/>
      <c r="F267" s="429"/>
      <c r="G267" s="430"/>
    </row>
    <row r="268" spans="2:7">
      <c r="B268" s="428"/>
      <c r="C268" s="429"/>
      <c r="D268" s="429"/>
      <c r="E268" s="429"/>
      <c r="F268" s="429"/>
      <c r="G268" s="430"/>
    </row>
    <row r="269" spans="2:7">
      <c r="B269" s="428"/>
      <c r="C269" s="429"/>
      <c r="D269" s="429"/>
      <c r="E269" s="429"/>
      <c r="F269" s="429"/>
      <c r="G269" s="430"/>
    </row>
    <row r="270" spans="2:7">
      <c r="B270" s="428"/>
      <c r="C270" s="429"/>
      <c r="D270" s="429"/>
      <c r="E270" s="429"/>
      <c r="F270" s="429"/>
      <c r="G270" s="430"/>
    </row>
    <row r="271" spans="2:7">
      <c r="B271" s="304"/>
      <c r="C271" s="305"/>
      <c r="D271" s="305"/>
      <c r="E271" s="305"/>
      <c r="F271" s="305"/>
      <c r="G271" s="306"/>
    </row>
    <row r="272" spans="2:7">
      <c r="B272" s="428" t="s">
        <v>494</v>
      </c>
      <c r="C272" s="429"/>
      <c r="D272" s="429"/>
      <c r="E272" s="429"/>
      <c r="F272" s="429"/>
      <c r="G272" s="430"/>
    </row>
    <row r="273" spans="2:7">
      <c r="B273" s="428" t="s">
        <v>92</v>
      </c>
      <c r="C273" s="429"/>
      <c r="D273" s="429"/>
      <c r="E273" s="429"/>
      <c r="F273" s="429"/>
      <c r="G273" s="430"/>
    </row>
    <row r="274" spans="2:7">
      <c r="B274" s="304"/>
      <c r="C274" s="305"/>
      <c r="D274" s="305"/>
      <c r="E274" s="305"/>
      <c r="F274" s="305"/>
      <c r="G274" s="306"/>
    </row>
    <row r="275" spans="2:7">
      <c r="B275" s="304"/>
      <c r="C275" s="305"/>
      <c r="D275" s="305"/>
      <c r="E275" s="305"/>
      <c r="F275" s="305"/>
      <c r="G275" s="306"/>
    </row>
    <row r="276" spans="2:7">
      <c r="B276" s="304"/>
      <c r="C276" s="305"/>
      <c r="D276" s="305"/>
      <c r="E276" s="305"/>
      <c r="F276" s="305"/>
      <c r="G276" s="306"/>
    </row>
    <row r="277" spans="2:7">
      <c r="B277" s="304"/>
      <c r="C277" s="305"/>
      <c r="D277" s="305"/>
      <c r="E277" s="305"/>
      <c r="F277" s="305"/>
      <c r="G277" s="306"/>
    </row>
    <row r="278" spans="2:7">
      <c r="B278" s="304"/>
      <c r="C278" s="305"/>
      <c r="D278" s="305"/>
      <c r="E278" s="305"/>
      <c r="F278" s="305"/>
      <c r="G278" s="306"/>
    </row>
    <row r="279" spans="2:7">
      <c r="B279" s="304"/>
      <c r="C279" s="305"/>
      <c r="D279" s="305"/>
      <c r="E279" s="305"/>
      <c r="F279" s="305"/>
      <c r="G279" s="306"/>
    </row>
    <row r="280" spans="2:7">
      <c r="B280" s="304"/>
      <c r="C280" s="305"/>
      <c r="D280" s="305"/>
      <c r="E280" s="305"/>
      <c r="F280" s="305"/>
      <c r="G280" s="306"/>
    </row>
    <row r="281" spans="2:7">
      <c r="B281" s="304"/>
      <c r="C281" s="305"/>
      <c r="D281" s="305"/>
      <c r="E281" s="305"/>
      <c r="F281" s="305"/>
      <c r="G281" s="306"/>
    </row>
    <row r="282" spans="2:7">
      <c r="B282" s="304"/>
      <c r="C282" s="305"/>
      <c r="D282" s="305"/>
      <c r="E282" s="305"/>
      <c r="F282" s="305"/>
      <c r="G282" s="306"/>
    </row>
    <row r="283" spans="2:7">
      <c r="B283" s="304"/>
      <c r="C283" s="305"/>
      <c r="D283" s="305"/>
      <c r="E283" s="305"/>
      <c r="F283" s="305"/>
      <c r="G283" s="306"/>
    </row>
    <row r="284" spans="2:7">
      <c r="B284" s="304"/>
      <c r="C284" s="305"/>
      <c r="D284" s="305"/>
      <c r="E284" s="305"/>
      <c r="F284" s="305"/>
      <c r="G284" s="306"/>
    </row>
    <row r="285" spans="2:7">
      <c r="B285" s="304"/>
      <c r="C285" s="305"/>
      <c r="D285" s="305"/>
      <c r="E285" s="305"/>
      <c r="F285" s="305"/>
      <c r="G285" s="306"/>
    </row>
    <row r="286" spans="2:7">
      <c r="B286" s="304"/>
      <c r="C286" s="305"/>
      <c r="D286" s="305"/>
      <c r="E286" s="305"/>
      <c r="F286" s="305"/>
      <c r="G286" s="306"/>
    </row>
    <row r="287" spans="2:7">
      <c r="B287" s="304"/>
      <c r="C287" s="305"/>
      <c r="D287" s="305"/>
      <c r="E287" s="305"/>
      <c r="F287" s="305"/>
      <c r="G287" s="306"/>
    </row>
    <row r="288" spans="2:7">
      <c r="B288" s="304"/>
      <c r="C288" s="305"/>
      <c r="D288" s="305"/>
      <c r="E288" s="305"/>
      <c r="F288" s="305"/>
      <c r="G288" s="306"/>
    </row>
    <row r="289" spans="2:11">
      <c r="B289" s="304"/>
      <c r="C289" s="305"/>
      <c r="D289" s="305"/>
      <c r="E289" s="305"/>
      <c r="F289" s="305"/>
      <c r="G289" s="306"/>
    </row>
    <row r="290" spans="2:11">
      <c r="B290" s="304"/>
      <c r="C290" s="305"/>
      <c r="D290" s="305"/>
      <c r="E290" s="305"/>
      <c r="F290" s="305"/>
      <c r="G290" s="306"/>
    </row>
    <row r="291" spans="2:11">
      <c r="B291" s="304"/>
      <c r="C291" s="305"/>
      <c r="D291" s="305"/>
      <c r="E291" s="305"/>
      <c r="F291" s="305"/>
      <c r="G291" s="306"/>
    </row>
    <row r="292" spans="2:11">
      <c r="B292" s="304"/>
      <c r="C292" s="305"/>
      <c r="D292" s="305"/>
      <c r="E292" s="305"/>
      <c r="F292" s="305"/>
      <c r="G292" s="306"/>
    </row>
    <row r="293" spans="2:11">
      <c r="B293" s="304"/>
      <c r="C293" s="305"/>
      <c r="D293" s="305"/>
      <c r="E293" s="305"/>
      <c r="F293" s="305"/>
      <c r="G293" s="306"/>
    </row>
    <row r="294" spans="2:11">
      <c r="B294" s="304"/>
      <c r="C294" s="305"/>
      <c r="D294" s="305"/>
      <c r="E294" s="305"/>
      <c r="F294" s="305"/>
      <c r="G294" s="306"/>
    </row>
    <row r="295" spans="2:11">
      <c r="B295" s="304"/>
      <c r="C295" s="305"/>
      <c r="D295" s="305"/>
      <c r="E295" s="305"/>
      <c r="F295" s="305"/>
      <c r="G295" s="306"/>
    </row>
    <row r="296" spans="2:11">
      <c r="B296" s="304"/>
      <c r="C296" s="305"/>
      <c r="D296" s="305"/>
      <c r="E296" s="305"/>
      <c r="F296" s="305"/>
      <c r="G296" s="306"/>
    </row>
    <row r="297" spans="2:11">
      <c r="B297" s="304"/>
      <c r="C297" s="305"/>
      <c r="D297" s="305"/>
      <c r="E297" s="305"/>
      <c r="F297" s="305"/>
      <c r="G297" s="306"/>
    </row>
    <row r="298" spans="2:11">
      <c r="B298" s="428"/>
      <c r="C298" s="429"/>
      <c r="D298" s="429"/>
      <c r="E298" s="429"/>
      <c r="F298" s="429"/>
      <c r="G298" s="430"/>
    </row>
    <row r="299" spans="2:11">
      <c r="B299" s="428" t="s">
        <v>513</v>
      </c>
      <c r="C299" s="429"/>
      <c r="D299" s="429"/>
      <c r="E299" s="429"/>
      <c r="F299" s="429"/>
      <c r="G299" s="430"/>
      <c r="K299" s="36"/>
    </row>
    <row r="300" spans="2:11" s="333" customFormat="1">
      <c r="B300" s="446" t="s">
        <v>535</v>
      </c>
      <c r="C300" s="447"/>
      <c r="D300" s="447"/>
      <c r="E300" s="447"/>
      <c r="F300" s="447"/>
      <c r="G300" s="448"/>
    </row>
    <row r="301" spans="2:11">
      <c r="B301" s="428"/>
      <c r="C301" s="429"/>
      <c r="D301" s="429"/>
      <c r="E301" s="429"/>
      <c r="F301" s="429"/>
      <c r="G301" s="430"/>
    </row>
    <row r="302" spans="2:11">
      <c r="B302" s="461" t="s">
        <v>477</v>
      </c>
      <c r="C302" s="462"/>
      <c r="D302" s="462"/>
      <c r="E302" s="462"/>
      <c r="F302" s="462"/>
      <c r="G302" s="463"/>
    </row>
    <row r="303" spans="2:11">
      <c r="B303" s="458"/>
      <c r="C303" s="459"/>
      <c r="D303" s="459"/>
      <c r="E303" s="459"/>
      <c r="F303" s="459"/>
      <c r="G303" s="460"/>
    </row>
    <row r="304" spans="2:11" ht="16.5" thickBot="1">
      <c r="B304" s="491" t="s">
        <v>483</v>
      </c>
      <c r="C304" s="492"/>
      <c r="D304" s="492"/>
      <c r="E304" s="492"/>
      <c r="F304" s="492"/>
      <c r="G304" s="493"/>
    </row>
    <row r="305" spans="2:7">
      <c r="B305" s="494"/>
      <c r="C305" s="495"/>
      <c r="D305" s="495"/>
      <c r="E305" s="495"/>
      <c r="F305" s="495"/>
      <c r="G305" s="496"/>
    </row>
    <row r="306" spans="2:7">
      <c r="B306" s="428" t="s">
        <v>495</v>
      </c>
      <c r="C306" s="429"/>
      <c r="D306" s="429"/>
      <c r="E306" s="429"/>
      <c r="F306" s="429"/>
      <c r="G306" s="430"/>
    </row>
    <row r="307" spans="2:7">
      <c r="B307" s="428"/>
      <c r="C307" s="429"/>
      <c r="D307" s="429"/>
      <c r="E307" s="429"/>
      <c r="F307" s="429"/>
      <c r="G307" s="430"/>
    </row>
    <row r="308" spans="2:7">
      <c r="B308" s="464"/>
      <c r="C308" s="429"/>
      <c r="D308" s="429"/>
      <c r="E308" s="429"/>
      <c r="F308" s="429"/>
      <c r="G308" s="430"/>
    </row>
    <row r="309" spans="2:7">
      <c r="B309" s="428"/>
      <c r="C309" s="429"/>
      <c r="D309" s="429"/>
      <c r="E309" s="429"/>
      <c r="F309" s="429"/>
      <c r="G309" s="430"/>
    </row>
    <row r="310" spans="2:7">
      <c r="B310" s="428"/>
      <c r="C310" s="429"/>
      <c r="D310" s="429"/>
      <c r="E310" s="429"/>
      <c r="F310" s="429"/>
      <c r="G310" s="430"/>
    </row>
    <row r="311" spans="2:7">
      <c r="B311" s="428"/>
      <c r="C311" s="429"/>
      <c r="D311" s="429"/>
      <c r="E311" s="429"/>
      <c r="F311" s="429"/>
      <c r="G311" s="430"/>
    </row>
    <row r="312" spans="2:7">
      <c r="B312" s="428"/>
      <c r="C312" s="429"/>
      <c r="D312" s="429"/>
      <c r="E312" s="429"/>
      <c r="F312" s="429"/>
      <c r="G312" s="430"/>
    </row>
    <row r="313" spans="2:7">
      <c r="B313" s="428"/>
      <c r="C313" s="429"/>
      <c r="D313" s="429"/>
      <c r="E313" s="429"/>
      <c r="F313" s="429"/>
      <c r="G313" s="430"/>
    </row>
    <row r="314" spans="2:7">
      <c r="B314" s="428"/>
      <c r="C314" s="429"/>
      <c r="D314" s="429"/>
      <c r="E314" s="429"/>
      <c r="F314" s="429"/>
      <c r="G314" s="430"/>
    </row>
    <row r="315" spans="2:7">
      <c r="B315" s="428"/>
      <c r="C315" s="429"/>
      <c r="D315" s="429"/>
      <c r="E315" s="429"/>
      <c r="F315" s="429"/>
      <c r="G315" s="430"/>
    </row>
    <row r="316" spans="2:7">
      <c r="B316" s="428"/>
      <c r="C316" s="429"/>
      <c r="D316" s="429"/>
      <c r="E316" s="429"/>
      <c r="F316" s="429"/>
      <c r="G316" s="430"/>
    </row>
    <row r="317" spans="2:7">
      <c r="B317" s="428"/>
      <c r="C317" s="429"/>
      <c r="D317" s="429"/>
      <c r="E317" s="429"/>
      <c r="F317" s="429"/>
      <c r="G317" s="430"/>
    </row>
    <row r="318" spans="2:7">
      <c r="B318" s="428"/>
      <c r="C318" s="429"/>
      <c r="D318" s="429"/>
      <c r="E318" s="429"/>
      <c r="F318" s="429"/>
      <c r="G318" s="430"/>
    </row>
    <row r="319" spans="2:7">
      <c r="B319" s="428"/>
      <c r="C319" s="429"/>
      <c r="D319" s="429"/>
      <c r="E319" s="429"/>
      <c r="F319" s="429"/>
      <c r="G319" s="430"/>
    </row>
    <row r="320" spans="2:7">
      <c r="B320" s="428"/>
      <c r="C320" s="429"/>
      <c r="D320" s="429"/>
      <c r="E320" s="429"/>
      <c r="F320" s="429"/>
      <c r="G320" s="430"/>
    </row>
    <row r="321" spans="2:7">
      <c r="B321" s="428"/>
      <c r="C321" s="429"/>
      <c r="D321" s="429"/>
      <c r="E321" s="429"/>
      <c r="F321" s="429"/>
      <c r="G321" s="430"/>
    </row>
    <row r="322" spans="2:7">
      <c r="B322" s="428"/>
      <c r="C322" s="429"/>
      <c r="D322" s="429"/>
      <c r="E322" s="429"/>
      <c r="F322" s="429"/>
      <c r="G322" s="430"/>
    </row>
    <row r="323" spans="2:7">
      <c r="B323" s="428"/>
      <c r="C323" s="429"/>
      <c r="D323" s="429"/>
      <c r="E323" s="429"/>
      <c r="F323" s="429"/>
      <c r="G323" s="430"/>
    </row>
    <row r="324" spans="2:7">
      <c r="B324" s="428"/>
      <c r="C324" s="429"/>
      <c r="D324" s="429"/>
      <c r="E324" s="429"/>
      <c r="F324" s="429"/>
      <c r="G324" s="430"/>
    </row>
    <row r="325" spans="2:7">
      <c r="B325" s="428"/>
      <c r="C325" s="429"/>
      <c r="D325" s="429"/>
      <c r="E325" s="429"/>
      <c r="F325" s="429"/>
      <c r="G325" s="430"/>
    </row>
    <row r="326" spans="2:7">
      <c r="B326" s="304"/>
      <c r="C326" s="305"/>
      <c r="D326" s="305"/>
      <c r="E326" s="305"/>
      <c r="F326" s="305"/>
      <c r="G326" s="306"/>
    </row>
    <row r="327" spans="2:7">
      <c r="B327" s="304"/>
      <c r="C327" s="305"/>
      <c r="D327" s="305"/>
      <c r="E327" s="305"/>
      <c r="F327" s="305"/>
      <c r="G327" s="306"/>
    </row>
    <row r="328" spans="2:7">
      <c r="B328" s="304"/>
      <c r="C328" s="305"/>
      <c r="D328" s="305"/>
      <c r="E328" s="305"/>
      <c r="F328" s="305"/>
      <c r="G328" s="306"/>
    </row>
    <row r="329" spans="2:7">
      <c r="B329" s="428"/>
      <c r="C329" s="429"/>
      <c r="D329" s="429"/>
      <c r="E329" s="429"/>
      <c r="F329" s="429"/>
      <c r="G329" s="430"/>
    </row>
    <row r="330" spans="2:7">
      <c r="B330" s="304"/>
      <c r="C330" s="305"/>
      <c r="D330" s="305"/>
      <c r="E330" s="305"/>
      <c r="F330" s="305"/>
      <c r="G330" s="306"/>
    </row>
    <row r="331" spans="2:7">
      <c r="B331" s="304"/>
      <c r="C331" s="305"/>
      <c r="D331" s="305"/>
      <c r="E331" s="305"/>
      <c r="F331" s="305"/>
      <c r="G331" s="306"/>
    </row>
    <row r="332" spans="2:7">
      <c r="B332" s="304"/>
      <c r="C332" s="305"/>
      <c r="D332" s="305"/>
      <c r="E332" s="305"/>
      <c r="F332" s="305"/>
      <c r="G332" s="306"/>
    </row>
    <row r="333" spans="2:7">
      <c r="B333" s="428"/>
      <c r="C333" s="429"/>
      <c r="D333" s="429"/>
      <c r="E333" s="429"/>
      <c r="F333" s="429"/>
      <c r="G333" s="430"/>
    </row>
    <row r="334" spans="2:7">
      <c r="B334" s="428"/>
      <c r="C334" s="429"/>
      <c r="D334" s="429"/>
      <c r="E334" s="429"/>
      <c r="F334" s="429"/>
      <c r="G334" s="430"/>
    </row>
    <row r="335" spans="2:7">
      <c r="B335" s="428"/>
      <c r="C335" s="429"/>
      <c r="D335" s="429"/>
      <c r="E335" s="429"/>
      <c r="F335" s="429"/>
      <c r="G335" s="430"/>
    </row>
    <row r="336" spans="2:7">
      <c r="B336" s="428"/>
      <c r="C336" s="429"/>
      <c r="D336" s="429"/>
      <c r="E336" s="429"/>
      <c r="F336" s="429"/>
      <c r="G336" s="430"/>
    </row>
    <row r="337" spans="2:7">
      <c r="B337" s="428"/>
      <c r="C337" s="429"/>
      <c r="D337" s="429"/>
      <c r="E337" s="429"/>
      <c r="F337" s="429"/>
      <c r="G337" s="430"/>
    </row>
    <row r="338" spans="2:7">
      <c r="B338" s="428"/>
      <c r="C338" s="429"/>
      <c r="D338" s="429"/>
      <c r="E338" s="429"/>
      <c r="F338" s="429"/>
      <c r="G338" s="430"/>
    </row>
    <row r="339" spans="2:7">
      <c r="B339" s="428"/>
      <c r="C339" s="429"/>
      <c r="D339" s="429"/>
      <c r="E339" s="429"/>
      <c r="F339" s="429"/>
      <c r="G339" s="430"/>
    </row>
    <row r="340" spans="2:7">
      <c r="B340" s="428"/>
      <c r="C340" s="429"/>
      <c r="D340" s="429"/>
      <c r="E340" s="429"/>
      <c r="F340" s="429"/>
      <c r="G340" s="430"/>
    </row>
    <row r="341" spans="2:7">
      <c r="B341" s="428"/>
      <c r="C341" s="429"/>
      <c r="D341" s="429"/>
      <c r="E341" s="429"/>
      <c r="F341" s="429"/>
      <c r="G341" s="430"/>
    </row>
    <row r="342" spans="2:7">
      <c r="B342" s="304"/>
      <c r="C342" s="305"/>
      <c r="D342" s="305"/>
      <c r="E342" s="305"/>
      <c r="F342" s="305"/>
      <c r="G342" s="306"/>
    </row>
    <row r="343" spans="2:7">
      <c r="B343" s="428"/>
      <c r="C343" s="429"/>
      <c r="D343" s="429"/>
      <c r="E343" s="429"/>
      <c r="F343" s="429"/>
      <c r="G343" s="430"/>
    </row>
    <row r="344" spans="2:7">
      <c r="B344" s="428" t="s">
        <v>496</v>
      </c>
      <c r="C344" s="429"/>
      <c r="D344" s="429"/>
      <c r="E344" s="429"/>
      <c r="F344" s="429"/>
      <c r="G344" s="430"/>
    </row>
    <row r="345" spans="2:7">
      <c r="B345" s="458"/>
      <c r="C345" s="459"/>
      <c r="D345" s="459"/>
      <c r="E345" s="459"/>
      <c r="F345" s="459"/>
      <c r="G345" s="460"/>
    </row>
    <row r="346" spans="2:7" ht="16.5" thickBot="1">
      <c r="B346" s="491" t="s">
        <v>43</v>
      </c>
      <c r="C346" s="492"/>
      <c r="D346" s="492"/>
      <c r="E346" s="492"/>
      <c r="F346" s="492"/>
      <c r="G346" s="493"/>
    </row>
    <row r="347" spans="2:7">
      <c r="B347" s="494"/>
      <c r="C347" s="495"/>
      <c r="D347" s="495"/>
      <c r="E347" s="495"/>
      <c r="F347" s="495"/>
      <c r="G347" s="496"/>
    </row>
    <row r="348" spans="2:7">
      <c r="B348" s="428" t="s">
        <v>359</v>
      </c>
      <c r="C348" s="429"/>
      <c r="D348" s="429"/>
      <c r="E348" s="429"/>
      <c r="F348" s="429"/>
      <c r="G348" s="430"/>
    </row>
    <row r="349" spans="2:7">
      <c r="B349" s="428" t="s">
        <v>497</v>
      </c>
      <c r="C349" s="429"/>
      <c r="D349" s="429"/>
      <c r="E349" s="429"/>
      <c r="F349" s="429"/>
      <c r="G349" s="430"/>
    </row>
    <row r="350" spans="2:7">
      <c r="B350" s="428" t="s">
        <v>499</v>
      </c>
      <c r="C350" s="429"/>
      <c r="D350" s="429"/>
      <c r="E350" s="429"/>
      <c r="F350" s="429"/>
      <c r="G350" s="430"/>
    </row>
    <row r="351" spans="2:7">
      <c r="B351" s="428" t="s">
        <v>498</v>
      </c>
      <c r="C351" s="429"/>
      <c r="D351" s="429"/>
      <c r="E351" s="429"/>
      <c r="F351" s="429"/>
      <c r="G351" s="430"/>
    </row>
    <row r="352" spans="2:7" ht="15.75" thickBot="1">
      <c r="B352" s="144"/>
      <c r="C352" s="145"/>
      <c r="D352" s="145"/>
      <c r="E352" s="145"/>
      <c r="F352" s="145"/>
      <c r="G352" s="146"/>
    </row>
    <row r="353" spans="2:7" ht="16.5" thickBot="1">
      <c r="B353" s="443" t="s">
        <v>76</v>
      </c>
      <c r="C353" s="444"/>
      <c r="D353" s="444"/>
      <c r="E353" s="444"/>
      <c r="F353" s="444"/>
      <c r="G353" s="445"/>
    </row>
    <row r="354" spans="2:7" ht="36" customHeight="1">
      <c r="B354" s="434" t="s">
        <v>475</v>
      </c>
      <c r="C354" s="435"/>
      <c r="D354" s="435"/>
      <c r="E354" s="435"/>
      <c r="F354" s="435"/>
      <c r="G354" s="436"/>
    </row>
    <row r="355" spans="2:7">
      <c r="B355" s="307"/>
      <c r="C355" s="308"/>
      <c r="D355" s="308"/>
      <c r="E355" s="308"/>
      <c r="F355" s="308"/>
      <c r="G355" s="309"/>
    </row>
    <row r="356" spans="2:7" ht="16.5" thickBot="1">
      <c r="B356" s="437" t="s">
        <v>94</v>
      </c>
      <c r="C356" s="438"/>
      <c r="D356" s="438"/>
      <c r="E356" s="438"/>
      <c r="F356" s="438"/>
      <c r="G356" s="439"/>
    </row>
    <row r="357" spans="2:7" ht="15.75">
      <c r="B357" s="49"/>
      <c r="C357" s="50"/>
      <c r="D357" s="50"/>
      <c r="E357" s="50"/>
      <c r="F357" s="50"/>
      <c r="G357" s="51"/>
    </row>
    <row r="358" spans="2:7">
      <c r="B358" s="428" t="s">
        <v>502</v>
      </c>
      <c r="C358" s="429"/>
      <c r="D358" s="429"/>
      <c r="E358" s="429"/>
      <c r="F358" s="429"/>
      <c r="G358" s="430"/>
    </row>
    <row r="359" spans="2:7">
      <c r="B359" s="428" t="s">
        <v>501</v>
      </c>
      <c r="C359" s="429"/>
      <c r="D359" s="429"/>
      <c r="E359" s="429"/>
      <c r="F359" s="429"/>
      <c r="G359" s="430"/>
    </row>
    <row r="360" spans="2:7">
      <c r="B360" s="428" t="s">
        <v>500</v>
      </c>
      <c r="C360" s="429"/>
      <c r="D360" s="429"/>
      <c r="E360" s="429"/>
      <c r="F360" s="429"/>
      <c r="G360" s="430"/>
    </row>
    <row r="361" spans="2:7" ht="15.75" thickBot="1">
      <c r="B361" s="144"/>
      <c r="C361" s="145"/>
      <c r="D361" s="145"/>
      <c r="E361" s="145"/>
      <c r="F361" s="145"/>
      <c r="G361" s="146"/>
    </row>
    <row r="362" spans="2:7" ht="16.5" thickBot="1">
      <c r="B362" s="440" t="s">
        <v>508</v>
      </c>
      <c r="C362" s="441"/>
      <c r="D362" s="441"/>
      <c r="E362" s="441"/>
      <c r="F362" s="441"/>
      <c r="G362" s="442"/>
    </row>
    <row r="363" spans="2:7" ht="15.75">
      <c r="B363" s="37"/>
      <c r="C363" s="38"/>
      <c r="D363" s="38"/>
      <c r="E363" s="38"/>
      <c r="F363" s="38"/>
      <c r="G363" s="39"/>
    </row>
    <row r="364" spans="2:7">
      <c r="B364" s="337" t="s">
        <v>553</v>
      </c>
      <c r="C364" s="338"/>
      <c r="D364" s="338"/>
      <c r="E364" s="338"/>
      <c r="F364" s="338"/>
      <c r="G364" s="339"/>
    </row>
    <row r="365" spans="2:7">
      <c r="B365" s="337" t="s">
        <v>554</v>
      </c>
      <c r="C365" s="338"/>
      <c r="D365" s="338"/>
      <c r="E365" s="338"/>
      <c r="F365" s="338"/>
      <c r="G365" s="339"/>
    </row>
    <row r="366" spans="2:7">
      <c r="B366" s="428" t="s">
        <v>555</v>
      </c>
      <c r="C366" s="429"/>
      <c r="D366" s="429"/>
      <c r="E366" s="429"/>
      <c r="F366" s="429"/>
      <c r="G366" s="430"/>
    </row>
    <row r="367" spans="2:7">
      <c r="B367" s="337"/>
      <c r="C367" s="338"/>
      <c r="D367" s="338"/>
      <c r="E367" s="338"/>
      <c r="F367" s="338"/>
      <c r="G367" s="339"/>
    </row>
    <row r="368" spans="2:7">
      <c r="B368" s="428"/>
      <c r="C368" s="429"/>
      <c r="D368" s="429"/>
      <c r="E368" s="429"/>
      <c r="F368" s="429"/>
      <c r="G368" s="430"/>
    </row>
    <row r="369" spans="2:7">
      <c r="B369" s="428"/>
      <c r="C369" s="429"/>
      <c r="D369" s="429"/>
      <c r="E369" s="429"/>
      <c r="F369" s="429"/>
      <c r="G369" s="430"/>
    </row>
    <row r="370" spans="2:7">
      <c r="B370" s="428"/>
      <c r="C370" s="429"/>
      <c r="D370" s="429"/>
      <c r="E370" s="429"/>
      <c r="F370" s="429"/>
      <c r="G370" s="430"/>
    </row>
    <row r="371" spans="2:7">
      <c r="B371" s="428"/>
      <c r="C371" s="429"/>
      <c r="D371" s="429"/>
      <c r="E371" s="429"/>
      <c r="F371" s="429"/>
      <c r="G371" s="430"/>
    </row>
    <row r="372" spans="2:7">
      <c r="B372" s="428"/>
      <c r="C372" s="429"/>
      <c r="D372" s="429"/>
      <c r="E372" s="429"/>
      <c r="F372" s="429"/>
      <c r="G372" s="430"/>
    </row>
    <row r="373" spans="2:7">
      <c r="B373" s="428"/>
      <c r="C373" s="429"/>
      <c r="D373" s="429"/>
      <c r="E373" s="429"/>
      <c r="F373" s="429"/>
      <c r="G373" s="430"/>
    </row>
    <row r="374" spans="2:7">
      <c r="B374" s="428"/>
      <c r="C374" s="429"/>
      <c r="D374" s="429"/>
      <c r="E374" s="429"/>
      <c r="F374" s="429"/>
      <c r="G374" s="430"/>
    </row>
    <row r="375" spans="2:7">
      <c r="B375" s="428"/>
      <c r="C375" s="429"/>
      <c r="D375" s="429"/>
      <c r="E375" s="429"/>
      <c r="F375" s="429"/>
      <c r="G375" s="430"/>
    </row>
    <row r="376" spans="2:7">
      <c r="B376" s="428"/>
      <c r="C376" s="429"/>
      <c r="D376" s="429"/>
      <c r="E376" s="429"/>
      <c r="F376" s="429"/>
      <c r="G376" s="430"/>
    </row>
    <row r="377" spans="2:7">
      <c r="B377" s="428"/>
      <c r="C377" s="429"/>
      <c r="D377" s="429"/>
      <c r="E377" s="429"/>
      <c r="F377" s="429"/>
      <c r="G377" s="430"/>
    </row>
    <row r="378" spans="2:7">
      <c r="B378" s="428"/>
      <c r="C378" s="429"/>
      <c r="D378" s="429"/>
      <c r="E378" s="429"/>
      <c r="F378" s="429"/>
      <c r="G378" s="430"/>
    </row>
    <row r="379" spans="2:7">
      <c r="B379" s="337" t="s">
        <v>558</v>
      </c>
      <c r="C379" s="338"/>
      <c r="D379" s="338"/>
      <c r="E379" s="338"/>
      <c r="F379" s="338"/>
      <c r="G379" s="339"/>
    </row>
    <row r="380" spans="2:7">
      <c r="B380" s="337" t="s">
        <v>604</v>
      </c>
      <c r="C380" s="338"/>
      <c r="D380" s="338"/>
      <c r="E380" s="338"/>
      <c r="F380" s="338"/>
      <c r="G380" s="339"/>
    </row>
    <row r="381" spans="2:7">
      <c r="B381" s="434" t="s">
        <v>559</v>
      </c>
      <c r="C381" s="429"/>
      <c r="D381" s="429"/>
      <c r="E381" s="429"/>
      <c r="F381" s="429"/>
      <c r="G381" s="430"/>
    </row>
    <row r="382" spans="2:7">
      <c r="B382" s="337" t="s">
        <v>560</v>
      </c>
      <c r="C382" s="338"/>
      <c r="D382" s="338"/>
      <c r="E382" s="338"/>
      <c r="F382" s="338"/>
      <c r="G382" s="339"/>
    </row>
    <row r="383" spans="2:7">
      <c r="B383" s="428" t="s">
        <v>561</v>
      </c>
      <c r="C383" s="429"/>
      <c r="D383" s="429"/>
      <c r="E383" s="429"/>
      <c r="F383" s="429"/>
      <c r="G383" s="430"/>
    </row>
    <row r="384" spans="2:7">
      <c r="B384" s="337"/>
      <c r="C384" s="338"/>
      <c r="D384" s="338"/>
      <c r="E384" s="338"/>
      <c r="F384" s="338"/>
      <c r="G384" s="339"/>
    </row>
    <row r="385" spans="2:7">
      <c r="B385" s="337"/>
      <c r="C385" s="338"/>
      <c r="D385" s="338"/>
      <c r="E385" s="338"/>
      <c r="F385" s="338"/>
      <c r="G385" s="339"/>
    </row>
    <row r="386" spans="2:7">
      <c r="B386" s="337"/>
      <c r="C386" s="338"/>
      <c r="D386" s="338"/>
      <c r="E386" s="338"/>
      <c r="F386" s="338"/>
      <c r="G386" s="339"/>
    </row>
    <row r="387" spans="2:7">
      <c r="B387" s="337"/>
      <c r="C387" s="338"/>
      <c r="D387" s="338"/>
      <c r="E387" s="338"/>
      <c r="F387" s="338"/>
      <c r="G387" s="339"/>
    </row>
    <row r="388" spans="2:7">
      <c r="B388" s="337"/>
      <c r="C388" s="338"/>
      <c r="D388" s="338"/>
      <c r="E388" s="338"/>
      <c r="F388" s="338"/>
      <c r="G388" s="339"/>
    </row>
    <row r="389" spans="2:7">
      <c r="B389" s="337"/>
      <c r="C389" s="338"/>
      <c r="D389" s="338"/>
      <c r="E389" s="338"/>
      <c r="F389" s="338"/>
      <c r="G389" s="339"/>
    </row>
    <row r="390" spans="2:7">
      <c r="B390" s="337"/>
      <c r="C390" s="338"/>
      <c r="D390" s="338"/>
      <c r="E390" s="338"/>
      <c r="F390" s="338"/>
      <c r="G390" s="339"/>
    </row>
    <row r="391" spans="2:7">
      <c r="B391" s="337"/>
      <c r="C391" s="338"/>
      <c r="D391" s="338"/>
      <c r="E391" s="338"/>
      <c r="F391" s="338"/>
      <c r="G391" s="339"/>
    </row>
    <row r="392" spans="2:7">
      <c r="B392" s="428"/>
      <c r="C392" s="429"/>
      <c r="D392" s="429"/>
      <c r="E392" s="429"/>
      <c r="F392" s="429"/>
      <c r="G392" s="430"/>
    </row>
    <row r="393" spans="2:7">
      <c r="B393" s="337"/>
      <c r="C393" s="338"/>
      <c r="D393" s="338"/>
      <c r="E393" s="338"/>
      <c r="F393" s="338"/>
      <c r="G393" s="339"/>
    </row>
    <row r="394" spans="2:7">
      <c r="B394" s="337"/>
      <c r="C394" s="338"/>
      <c r="D394" s="338"/>
      <c r="E394" s="338"/>
      <c r="F394" s="338"/>
      <c r="G394" s="339"/>
    </row>
    <row r="395" spans="2:7">
      <c r="B395" s="337"/>
      <c r="C395" s="338"/>
      <c r="D395" s="338"/>
      <c r="E395" s="338"/>
      <c r="F395" s="338"/>
      <c r="G395" s="339"/>
    </row>
    <row r="396" spans="2:7">
      <c r="B396" s="428" t="s">
        <v>484</v>
      </c>
      <c r="C396" s="429"/>
      <c r="D396" s="429"/>
      <c r="E396" s="429"/>
      <c r="F396" s="429"/>
      <c r="G396" s="430"/>
    </row>
    <row r="397" spans="2:7">
      <c r="B397" s="428" t="s">
        <v>486</v>
      </c>
      <c r="C397" s="429"/>
      <c r="D397" s="429"/>
      <c r="E397" s="429"/>
      <c r="F397" s="429"/>
      <c r="G397" s="430"/>
    </row>
    <row r="398" spans="2:7">
      <c r="B398" s="428"/>
      <c r="C398" s="429"/>
      <c r="D398" s="429"/>
      <c r="E398" s="429"/>
      <c r="F398" s="429"/>
      <c r="G398" s="430"/>
    </row>
    <row r="399" spans="2:7">
      <c r="B399" s="428"/>
      <c r="C399" s="429"/>
      <c r="D399" s="429"/>
      <c r="E399" s="429"/>
      <c r="F399" s="429"/>
      <c r="G399" s="430"/>
    </row>
    <row r="400" spans="2:7">
      <c r="B400" s="428"/>
      <c r="C400" s="429"/>
      <c r="D400" s="429"/>
      <c r="E400" s="429"/>
      <c r="F400" s="429"/>
      <c r="G400" s="430"/>
    </row>
    <row r="401" spans="2:7">
      <c r="B401" s="428"/>
      <c r="C401" s="429"/>
      <c r="D401" s="429"/>
      <c r="E401" s="429"/>
      <c r="F401" s="429"/>
      <c r="G401" s="430"/>
    </row>
    <row r="402" spans="2:7">
      <c r="B402" s="428"/>
      <c r="C402" s="429"/>
      <c r="D402" s="429"/>
      <c r="E402" s="429"/>
      <c r="F402" s="429"/>
      <c r="G402" s="430"/>
    </row>
    <row r="403" spans="2:7">
      <c r="B403" s="428"/>
      <c r="C403" s="429"/>
      <c r="D403" s="429"/>
      <c r="E403" s="429"/>
      <c r="F403" s="429"/>
      <c r="G403" s="430"/>
    </row>
    <row r="404" spans="2:7">
      <c r="B404" s="428"/>
      <c r="C404" s="429"/>
      <c r="D404" s="429"/>
      <c r="E404" s="429"/>
      <c r="F404" s="429"/>
      <c r="G404" s="430"/>
    </row>
    <row r="405" spans="2:7">
      <c r="B405" s="428"/>
      <c r="C405" s="429"/>
      <c r="D405" s="429"/>
      <c r="E405" s="429"/>
      <c r="F405" s="429"/>
      <c r="G405" s="430"/>
    </row>
    <row r="406" spans="2:7">
      <c r="B406" s="428"/>
      <c r="C406" s="429"/>
      <c r="D406" s="429"/>
      <c r="E406" s="429"/>
      <c r="F406" s="429"/>
      <c r="G406" s="430"/>
    </row>
    <row r="407" spans="2:7">
      <c r="B407" s="428"/>
      <c r="C407" s="429"/>
      <c r="D407" s="429"/>
      <c r="E407" s="429"/>
      <c r="F407" s="429"/>
      <c r="G407" s="430"/>
    </row>
    <row r="408" spans="2:7">
      <c r="B408" s="304"/>
      <c r="C408" s="305"/>
      <c r="D408" s="305"/>
      <c r="E408" s="305"/>
      <c r="F408" s="305"/>
      <c r="G408" s="306"/>
    </row>
    <row r="409" spans="2:7">
      <c r="B409" s="428"/>
      <c r="C409" s="429"/>
      <c r="D409" s="429"/>
      <c r="E409" s="429"/>
      <c r="F409" s="429"/>
      <c r="G409" s="430"/>
    </row>
    <row r="410" spans="2:7">
      <c r="B410" s="141"/>
      <c r="C410" s="142"/>
      <c r="D410" s="142"/>
      <c r="E410" s="142"/>
      <c r="F410" s="142"/>
      <c r="G410" s="143"/>
    </row>
    <row r="411" spans="2:7">
      <c r="B411" s="141"/>
      <c r="C411" s="142"/>
      <c r="D411" s="142"/>
      <c r="E411" s="142"/>
      <c r="F411" s="142"/>
      <c r="G411" s="143"/>
    </row>
    <row r="412" spans="2:7">
      <c r="B412" s="141"/>
      <c r="C412" s="142"/>
      <c r="D412" s="142"/>
      <c r="E412" s="142"/>
      <c r="F412" s="142"/>
      <c r="G412" s="143"/>
    </row>
    <row r="413" spans="2:7">
      <c r="B413" s="428"/>
      <c r="C413" s="429"/>
      <c r="D413" s="429"/>
      <c r="E413" s="429"/>
      <c r="F413" s="429"/>
      <c r="G413" s="430"/>
    </row>
    <row r="414" spans="2:7">
      <c r="B414" s="428"/>
      <c r="C414" s="429"/>
      <c r="D414" s="429"/>
      <c r="E414" s="429"/>
      <c r="F414" s="429"/>
      <c r="G414" s="430"/>
    </row>
    <row r="415" spans="2:7">
      <c r="B415" s="428" t="s">
        <v>504</v>
      </c>
      <c r="C415" s="429"/>
      <c r="D415" s="429"/>
      <c r="E415" s="429"/>
      <c r="F415" s="429"/>
      <c r="G415" s="430"/>
    </row>
    <row r="416" spans="2:7">
      <c r="B416" s="428" t="s">
        <v>503</v>
      </c>
      <c r="C416" s="429"/>
      <c r="D416" s="429"/>
      <c r="E416" s="429"/>
      <c r="F416" s="429"/>
      <c r="G416" s="430"/>
    </row>
    <row r="417" spans="2:7">
      <c r="B417" s="428"/>
      <c r="C417" s="429"/>
      <c r="D417" s="429"/>
      <c r="E417" s="429"/>
      <c r="F417" s="429"/>
      <c r="G417" s="430"/>
    </row>
    <row r="418" spans="2:7">
      <c r="B418" s="428" t="s">
        <v>574</v>
      </c>
      <c r="C418" s="429"/>
      <c r="D418" s="429"/>
      <c r="E418" s="429"/>
      <c r="F418" s="429"/>
      <c r="G418" s="430"/>
    </row>
    <row r="419" spans="2:7">
      <c r="B419" s="428" t="s">
        <v>575</v>
      </c>
      <c r="C419" s="429"/>
      <c r="D419" s="429"/>
      <c r="E419" s="429"/>
      <c r="F419" s="429"/>
      <c r="G419" s="430"/>
    </row>
    <row r="420" spans="2:7" ht="15.75" thickBot="1">
      <c r="B420" s="144"/>
      <c r="C420" s="145"/>
      <c r="D420" s="145"/>
      <c r="E420" s="145"/>
      <c r="F420" s="145"/>
      <c r="G420" s="146"/>
    </row>
    <row r="421" spans="2:7" ht="16.5" thickBot="1">
      <c r="B421" s="498" t="s">
        <v>509</v>
      </c>
      <c r="C421" s="499"/>
      <c r="D421" s="499"/>
      <c r="E421" s="499"/>
      <c r="F421" s="499"/>
      <c r="G421" s="500"/>
    </row>
    <row r="422" spans="2:7">
      <c r="B422" s="494"/>
      <c r="C422" s="495"/>
      <c r="D422" s="495"/>
      <c r="E422" s="495"/>
      <c r="F422" s="495"/>
      <c r="G422" s="496"/>
    </row>
    <row r="423" spans="2:7" ht="15.75">
      <c r="B423" s="337" t="s">
        <v>563</v>
      </c>
      <c r="C423" s="47"/>
      <c r="D423" s="47"/>
      <c r="E423" s="47"/>
      <c r="F423" s="47"/>
      <c r="G423" s="48"/>
    </row>
    <row r="424" spans="2:7">
      <c r="B424" s="428" t="s">
        <v>564</v>
      </c>
      <c r="C424" s="429"/>
      <c r="D424" s="429"/>
      <c r="E424" s="429"/>
      <c r="F424" s="429"/>
      <c r="G424" s="430"/>
    </row>
    <row r="425" spans="2:7">
      <c r="B425" s="428" t="s">
        <v>565</v>
      </c>
      <c r="C425" s="429"/>
      <c r="D425" s="429"/>
      <c r="E425" s="429"/>
      <c r="F425" s="429"/>
      <c r="G425" s="430"/>
    </row>
    <row r="426" spans="2:7">
      <c r="B426" s="428" t="s">
        <v>566</v>
      </c>
      <c r="C426" s="429"/>
      <c r="D426" s="429"/>
      <c r="E426" s="429"/>
      <c r="F426" s="429"/>
      <c r="G426" s="430"/>
    </row>
    <row r="427" spans="2:7">
      <c r="B427" s="497" t="s">
        <v>567</v>
      </c>
      <c r="C427" s="429"/>
      <c r="D427" s="429"/>
      <c r="E427" s="429"/>
      <c r="F427" s="429"/>
      <c r="G427" s="430"/>
    </row>
    <row r="428" spans="2:7">
      <c r="B428" s="340"/>
      <c r="C428" s="338"/>
      <c r="D428" s="338"/>
      <c r="E428" s="338"/>
      <c r="F428" s="338"/>
      <c r="G428" s="339"/>
    </row>
    <row r="429" spans="2:7">
      <c r="B429" s="428"/>
      <c r="C429" s="429"/>
      <c r="D429" s="429"/>
      <c r="E429" s="429"/>
      <c r="F429" s="429"/>
      <c r="G429" s="430"/>
    </row>
    <row r="430" spans="2:7">
      <c r="B430" s="428"/>
      <c r="C430" s="429"/>
      <c r="D430" s="429"/>
      <c r="E430" s="429"/>
      <c r="F430" s="429"/>
      <c r="G430" s="430"/>
    </row>
    <row r="431" spans="2:7">
      <c r="B431" s="428"/>
      <c r="C431" s="429"/>
      <c r="D431" s="429"/>
      <c r="E431" s="429"/>
      <c r="F431" s="429"/>
      <c r="G431" s="430"/>
    </row>
    <row r="432" spans="2:7">
      <c r="B432" s="428"/>
      <c r="C432" s="429"/>
      <c r="D432" s="429"/>
      <c r="E432" s="429"/>
      <c r="F432" s="429"/>
      <c r="G432" s="430"/>
    </row>
    <row r="433" spans="2:7">
      <c r="B433" s="428"/>
      <c r="C433" s="429"/>
      <c r="D433" s="429"/>
      <c r="E433" s="429"/>
      <c r="F433" s="429"/>
      <c r="G433" s="430"/>
    </row>
    <row r="434" spans="2:7">
      <c r="B434" s="428"/>
      <c r="C434" s="429"/>
      <c r="D434" s="429"/>
      <c r="E434" s="429"/>
      <c r="F434" s="429"/>
      <c r="G434" s="430"/>
    </row>
    <row r="435" spans="2:7">
      <c r="B435" s="428"/>
      <c r="C435" s="429"/>
      <c r="D435" s="429"/>
      <c r="E435" s="429"/>
      <c r="F435" s="429"/>
      <c r="G435" s="430"/>
    </row>
    <row r="436" spans="2:7">
      <c r="B436" s="428"/>
      <c r="C436" s="429"/>
      <c r="D436" s="429"/>
      <c r="E436" s="429"/>
      <c r="F436" s="429"/>
      <c r="G436" s="430"/>
    </row>
    <row r="437" spans="2:7">
      <c r="B437" s="428"/>
      <c r="C437" s="429"/>
      <c r="D437" s="429"/>
      <c r="E437" s="429"/>
      <c r="F437" s="429"/>
      <c r="G437" s="430"/>
    </row>
    <row r="438" spans="2:7">
      <c r="B438" s="428"/>
      <c r="C438" s="429"/>
      <c r="D438" s="429"/>
      <c r="E438" s="429"/>
      <c r="F438" s="429"/>
      <c r="G438" s="430"/>
    </row>
    <row r="439" spans="2:7">
      <c r="B439" s="428"/>
      <c r="C439" s="429"/>
      <c r="D439" s="429"/>
      <c r="E439" s="429"/>
      <c r="F439" s="429"/>
      <c r="G439" s="430"/>
    </row>
    <row r="440" spans="2:7">
      <c r="B440" s="428"/>
      <c r="C440" s="429"/>
      <c r="D440" s="429"/>
      <c r="E440" s="429"/>
      <c r="F440" s="429"/>
      <c r="G440" s="430"/>
    </row>
    <row r="441" spans="2:7">
      <c r="B441" s="157"/>
      <c r="C441" s="158"/>
      <c r="D441" s="158"/>
      <c r="E441" s="158"/>
      <c r="F441" s="158"/>
      <c r="G441" s="159"/>
    </row>
    <row r="442" spans="2:7">
      <c r="B442" s="157"/>
      <c r="C442" s="158"/>
      <c r="D442" s="158"/>
      <c r="E442" s="158"/>
      <c r="F442" s="158"/>
      <c r="G442" s="159"/>
    </row>
    <row r="443" spans="2:7">
      <c r="B443" s="157"/>
      <c r="C443" s="158"/>
      <c r="D443" s="158"/>
      <c r="E443" s="158"/>
      <c r="F443" s="158"/>
      <c r="G443" s="159"/>
    </row>
    <row r="444" spans="2:7">
      <c r="B444" s="157"/>
      <c r="C444" s="158"/>
      <c r="D444" s="158"/>
      <c r="E444" s="158"/>
      <c r="F444" s="158"/>
      <c r="G444" s="159"/>
    </row>
    <row r="445" spans="2:7">
      <c r="B445" s="304"/>
      <c r="C445" s="305"/>
      <c r="D445" s="305"/>
      <c r="E445" s="305"/>
      <c r="F445" s="305"/>
      <c r="G445" s="306"/>
    </row>
    <row r="446" spans="2:7">
      <c r="B446" s="304"/>
      <c r="C446" s="305"/>
      <c r="D446" s="305"/>
      <c r="E446" s="305"/>
      <c r="F446" s="305"/>
      <c r="G446" s="306"/>
    </row>
    <row r="447" spans="2:7">
      <c r="B447" s="157"/>
      <c r="C447" s="158"/>
      <c r="D447" s="158"/>
      <c r="E447" s="158"/>
      <c r="F447" s="158"/>
      <c r="G447" s="159"/>
    </row>
    <row r="448" spans="2:7">
      <c r="B448" s="157"/>
      <c r="C448" s="158"/>
      <c r="D448" s="158"/>
      <c r="E448" s="158"/>
      <c r="F448" s="158"/>
      <c r="G448" s="159"/>
    </row>
    <row r="449" spans="2:7">
      <c r="B449" s="157"/>
      <c r="C449" s="158"/>
      <c r="D449" s="158"/>
      <c r="E449" s="158"/>
      <c r="F449" s="158"/>
      <c r="G449" s="159"/>
    </row>
    <row r="450" spans="2:7">
      <c r="B450" s="157"/>
      <c r="C450" s="158"/>
      <c r="D450" s="158"/>
      <c r="E450" s="158"/>
      <c r="F450" s="158"/>
      <c r="G450" s="159"/>
    </row>
    <row r="451" spans="2:7">
      <c r="B451" s="157"/>
      <c r="C451" s="158"/>
      <c r="D451" s="158"/>
      <c r="E451" s="158"/>
      <c r="F451" s="158"/>
      <c r="G451" s="159"/>
    </row>
    <row r="452" spans="2:7">
      <c r="B452" s="157"/>
      <c r="C452" s="158"/>
      <c r="D452" s="158"/>
      <c r="E452" s="158"/>
      <c r="F452" s="158"/>
      <c r="G452" s="159"/>
    </row>
    <row r="453" spans="2:7">
      <c r="B453" s="157"/>
      <c r="C453" s="158"/>
      <c r="D453" s="158"/>
      <c r="E453" s="158"/>
      <c r="F453" s="158"/>
      <c r="G453" s="159"/>
    </row>
    <row r="454" spans="2:7">
      <c r="B454" s="157"/>
      <c r="C454" s="158"/>
      <c r="D454" s="158"/>
      <c r="E454" s="158"/>
      <c r="F454" s="158"/>
      <c r="G454" s="159"/>
    </row>
    <row r="455" spans="2:7">
      <c r="B455" s="157"/>
      <c r="C455" s="158"/>
      <c r="D455" s="158"/>
      <c r="E455" s="158"/>
      <c r="F455" s="158"/>
      <c r="G455" s="159"/>
    </row>
    <row r="456" spans="2:7">
      <c r="B456" s="337" t="s">
        <v>558</v>
      </c>
      <c r="C456" s="338"/>
      <c r="D456" s="338"/>
      <c r="E456" s="338"/>
      <c r="F456" s="338"/>
      <c r="G456" s="339"/>
    </row>
    <row r="457" spans="2:7">
      <c r="B457" s="337" t="s">
        <v>606</v>
      </c>
      <c r="C457" s="338"/>
      <c r="D457" s="338"/>
      <c r="E457" s="338"/>
      <c r="F457" s="338"/>
      <c r="G457" s="339"/>
    </row>
    <row r="458" spans="2:7">
      <c r="B458" s="434" t="s">
        <v>559</v>
      </c>
      <c r="C458" s="429"/>
      <c r="D458" s="429"/>
      <c r="E458" s="429"/>
      <c r="F458" s="429"/>
      <c r="G458" s="430"/>
    </row>
    <row r="459" spans="2:7">
      <c r="B459" s="337" t="s">
        <v>560</v>
      </c>
      <c r="C459" s="338"/>
      <c r="D459" s="338"/>
      <c r="E459" s="338"/>
      <c r="F459" s="338"/>
      <c r="G459" s="339"/>
    </row>
    <row r="460" spans="2:7">
      <c r="B460" s="428" t="s">
        <v>561</v>
      </c>
      <c r="C460" s="429"/>
      <c r="D460" s="429"/>
      <c r="E460" s="429"/>
      <c r="F460" s="429"/>
      <c r="G460" s="430"/>
    </row>
    <row r="461" spans="2:7">
      <c r="B461" s="337"/>
      <c r="C461" s="338"/>
      <c r="D461" s="338"/>
      <c r="E461" s="338"/>
      <c r="F461" s="338"/>
      <c r="G461" s="339"/>
    </row>
    <row r="462" spans="2:7">
      <c r="B462" s="337"/>
      <c r="C462" s="338"/>
      <c r="D462" s="338"/>
      <c r="E462" s="338"/>
      <c r="F462" s="338"/>
      <c r="G462" s="339"/>
    </row>
    <row r="463" spans="2:7">
      <c r="B463" s="337"/>
      <c r="C463" s="338"/>
      <c r="D463" s="338"/>
      <c r="E463" s="338"/>
      <c r="F463" s="338"/>
      <c r="G463" s="339"/>
    </row>
    <row r="464" spans="2:7">
      <c r="B464" s="337"/>
      <c r="C464" s="338"/>
      <c r="D464" s="338"/>
      <c r="E464" s="338"/>
      <c r="F464" s="338"/>
      <c r="G464" s="339"/>
    </row>
    <row r="465" spans="2:7">
      <c r="B465" s="337"/>
      <c r="C465" s="338"/>
      <c r="D465" s="338"/>
      <c r="E465" s="338"/>
      <c r="F465" s="338"/>
      <c r="G465" s="339"/>
    </row>
    <row r="466" spans="2:7">
      <c r="B466" s="337"/>
      <c r="C466" s="338"/>
      <c r="D466" s="338"/>
      <c r="E466" s="338"/>
      <c r="F466" s="338"/>
      <c r="G466" s="339"/>
    </row>
    <row r="467" spans="2:7">
      <c r="B467" s="337"/>
      <c r="C467" s="338"/>
      <c r="D467" s="338"/>
      <c r="E467" s="338"/>
      <c r="F467" s="338"/>
      <c r="G467" s="339"/>
    </row>
    <row r="468" spans="2:7">
      <c r="B468" s="337"/>
      <c r="C468" s="338"/>
      <c r="D468" s="338"/>
      <c r="E468" s="338"/>
      <c r="F468" s="338"/>
      <c r="G468" s="339"/>
    </row>
    <row r="469" spans="2:7">
      <c r="B469" s="428"/>
      <c r="C469" s="429"/>
      <c r="D469" s="429"/>
      <c r="E469" s="429"/>
      <c r="F469" s="429"/>
      <c r="G469" s="430"/>
    </row>
    <row r="470" spans="2:7">
      <c r="B470" s="337"/>
      <c r="C470" s="338"/>
      <c r="D470" s="338"/>
      <c r="E470" s="338"/>
      <c r="F470" s="338"/>
      <c r="G470" s="339"/>
    </row>
    <row r="471" spans="2:7">
      <c r="B471" s="337"/>
      <c r="C471" s="338"/>
      <c r="D471" s="338"/>
      <c r="E471" s="338"/>
      <c r="F471" s="338"/>
      <c r="G471" s="339"/>
    </row>
    <row r="472" spans="2:7">
      <c r="B472" s="337"/>
      <c r="C472" s="338"/>
      <c r="D472" s="338"/>
      <c r="E472" s="338"/>
      <c r="F472" s="338"/>
      <c r="G472" s="339"/>
    </row>
    <row r="473" spans="2:7">
      <c r="B473" s="428" t="s">
        <v>484</v>
      </c>
      <c r="C473" s="429"/>
      <c r="D473" s="429"/>
      <c r="E473" s="429"/>
      <c r="F473" s="429"/>
      <c r="G473" s="430"/>
    </row>
    <row r="474" spans="2:7">
      <c r="B474" s="428" t="s">
        <v>92</v>
      </c>
      <c r="C474" s="429"/>
      <c r="D474" s="429"/>
      <c r="E474" s="429"/>
      <c r="F474" s="429"/>
      <c r="G474" s="430"/>
    </row>
    <row r="475" spans="2:7">
      <c r="B475" s="428"/>
      <c r="C475" s="429"/>
      <c r="D475" s="429"/>
      <c r="E475" s="429"/>
      <c r="F475" s="429"/>
      <c r="G475" s="430"/>
    </row>
    <row r="476" spans="2:7">
      <c r="B476" s="428"/>
      <c r="C476" s="429"/>
      <c r="D476" s="429"/>
      <c r="E476" s="429"/>
      <c r="F476" s="429"/>
      <c r="G476" s="430"/>
    </row>
    <row r="477" spans="2:7">
      <c r="B477" s="428"/>
      <c r="C477" s="429"/>
      <c r="D477" s="429"/>
      <c r="E477" s="429"/>
      <c r="F477" s="429"/>
      <c r="G477" s="430"/>
    </row>
    <row r="478" spans="2:7">
      <c r="B478" s="428"/>
      <c r="C478" s="429"/>
      <c r="D478" s="429"/>
      <c r="E478" s="429"/>
      <c r="F478" s="429"/>
      <c r="G478" s="430"/>
    </row>
    <row r="479" spans="2:7">
      <c r="B479" s="428"/>
      <c r="C479" s="429"/>
      <c r="D479" s="429"/>
      <c r="E479" s="429"/>
      <c r="F479" s="429"/>
      <c r="G479" s="430"/>
    </row>
    <row r="480" spans="2:7">
      <c r="B480" s="304"/>
      <c r="C480" s="305"/>
      <c r="D480" s="305"/>
      <c r="E480" s="305"/>
      <c r="F480" s="305"/>
      <c r="G480" s="306"/>
    </row>
    <row r="481" spans="2:7">
      <c r="B481" s="304"/>
      <c r="C481" s="305"/>
      <c r="D481" s="305"/>
      <c r="E481" s="305"/>
      <c r="F481" s="305"/>
      <c r="G481" s="306"/>
    </row>
    <row r="482" spans="2:7">
      <c r="B482" s="428"/>
      <c r="C482" s="429"/>
      <c r="D482" s="429"/>
      <c r="E482" s="429"/>
      <c r="F482" s="429"/>
      <c r="G482" s="430"/>
    </row>
    <row r="483" spans="2:7">
      <c r="B483" s="428"/>
      <c r="C483" s="429"/>
      <c r="D483" s="429"/>
      <c r="E483" s="429"/>
      <c r="F483" s="429"/>
      <c r="G483" s="430"/>
    </row>
    <row r="484" spans="2:7">
      <c r="B484" s="428"/>
      <c r="C484" s="429"/>
      <c r="D484" s="429"/>
      <c r="E484" s="429"/>
      <c r="F484" s="429"/>
      <c r="G484" s="430"/>
    </row>
    <row r="485" spans="2:7">
      <c r="B485" s="428"/>
      <c r="C485" s="429"/>
      <c r="D485" s="429"/>
      <c r="E485" s="429"/>
      <c r="F485" s="429"/>
      <c r="G485" s="430"/>
    </row>
    <row r="486" spans="2:7">
      <c r="B486" s="428"/>
      <c r="C486" s="429"/>
      <c r="D486" s="429"/>
      <c r="E486" s="429"/>
      <c r="F486" s="429"/>
      <c r="G486" s="430"/>
    </row>
    <row r="487" spans="2:7">
      <c r="B487" s="428"/>
      <c r="C487" s="429"/>
      <c r="D487" s="429"/>
      <c r="E487" s="429"/>
      <c r="F487" s="429"/>
      <c r="G487" s="430"/>
    </row>
    <row r="488" spans="2:7">
      <c r="B488" s="428"/>
      <c r="C488" s="429"/>
      <c r="D488" s="429"/>
      <c r="E488" s="429"/>
      <c r="F488" s="429"/>
      <c r="G488" s="430"/>
    </row>
    <row r="489" spans="2:7">
      <c r="B489" s="428"/>
      <c r="C489" s="429"/>
      <c r="D489" s="429"/>
      <c r="E489" s="429"/>
      <c r="F489" s="429"/>
      <c r="G489" s="430"/>
    </row>
    <row r="490" spans="2:7">
      <c r="B490" s="428"/>
      <c r="C490" s="429"/>
      <c r="D490" s="429"/>
      <c r="E490" s="429"/>
      <c r="F490" s="429"/>
      <c r="G490" s="430"/>
    </row>
    <row r="491" spans="2:7">
      <c r="B491" s="428"/>
      <c r="C491" s="429"/>
      <c r="D491" s="429"/>
      <c r="E491" s="429"/>
      <c r="F491" s="429"/>
      <c r="G491" s="430"/>
    </row>
    <row r="492" spans="2:7">
      <c r="B492" s="157"/>
      <c r="C492" s="158"/>
      <c r="D492" s="158"/>
      <c r="E492" s="158"/>
      <c r="F492" s="158"/>
      <c r="G492" s="159"/>
    </row>
    <row r="493" spans="2:7">
      <c r="B493" s="428" t="s">
        <v>514</v>
      </c>
      <c r="C493" s="429"/>
      <c r="D493" s="429"/>
      <c r="E493" s="429"/>
      <c r="F493" s="429"/>
      <c r="G493" s="430"/>
    </row>
    <row r="494" spans="2:7">
      <c r="B494" s="428" t="s">
        <v>503</v>
      </c>
      <c r="C494" s="429"/>
      <c r="D494" s="429"/>
      <c r="E494" s="429"/>
      <c r="F494" s="429"/>
      <c r="G494" s="430"/>
    </row>
    <row r="495" spans="2:7">
      <c r="B495" s="428"/>
      <c r="C495" s="429"/>
      <c r="D495" s="429"/>
      <c r="E495" s="429"/>
      <c r="F495" s="429"/>
      <c r="G495" s="430"/>
    </row>
    <row r="496" spans="2:7">
      <c r="B496" s="428" t="s">
        <v>576</v>
      </c>
      <c r="C496" s="429"/>
      <c r="D496" s="429"/>
      <c r="E496" s="429"/>
      <c r="F496" s="429"/>
      <c r="G496" s="430"/>
    </row>
    <row r="497" spans="2:7">
      <c r="B497" s="428" t="s">
        <v>575</v>
      </c>
      <c r="C497" s="429"/>
      <c r="D497" s="429"/>
      <c r="E497" s="429"/>
      <c r="F497" s="429"/>
      <c r="G497" s="430"/>
    </row>
    <row r="498" spans="2:7" ht="15.75" thickBot="1">
      <c r="B498" s="431"/>
      <c r="C498" s="432"/>
      <c r="D498" s="432"/>
      <c r="E498" s="432"/>
      <c r="F498" s="432"/>
      <c r="G498" s="433"/>
    </row>
    <row r="499" spans="2:7" ht="16.5" thickBot="1">
      <c r="B499" s="498" t="s">
        <v>515</v>
      </c>
      <c r="C499" s="499"/>
      <c r="D499" s="499"/>
      <c r="E499" s="499"/>
      <c r="F499" s="499"/>
      <c r="G499" s="500"/>
    </row>
    <row r="500" spans="2:7">
      <c r="B500" s="494"/>
      <c r="C500" s="495"/>
      <c r="D500" s="495"/>
      <c r="E500" s="495"/>
      <c r="F500" s="495"/>
      <c r="G500" s="496"/>
    </row>
    <row r="501" spans="2:7">
      <c r="B501" s="428" t="s">
        <v>516</v>
      </c>
      <c r="C501" s="429"/>
      <c r="D501" s="429"/>
      <c r="E501" s="429"/>
      <c r="F501" s="429"/>
      <c r="G501" s="430"/>
    </row>
    <row r="502" spans="2:7">
      <c r="B502" s="428" t="s">
        <v>517</v>
      </c>
      <c r="C502" s="429"/>
      <c r="D502" s="429"/>
      <c r="E502" s="429"/>
      <c r="F502" s="429"/>
      <c r="G502" s="430"/>
    </row>
    <row r="503" spans="2:7">
      <c r="B503" s="428" t="s">
        <v>518</v>
      </c>
      <c r="C503" s="429"/>
      <c r="D503" s="429"/>
      <c r="E503" s="429"/>
      <c r="F503" s="429"/>
      <c r="G503" s="430"/>
    </row>
    <row r="504" spans="2:7">
      <c r="B504" s="428" t="s">
        <v>519</v>
      </c>
      <c r="C504" s="429"/>
      <c r="D504" s="429"/>
      <c r="E504" s="429"/>
      <c r="F504" s="429"/>
      <c r="G504" s="430"/>
    </row>
    <row r="505" spans="2:7">
      <c r="B505" s="428"/>
      <c r="C505" s="429"/>
      <c r="D505" s="429"/>
      <c r="E505" s="429"/>
      <c r="F505" s="429"/>
      <c r="G505" s="430"/>
    </row>
    <row r="506" spans="2:7">
      <c r="B506" s="428"/>
      <c r="C506" s="429"/>
      <c r="D506" s="429"/>
      <c r="E506" s="429"/>
      <c r="F506" s="429"/>
      <c r="G506" s="430"/>
    </row>
    <row r="507" spans="2:7">
      <c r="B507" s="428"/>
      <c r="C507" s="429"/>
      <c r="D507" s="429"/>
      <c r="E507" s="429"/>
      <c r="F507" s="429"/>
      <c r="G507" s="430"/>
    </row>
    <row r="508" spans="2:7">
      <c r="B508" s="428"/>
      <c r="C508" s="429"/>
      <c r="D508" s="429"/>
      <c r="E508" s="429"/>
      <c r="F508" s="429"/>
      <c r="G508" s="430"/>
    </row>
    <row r="509" spans="2:7">
      <c r="B509" s="428"/>
      <c r="C509" s="429"/>
      <c r="D509" s="429"/>
      <c r="E509" s="429"/>
      <c r="F509" s="429"/>
      <c r="G509" s="430"/>
    </row>
    <row r="510" spans="2:7">
      <c r="B510" s="428"/>
      <c r="C510" s="429"/>
      <c r="D510" s="429"/>
      <c r="E510" s="429"/>
      <c r="F510" s="429"/>
      <c r="G510" s="430"/>
    </row>
    <row r="511" spans="2:7">
      <c r="B511" s="428"/>
      <c r="C511" s="429"/>
      <c r="D511" s="429"/>
      <c r="E511" s="429"/>
      <c r="F511" s="429"/>
      <c r="G511" s="430"/>
    </row>
    <row r="512" spans="2:7">
      <c r="B512" s="428"/>
      <c r="C512" s="429"/>
      <c r="D512" s="429"/>
      <c r="E512" s="429"/>
      <c r="F512" s="429"/>
      <c r="G512" s="430"/>
    </row>
    <row r="513" spans="2:7">
      <c r="B513" s="428"/>
      <c r="C513" s="429"/>
      <c r="D513" s="429"/>
      <c r="E513" s="429"/>
      <c r="F513" s="429"/>
      <c r="G513" s="430"/>
    </row>
    <row r="514" spans="2:7">
      <c r="B514" s="428"/>
      <c r="C514" s="429"/>
      <c r="D514" s="429"/>
      <c r="E514" s="429"/>
      <c r="F514" s="429"/>
      <c r="G514" s="430"/>
    </row>
    <row r="515" spans="2:7">
      <c r="B515" s="428"/>
      <c r="C515" s="429"/>
      <c r="D515" s="429"/>
      <c r="E515" s="429"/>
      <c r="F515" s="429"/>
      <c r="G515" s="430"/>
    </row>
    <row r="516" spans="2:7">
      <c r="B516" s="428"/>
      <c r="C516" s="429"/>
      <c r="D516" s="429"/>
      <c r="E516" s="429"/>
      <c r="F516" s="429"/>
      <c r="G516" s="430"/>
    </row>
    <row r="517" spans="2:7">
      <c r="B517" s="428"/>
      <c r="C517" s="429"/>
      <c r="D517" s="429"/>
      <c r="E517" s="429"/>
      <c r="F517" s="429"/>
      <c r="G517" s="430"/>
    </row>
    <row r="518" spans="2:7">
      <c r="B518" s="428"/>
      <c r="C518" s="429"/>
      <c r="D518" s="429"/>
      <c r="E518" s="429"/>
      <c r="F518" s="429"/>
      <c r="G518" s="430"/>
    </row>
    <row r="519" spans="2:7">
      <c r="B519" s="304"/>
      <c r="C519" s="305"/>
      <c r="D519" s="305"/>
      <c r="E519" s="305"/>
      <c r="F519" s="305"/>
      <c r="G519" s="306"/>
    </row>
    <row r="520" spans="2:7">
      <c r="B520" s="304"/>
      <c r="C520" s="305"/>
      <c r="D520" s="305"/>
      <c r="E520" s="305"/>
      <c r="F520" s="305"/>
      <c r="G520" s="306"/>
    </row>
    <row r="521" spans="2:7">
      <c r="B521" s="428" t="s">
        <v>494</v>
      </c>
      <c r="C521" s="429"/>
      <c r="D521" s="429"/>
      <c r="E521" s="429"/>
      <c r="F521" s="429"/>
      <c r="G521" s="430"/>
    </row>
    <row r="522" spans="2:7">
      <c r="B522" s="428" t="s">
        <v>92</v>
      </c>
      <c r="C522" s="429"/>
      <c r="D522" s="429"/>
      <c r="E522" s="429"/>
      <c r="F522" s="429"/>
      <c r="G522" s="430"/>
    </row>
    <row r="523" spans="2:7">
      <c r="B523" s="304"/>
      <c r="C523" s="305"/>
      <c r="D523" s="305"/>
      <c r="E523" s="305"/>
      <c r="F523" s="305"/>
      <c r="G523" s="306"/>
    </row>
    <row r="524" spans="2:7">
      <c r="B524" s="304"/>
      <c r="C524" s="305"/>
      <c r="D524" s="305"/>
      <c r="E524" s="305"/>
      <c r="F524" s="305"/>
      <c r="G524" s="306"/>
    </row>
    <row r="525" spans="2:7">
      <c r="B525" s="304"/>
      <c r="C525" s="305"/>
      <c r="D525" s="305"/>
      <c r="E525" s="305"/>
      <c r="F525" s="305"/>
      <c r="G525" s="306"/>
    </row>
    <row r="526" spans="2:7">
      <c r="B526" s="304"/>
      <c r="C526" s="305"/>
      <c r="D526" s="305"/>
      <c r="E526" s="305"/>
      <c r="F526" s="305"/>
      <c r="G526" s="306"/>
    </row>
    <row r="527" spans="2:7">
      <c r="B527" s="304"/>
      <c r="C527" s="305"/>
      <c r="D527" s="305"/>
      <c r="E527" s="305"/>
      <c r="F527" s="305"/>
      <c r="G527" s="306"/>
    </row>
    <row r="528" spans="2:7">
      <c r="B528" s="304"/>
      <c r="C528" s="305"/>
      <c r="D528" s="305"/>
      <c r="E528" s="305"/>
      <c r="F528" s="305"/>
      <c r="G528" s="306"/>
    </row>
    <row r="529" spans="2:7">
      <c r="B529" s="304"/>
      <c r="C529" s="305"/>
      <c r="D529" s="305"/>
      <c r="E529" s="305"/>
      <c r="F529" s="305"/>
      <c r="G529" s="306"/>
    </row>
    <row r="530" spans="2:7">
      <c r="B530" s="304"/>
      <c r="C530" s="305"/>
      <c r="D530" s="305"/>
      <c r="E530" s="305"/>
      <c r="F530" s="305"/>
      <c r="G530" s="306"/>
    </row>
    <row r="531" spans="2:7">
      <c r="B531" s="304"/>
      <c r="C531" s="305"/>
      <c r="D531" s="305"/>
      <c r="E531" s="305"/>
      <c r="F531" s="305"/>
      <c r="G531" s="306"/>
    </row>
    <row r="532" spans="2:7">
      <c r="B532" s="304"/>
      <c r="C532" s="305"/>
      <c r="D532" s="305"/>
      <c r="E532" s="305"/>
      <c r="F532" s="305"/>
      <c r="G532" s="306"/>
    </row>
    <row r="533" spans="2:7">
      <c r="B533" s="304"/>
      <c r="C533" s="305"/>
      <c r="D533" s="305"/>
      <c r="E533" s="305"/>
      <c r="F533" s="305"/>
      <c r="G533" s="306"/>
    </row>
    <row r="534" spans="2:7">
      <c r="B534" s="304"/>
      <c r="C534" s="305"/>
      <c r="D534" s="305"/>
      <c r="E534" s="305"/>
      <c r="F534" s="305"/>
      <c r="G534" s="306"/>
    </row>
    <row r="535" spans="2:7">
      <c r="B535" s="304"/>
      <c r="C535" s="305"/>
      <c r="D535" s="305"/>
      <c r="E535" s="305"/>
      <c r="F535" s="305"/>
      <c r="G535" s="306"/>
    </row>
    <row r="536" spans="2:7">
      <c r="B536" s="304"/>
      <c r="C536" s="305"/>
      <c r="D536" s="305"/>
      <c r="E536" s="305"/>
      <c r="F536" s="305"/>
      <c r="G536" s="306"/>
    </row>
    <row r="537" spans="2:7">
      <c r="B537" s="304"/>
      <c r="C537" s="305"/>
      <c r="D537" s="305"/>
      <c r="E537" s="305"/>
      <c r="F537" s="305"/>
      <c r="G537" s="306"/>
    </row>
    <row r="538" spans="2:7">
      <c r="B538" s="304"/>
      <c r="C538" s="305"/>
      <c r="D538" s="305"/>
      <c r="E538" s="305"/>
      <c r="F538" s="305"/>
      <c r="G538" s="306"/>
    </row>
    <row r="539" spans="2:7">
      <c r="B539" s="304"/>
      <c r="C539" s="305"/>
      <c r="D539" s="305"/>
      <c r="E539" s="305"/>
      <c r="F539" s="305"/>
      <c r="G539" s="306"/>
    </row>
    <row r="540" spans="2:7">
      <c r="B540" s="304"/>
      <c r="C540" s="305"/>
      <c r="D540" s="305"/>
      <c r="E540" s="305"/>
      <c r="F540" s="305"/>
      <c r="G540" s="306"/>
    </row>
    <row r="541" spans="2:7">
      <c r="B541" s="304"/>
      <c r="C541" s="305"/>
      <c r="D541" s="305"/>
      <c r="E541" s="305"/>
      <c r="F541" s="305"/>
      <c r="G541" s="306"/>
    </row>
    <row r="542" spans="2:7">
      <c r="B542" s="304"/>
      <c r="C542" s="305"/>
      <c r="D542" s="305"/>
      <c r="E542" s="305"/>
      <c r="F542" s="305"/>
      <c r="G542" s="306"/>
    </row>
    <row r="543" spans="2:7">
      <c r="B543" s="304"/>
      <c r="C543" s="305"/>
      <c r="D543" s="305"/>
      <c r="E543" s="305"/>
      <c r="F543" s="305"/>
      <c r="G543" s="306"/>
    </row>
    <row r="544" spans="2:7">
      <c r="B544" s="304"/>
      <c r="C544" s="305"/>
      <c r="D544" s="305"/>
      <c r="E544" s="305"/>
      <c r="F544" s="305"/>
      <c r="G544" s="306"/>
    </row>
    <row r="545" spans="2:7">
      <c r="B545" s="304"/>
      <c r="C545" s="305"/>
      <c r="D545" s="305"/>
      <c r="E545" s="305"/>
      <c r="F545" s="305"/>
      <c r="G545" s="306"/>
    </row>
    <row r="546" spans="2:7">
      <c r="B546" s="304"/>
      <c r="C546" s="305"/>
      <c r="D546" s="305"/>
      <c r="E546" s="305"/>
      <c r="F546" s="305"/>
      <c r="G546" s="306"/>
    </row>
    <row r="547" spans="2:7">
      <c r="B547" s="304"/>
      <c r="C547" s="305"/>
      <c r="D547" s="305"/>
      <c r="E547" s="305"/>
      <c r="F547" s="305"/>
      <c r="G547" s="306"/>
    </row>
    <row r="548" spans="2:7">
      <c r="B548" s="428" t="s">
        <v>504</v>
      </c>
      <c r="C548" s="429"/>
      <c r="D548" s="429"/>
      <c r="E548" s="429"/>
      <c r="F548" s="429"/>
      <c r="G548" s="430"/>
    </row>
    <row r="549" spans="2:7">
      <c r="B549" s="428" t="s">
        <v>503</v>
      </c>
      <c r="C549" s="429"/>
      <c r="D549" s="429"/>
      <c r="E549" s="429"/>
      <c r="F549" s="429"/>
      <c r="G549" s="430"/>
    </row>
    <row r="550" spans="2:7">
      <c r="B550" s="428"/>
      <c r="C550" s="429"/>
      <c r="D550" s="429"/>
      <c r="E550" s="429"/>
      <c r="F550" s="429"/>
      <c r="G550" s="430"/>
    </row>
    <row r="551" spans="2:7">
      <c r="B551" s="428" t="s">
        <v>520</v>
      </c>
      <c r="C551" s="429"/>
      <c r="D551" s="429"/>
      <c r="E551" s="429"/>
      <c r="F551" s="429"/>
      <c r="G551" s="430"/>
    </row>
    <row r="552" spans="2:7">
      <c r="B552" s="428" t="s">
        <v>521</v>
      </c>
      <c r="C552" s="429"/>
      <c r="D552" s="429"/>
      <c r="E552" s="429"/>
      <c r="F552" s="429"/>
      <c r="G552" s="430"/>
    </row>
    <row r="553" spans="2:7" ht="15.75" thickBot="1">
      <c r="B553" s="144"/>
      <c r="C553" s="145"/>
      <c r="D553" s="145"/>
      <c r="E553" s="145"/>
      <c r="F553" s="145"/>
      <c r="G553" s="146"/>
    </row>
    <row r="554" spans="2:7" ht="16.5" thickBot="1">
      <c r="B554" s="440" t="s">
        <v>522</v>
      </c>
      <c r="C554" s="441"/>
      <c r="D554" s="441"/>
      <c r="E554" s="441"/>
      <c r="F554" s="441"/>
      <c r="G554" s="442"/>
    </row>
    <row r="555" spans="2:7" ht="15.75">
      <c r="B555" s="37"/>
      <c r="C555" s="38"/>
      <c r="D555" s="38"/>
      <c r="E555" s="38"/>
      <c r="F555" s="38"/>
      <c r="G555" s="39"/>
    </row>
    <row r="556" spans="2:7">
      <c r="B556" s="428" t="s">
        <v>523</v>
      </c>
      <c r="C556" s="429"/>
      <c r="D556" s="429"/>
      <c r="E556" s="429"/>
      <c r="F556" s="429"/>
      <c r="G556" s="430"/>
    </row>
    <row r="557" spans="2:7">
      <c r="B557" s="428" t="s">
        <v>517</v>
      </c>
      <c r="C557" s="429"/>
      <c r="D557" s="429"/>
      <c r="E557" s="429"/>
      <c r="F557" s="429"/>
      <c r="G557" s="430"/>
    </row>
    <row r="558" spans="2:7">
      <c r="B558" s="428" t="s">
        <v>524</v>
      </c>
      <c r="C558" s="429"/>
      <c r="D558" s="429"/>
      <c r="E558" s="429"/>
      <c r="F558" s="429"/>
      <c r="G558" s="430"/>
    </row>
    <row r="559" spans="2:7">
      <c r="B559" s="428" t="s">
        <v>527</v>
      </c>
      <c r="C559" s="429"/>
      <c r="D559" s="429"/>
      <c r="E559" s="429"/>
      <c r="F559" s="429"/>
      <c r="G559" s="430"/>
    </row>
    <row r="560" spans="2:7">
      <c r="B560" s="428"/>
      <c r="C560" s="429"/>
      <c r="D560" s="429"/>
      <c r="E560" s="429"/>
      <c r="F560" s="429"/>
      <c r="G560" s="430"/>
    </row>
    <row r="561" spans="2:7">
      <c r="B561" s="490" t="s">
        <v>328</v>
      </c>
      <c r="C561" s="501"/>
      <c r="D561" s="501"/>
      <c r="E561" s="501"/>
      <c r="F561" s="501"/>
      <c r="G561" s="502"/>
    </row>
    <row r="562" spans="2:7">
      <c r="B562" s="141"/>
      <c r="C562" s="142"/>
      <c r="D562" s="142"/>
      <c r="E562" s="142"/>
      <c r="F562" s="142"/>
      <c r="G562" s="143"/>
    </row>
    <row r="563" spans="2:7">
      <c r="B563" s="141"/>
      <c r="C563" s="142"/>
      <c r="D563" s="142"/>
      <c r="E563" s="142"/>
      <c r="F563" s="142"/>
      <c r="G563" s="143"/>
    </row>
    <row r="564" spans="2:7">
      <c r="B564" s="141"/>
      <c r="C564" s="142"/>
      <c r="D564" s="142"/>
      <c r="E564" s="142"/>
      <c r="F564" s="142"/>
      <c r="G564" s="143"/>
    </row>
    <row r="565" spans="2:7">
      <c r="B565" s="141"/>
      <c r="C565" s="142"/>
      <c r="D565" s="142"/>
      <c r="E565" s="142"/>
      <c r="F565" s="142"/>
      <c r="G565" s="143"/>
    </row>
    <row r="566" spans="2:7">
      <c r="B566" s="428"/>
      <c r="C566" s="429"/>
      <c r="D566" s="429"/>
      <c r="E566" s="429"/>
      <c r="F566" s="429"/>
      <c r="G566" s="430"/>
    </row>
    <row r="567" spans="2:7">
      <c r="B567" s="428"/>
      <c r="C567" s="429"/>
      <c r="D567" s="429"/>
      <c r="E567" s="429"/>
      <c r="F567" s="429"/>
      <c r="G567" s="430"/>
    </row>
    <row r="568" spans="2:7">
      <c r="B568" s="428"/>
      <c r="C568" s="429"/>
      <c r="D568" s="429"/>
      <c r="E568" s="429"/>
      <c r="F568" s="429"/>
      <c r="G568" s="430"/>
    </row>
    <row r="569" spans="2:7">
      <c r="B569" s="428"/>
      <c r="C569" s="429"/>
      <c r="D569" s="429"/>
      <c r="E569" s="429"/>
      <c r="F569" s="429"/>
      <c r="G569" s="430"/>
    </row>
    <row r="570" spans="2:7">
      <c r="B570" s="428"/>
      <c r="C570" s="429"/>
      <c r="D570" s="429"/>
      <c r="E570" s="429"/>
      <c r="F570" s="429"/>
      <c r="G570" s="430"/>
    </row>
    <row r="571" spans="2:7">
      <c r="B571" s="428"/>
      <c r="C571" s="429"/>
      <c r="D571" s="429"/>
      <c r="E571" s="429"/>
      <c r="F571" s="429"/>
      <c r="G571" s="430"/>
    </row>
    <row r="572" spans="2:7">
      <c r="B572" s="428"/>
      <c r="C572" s="429"/>
      <c r="D572" s="429"/>
      <c r="E572" s="429"/>
      <c r="F572" s="429"/>
      <c r="G572" s="430"/>
    </row>
    <row r="573" spans="2:7">
      <c r="B573" s="428"/>
      <c r="C573" s="429"/>
      <c r="D573" s="429"/>
      <c r="E573" s="429"/>
      <c r="F573" s="429"/>
      <c r="G573" s="430"/>
    </row>
    <row r="574" spans="2:7">
      <c r="B574" s="428"/>
      <c r="C574" s="429"/>
      <c r="D574" s="429"/>
      <c r="E574" s="429"/>
      <c r="F574" s="429"/>
      <c r="G574" s="430"/>
    </row>
    <row r="575" spans="2:7">
      <c r="B575" s="428"/>
      <c r="C575" s="429"/>
      <c r="D575" s="429"/>
      <c r="E575" s="429"/>
      <c r="F575" s="429"/>
      <c r="G575" s="430"/>
    </row>
    <row r="576" spans="2:7">
      <c r="B576" s="304"/>
      <c r="C576" s="305"/>
      <c r="D576" s="305"/>
      <c r="E576" s="305"/>
      <c r="F576" s="305"/>
      <c r="G576" s="306"/>
    </row>
    <row r="577" spans="2:7">
      <c r="B577" s="428" t="s">
        <v>494</v>
      </c>
      <c r="C577" s="429"/>
      <c r="D577" s="429"/>
      <c r="E577" s="429"/>
      <c r="F577" s="429"/>
      <c r="G577" s="430"/>
    </row>
    <row r="578" spans="2:7">
      <c r="B578" s="428" t="s">
        <v>92</v>
      </c>
      <c r="C578" s="429"/>
      <c r="D578" s="429"/>
      <c r="E578" s="429"/>
      <c r="F578" s="429"/>
      <c r="G578" s="430"/>
    </row>
    <row r="579" spans="2:7">
      <c r="B579" s="304"/>
      <c r="C579" s="305"/>
      <c r="D579" s="305"/>
      <c r="E579" s="305"/>
      <c r="F579" s="305"/>
      <c r="G579" s="306"/>
    </row>
    <row r="580" spans="2:7">
      <c r="B580" s="304"/>
      <c r="C580" s="305"/>
      <c r="D580" s="305"/>
      <c r="E580" s="305"/>
      <c r="F580" s="305"/>
      <c r="G580" s="306"/>
    </row>
    <row r="581" spans="2:7">
      <c r="B581" s="304"/>
      <c r="C581" s="305"/>
      <c r="D581" s="305"/>
      <c r="E581" s="305"/>
      <c r="F581" s="305"/>
      <c r="G581" s="306"/>
    </row>
    <row r="582" spans="2:7">
      <c r="B582" s="304"/>
      <c r="C582" s="305"/>
      <c r="D582" s="305"/>
      <c r="E582" s="305"/>
      <c r="F582" s="305"/>
      <c r="G582" s="306"/>
    </row>
    <row r="583" spans="2:7">
      <c r="B583" s="304"/>
      <c r="C583" s="305"/>
      <c r="D583" s="305"/>
      <c r="E583" s="305"/>
      <c r="F583" s="305"/>
      <c r="G583" s="306"/>
    </row>
    <row r="584" spans="2:7">
      <c r="B584" s="304"/>
      <c r="C584" s="305"/>
      <c r="D584" s="305"/>
      <c r="E584" s="305"/>
      <c r="F584" s="305"/>
      <c r="G584" s="306"/>
    </row>
    <row r="585" spans="2:7">
      <c r="B585" s="304"/>
      <c r="C585" s="305"/>
      <c r="D585" s="305"/>
      <c r="E585" s="305"/>
      <c r="F585" s="305"/>
      <c r="G585" s="306"/>
    </row>
    <row r="586" spans="2:7">
      <c r="B586" s="304"/>
      <c r="C586" s="305"/>
      <c r="D586" s="305"/>
      <c r="E586" s="305"/>
      <c r="F586" s="305"/>
      <c r="G586" s="306"/>
    </row>
    <row r="587" spans="2:7">
      <c r="B587" s="304"/>
      <c r="C587" s="305"/>
      <c r="D587" s="305"/>
      <c r="E587" s="305"/>
      <c r="F587" s="305"/>
      <c r="G587" s="306"/>
    </row>
    <row r="588" spans="2:7">
      <c r="B588" s="304"/>
      <c r="C588" s="305"/>
      <c r="D588" s="305"/>
      <c r="E588" s="305"/>
      <c r="F588" s="305"/>
      <c r="G588" s="306"/>
    </row>
    <row r="589" spans="2:7">
      <c r="B589" s="304"/>
      <c r="C589" s="305"/>
      <c r="D589" s="305"/>
      <c r="E589" s="305"/>
      <c r="F589" s="305"/>
      <c r="G589" s="306"/>
    </row>
    <row r="590" spans="2:7">
      <c r="B590" s="304"/>
      <c r="C590" s="305"/>
      <c r="D590" s="305"/>
      <c r="E590" s="305"/>
      <c r="F590" s="305"/>
      <c r="G590" s="306"/>
    </row>
    <row r="591" spans="2:7">
      <c r="B591" s="304"/>
      <c r="C591" s="305"/>
      <c r="D591" s="305"/>
      <c r="E591" s="305"/>
      <c r="F591" s="305"/>
      <c r="G591" s="306"/>
    </row>
    <row r="592" spans="2:7">
      <c r="B592" s="304"/>
      <c r="C592" s="305"/>
      <c r="D592" s="305"/>
      <c r="E592" s="305"/>
      <c r="F592" s="305"/>
      <c r="G592" s="306"/>
    </row>
    <row r="593" spans="2:7">
      <c r="B593" s="304"/>
      <c r="C593" s="305"/>
      <c r="D593" s="305"/>
      <c r="E593" s="305"/>
      <c r="F593" s="305"/>
      <c r="G593" s="306"/>
    </row>
    <row r="594" spans="2:7">
      <c r="B594" s="304"/>
      <c r="C594" s="305"/>
      <c r="D594" s="305"/>
      <c r="E594" s="305"/>
      <c r="F594" s="305"/>
      <c r="G594" s="306"/>
    </row>
    <row r="595" spans="2:7">
      <c r="B595" s="304"/>
      <c r="C595" s="305"/>
      <c r="D595" s="305"/>
      <c r="E595" s="305"/>
      <c r="F595" s="305"/>
      <c r="G595" s="306"/>
    </row>
    <row r="596" spans="2:7">
      <c r="B596" s="304"/>
      <c r="C596" s="305"/>
      <c r="D596" s="305"/>
      <c r="E596" s="305"/>
      <c r="F596" s="305"/>
      <c r="G596" s="306"/>
    </row>
    <row r="597" spans="2:7">
      <c r="B597" s="304"/>
      <c r="C597" s="305"/>
      <c r="D597" s="305"/>
      <c r="E597" s="305"/>
      <c r="F597" s="305"/>
      <c r="G597" s="306"/>
    </row>
    <row r="598" spans="2:7">
      <c r="B598" s="304"/>
      <c r="C598" s="305"/>
      <c r="D598" s="305"/>
      <c r="E598" s="305"/>
      <c r="F598" s="305"/>
      <c r="G598" s="306"/>
    </row>
    <row r="599" spans="2:7">
      <c r="B599" s="304"/>
      <c r="C599" s="305"/>
      <c r="D599" s="305"/>
      <c r="E599" s="305"/>
      <c r="F599" s="305"/>
      <c r="G599" s="306"/>
    </row>
    <row r="600" spans="2:7">
      <c r="B600" s="304"/>
      <c r="C600" s="305"/>
      <c r="D600" s="305"/>
      <c r="E600" s="305"/>
      <c r="F600" s="305"/>
      <c r="G600" s="306"/>
    </row>
    <row r="601" spans="2:7">
      <c r="B601" s="304"/>
      <c r="C601" s="305"/>
      <c r="D601" s="305"/>
      <c r="E601" s="305"/>
      <c r="F601" s="305"/>
      <c r="G601" s="306"/>
    </row>
    <row r="602" spans="2:7">
      <c r="B602" s="304"/>
      <c r="C602" s="305"/>
      <c r="D602" s="305"/>
      <c r="E602" s="305"/>
      <c r="F602" s="305"/>
      <c r="G602" s="306"/>
    </row>
    <row r="603" spans="2:7">
      <c r="B603" s="428"/>
      <c r="C603" s="429"/>
      <c r="D603" s="429"/>
      <c r="E603" s="429"/>
      <c r="F603" s="429"/>
      <c r="G603" s="430"/>
    </row>
    <row r="604" spans="2:7">
      <c r="B604" s="428" t="s">
        <v>504</v>
      </c>
      <c r="C604" s="429"/>
      <c r="D604" s="429"/>
      <c r="E604" s="429"/>
      <c r="F604" s="429"/>
      <c r="G604" s="430"/>
    </row>
    <row r="605" spans="2:7">
      <c r="B605" s="428" t="s">
        <v>503</v>
      </c>
      <c r="C605" s="429"/>
      <c r="D605" s="429"/>
      <c r="E605" s="429"/>
      <c r="F605" s="429"/>
      <c r="G605" s="430"/>
    </row>
    <row r="606" spans="2:7">
      <c r="B606" s="428"/>
      <c r="C606" s="429"/>
      <c r="D606" s="429"/>
      <c r="E606" s="429"/>
      <c r="F606" s="429"/>
      <c r="G606" s="430"/>
    </row>
    <row r="607" spans="2:7">
      <c r="B607" s="428" t="s">
        <v>525</v>
      </c>
      <c r="C607" s="429"/>
      <c r="D607" s="429"/>
      <c r="E607" s="429"/>
      <c r="F607" s="429"/>
      <c r="G607" s="430"/>
    </row>
    <row r="608" spans="2:7">
      <c r="B608" s="428" t="s">
        <v>526</v>
      </c>
      <c r="C608" s="429"/>
      <c r="D608" s="429"/>
      <c r="E608" s="429"/>
      <c r="F608" s="429"/>
      <c r="G608" s="430"/>
    </row>
    <row r="609" spans="2:7" ht="15.75" thickBot="1">
      <c r="B609" s="144"/>
      <c r="C609" s="145"/>
      <c r="D609" s="145"/>
      <c r="E609" s="145"/>
      <c r="F609" s="145"/>
      <c r="G609" s="146"/>
    </row>
    <row r="610" spans="2:7" ht="16.5" thickBot="1">
      <c r="B610" s="440" t="s">
        <v>95</v>
      </c>
      <c r="C610" s="441"/>
      <c r="D610" s="441"/>
      <c r="E610" s="441"/>
      <c r="F610" s="441"/>
      <c r="G610" s="442"/>
    </row>
    <row r="611" spans="2:7" ht="15.75">
      <c r="B611" s="37"/>
      <c r="C611" s="38"/>
      <c r="D611" s="38"/>
      <c r="E611" s="38"/>
      <c r="F611" s="38"/>
      <c r="G611" s="39"/>
    </row>
    <row r="612" spans="2:7">
      <c r="B612" s="428" t="s">
        <v>96</v>
      </c>
      <c r="C612" s="429"/>
      <c r="D612" s="429"/>
      <c r="E612" s="429"/>
      <c r="F612" s="429"/>
      <c r="G612" s="430"/>
    </row>
    <row r="613" spans="2:7">
      <c r="B613" s="428" t="s">
        <v>505</v>
      </c>
      <c r="C613" s="429"/>
      <c r="D613" s="429"/>
      <c r="E613" s="429"/>
      <c r="F613" s="429"/>
      <c r="G613" s="430"/>
    </row>
    <row r="614" spans="2:7">
      <c r="B614" s="428" t="s">
        <v>507</v>
      </c>
      <c r="C614" s="429"/>
      <c r="D614" s="429"/>
      <c r="E614" s="429"/>
      <c r="F614" s="429"/>
      <c r="G614" s="430"/>
    </row>
    <row r="615" spans="2:7">
      <c r="B615" s="141" t="s">
        <v>506</v>
      </c>
      <c r="C615" s="142"/>
      <c r="D615" s="142"/>
      <c r="E615" s="142"/>
      <c r="F615" s="142"/>
      <c r="G615" s="143"/>
    </row>
    <row r="616" spans="2:7" ht="15.75" thickBot="1">
      <c r="B616" s="431"/>
      <c r="C616" s="432"/>
      <c r="D616" s="432"/>
      <c r="E616" s="432"/>
      <c r="F616" s="432"/>
      <c r="G616" s="433"/>
    </row>
    <row r="617" spans="2:7" s="35" customFormat="1"/>
    <row r="618" spans="2:7" s="35" customFormat="1"/>
    <row r="619" spans="2:7" s="35" customFormat="1">
      <c r="B619" s="35" t="s">
        <v>360</v>
      </c>
      <c r="C619" s="35" t="s">
        <v>573</v>
      </c>
    </row>
    <row r="620" spans="2:7" s="35" customFormat="1">
      <c r="C620" s="35" t="s">
        <v>545</v>
      </c>
    </row>
    <row r="621" spans="2:7" s="35" customFormat="1">
      <c r="C621" s="35" t="s">
        <v>362</v>
      </c>
    </row>
    <row r="622" spans="2:7" s="35" customFormat="1">
      <c r="C622" s="35" t="s">
        <v>361</v>
      </c>
    </row>
    <row r="623" spans="2:7" s="35" customFormat="1"/>
    <row r="624" spans="2:7" s="35" customFormat="1"/>
    <row r="625" s="35" customFormat="1"/>
    <row r="626" s="35" customFormat="1"/>
    <row r="627" s="35" customFormat="1"/>
    <row r="628" s="35" customFormat="1"/>
    <row r="629" s="35" customFormat="1"/>
    <row r="630" s="35" customFormat="1"/>
    <row r="631" s="35" customFormat="1"/>
    <row r="632" s="35" customFormat="1"/>
    <row r="633" s="35" customFormat="1"/>
    <row r="634" s="35" customFormat="1"/>
    <row r="635" s="35" customFormat="1"/>
    <row r="636" s="35" customFormat="1"/>
    <row r="637" s="35" customFormat="1"/>
    <row r="638" s="35" customFormat="1"/>
    <row r="639" s="35" customFormat="1"/>
    <row r="640" s="35" customFormat="1"/>
    <row r="641" s="35" customFormat="1"/>
    <row r="642" s="35" customFormat="1"/>
    <row r="643" s="35" customFormat="1"/>
    <row r="644" s="35" customFormat="1"/>
    <row r="645" s="35" customFormat="1"/>
    <row r="646" s="35" customFormat="1"/>
    <row r="647" s="35" customFormat="1"/>
    <row r="648" s="35" customFormat="1"/>
    <row r="649" s="35" customFormat="1"/>
    <row r="650" s="35" customFormat="1"/>
    <row r="651" s="35" customFormat="1"/>
    <row r="652" s="35" customFormat="1"/>
    <row r="653" s="35" customFormat="1"/>
    <row r="654" s="35" customFormat="1"/>
    <row r="655" s="35" customFormat="1"/>
    <row r="656" s="35" customFormat="1"/>
    <row r="657" s="35" customFormat="1"/>
    <row r="658" s="35" customFormat="1"/>
    <row r="659" s="35" customFormat="1"/>
    <row r="660" s="35" customFormat="1"/>
    <row r="661" s="35" customFormat="1"/>
    <row r="662" s="35" customFormat="1"/>
    <row r="663" s="35" customFormat="1"/>
    <row r="664" s="35" customFormat="1"/>
    <row r="665" s="35" customFormat="1"/>
    <row r="666" s="35" customFormat="1"/>
    <row r="667" s="35" customFormat="1"/>
    <row r="668" s="35" customFormat="1"/>
    <row r="669" s="35" customFormat="1"/>
    <row r="670" s="35" customFormat="1"/>
    <row r="671" s="35" customFormat="1"/>
    <row r="672" s="35" customFormat="1"/>
    <row r="673" s="35" customFormat="1"/>
    <row r="674" s="35" customFormat="1"/>
    <row r="675" s="35" customFormat="1"/>
    <row r="676" s="35" customFormat="1"/>
    <row r="677" s="35" customFormat="1"/>
    <row r="678" s="35" customFormat="1"/>
    <row r="679" s="35" customFormat="1"/>
    <row r="680" s="35" customFormat="1"/>
    <row r="681" s="35" customFormat="1"/>
    <row r="682" s="35" customFormat="1"/>
    <row r="683" s="35" customFormat="1"/>
    <row r="684" s="35" customFormat="1"/>
    <row r="685" s="35" customFormat="1"/>
    <row r="686" s="35" customFormat="1"/>
    <row r="687" s="35" customFormat="1"/>
    <row r="688" s="35" customFormat="1"/>
    <row r="689" s="35" customFormat="1"/>
    <row r="690" s="35" customFormat="1"/>
    <row r="691" s="35" customFormat="1"/>
    <row r="692" s="35" customFormat="1"/>
    <row r="693" s="35" customFormat="1"/>
    <row r="694" s="35" customFormat="1"/>
    <row r="695" s="35" customFormat="1"/>
    <row r="696" s="35" customFormat="1"/>
    <row r="697" s="35" customFormat="1"/>
    <row r="698" s="35" customFormat="1"/>
    <row r="699" s="35" customFormat="1"/>
    <row r="700" s="35" customFormat="1"/>
    <row r="701" s="35" customFormat="1"/>
    <row r="702" s="35" customFormat="1"/>
    <row r="703" s="35" customFormat="1"/>
    <row r="704" s="35" customFormat="1"/>
    <row r="705" s="35" customFormat="1"/>
    <row r="706" s="35" customFormat="1"/>
    <row r="707" s="35" customFormat="1"/>
    <row r="708" s="35" customFormat="1"/>
    <row r="709" s="35" customFormat="1"/>
    <row r="710" s="35" customFormat="1"/>
    <row r="711" s="35" customFormat="1"/>
    <row r="712" s="35" customFormat="1"/>
    <row r="713" s="35" customFormat="1"/>
    <row r="714" s="35" customFormat="1"/>
    <row r="715" s="35" customFormat="1"/>
    <row r="716" s="35" customFormat="1"/>
    <row r="717" s="35" customFormat="1"/>
    <row r="718" s="35" customFormat="1"/>
    <row r="719" s="35" customFormat="1"/>
    <row r="720" s="35" customFormat="1"/>
    <row r="721" s="35" customFormat="1"/>
    <row r="722" s="35" customFormat="1"/>
    <row r="723" s="35" customFormat="1"/>
    <row r="724" s="35" customFormat="1"/>
    <row r="725" s="35" customFormat="1"/>
    <row r="726" s="35" customFormat="1"/>
    <row r="727" s="35" customFormat="1"/>
    <row r="728" s="35" customFormat="1"/>
    <row r="729" s="35" customFormat="1"/>
    <row r="730" s="35" customFormat="1"/>
    <row r="731" s="35" customFormat="1"/>
    <row r="732" s="35" customFormat="1"/>
    <row r="733" s="35" customFormat="1"/>
    <row r="734" s="35" customFormat="1"/>
    <row r="735" s="35" customFormat="1"/>
    <row r="736" s="35" customFormat="1"/>
    <row r="737" s="35" customFormat="1"/>
    <row r="738" s="35" customFormat="1"/>
    <row r="739" s="35" customFormat="1"/>
    <row r="740" s="35" customFormat="1"/>
    <row r="741" s="35" customFormat="1"/>
    <row r="742" s="35" customFormat="1"/>
    <row r="743" s="35" customFormat="1"/>
    <row r="744" s="35" customFormat="1"/>
    <row r="745" s="35" customFormat="1"/>
    <row r="746" s="35" customFormat="1"/>
    <row r="747" s="35" customFormat="1"/>
    <row r="748" s="35" customFormat="1"/>
    <row r="749" s="35" customFormat="1"/>
    <row r="750" s="35" customFormat="1"/>
    <row r="751" s="35" customFormat="1"/>
    <row r="752" s="35" customFormat="1"/>
    <row r="753" s="35" customFormat="1"/>
    <row r="754" s="35" customFormat="1"/>
    <row r="755" s="35" customFormat="1"/>
    <row r="756" s="35" customFormat="1"/>
    <row r="757" s="35" customFormat="1"/>
    <row r="758" s="35" customFormat="1"/>
    <row r="759" s="35" customFormat="1"/>
    <row r="760" s="35" customFormat="1"/>
    <row r="761" s="35" customFormat="1"/>
    <row r="762" s="35" customFormat="1"/>
    <row r="763" s="35" customFormat="1"/>
    <row r="764" s="35" customFormat="1"/>
    <row r="765" s="35" customFormat="1"/>
    <row r="766" s="35" customFormat="1"/>
    <row r="767" s="35" customFormat="1"/>
    <row r="768" s="35" customFormat="1"/>
    <row r="769" s="35" customFormat="1"/>
    <row r="770" s="35" customFormat="1"/>
    <row r="771" s="35" customFormat="1"/>
    <row r="772" s="35" customFormat="1"/>
    <row r="773" s="35" customFormat="1"/>
    <row r="774" s="35" customFormat="1"/>
    <row r="775" s="35" customFormat="1"/>
    <row r="776" s="35" customFormat="1"/>
    <row r="777" s="35" customFormat="1"/>
    <row r="778" s="35" customFormat="1"/>
    <row r="779" s="35" customFormat="1"/>
    <row r="780" s="35" customFormat="1"/>
    <row r="781" s="35" customFormat="1"/>
    <row r="782" s="35" customFormat="1"/>
    <row r="783" s="35" customFormat="1"/>
    <row r="784" s="35" customFormat="1"/>
    <row r="785" s="35" customFormat="1"/>
    <row r="786" s="35" customFormat="1"/>
    <row r="787" s="35" customFormat="1"/>
    <row r="788" s="35" customFormat="1"/>
    <row r="789" s="35" customFormat="1"/>
    <row r="790" s="35" customFormat="1"/>
    <row r="791" s="35" customFormat="1"/>
    <row r="792" s="35" customFormat="1"/>
    <row r="793" s="35" customFormat="1"/>
    <row r="794" s="35" customFormat="1"/>
    <row r="795" s="35" customFormat="1"/>
    <row r="796" s="35" customFormat="1"/>
    <row r="797" s="35" customFormat="1"/>
    <row r="798" s="35" customFormat="1"/>
    <row r="799" s="35" customFormat="1"/>
    <row r="800" s="35" customFormat="1"/>
    <row r="801" s="35" customFormat="1"/>
    <row r="802" s="35" customFormat="1"/>
    <row r="803" s="35" customFormat="1"/>
    <row r="804" s="35" customFormat="1"/>
    <row r="805" s="35" customFormat="1"/>
    <row r="806" s="35" customFormat="1"/>
    <row r="807" s="35" customFormat="1"/>
    <row r="808" s="35" customFormat="1"/>
    <row r="809" s="35" customFormat="1"/>
    <row r="810" s="35" customFormat="1"/>
    <row r="811" s="35" customFormat="1"/>
    <row r="812" s="35" customFormat="1"/>
    <row r="813" s="35" customFormat="1"/>
    <row r="814" s="35" customFormat="1"/>
    <row r="815" s="35" customFormat="1"/>
    <row r="816" s="35" customFormat="1"/>
    <row r="817" s="35" customFormat="1"/>
    <row r="818" s="35" customFormat="1"/>
    <row r="819" s="35" customFormat="1"/>
    <row r="820" s="35" customFormat="1"/>
    <row r="821" s="35" customFormat="1"/>
    <row r="822" s="35" customFormat="1"/>
    <row r="823" s="35" customFormat="1"/>
    <row r="824" s="35" customFormat="1"/>
    <row r="825" s="35" customFormat="1"/>
    <row r="826" s="35" customFormat="1"/>
    <row r="827" s="35" customFormat="1"/>
    <row r="828" s="35" customFormat="1"/>
    <row r="829" s="35" customFormat="1"/>
    <row r="830" s="35" customFormat="1"/>
    <row r="831" s="35" customFormat="1"/>
    <row r="832" s="35" customFormat="1"/>
    <row r="833" s="35" customFormat="1"/>
    <row r="834" s="35" customFormat="1"/>
    <row r="835" s="35" customFormat="1"/>
    <row r="836" s="35" customFormat="1"/>
    <row r="837" s="35" customFormat="1"/>
    <row r="838" s="35" customFormat="1"/>
    <row r="839" s="35" customFormat="1"/>
    <row r="840" s="35" customFormat="1"/>
    <row r="841" s="35" customFormat="1"/>
    <row r="842" s="35" customFormat="1"/>
    <row r="843" s="35" customFormat="1"/>
    <row r="844" s="35" customFormat="1"/>
    <row r="845" s="35" customFormat="1"/>
    <row r="846" s="35" customFormat="1"/>
    <row r="847" s="35" customFormat="1"/>
    <row r="848" s="35" customFormat="1"/>
    <row r="849" s="35" customFormat="1"/>
    <row r="850" s="35" customFormat="1"/>
    <row r="851" s="35" customFormat="1"/>
    <row r="852" s="35" customFormat="1"/>
    <row r="853" s="35" customFormat="1"/>
    <row r="854" s="35" customFormat="1"/>
    <row r="855" s="35" customFormat="1"/>
    <row r="856" s="35" customFormat="1"/>
    <row r="857" s="35" customFormat="1"/>
    <row r="858" s="35" customFormat="1"/>
    <row r="859" s="35" customFormat="1"/>
    <row r="860" s="35" customFormat="1"/>
    <row r="861" s="35" customFormat="1"/>
    <row r="862" s="35" customFormat="1"/>
    <row r="863" s="35" customFormat="1"/>
    <row r="864" s="35" customFormat="1"/>
    <row r="865" s="35" customFormat="1"/>
    <row r="866" s="35" customFormat="1"/>
    <row r="867" s="35" customFormat="1"/>
    <row r="868" s="35" customFormat="1"/>
    <row r="869" s="35" customFormat="1"/>
    <row r="870" s="35" customFormat="1"/>
    <row r="871" s="35" customFormat="1"/>
    <row r="872" s="35" customFormat="1"/>
    <row r="873" s="35" customFormat="1"/>
    <row r="874" s="35" customFormat="1"/>
    <row r="875" s="35" customFormat="1"/>
    <row r="876" s="35" customFormat="1"/>
    <row r="877" s="35" customFormat="1"/>
    <row r="878" s="35" customFormat="1"/>
    <row r="879" s="35" customFormat="1"/>
    <row r="880" s="35" customFormat="1"/>
    <row r="881" s="35" customFormat="1"/>
    <row r="882" s="35" customFormat="1"/>
    <row r="883" s="35" customFormat="1"/>
    <row r="884" s="35" customFormat="1"/>
    <row r="885" s="35" customFormat="1"/>
    <row r="886" s="35" customFormat="1"/>
    <row r="887" s="35" customFormat="1"/>
    <row r="888" s="35" customFormat="1"/>
    <row r="889" s="35" customFormat="1"/>
    <row r="890" s="35" customFormat="1"/>
    <row r="891" s="35" customFormat="1"/>
    <row r="892" s="35" customFormat="1"/>
    <row r="893" s="35" customFormat="1"/>
    <row r="894" s="35" customFormat="1"/>
    <row r="895" s="35" customFormat="1"/>
    <row r="896" s="35" customFormat="1"/>
    <row r="897" s="35" customFormat="1"/>
    <row r="898" s="35" customFormat="1"/>
    <row r="899" s="35" customFormat="1"/>
    <row r="900" s="35" customFormat="1"/>
    <row r="901" s="35" customFormat="1"/>
    <row r="902" s="35" customFormat="1"/>
    <row r="903" s="35" customFormat="1"/>
    <row r="904" s="35" customFormat="1"/>
    <row r="905" s="35" customFormat="1"/>
    <row r="906" s="35" customFormat="1"/>
    <row r="907" s="35" customFormat="1"/>
    <row r="908" s="35" customFormat="1"/>
    <row r="909" s="35" customFormat="1"/>
    <row r="910" s="35" customFormat="1"/>
    <row r="911" s="35" customFormat="1"/>
    <row r="912" s="35" customFormat="1"/>
    <row r="913" s="35" customFormat="1"/>
    <row r="914" s="35" customFormat="1"/>
    <row r="915" s="35" customFormat="1"/>
    <row r="916" s="35" customFormat="1"/>
    <row r="917" s="35" customFormat="1"/>
    <row r="918" s="35" customFormat="1"/>
    <row r="919" s="35" customFormat="1"/>
    <row r="920" s="35" customFormat="1"/>
    <row r="921" s="35" customFormat="1"/>
    <row r="922" s="35" customFormat="1"/>
    <row r="923" s="35" customFormat="1"/>
    <row r="924" s="35" customFormat="1"/>
    <row r="925" s="35" customFormat="1"/>
    <row r="926" s="35" customFormat="1"/>
    <row r="927" s="35" customFormat="1"/>
    <row r="928" s="35" customFormat="1"/>
    <row r="929" s="35" customFormat="1"/>
    <row r="930" s="35" customFormat="1"/>
    <row r="931" s="35" customFormat="1"/>
    <row r="932" s="35" customFormat="1"/>
    <row r="933" s="35" customFormat="1"/>
    <row r="934" s="35" customFormat="1"/>
    <row r="935" s="35" customFormat="1"/>
    <row r="936" s="35" customFormat="1"/>
    <row r="937" s="35" customFormat="1"/>
    <row r="938" s="35" customFormat="1"/>
    <row r="939" s="35" customFormat="1"/>
    <row r="940" s="35" customFormat="1"/>
    <row r="941" s="35" customFormat="1"/>
    <row r="942" s="35" customFormat="1"/>
    <row r="943" s="35" customFormat="1"/>
    <row r="944" s="35" customFormat="1"/>
    <row r="945" s="35" customFormat="1"/>
    <row r="946" s="35" customFormat="1"/>
    <row r="947" s="35" customFormat="1"/>
    <row r="948" s="35" customFormat="1"/>
    <row r="949" s="35" customFormat="1"/>
    <row r="950" s="35" customFormat="1"/>
    <row r="951" s="35" customFormat="1"/>
    <row r="952" s="35" customFormat="1"/>
    <row r="953" s="35" customFormat="1"/>
    <row r="954" s="35" customFormat="1"/>
    <row r="955" s="35" customFormat="1"/>
    <row r="956" s="35" customFormat="1"/>
    <row r="957" s="35" customFormat="1"/>
    <row r="958" s="35" customFormat="1"/>
    <row r="959" s="35" customFormat="1"/>
    <row r="960" s="35" customFormat="1"/>
    <row r="961" s="35" customFormat="1"/>
    <row r="962" s="35" customFormat="1"/>
    <row r="963" s="35" customFormat="1"/>
    <row r="964" s="35" customFormat="1"/>
    <row r="965" s="35" customFormat="1"/>
    <row r="966" s="35" customFormat="1"/>
    <row r="967" s="35" customFormat="1"/>
    <row r="968" s="35" customFormat="1"/>
    <row r="969" s="35" customFormat="1"/>
    <row r="970" s="35" customFormat="1"/>
    <row r="971" s="35" customFormat="1"/>
    <row r="972" s="35" customFormat="1"/>
    <row r="973" s="35" customFormat="1"/>
    <row r="974" s="35" customFormat="1"/>
    <row r="975" s="35" customFormat="1"/>
    <row r="976" s="35" customFormat="1"/>
    <row r="977" s="35" customFormat="1"/>
    <row r="978" s="35" customFormat="1"/>
    <row r="979" s="35" customFormat="1"/>
    <row r="980" s="35" customFormat="1"/>
    <row r="981" s="35" customFormat="1"/>
    <row r="982" s="35" customFormat="1"/>
    <row r="983" s="35" customFormat="1"/>
    <row r="984" s="35" customFormat="1"/>
    <row r="985" s="35" customFormat="1"/>
    <row r="986" s="35" customFormat="1"/>
    <row r="987" s="35" customFormat="1"/>
    <row r="988" s="35" customFormat="1"/>
    <row r="989" s="35" customFormat="1"/>
    <row r="990" s="35" customFormat="1"/>
    <row r="991" s="35" customFormat="1"/>
    <row r="992" s="35" customFormat="1"/>
    <row r="993" s="35" customFormat="1"/>
    <row r="994" s="35" customFormat="1"/>
    <row r="995" s="35" customFormat="1"/>
    <row r="996" s="35" customFormat="1"/>
    <row r="997" s="35" customFormat="1"/>
    <row r="998" s="35" customFormat="1"/>
    <row r="999" s="35" customFormat="1"/>
    <row r="1000" s="35" customFormat="1"/>
    <row r="1001" s="35" customFormat="1"/>
    <row r="1002" s="35" customFormat="1"/>
    <row r="1003" s="35" customFormat="1"/>
    <row r="1004" s="35" customFormat="1"/>
    <row r="1005" s="35" customFormat="1"/>
    <row r="1006" s="35" customFormat="1"/>
    <row r="1007" s="35" customFormat="1"/>
    <row r="1008" s="35" customFormat="1"/>
    <row r="1009" s="35" customFormat="1"/>
    <row r="1010" s="35" customFormat="1"/>
    <row r="1011" s="35" customFormat="1"/>
    <row r="1012" s="35" customFormat="1"/>
    <row r="1013" s="35" customFormat="1"/>
    <row r="1014" s="35" customFormat="1"/>
    <row r="1015" s="35" customFormat="1"/>
    <row r="1016" s="35" customFormat="1"/>
    <row r="1017" s="35" customFormat="1"/>
    <row r="1018" s="35" customFormat="1"/>
    <row r="1019" s="35" customFormat="1"/>
    <row r="1020" s="35" customFormat="1"/>
    <row r="1021" s="35" customFormat="1"/>
    <row r="1022" s="35" customFormat="1"/>
    <row r="1023" s="35" customFormat="1"/>
    <row r="1024" s="35" customFormat="1"/>
    <row r="1025" s="35" customFormat="1"/>
    <row r="1026" s="35" customFormat="1"/>
    <row r="1027" s="35" customFormat="1"/>
    <row r="1028" s="35" customFormat="1"/>
    <row r="1029" s="35" customFormat="1"/>
    <row r="1030" s="35" customFormat="1"/>
    <row r="1031" s="35" customFormat="1"/>
    <row r="1032" s="35" customFormat="1"/>
    <row r="1033" s="35" customFormat="1"/>
    <row r="1034" s="35" customFormat="1"/>
    <row r="1035" s="35" customFormat="1"/>
    <row r="1036" s="35" customFormat="1"/>
    <row r="1037" s="35" customFormat="1"/>
    <row r="1038" s="35" customFormat="1"/>
    <row r="1039" s="35" customFormat="1"/>
    <row r="1040" s="35" customFormat="1"/>
    <row r="1041" s="35" customFormat="1"/>
    <row r="1042" s="35" customFormat="1"/>
    <row r="1043" s="35" customFormat="1"/>
    <row r="1044" s="35" customFormat="1"/>
    <row r="1045" s="35" customFormat="1"/>
    <row r="1046" s="35" customFormat="1"/>
    <row r="1047" s="35" customFormat="1"/>
    <row r="1048" s="35" customFormat="1"/>
    <row r="1049" s="35" customFormat="1"/>
    <row r="1050" s="35" customFormat="1"/>
    <row r="1051" s="35" customFormat="1"/>
    <row r="1052" s="35" customFormat="1"/>
    <row r="1053" s="35" customFormat="1"/>
    <row r="1054" s="35" customFormat="1"/>
    <row r="1055" s="35" customFormat="1"/>
    <row r="1056" s="35" customFormat="1"/>
    <row r="1057" s="35" customFormat="1"/>
    <row r="1058" s="35" customFormat="1"/>
    <row r="1059" s="35" customFormat="1"/>
    <row r="1060" s="35" customFormat="1"/>
    <row r="1061" s="35" customFormat="1"/>
    <row r="1062" s="35" customFormat="1"/>
    <row r="1063" s="35" customFormat="1"/>
    <row r="1064" s="35" customFormat="1"/>
    <row r="1065" s="35" customFormat="1"/>
    <row r="1066" s="35" customFormat="1"/>
    <row r="1067" s="35" customFormat="1"/>
    <row r="1068" s="35" customFormat="1"/>
    <row r="1069" s="35" customFormat="1"/>
    <row r="1070" s="35" customFormat="1"/>
    <row r="1071" s="35" customFormat="1"/>
    <row r="1072" s="35" customFormat="1"/>
    <row r="1073" s="35" customFormat="1"/>
    <row r="1074" s="35" customFormat="1"/>
    <row r="1075" s="35" customFormat="1"/>
    <row r="1076" s="35" customFormat="1"/>
    <row r="1077" s="35" customFormat="1"/>
    <row r="1078" s="35" customFormat="1"/>
    <row r="1079" s="35" customFormat="1"/>
    <row r="1080" s="35" customFormat="1"/>
    <row r="1081" s="35" customFormat="1"/>
    <row r="1082" s="35" customFormat="1"/>
    <row r="1083" s="35" customFormat="1"/>
    <row r="1084" s="35" customFormat="1"/>
    <row r="1085" s="35" customFormat="1"/>
    <row r="1086" s="35" customFormat="1"/>
    <row r="1087" s="35" customFormat="1"/>
    <row r="1088" s="35" customFormat="1"/>
    <row r="1089" s="35" customFormat="1"/>
    <row r="1090" s="35" customFormat="1"/>
    <row r="1091" s="35" customFormat="1"/>
    <row r="1092" s="35" customFormat="1"/>
    <row r="1093" s="35" customFormat="1"/>
    <row r="1094" s="35" customFormat="1"/>
    <row r="1095" s="35" customFormat="1"/>
    <row r="1096" s="35" customFormat="1"/>
    <row r="1097" s="35" customFormat="1"/>
    <row r="1098" s="35" customFormat="1"/>
    <row r="1099" s="35" customFormat="1"/>
    <row r="1100" s="35" customFormat="1"/>
    <row r="1101" s="35" customFormat="1"/>
    <row r="1102" s="35" customFormat="1"/>
    <row r="1103" s="35" customFormat="1"/>
    <row r="1104" s="35" customFormat="1"/>
    <row r="1105" s="35" customFormat="1"/>
    <row r="1106" s="35" customFormat="1"/>
    <row r="1107" s="35" customFormat="1"/>
    <row r="1108" s="35" customFormat="1"/>
    <row r="1109" s="35" customFormat="1"/>
    <row r="1110" s="35" customFormat="1"/>
    <row r="1111" s="35" customFormat="1"/>
    <row r="1112" s="35" customFormat="1"/>
    <row r="1113" s="35" customFormat="1"/>
    <row r="1114" s="35" customFormat="1"/>
    <row r="1115" s="35" customFormat="1"/>
    <row r="1116" s="35" customFormat="1"/>
    <row r="1117" s="35" customFormat="1"/>
    <row r="1118" s="35" customFormat="1"/>
    <row r="1119" s="35" customFormat="1"/>
    <row r="1120" s="35" customFormat="1"/>
    <row r="1121" s="35" customFormat="1"/>
    <row r="1122" s="35" customFormat="1"/>
    <row r="1123" s="35" customFormat="1"/>
    <row r="1124" s="35" customFormat="1"/>
    <row r="1125" s="35" customFormat="1"/>
    <row r="1126" s="35" customFormat="1"/>
    <row r="1127" s="35" customFormat="1"/>
    <row r="1128" s="35" customFormat="1"/>
    <row r="1129" s="35" customFormat="1"/>
    <row r="1130" s="35" customFormat="1"/>
    <row r="1131" s="35" customFormat="1"/>
    <row r="1132" s="35" customFormat="1"/>
    <row r="1133" s="35" customFormat="1"/>
    <row r="1134" s="35" customFormat="1"/>
    <row r="1135" s="35" customFormat="1"/>
    <row r="1136" s="35" customFormat="1"/>
    <row r="1137" s="35" customFormat="1"/>
    <row r="1138" s="35" customFormat="1"/>
    <row r="1139" s="35" customFormat="1"/>
    <row r="1140" s="35" customFormat="1"/>
    <row r="1141" s="35" customFormat="1"/>
    <row r="1142" s="35" customFormat="1"/>
    <row r="1143" s="35" customFormat="1"/>
    <row r="1144" s="35" customFormat="1"/>
    <row r="1145" s="35" customFormat="1"/>
    <row r="1146" s="35" customFormat="1"/>
    <row r="1147" s="35" customFormat="1"/>
    <row r="1148" s="35" customFormat="1"/>
    <row r="1149" s="35" customFormat="1"/>
    <row r="1150" s="35" customFormat="1"/>
    <row r="1151" s="35" customFormat="1"/>
    <row r="1152" s="35" customFormat="1"/>
    <row r="1153" s="35" customFormat="1"/>
    <row r="1154" s="35" customFormat="1"/>
    <row r="1155" s="35" customFormat="1"/>
    <row r="1156" s="35" customFormat="1"/>
    <row r="1157" s="35" customFormat="1"/>
    <row r="1158" s="35" customFormat="1"/>
    <row r="1159" s="35" customFormat="1"/>
    <row r="1160" s="35" customFormat="1"/>
    <row r="1161" s="35" customFormat="1"/>
    <row r="1162" s="35" customFormat="1"/>
    <row r="1163" s="35" customFormat="1"/>
    <row r="1164" s="35" customFormat="1"/>
    <row r="1165" s="35" customFormat="1"/>
    <row r="1166" s="35" customFormat="1"/>
    <row r="1167" s="35" customFormat="1"/>
    <row r="1168" s="35" customFormat="1"/>
    <row r="1169" s="35" customFormat="1"/>
    <row r="1170" s="35" customFormat="1"/>
  </sheetData>
  <sheetProtection password="CE0A" sheet="1" objects="1" scenarios="1" formatCells="0" formatColumns="0" formatRows="0"/>
  <mergeCells count="342">
    <mergeCell ref="B458:G458"/>
    <mergeCell ref="B460:G460"/>
    <mergeCell ref="B469:G469"/>
    <mergeCell ref="B174:G174"/>
    <mergeCell ref="B176:G176"/>
    <mergeCell ref="B193:G193"/>
    <mergeCell ref="B195:G195"/>
    <mergeCell ref="B248:G248"/>
    <mergeCell ref="B381:G381"/>
    <mergeCell ref="B383:G383"/>
    <mergeCell ref="B424:G424"/>
    <mergeCell ref="B438:G438"/>
    <mergeCell ref="B439:G439"/>
    <mergeCell ref="B440:G440"/>
    <mergeCell ref="B429:G429"/>
    <mergeCell ref="B430:G430"/>
    <mergeCell ref="B431:G431"/>
    <mergeCell ref="B432:G432"/>
    <mergeCell ref="B433:G433"/>
    <mergeCell ref="B434:G434"/>
    <mergeCell ref="B435:G435"/>
    <mergeCell ref="B436:G436"/>
    <mergeCell ref="B437:G437"/>
    <mergeCell ref="B425:G425"/>
    <mergeCell ref="B119:G119"/>
    <mergeCell ref="B170:G170"/>
    <mergeCell ref="B165:G165"/>
    <mergeCell ref="B160:G160"/>
    <mergeCell ref="B159:G159"/>
    <mergeCell ref="B157:G157"/>
    <mergeCell ref="B156:G156"/>
    <mergeCell ref="B155:G155"/>
    <mergeCell ref="B154:G154"/>
    <mergeCell ref="B153:G153"/>
    <mergeCell ref="B132:G132"/>
    <mergeCell ref="B135:G135"/>
    <mergeCell ref="B136:G136"/>
    <mergeCell ref="B138:G138"/>
    <mergeCell ref="B139:G139"/>
    <mergeCell ref="B134:G134"/>
    <mergeCell ref="B123:G123"/>
    <mergeCell ref="B124:G124"/>
    <mergeCell ref="B125:G125"/>
    <mergeCell ref="B130:G130"/>
    <mergeCell ref="B131:G131"/>
    <mergeCell ref="B126:G126"/>
    <mergeCell ref="B166:G166"/>
    <mergeCell ref="B482:G482"/>
    <mergeCell ref="B483:G483"/>
    <mergeCell ref="B484:G484"/>
    <mergeCell ref="B475:G475"/>
    <mergeCell ref="B614:G614"/>
    <mergeCell ref="B569:G569"/>
    <mergeCell ref="B570:G570"/>
    <mergeCell ref="B571:G571"/>
    <mergeCell ref="B572:G572"/>
    <mergeCell ref="B573:G573"/>
    <mergeCell ref="B574:G574"/>
    <mergeCell ref="B575:G575"/>
    <mergeCell ref="B607:G607"/>
    <mergeCell ref="B612:G612"/>
    <mergeCell ref="B613:G613"/>
    <mergeCell ref="B603:G603"/>
    <mergeCell ref="B604:G604"/>
    <mergeCell ref="B605:G605"/>
    <mergeCell ref="B606:G606"/>
    <mergeCell ref="B608:G608"/>
    <mergeCell ref="B610:G610"/>
    <mergeCell ref="B566:G566"/>
    <mergeCell ref="B567:G567"/>
    <mergeCell ref="B568:G568"/>
    <mergeCell ref="B559:G559"/>
    <mergeCell ref="B560:G560"/>
    <mergeCell ref="B561:G561"/>
    <mergeCell ref="B556:G556"/>
    <mergeCell ref="B557:G557"/>
    <mergeCell ref="B558:G558"/>
    <mergeCell ref="B513:G513"/>
    <mergeCell ref="B514:G514"/>
    <mergeCell ref="B515:G515"/>
    <mergeCell ref="B516:G516"/>
    <mergeCell ref="B517:G517"/>
    <mergeCell ref="B518:G518"/>
    <mergeCell ref="B548:G548"/>
    <mergeCell ref="B549:G549"/>
    <mergeCell ref="B550:G550"/>
    <mergeCell ref="B551:G551"/>
    <mergeCell ref="B554:G554"/>
    <mergeCell ref="B522:G522"/>
    <mergeCell ref="B521:G521"/>
    <mergeCell ref="B510:G510"/>
    <mergeCell ref="B511:G511"/>
    <mergeCell ref="B512:G512"/>
    <mergeCell ref="B504:G504"/>
    <mergeCell ref="B505:G505"/>
    <mergeCell ref="B506:G506"/>
    <mergeCell ref="B507:G507"/>
    <mergeCell ref="B508:G508"/>
    <mergeCell ref="B509:G509"/>
    <mergeCell ref="B498:G498"/>
    <mergeCell ref="B499:G499"/>
    <mergeCell ref="B500:G500"/>
    <mergeCell ref="B501:G501"/>
    <mergeCell ref="B502:G502"/>
    <mergeCell ref="B503:G503"/>
    <mergeCell ref="B473:G473"/>
    <mergeCell ref="B474:G474"/>
    <mergeCell ref="B497:G497"/>
    <mergeCell ref="B476:G476"/>
    <mergeCell ref="B493:G493"/>
    <mergeCell ref="B494:G494"/>
    <mergeCell ref="B495:G495"/>
    <mergeCell ref="B496:G496"/>
    <mergeCell ref="B485:G485"/>
    <mergeCell ref="B486:G486"/>
    <mergeCell ref="B487:G487"/>
    <mergeCell ref="B488:G488"/>
    <mergeCell ref="B489:G489"/>
    <mergeCell ref="B490:G490"/>
    <mergeCell ref="B491:G491"/>
    <mergeCell ref="B477:G477"/>
    <mergeCell ref="B478:G478"/>
    <mergeCell ref="B479:G479"/>
    <mergeCell ref="B426:G426"/>
    <mergeCell ref="B427:G427"/>
    <mergeCell ref="B392:G392"/>
    <mergeCell ref="B396:G396"/>
    <mergeCell ref="B397:G397"/>
    <mergeCell ref="B398:G398"/>
    <mergeCell ref="B399:G399"/>
    <mergeCell ref="B400:G400"/>
    <mergeCell ref="B401:G401"/>
    <mergeCell ref="B402:G402"/>
    <mergeCell ref="B406:G406"/>
    <mergeCell ref="B407:G407"/>
    <mergeCell ref="B417:G417"/>
    <mergeCell ref="B418:G418"/>
    <mergeCell ref="B422:G422"/>
    <mergeCell ref="B421:G421"/>
    <mergeCell ref="B415:G415"/>
    <mergeCell ref="B416:G416"/>
    <mergeCell ref="B414:G414"/>
    <mergeCell ref="B413:G413"/>
    <mergeCell ref="B404:G404"/>
    <mergeCell ref="B405:G405"/>
    <mergeCell ref="B403:G403"/>
    <mergeCell ref="B347:G347"/>
    <mergeCell ref="B348:G348"/>
    <mergeCell ref="B350:G350"/>
    <mergeCell ref="B334:G334"/>
    <mergeCell ref="B335:G335"/>
    <mergeCell ref="B336:G336"/>
    <mergeCell ref="B337:G337"/>
    <mergeCell ref="B338:G338"/>
    <mergeCell ref="B339:G339"/>
    <mergeCell ref="B340:G340"/>
    <mergeCell ref="B341:G341"/>
    <mergeCell ref="B343:G343"/>
    <mergeCell ref="B322:G322"/>
    <mergeCell ref="B323:G323"/>
    <mergeCell ref="B324:G324"/>
    <mergeCell ref="B325:G325"/>
    <mergeCell ref="B329:G329"/>
    <mergeCell ref="B333:G333"/>
    <mergeCell ref="B344:G344"/>
    <mergeCell ref="B345:G345"/>
    <mergeCell ref="B346:G346"/>
    <mergeCell ref="B313:G313"/>
    <mergeCell ref="B314:G314"/>
    <mergeCell ref="B315:G315"/>
    <mergeCell ref="B316:G316"/>
    <mergeCell ref="B317:G317"/>
    <mergeCell ref="B318:G318"/>
    <mergeCell ref="B319:G319"/>
    <mergeCell ref="B320:G320"/>
    <mergeCell ref="B321:G321"/>
    <mergeCell ref="B307:G307"/>
    <mergeCell ref="B304:G304"/>
    <mergeCell ref="B305:G305"/>
    <mergeCell ref="B310:G310"/>
    <mergeCell ref="B311:G311"/>
    <mergeCell ref="B312:G312"/>
    <mergeCell ref="B251:G251"/>
    <mergeCell ref="B300:G300"/>
    <mergeCell ref="B269:G269"/>
    <mergeCell ref="B270:G270"/>
    <mergeCell ref="B298:G298"/>
    <mergeCell ref="B267:G267"/>
    <mergeCell ref="B268:G268"/>
    <mergeCell ref="B299:G299"/>
    <mergeCell ref="B261:G261"/>
    <mergeCell ref="B262:G262"/>
    <mergeCell ref="B263:G263"/>
    <mergeCell ref="B264:G264"/>
    <mergeCell ref="B265:G265"/>
    <mergeCell ref="B266:G266"/>
    <mergeCell ref="B306:G306"/>
    <mergeCell ref="B308:G308"/>
    <mergeCell ref="B54:G54"/>
    <mergeCell ref="B55:G55"/>
    <mergeCell ref="B189:G189"/>
    <mergeCell ref="B192:G192"/>
    <mergeCell ref="B256:G256"/>
    <mergeCell ref="B190:G190"/>
    <mergeCell ref="B303:G303"/>
    <mergeCell ref="B168:G168"/>
    <mergeCell ref="B169:G169"/>
    <mergeCell ref="B158:G158"/>
    <mergeCell ref="B56:G56"/>
    <mergeCell ref="B57:G57"/>
    <mergeCell ref="B58:G58"/>
    <mergeCell ref="B63:G63"/>
    <mergeCell ref="B64:G64"/>
    <mergeCell ref="B65:G65"/>
    <mergeCell ref="B66:G66"/>
    <mergeCell ref="B67:G67"/>
    <mergeCell ref="B196:G196"/>
    <mergeCell ref="B118:G118"/>
    <mergeCell ref="B302:G302"/>
    <mergeCell ref="B209:G209"/>
    <mergeCell ref="B301:G301"/>
    <mergeCell ref="B247:G247"/>
    <mergeCell ref="B51:G51"/>
    <mergeCell ref="B53:G53"/>
    <mergeCell ref="B3:G3"/>
    <mergeCell ref="B36:G36"/>
    <mergeCell ref="B38:G38"/>
    <mergeCell ref="B39:G39"/>
    <mergeCell ref="B41:G41"/>
    <mergeCell ref="B44:G44"/>
    <mergeCell ref="B42:G42"/>
    <mergeCell ref="B43:G43"/>
    <mergeCell ref="B47:G47"/>
    <mergeCell ref="B45:G45"/>
    <mergeCell ref="B46:G46"/>
    <mergeCell ref="B4:G4"/>
    <mergeCell ref="B5:G5"/>
    <mergeCell ref="B50:G50"/>
    <mergeCell ref="B6:G6"/>
    <mergeCell ref="B7:G7"/>
    <mergeCell ref="B9:G9"/>
    <mergeCell ref="B8:G8"/>
    <mergeCell ref="B52:G52"/>
    <mergeCell ref="B10:G10"/>
    <mergeCell ref="B18:G18"/>
    <mergeCell ref="B20:G20"/>
    <mergeCell ref="B201:G201"/>
    <mergeCell ref="B91:G91"/>
    <mergeCell ref="B80:G80"/>
    <mergeCell ref="B92:G92"/>
    <mergeCell ref="B68:G68"/>
    <mergeCell ref="B94:G94"/>
    <mergeCell ref="B73:G73"/>
    <mergeCell ref="B74:G74"/>
    <mergeCell ref="B76:G76"/>
    <mergeCell ref="B75:G75"/>
    <mergeCell ref="B77:G77"/>
    <mergeCell ref="B78:G78"/>
    <mergeCell ref="B79:G79"/>
    <mergeCell ref="B89:G89"/>
    <mergeCell ref="B90:G90"/>
    <mergeCell ref="B69:G69"/>
    <mergeCell ref="B70:G70"/>
    <mergeCell ref="B71:G71"/>
    <mergeCell ref="B93:G93"/>
    <mergeCell ref="B72:G72"/>
    <mergeCell ref="B82:G82"/>
    <mergeCell ref="B83:G83"/>
    <mergeCell ref="B84:G84"/>
    <mergeCell ref="B100:G100"/>
    <mergeCell ref="B207:G207"/>
    <mergeCell ref="B205:G205"/>
    <mergeCell ref="B2:G2"/>
    <mergeCell ref="B216:G216"/>
    <mergeCell ref="B217:G217"/>
    <mergeCell ref="B272:G272"/>
    <mergeCell ref="B273:G273"/>
    <mergeCell ref="B22:G22"/>
    <mergeCell ref="B34:G34"/>
    <mergeCell ref="B95:G95"/>
    <mergeCell ref="B96:G96"/>
    <mergeCell ref="B97:G97"/>
    <mergeCell ref="B115:G115"/>
    <mergeCell ref="B133:G133"/>
    <mergeCell ref="B102:G102"/>
    <mergeCell ref="B116:G116"/>
    <mergeCell ref="B137:G137"/>
    <mergeCell ref="B244:G244"/>
    <mergeCell ref="B246:G246"/>
    <mergeCell ref="B197:G197"/>
    <mergeCell ref="B198:G198"/>
    <mergeCell ref="B199:G199"/>
    <mergeCell ref="B200:G200"/>
    <mergeCell ref="B245:G245"/>
    <mergeCell ref="B372:G372"/>
    <mergeCell ref="B202:G202"/>
    <mergeCell ref="B374:G374"/>
    <mergeCell ref="B375:G375"/>
    <mergeCell ref="B370:G370"/>
    <mergeCell ref="B167:G167"/>
    <mergeCell ref="B211:G211"/>
    <mergeCell ref="B210:G210"/>
    <mergeCell ref="B127:G127"/>
    <mergeCell ref="B128:G128"/>
    <mergeCell ref="B129:G129"/>
    <mergeCell ref="B309:G309"/>
    <mergeCell ref="B203:G203"/>
    <mergeCell ref="B204:G204"/>
    <mergeCell ref="B242:G242"/>
    <mergeCell ref="B243:G243"/>
    <mergeCell ref="B212:G212"/>
    <mergeCell ref="B213:G213"/>
    <mergeCell ref="B214:G214"/>
    <mergeCell ref="B254:G254"/>
    <mergeCell ref="B255:G255"/>
    <mergeCell ref="B252:G252"/>
    <mergeCell ref="B253:G253"/>
    <mergeCell ref="B206:G206"/>
    <mergeCell ref="B373:G373"/>
    <mergeCell ref="B208:G208"/>
    <mergeCell ref="B376:G376"/>
    <mergeCell ref="B377:G377"/>
    <mergeCell ref="B378:G378"/>
    <mergeCell ref="B616:G616"/>
    <mergeCell ref="B349:G349"/>
    <mergeCell ref="B351:G351"/>
    <mergeCell ref="B354:G354"/>
    <mergeCell ref="B356:G356"/>
    <mergeCell ref="B360:G360"/>
    <mergeCell ref="B362:G362"/>
    <mergeCell ref="B409:G409"/>
    <mergeCell ref="B419:G419"/>
    <mergeCell ref="B552:G552"/>
    <mergeCell ref="B353:G353"/>
    <mergeCell ref="B358:G358"/>
    <mergeCell ref="B359:G359"/>
    <mergeCell ref="B366:G366"/>
    <mergeCell ref="B368:G368"/>
    <mergeCell ref="B369:G369"/>
    <mergeCell ref="B577:G577"/>
    <mergeCell ref="B578:G578"/>
    <mergeCell ref="B371:G371"/>
  </mergeCells>
  <hyperlinks>
    <hyperlink ref="B245:G245" r:id="rId1" display="For more information on how to write a TCAC Energy Survey Report, click here."/>
    <hyperlink ref="B302:G302" r:id="rId2" display="For more information on how to write a TCAC Existing Multifamily Assessment Report, click here."/>
  </hyperlinks>
  <printOptions horizontalCentered="1"/>
  <pageMargins left="0.3" right="0.3" top="0.5" bottom="0.5" header="0.3" footer="0.3"/>
  <pageSetup scale="66" fitToHeight="15" orientation="landscape" r:id="rId3"/>
  <headerFooter>
    <oddHeader>&amp;C&amp;12INSTRUCTIONS AND FAQS</oddHeader>
  </headerFooter>
  <rowBreaks count="11" manualBreakCount="11">
    <brk id="32" max="7" man="1"/>
    <brk id="35" max="7" man="1"/>
    <brk id="56" max="7" man="1"/>
    <brk id="117" max="7" man="1"/>
    <brk id="191" max="7" man="1"/>
    <brk id="246" max="7" man="1"/>
    <brk id="303" max="7" man="1"/>
    <brk id="355" max="7" man="1"/>
    <brk id="420" max="7" man="1"/>
    <brk id="492" max="7" man="1"/>
    <brk id="498" max="7"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U289"/>
  <sheetViews>
    <sheetView zoomScale="110" zoomScaleNormal="110" workbookViewId="0">
      <selection activeCell="B3" sqref="B3"/>
    </sheetView>
  </sheetViews>
  <sheetFormatPr defaultColWidth="8.85546875" defaultRowHeight="15"/>
  <cols>
    <col min="1" max="1" width="8.85546875" style="161"/>
    <col min="2" max="2" width="32.85546875" customWidth="1"/>
    <col min="3" max="3" width="40.140625" customWidth="1"/>
    <col min="4" max="4" width="60" customWidth="1"/>
    <col min="5" max="5" width="18.28515625" style="161" customWidth="1"/>
    <col min="6" max="19" width="8.85546875" style="161"/>
    <col min="20" max="20" width="10.140625" style="161" customWidth="1"/>
    <col min="21" max="99" width="8.85546875" style="161"/>
  </cols>
  <sheetData>
    <row r="1" spans="1:99" s="161" customFormat="1"/>
    <row r="2" spans="1:99" s="161" customFormat="1" ht="15.75" thickBot="1">
      <c r="B2" s="163"/>
    </row>
    <row r="3" spans="1:99" s="140" customFormat="1" ht="15.75" thickBot="1">
      <c r="A3" s="162"/>
      <c r="B3" s="137" t="s">
        <v>296</v>
      </c>
      <c r="C3" s="138" t="s">
        <v>245</v>
      </c>
      <c r="D3" s="139" t="s">
        <v>297</v>
      </c>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row>
    <row r="4" spans="1:99" ht="126">
      <c r="B4" s="716" t="s">
        <v>298</v>
      </c>
      <c r="C4" s="253" t="s">
        <v>299</v>
      </c>
      <c r="D4" s="254" t="s">
        <v>642</v>
      </c>
    </row>
    <row r="5" spans="1:99" ht="15.75">
      <c r="B5" s="717"/>
      <c r="C5" s="255" t="s">
        <v>300</v>
      </c>
      <c r="D5" s="105" t="s">
        <v>471</v>
      </c>
    </row>
    <row r="6" spans="1:99" ht="31.5">
      <c r="B6" s="718" t="s">
        <v>301</v>
      </c>
      <c r="C6" s="256" t="s">
        <v>302</v>
      </c>
      <c r="D6" s="257" t="s">
        <v>303</v>
      </c>
    </row>
    <row r="7" spans="1:99" ht="47.25">
      <c r="B7" s="718"/>
      <c r="C7" s="256" t="s">
        <v>304</v>
      </c>
      <c r="D7" s="257" t="s">
        <v>305</v>
      </c>
    </row>
    <row r="8" spans="1:99" ht="47.25">
      <c r="B8" s="718"/>
      <c r="C8" s="258" t="s">
        <v>306</v>
      </c>
      <c r="D8" s="257" t="s">
        <v>307</v>
      </c>
    </row>
    <row r="9" spans="1:99" ht="18.75" customHeight="1">
      <c r="B9" s="718"/>
      <c r="C9" s="256" t="s">
        <v>308</v>
      </c>
      <c r="D9" s="259" t="s">
        <v>407</v>
      </c>
    </row>
    <row r="10" spans="1:99" ht="15.75">
      <c r="B10" s="718"/>
      <c r="C10" s="260" t="s">
        <v>256</v>
      </c>
      <c r="D10" s="259" t="s">
        <v>309</v>
      </c>
    </row>
    <row r="11" spans="1:99" ht="15.75">
      <c r="B11" s="718"/>
      <c r="C11" s="260" t="s">
        <v>310</v>
      </c>
      <c r="D11" s="257" t="s">
        <v>259</v>
      </c>
    </row>
    <row r="12" spans="1:99" ht="32.25" customHeight="1">
      <c r="B12" s="718"/>
      <c r="C12" s="261" t="s">
        <v>260</v>
      </c>
      <c r="D12" s="257" t="s">
        <v>261</v>
      </c>
    </row>
    <row r="13" spans="1:99" ht="33" customHeight="1" thickBot="1">
      <c r="B13" s="719"/>
      <c r="C13" s="262" t="s">
        <v>262</v>
      </c>
      <c r="D13" s="263" t="s">
        <v>263</v>
      </c>
    </row>
    <row r="14" spans="1:99" s="161" customFormat="1"/>
    <row r="15" spans="1:99" s="161" customFormat="1"/>
    <row r="16" spans="1:99" s="161" customFormat="1"/>
    <row r="17" s="161" customFormat="1"/>
    <row r="18" s="161" customFormat="1"/>
    <row r="19" s="161" customFormat="1"/>
    <row r="20" s="161" customFormat="1"/>
    <row r="21" s="161" customFormat="1"/>
    <row r="22" s="161" customFormat="1"/>
    <row r="23" s="161" customFormat="1"/>
    <row r="24" s="161" customFormat="1"/>
    <row r="25" s="161" customFormat="1"/>
    <row r="26" s="161" customFormat="1"/>
    <row r="27" s="161" customFormat="1"/>
    <row r="28" s="161" customFormat="1"/>
    <row r="29" s="161" customFormat="1"/>
    <row r="30" s="161" customFormat="1"/>
    <row r="31" s="161" customFormat="1"/>
    <row r="32" s="161" customFormat="1"/>
    <row r="33" s="161" customFormat="1"/>
    <row r="34" s="161" customFormat="1"/>
    <row r="35" s="161" customFormat="1"/>
    <row r="36" s="161" customFormat="1"/>
    <row r="37" s="161" customFormat="1"/>
    <row r="38" s="161" customFormat="1"/>
    <row r="39" s="161" customFormat="1"/>
    <row r="40" s="161" customFormat="1"/>
    <row r="41" s="161" customFormat="1"/>
    <row r="42" s="161" customFormat="1"/>
    <row r="43" s="161" customFormat="1"/>
    <row r="44" s="161" customFormat="1"/>
    <row r="45" s="161" customFormat="1"/>
    <row r="46" s="161" customFormat="1"/>
    <row r="47" s="161" customFormat="1"/>
    <row r="48" s="161" customFormat="1"/>
    <row r="49" s="161" customFormat="1"/>
    <row r="50" s="161" customFormat="1"/>
    <row r="51" s="161" customFormat="1"/>
    <row r="52" s="161" customFormat="1"/>
    <row r="53" s="161" customFormat="1"/>
    <row r="54" s="161" customFormat="1"/>
    <row r="55" s="161" customFormat="1"/>
    <row r="56" s="161" customFormat="1"/>
    <row r="57" s="161" customFormat="1"/>
    <row r="58" s="161" customFormat="1"/>
    <row r="59" s="161" customFormat="1"/>
    <row r="60" s="161" customFormat="1"/>
    <row r="61" s="161" customFormat="1"/>
    <row r="62" s="161" customFormat="1"/>
    <row r="63" s="161" customFormat="1"/>
    <row r="64" s="161" customFormat="1"/>
    <row r="65" s="161" customFormat="1"/>
    <row r="66" s="161" customFormat="1"/>
    <row r="67" s="161" customFormat="1"/>
    <row r="68" s="161" customFormat="1"/>
    <row r="69" s="161" customFormat="1"/>
    <row r="70" s="161" customFormat="1"/>
    <row r="71" s="161" customFormat="1"/>
    <row r="72" s="161" customFormat="1"/>
    <row r="73" s="161" customFormat="1"/>
    <row r="74" s="161" customFormat="1"/>
    <row r="75" s="161" customFormat="1"/>
    <row r="76" s="161" customFormat="1"/>
    <row r="77" s="161" customFormat="1"/>
    <row r="78" s="161" customFormat="1"/>
    <row r="79" s="161" customFormat="1"/>
    <row r="80" s="161" customFormat="1"/>
    <row r="81" s="161" customFormat="1"/>
    <row r="82" s="161" customFormat="1"/>
    <row r="83" s="161" customFormat="1"/>
    <row r="84" s="161" customFormat="1"/>
    <row r="85" s="161" customFormat="1"/>
    <row r="86" s="161" customFormat="1"/>
    <row r="87" s="161" customFormat="1"/>
    <row r="88" s="161" customFormat="1"/>
    <row r="89" s="161" customFormat="1"/>
    <row r="90" s="161" customFormat="1"/>
    <row r="91" s="161" customFormat="1"/>
    <row r="92" s="161" customFormat="1"/>
    <row r="93" s="161" customFormat="1"/>
    <row r="94" s="161" customFormat="1"/>
    <row r="95" s="161" customFormat="1"/>
    <row r="96" s="161" customFormat="1"/>
    <row r="97" s="161" customFormat="1"/>
    <row r="98" s="161" customFormat="1"/>
    <row r="99" s="161" customFormat="1"/>
    <row r="100" s="161" customFormat="1"/>
    <row r="101" s="161" customFormat="1"/>
    <row r="102" s="161" customFormat="1"/>
    <row r="103" s="161" customFormat="1"/>
    <row r="104" s="161" customFormat="1"/>
    <row r="105" s="161" customFormat="1"/>
    <row r="106" s="161" customFormat="1"/>
    <row r="107" s="161" customFormat="1"/>
    <row r="108" s="161" customFormat="1"/>
    <row r="109" s="161" customFormat="1"/>
    <row r="110" s="161" customFormat="1"/>
    <row r="111" s="161" customFormat="1"/>
    <row r="112" s="161" customFormat="1"/>
    <row r="113" s="161" customFormat="1"/>
    <row r="114" s="161" customFormat="1"/>
    <row r="115" s="161" customFormat="1"/>
    <row r="116" s="161" customFormat="1"/>
    <row r="117" s="161" customFormat="1"/>
    <row r="118" s="161" customFormat="1"/>
    <row r="119" s="161" customFormat="1"/>
    <row r="120" s="161" customFormat="1"/>
    <row r="121" s="161" customFormat="1"/>
    <row r="122" s="161" customFormat="1"/>
    <row r="123" s="161" customFormat="1"/>
    <row r="124" s="161" customFormat="1"/>
    <row r="125" s="161" customFormat="1"/>
    <row r="126" s="161" customFormat="1"/>
    <row r="127" s="161" customFormat="1"/>
    <row r="128" s="161" customFormat="1"/>
    <row r="129" s="161" customFormat="1"/>
    <row r="130" s="161" customFormat="1"/>
    <row r="131" s="161" customFormat="1"/>
    <row r="132" s="161" customFormat="1"/>
    <row r="133" s="161" customFormat="1"/>
    <row r="134" s="161" customFormat="1"/>
    <row r="135" s="161" customFormat="1"/>
    <row r="136" s="161" customFormat="1"/>
    <row r="137" s="161" customFormat="1"/>
    <row r="138" s="161" customFormat="1"/>
    <row r="139" s="161" customFormat="1"/>
    <row r="140" s="161" customFormat="1"/>
    <row r="141" s="161" customFormat="1"/>
    <row r="142" s="161" customFormat="1"/>
    <row r="143" s="161" customFormat="1"/>
    <row r="144" s="161" customFormat="1"/>
    <row r="145" s="161" customFormat="1"/>
    <row r="146" s="161" customFormat="1"/>
    <row r="147" s="161" customFormat="1"/>
    <row r="148" s="161" customFormat="1"/>
    <row r="149" s="161" customFormat="1"/>
    <row r="150" s="161" customFormat="1"/>
    <row r="151" s="161" customFormat="1"/>
    <row r="152" s="161" customFormat="1"/>
    <row r="153" s="161" customFormat="1"/>
    <row r="154" s="161" customFormat="1"/>
    <row r="155" s="161" customFormat="1"/>
    <row r="156" s="161" customFormat="1"/>
    <row r="157" s="161" customFormat="1"/>
    <row r="158" s="161" customFormat="1"/>
    <row r="159" s="161" customFormat="1"/>
    <row r="160" s="161" customFormat="1"/>
    <row r="161" s="161" customFormat="1"/>
    <row r="162" s="161" customFormat="1"/>
    <row r="163" s="161" customFormat="1"/>
    <row r="164" s="161" customFormat="1"/>
    <row r="165" s="161" customFormat="1"/>
    <row r="166" s="161" customFormat="1"/>
    <row r="167" s="161" customFormat="1"/>
    <row r="168" s="161" customFormat="1"/>
    <row r="169" s="161" customFormat="1"/>
    <row r="170" s="161" customFormat="1"/>
    <row r="171" s="161" customFormat="1"/>
    <row r="172" s="161" customFormat="1"/>
    <row r="173" s="161" customFormat="1"/>
    <row r="174" s="161" customFormat="1"/>
    <row r="175" s="161" customFormat="1"/>
    <row r="176" s="161" customFormat="1"/>
    <row r="177" s="161" customFormat="1"/>
    <row r="178" s="161" customFormat="1"/>
    <row r="179" s="161" customFormat="1"/>
    <row r="180" s="161" customFormat="1"/>
    <row r="181" s="161" customFormat="1"/>
    <row r="182" s="161" customFormat="1"/>
    <row r="183" s="161" customFormat="1"/>
    <row r="184" s="161" customFormat="1"/>
    <row r="185" s="161" customFormat="1"/>
    <row r="186" s="161" customFormat="1"/>
    <row r="187" s="161" customFormat="1"/>
    <row r="188" s="161" customFormat="1"/>
    <row r="189" s="161" customFormat="1"/>
    <row r="190" s="161" customFormat="1"/>
    <row r="191" s="161" customFormat="1"/>
    <row r="192" s="161" customFormat="1"/>
    <row r="193" s="161" customFormat="1"/>
    <row r="194" s="161" customFormat="1"/>
    <row r="195" s="161" customFormat="1"/>
    <row r="196" s="161" customFormat="1"/>
    <row r="197" s="161" customFormat="1"/>
    <row r="198" s="161" customFormat="1"/>
    <row r="199" s="161" customFormat="1"/>
    <row r="200" s="161" customFormat="1"/>
    <row r="201" s="161" customFormat="1"/>
    <row r="202" s="161" customFormat="1"/>
    <row r="203" s="161" customFormat="1"/>
    <row r="204" s="161" customFormat="1"/>
    <row r="205" s="161" customFormat="1"/>
    <row r="206" s="161" customFormat="1"/>
    <row r="207" s="161" customFormat="1"/>
    <row r="208" s="161" customFormat="1"/>
    <row r="209" s="161" customFormat="1"/>
    <row r="210" s="161" customFormat="1"/>
    <row r="211" s="161" customFormat="1"/>
    <row r="212" s="161" customFormat="1"/>
    <row r="213" s="161" customFormat="1"/>
    <row r="214" s="161" customFormat="1"/>
    <row r="215" s="161" customFormat="1"/>
    <row r="216" s="161" customFormat="1"/>
    <row r="217" s="161" customFormat="1"/>
    <row r="218" s="161" customFormat="1"/>
    <row r="219" s="161" customFormat="1"/>
    <row r="220" s="161" customFormat="1"/>
    <row r="221" s="161" customFormat="1"/>
    <row r="222" s="161" customFormat="1"/>
    <row r="223" s="161" customFormat="1"/>
    <row r="224" s="161" customFormat="1"/>
    <row r="225" s="161" customFormat="1"/>
    <row r="226" s="161" customFormat="1"/>
    <row r="227" s="161" customFormat="1"/>
    <row r="228" s="161" customFormat="1"/>
    <row r="229" s="161" customFormat="1"/>
    <row r="230" s="161" customFormat="1"/>
    <row r="231" s="161" customFormat="1"/>
    <row r="232" s="161" customFormat="1"/>
    <row r="233" s="161" customFormat="1"/>
    <row r="234" s="161" customFormat="1"/>
    <row r="235" s="161" customFormat="1"/>
    <row r="236" s="161" customFormat="1"/>
    <row r="237" s="161" customFormat="1"/>
    <row r="238" s="161" customFormat="1"/>
    <row r="239" s="161" customFormat="1"/>
    <row r="240" s="161" customFormat="1"/>
    <row r="241" s="161" customFormat="1"/>
    <row r="242" s="161" customFormat="1"/>
    <row r="243" s="161" customFormat="1"/>
    <row r="244" s="161" customFormat="1"/>
    <row r="245" s="161" customFormat="1"/>
    <row r="246" s="161" customFormat="1"/>
    <row r="247" s="161" customFormat="1"/>
    <row r="248" s="161" customFormat="1"/>
    <row r="249" s="161" customFormat="1"/>
    <row r="250" s="161" customFormat="1"/>
    <row r="251" s="161" customFormat="1"/>
    <row r="252" s="161" customFormat="1"/>
    <row r="253" s="161" customFormat="1"/>
    <row r="254" s="161" customFormat="1"/>
    <row r="255" s="161" customFormat="1"/>
    <row r="256" s="161" customFormat="1"/>
    <row r="257" s="161" customFormat="1"/>
    <row r="258" s="161" customFormat="1"/>
    <row r="259" s="161" customFormat="1"/>
    <row r="260" s="161" customFormat="1"/>
    <row r="261" s="161" customFormat="1"/>
    <row r="262" s="161" customFormat="1"/>
    <row r="263" s="161" customFormat="1"/>
    <row r="264" s="161" customFormat="1"/>
    <row r="265" s="161" customFormat="1"/>
    <row r="266" s="161" customFormat="1"/>
    <row r="267" s="161" customFormat="1"/>
    <row r="268" s="161" customFormat="1"/>
    <row r="269" s="161" customFormat="1"/>
    <row r="270" s="161" customFormat="1"/>
    <row r="271" s="161" customFormat="1"/>
    <row r="272" s="161" customFormat="1"/>
    <row r="273" s="161" customFormat="1"/>
    <row r="274" s="161" customFormat="1"/>
    <row r="275" s="161" customFormat="1"/>
    <row r="276" s="161" customFormat="1"/>
    <row r="277" s="161" customFormat="1"/>
    <row r="278" s="161" customFormat="1"/>
    <row r="279" s="161" customFormat="1"/>
    <row r="280" s="161" customFormat="1"/>
    <row r="281" s="161" customFormat="1"/>
    <row r="282" s="161" customFormat="1"/>
    <row r="283" s="161" customFormat="1"/>
    <row r="284" s="161" customFormat="1"/>
    <row r="285" s="161" customFormat="1"/>
    <row r="286" s="161" customFormat="1"/>
    <row r="287" s="161" customFormat="1"/>
    <row r="288" s="161" customFormat="1"/>
    <row r="289" s="161" customFormat="1"/>
  </sheetData>
  <sheetProtection password="CE0A" sheet="1" objects="1" scenarios="1"/>
  <mergeCells count="2">
    <mergeCell ref="B4:B5"/>
    <mergeCell ref="B6:B13"/>
  </mergeCells>
  <printOptions horizontalCentered="1"/>
  <pageMargins left="0.5" right="0.5" top="1" bottom="0.5" header="0.5" footer="0.3"/>
  <pageSetup scale="89" orientation="landscape" r:id="rId1"/>
  <headerFooter>
    <oddHeader xml:space="preserve">&amp;C&amp;12NEW CONSTRUCTION VERIFICATION
TEAM PROFESSIONAL QUALIFICATIONS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AV266"/>
  <sheetViews>
    <sheetView zoomScaleNormal="100" workbookViewId="0">
      <selection activeCell="C3" sqref="C3:D3"/>
    </sheetView>
  </sheetViews>
  <sheetFormatPr defaultColWidth="9.140625" defaultRowHeight="15"/>
  <cols>
    <col min="1" max="1" width="3.42578125" style="21" customWidth="1"/>
    <col min="2" max="2" width="25.42578125" style="21" customWidth="1"/>
    <col min="3" max="3" width="32.85546875" style="21" customWidth="1"/>
    <col min="4" max="4" width="27.140625" style="21" customWidth="1"/>
    <col min="5" max="5" width="39.28515625" style="21" customWidth="1"/>
    <col min="6" max="6" width="19.7109375" style="21" customWidth="1"/>
    <col min="7" max="7" width="22.5703125" style="21" customWidth="1"/>
    <col min="8" max="8" width="2.85546875" style="35" customWidth="1"/>
    <col min="9" max="48" width="9.140625" style="35"/>
    <col min="49" max="16384" width="9.140625" style="21"/>
  </cols>
  <sheetData>
    <row r="1" spans="2:11" s="35" customFormat="1" ht="9" customHeight="1" thickBot="1"/>
    <row r="2" spans="2:11" ht="15" customHeight="1" thickBot="1">
      <c r="B2" s="509" t="s">
        <v>63</v>
      </c>
      <c r="C2" s="510"/>
      <c r="D2" s="510"/>
      <c r="E2" s="510"/>
      <c r="F2" s="510"/>
      <c r="G2" s="511"/>
    </row>
    <row r="3" spans="2:11" ht="15.75" thickBot="1">
      <c r="B3" s="22" t="s">
        <v>331</v>
      </c>
      <c r="C3" s="562"/>
      <c r="D3" s="563"/>
      <c r="E3" s="22" t="s">
        <v>332</v>
      </c>
      <c r="F3" s="562"/>
      <c r="G3" s="563"/>
      <c r="I3" s="40"/>
      <c r="J3" s="40"/>
      <c r="K3" s="40"/>
    </row>
    <row r="4" spans="2:11" ht="15.75" thickBot="1">
      <c r="B4" s="27" t="s">
        <v>333</v>
      </c>
      <c r="C4" s="562"/>
      <c r="D4" s="563"/>
      <c r="E4" s="55" t="s">
        <v>334</v>
      </c>
      <c r="F4" s="567"/>
      <c r="G4" s="568"/>
      <c r="I4" s="40"/>
      <c r="J4" s="40"/>
      <c r="K4" s="40"/>
    </row>
    <row r="5" spans="2:11" ht="30.75" customHeight="1" thickBot="1">
      <c r="B5" s="181" t="s">
        <v>641</v>
      </c>
      <c r="C5" s="572"/>
      <c r="D5" s="573"/>
      <c r="E5" s="180" t="s">
        <v>335</v>
      </c>
      <c r="F5" s="577"/>
      <c r="G5" s="578"/>
      <c r="I5" s="40"/>
      <c r="J5" s="40"/>
      <c r="K5" s="40"/>
    </row>
    <row r="6" spans="2:11" ht="15.75" thickBot="1">
      <c r="B6" s="155" t="s">
        <v>100</v>
      </c>
      <c r="C6" s="562"/>
      <c r="D6" s="571"/>
      <c r="E6" s="22" t="s">
        <v>55</v>
      </c>
      <c r="F6" s="317"/>
      <c r="G6" s="318" t="str">
        <f>'Instructions and FAQs'!B3</f>
        <v>v 1.3</v>
      </c>
      <c r="I6" s="40"/>
      <c r="J6" s="40"/>
      <c r="K6" s="40"/>
    </row>
    <row r="7" spans="2:11" ht="0.75" customHeight="1" thickBot="1">
      <c r="B7" s="22" t="s">
        <v>55</v>
      </c>
      <c r="C7" s="569">
        <f ca="1">TODAY()</f>
        <v>42047</v>
      </c>
      <c r="D7" s="570"/>
      <c r="E7" s="574"/>
      <c r="F7" s="575"/>
      <c r="G7" s="576"/>
      <c r="I7" s="40"/>
      <c r="J7" s="40"/>
      <c r="K7" s="40"/>
    </row>
    <row r="8" spans="2:11" ht="6" customHeight="1" thickBot="1">
      <c r="B8" s="23"/>
      <c r="C8" s="24"/>
      <c r="D8" s="24"/>
      <c r="E8" s="25"/>
      <c r="F8" s="24"/>
      <c r="G8" s="26"/>
      <c r="I8" s="40"/>
      <c r="J8" s="40"/>
      <c r="K8" s="40"/>
    </row>
    <row r="9" spans="2:11" s="35" customFormat="1">
      <c r="B9" s="564" t="s">
        <v>324</v>
      </c>
      <c r="C9" s="565"/>
      <c r="D9" s="565"/>
      <c r="E9" s="565"/>
      <c r="F9" s="565"/>
      <c r="G9" s="566"/>
      <c r="I9" s="40"/>
      <c r="J9" s="40"/>
      <c r="K9" s="40"/>
    </row>
    <row r="10" spans="2:11" s="35" customFormat="1">
      <c r="B10" s="534" t="s">
        <v>354</v>
      </c>
      <c r="C10" s="535"/>
      <c r="D10" s="535"/>
      <c r="E10" s="535"/>
      <c r="F10" s="535"/>
      <c r="G10" s="536"/>
      <c r="I10" s="40"/>
      <c r="J10" s="40"/>
      <c r="K10" s="40"/>
    </row>
    <row r="11" spans="2:11" s="35" customFormat="1" ht="22.5" customHeight="1">
      <c r="B11" s="247" t="s">
        <v>611</v>
      </c>
      <c r="C11" s="186"/>
      <c r="D11" s="186"/>
      <c r="E11" s="186"/>
      <c r="F11" s="186"/>
      <c r="G11" s="187"/>
      <c r="I11" s="40"/>
      <c r="J11" s="40"/>
      <c r="K11" s="40"/>
    </row>
    <row r="12" spans="2:11" s="35" customFormat="1">
      <c r="B12" s="188"/>
      <c r="C12" s="189"/>
      <c r="D12" s="190" t="s">
        <v>45</v>
      </c>
      <c r="E12" s="184" t="s">
        <v>0</v>
      </c>
      <c r="F12" s="191"/>
      <c r="G12" s="187"/>
      <c r="I12" s="40"/>
      <c r="J12" s="40"/>
      <c r="K12" s="40"/>
    </row>
    <row r="13" spans="2:11" s="35" customFormat="1" ht="39.75" customHeight="1">
      <c r="B13" s="548" t="s">
        <v>337</v>
      </c>
      <c r="C13" s="549"/>
      <c r="D13" s="549"/>
      <c r="E13" s="549"/>
      <c r="F13" s="549"/>
      <c r="G13" s="550"/>
      <c r="I13" s="40"/>
    </row>
    <row r="14" spans="2:11" ht="15" hidden="1" customHeight="1" thickBot="1">
      <c r="B14" s="554" t="s">
        <v>31</v>
      </c>
      <c r="C14" s="555"/>
      <c r="D14" s="555"/>
      <c r="E14" s="555"/>
      <c r="F14" s="555"/>
      <c r="G14" s="556"/>
      <c r="I14" s="40"/>
    </row>
    <row r="15" spans="2:11" s="35" customFormat="1" ht="15" hidden="1" customHeight="1">
      <c r="B15" s="537" t="s">
        <v>585</v>
      </c>
      <c r="C15" s="538"/>
      <c r="D15" s="538"/>
      <c r="E15" s="538"/>
      <c r="F15" s="538"/>
      <c r="G15" s="539"/>
      <c r="I15" s="40"/>
    </row>
    <row r="16" spans="2:11" s="35" customFormat="1" ht="15" hidden="1" customHeight="1">
      <c r="B16" s="355" t="s">
        <v>584</v>
      </c>
      <c r="C16" s="352"/>
      <c r="D16" s="352"/>
      <c r="E16" s="352"/>
      <c r="F16" s="352"/>
      <c r="G16" s="356"/>
    </row>
    <row r="17" spans="2:7" s="35" customFormat="1" ht="15" hidden="1" customHeight="1">
      <c r="B17" s="355"/>
      <c r="C17" s="352"/>
      <c r="D17" s="352"/>
      <c r="E17" s="352"/>
      <c r="F17" s="352"/>
      <c r="G17" s="356"/>
    </row>
    <row r="18" spans="2:7" s="35" customFormat="1" ht="15" hidden="1" customHeight="1">
      <c r="B18" s="355"/>
      <c r="C18" s="353" t="s">
        <v>586</v>
      </c>
      <c r="D18" s="352"/>
      <c r="E18" s="352"/>
      <c r="F18" s="352"/>
      <c r="G18" s="356"/>
    </row>
    <row r="19" spans="2:7" s="35" customFormat="1" ht="15" hidden="1" customHeight="1">
      <c r="B19" s="185"/>
      <c r="C19" s="186" t="s">
        <v>371</v>
      </c>
      <c r="D19" s="186"/>
      <c r="E19" s="41"/>
      <c r="F19" s="164" t="str">
        <f>CALCS!B9 &amp;" points earned"</f>
        <v>0 points earned</v>
      </c>
      <c r="G19" s="187"/>
    </row>
    <row r="20" spans="2:7" s="35" customFormat="1" ht="15" hidden="1" customHeight="1">
      <c r="B20" s="185"/>
      <c r="C20" s="530" t="s">
        <v>578</v>
      </c>
      <c r="D20" s="530"/>
      <c r="E20" s="206"/>
      <c r="F20" s="186"/>
      <c r="G20" s="187"/>
    </row>
    <row r="21" spans="2:7" s="35" customFormat="1" ht="15" hidden="1" customHeight="1">
      <c r="B21" s="185"/>
      <c r="C21" s="353" t="s">
        <v>587</v>
      </c>
      <c r="D21" s="350"/>
      <c r="E21" s="206"/>
      <c r="F21" s="186"/>
      <c r="G21" s="187"/>
    </row>
    <row r="22" spans="2:7" s="35" customFormat="1" ht="15" hidden="1" customHeight="1">
      <c r="B22" s="185"/>
      <c r="C22" s="186" t="s">
        <v>588</v>
      </c>
      <c r="D22" s="350"/>
      <c r="E22" s="354"/>
      <c r="F22" s="186"/>
      <c r="G22" s="187"/>
    </row>
    <row r="23" spans="2:7" s="35" customFormat="1" ht="15" hidden="1" customHeight="1">
      <c r="B23" s="185"/>
      <c r="C23" s="357" t="s">
        <v>592</v>
      </c>
      <c r="D23" s="350"/>
      <c r="E23" s="354"/>
      <c r="F23" s="186"/>
      <c r="G23" s="187"/>
    </row>
    <row r="24" spans="2:7" s="35" customFormat="1" ht="15" hidden="1" customHeight="1">
      <c r="B24" s="185"/>
      <c r="C24" s="357" t="s">
        <v>593</v>
      </c>
      <c r="D24" s="350"/>
      <c r="E24" s="354"/>
      <c r="F24" s="186"/>
      <c r="G24" s="187"/>
    </row>
    <row r="25" spans="2:7" s="35" customFormat="1" ht="15" hidden="1" customHeight="1">
      <c r="B25" s="185"/>
      <c r="C25" s="186" t="s">
        <v>589</v>
      </c>
      <c r="D25" s="186"/>
      <c r="E25" s="358">
        <f>IF(ISBLANK(E23),0%,(((E22)/((E24*29.3)+E23))))</f>
        <v>0</v>
      </c>
      <c r="F25" s="164" t="str">
        <f>CALCS!D9 &amp;" points earned"</f>
        <v>0 points earned</v>
      </c>
      <c r="G25" s="187"/>
    </row>
    <row r="26" spans="2:7" s="35" customFormat="1" ht="15" hidden="1" customHeight="1">
      <c r="B26" s="185"/>
      <c r="C26" s="530" t="s">
        <v>590</v>
      </c>
      <c r="D26" s="530"/>
      <c r="E26" s="206"/>
      <c r="F26" s="186"/>
      <c r="G26" s="187"/>
    </row>
    <row r="27" spans="2:7" s="35" customFormat="1" ht="15" hidden="1" customHeight="1">
      <c r="B27" s="185"/>
      <c r="C27" s="353" t="s">
        <v>591</v>
      </c>
      <c r="D27" s="350"/>
      <c r="E27" s="206"/>
      <c r="F27" s="186"/>
      <c r="G27" s="187"/>
    </row>
    <row r="28" spans="2:7" s="35" customFormat="1" ht="15" hidden="1" customHeight="1">
      <c r="B28" s="185"/>
      <c r="C28" s="186" t="s">
        <v>52</v>
      </c>
      <c r="D28" s="186"/>
      <c r="E28" s="41" t="s">
        <v>46</v>
      </c>
      <c r="F28" s="164" t="str">
        <f>CALCS!B32 &amp;" points earned"</f>
        <v>0 points earned</v>
      </c>
      <c r="G28" s="187"/>
    </row>
    <row r="29" spans="2:7" s="35" customFormat="1" ht="15" hidden="1" customHeight="1">
      <c r="B29" s="185"/>
      <c r="C29" s="186"/>
      <c r="D29" s="186"/>
      <c r="E29" s="206"/>
      <c r="F29" s="186"/>
      <c r="G29" s="187"/>
    </row>
    <row r="30" spans="2:7" s="35" customFormat="1" ht="15" hidden="1" customHeight="1">
      <c r="B30" s="207"/>
      <c r="C30" s="208" t="s">
        <v>30</v>
      </c>
      <c r="D30" s="208"/>
      <c r="E30" s="208"/>
      <c r="F30" s="208"/>
      <c r="G30" s="209"/>
    </row>
    <row r="31" spans="2:7" s="35" customFormat="1" ht="15" hidden="1" customHeight="1">
      <c r="B31" s="210"/>
      <c r="C31" s="211" t="s">
        <v>579</v>
      </c>
      <c r="D31" s="211"/>
      <c r="E31" s="186"/>
      <c r="F31" s="212"/>
      <c r="G31" s="213"/>
    </row>
    <row r="32" spans="2:7" s="35" customFormat="1" ht="15" hidden="1" customHeight="1">
      <c r="B32" s="210"/>
      <c r="C32" s="211" t="s">
        <v>75</v>
      </c>
      <c r="D32" s="211"/>
      <c r="E32" s="186"/>
      <c r="F32" s="212"/>
      <c r="G32" s="213"/>
    </row>
    <row r="33" spans="2:7" s="35" customFormat="1" ht="15" hidden="1" customHeight="1">
      <c r="B33" s="210"/>
      <c r="C33" s="211" t="str">
        <f>IF(AND(ISBLANK(E22),ISBLANK(E19))," ",IF(ISBLANK(E22),"CF1-R","CUAC"))</f>
        <v xml:space="preserve"> </v>
      </c>
      <c r="D33" s="186"/>
      <c r="E33" s="186"/>
      <c r="F33" s="212"/>
      <c r="G33" s="213"/>
    </row>
    <row r="34" spans="2:7" s="35" customFormat="1" ht="15" hidden="1" customHeight="1">
      <c r="B34" s="210"/>
      <c r="C34" s="211" t="str">
        <f>IF(E28="None"," ",IF(E28="GreenPoint Rating (less than 100 Points)","Initial Green Point Rating Checklist",IF(E28="GreenPoint Rating (100-124 Points)","Initial Green Point Rating Checklist",IF(E28="GreenPoint Rating (125+ Points)","Initial Green Point Rating Checklist",IF(E28="Enterprise Green Communities","Initial Green Communities Checklist","Initial LEED Checklist")))))</f>
        <v xml:space="preserve"> </v>
      </c>
      <c r="D34" s="186"/>
      <c r="E34" s="186"/>
      <c r="F34" s="212"/>
      <c r="G34" s="213"/>
    </row>
    <row r="35" spans="2:7" s="35" customFormat="1" ht="15" hidden="1" customHeight="1" thickBot="1">
      <c r="B35" s="542" t="s">
        <v>355</v>
      </c>
      <c r="C35" s="543"/>
      <c r="D35" s="543"/>
      <c r="E35" s="543"/>
      <c r="F35" s="543"/>
      <c r="G35" s="544"/>
    </row>
    <row r="36" spans="2:7" s="35" customFormat="1" ht="15" hidden="1" customHeight="1" thickBot="1">
      <c r="B36" s="540" t="s">
        <v>34</v>
      </c>
      <c r="C36" s="525"/>
      <c r="D36" s="525"/>
      <c r="E36" s="525"/>
      <c r="F36" s="525"/>
      <c r="G36" s="541"/>
    </row>
    <row r="37" spans="2:7" s="35" customFormat="1" ht="15" hidden="1" customHeight="1">
      <c r="B37" s="537" t="s">
        <v>594</v>
      </c>
      <c r="C37" s="538"/>
      <c r="D37" s="538"/>
      <c r="E37" s="538"/>
      <c r="F37" s="538"/>
      <c r="G37" s="539"/>
    </row>
    <row r="38" spans="2:7" s="35" customFormat="1" ht="15" hidden="1" customHeight="1">
      <c r="B38" s="355" t="s">
        <v>596</v>
      </c>
      <c r="C38" s="352"/>
      <c r="D38" s="352"/>
      <c r="E38" s="352"/>
      <c r="F38" s="352"/>
      <c r="G38" s="356"/>
    </row>
    <row r="39" spans="2:7" s="35" customFormat="1" ht="15" hidden="1" customHeight="1">
      <c r="B39" s="355"/>
      <c r="C39" s="352"/>
      <c r="D39" s="352"/>
      <c r="E39" s="352"/>
      <c r="F39" s="352"/>
      <c r="G39" s="356"/>
    </row>
    <row r="40" spans="2:7" s="35" customFormat="1" ht="15" hidden="1" customHeight="1">
      <c r="B40" s="197"/>
      <c r="C40" s="353" t="s">
        <v>586</v>
      </c>
      <c r="D40" s="198"/>
      <c r="E40" s="198"/>
      <c r="F40" s="198"/>
      <c r="G40" s="199"/>
    </row>
    <row r="41" spans="2:7" s="35" customFormat="1" ht="15" hidden="1" customHeight="1">
      <c r="B41" s="185"/>
      <c r="C41" s="200" t="s">
        <v>325</v>
      </c>
      <c r="D41" s="201"/>
      <c r="E41" s="156"/>
      <c r="F41" s="186"/>
      <c r="G41" s="187"/>
    </row>
    <row r="42" spans="2:7" s="35" customFormat="1" ht="15" hidden="1" customHeight="1">
      <c r="B42" s="185"/>
      <c r="C42" s="200" t="s">
        <v>326</v>
      </c>
      <c r="D42" s="201"/>
      <c r="E42" s="156"/>
      <c r="F42" s="186"/>
      <c r="G42" s="187"/>
    </row>
    <row r="43" spans="2:7" s="35" customFormat="1" ht="15" hidden="1" customHeight="1">
      <c r="B43" s="185"/>
      <c r="C43" s="200"/>
      <c r="D43" s="201"/>
      <c r="E43" s="202"/>
      <c r="F43" s="186"/>
      <c r="G43" s="187"/>
    </row>
    <row r="44" spans="2:7" s="35" customFormat="1" ht="15" hidden="1" customHeight="1">
      <c r="B44" s="551" t="s">
        <v>327</v>
      </c>
      <c r="C44" s="552"/>
      <c r="D44" s="552"/>
      <c r="E44" s="552"/>
      <c r="F44" s="552"/>
      <c r="G44" s="553"/>
    </row>
    <row r="45" spans="2:7" s="35" customFormat="1" ht="15" hidden="1" customHeight="1">
      <c r="B45" s="185"/>
      <c r="C45" s="200" t="s">
        <v>314</v>
      </c>
      <c r="D45" s="201"/>
      <c r="E45" s="156"/>
      <c r="F45" s="186"/>
      <c r="G45" s="187"/>
    </row>
    <row r="46" spans="2:7" s="35" customFormat="1" ht="15" hidden="1" customHeight="1">
      <c r="B46" s="185"/>
      <c r="C46" s="200" t="s">
        <v>315</v>
      </c>
      <c r="D46" s="201"/>
      <c r="E46" s="156"/>
      <c r="F46" s="186"/>
      <c r="G46" s="187"/>
    </row>
    <row r="47" spans="2:7" s="35" customFormat="1" ht="15" hidden="1" customHeight="1">
      <c r="B47" s="185"/>
      <c r="C47" s="203"/>
      <c r="D47" s="186"/>
      <c r="E47" s="186"/>
      <c r="F47" s="186"/>
      <c r="G47" s="187"/>
    </row>
    <row r="48" spans="2:7" s="35" customFormat="1" ht="15" hidden="1" customHeight="1">
      <c r="B48" s="185"/>
      <c r="C48" s="200" t="s">
        <v>316</v>
      </c>
      <c r="D48" s="201"/>
      <c r="E48" s="156"/>
      <c r="F48" s="186"/>
      <c r="G48" s="187"/>
    </row>
    <row r="49" spans="2:7" s="35" customFormat="1" ht="15" hidden="1" customHeight="1">
      <c r="B49" s="185"/>
      <c r="C49" s="200" t="s">
        <v>609</v>
      </c>
      <c r="D49" s="201"/>
      <c r="E49" s="156"/>
      <c r="F49" s="186"/>
      <c r="G49" s="187"/>
    </row>
    <row r="50" spans="2:7" s="35" customFormat="1" ht="15" hidden="1" customHeight="1">
      <c r="B50" s="185"/>
      <c r="C50" s="203"/>
      <c r="D50" s="186"/>
      <c r="E50" s="186"/>
      <c r="F50" s="186"/>
      <c r="G50" s="187"/>
    </row>
    <row r="51" spans="2:7" s="35" customFormat="1" ht="15" hidden="1" customHeight="1">
      <c r="B51" s="185"/>
      <c r="C51" s="200" t="s">
        <v>317</v>
      </c>
      <c r="D51" s="201"/>
      <c r="E51" s="156"/>
      <c r="F51" s="186"/>
      <c r="G51" s="187"/>
    </row>
    <row r="52" spans="2:7" s="35" customFormat="1" ht="15" hidden="1" customHeight="1">
      <c r="B52" s="185"/>
      <c r="C52" s="200" t="s">
        <v>318</v>
      </c>
      <c r="D52" s="201"/>
      <c r="E52" s="156"/>
      <c r="F52" s="186"/>
      <c r="G52" s="187"/>
    </row>
    <row r="53" spans="2:7" s="35" customFormat="1" ht="15" hidden="1" customHeight="1">
      <c r="B53" s="185"/>
      <c r="C53" s="203"/>
      <c r="D53" s="186"/>
      <c r="E53" s="186"/>
      <c r="F53" s="186"/>
      <c r="G53" s="187"/>
    </row>
    <row r="54" spans="2:7" s="35" customFormat="1" ht="15" hidden="1" customHeight="1">
      <c r="B54" s="185"/>
      <c r="C54" s="200" t="s">
        <v>319</v>
      </c>
      <c r="D54" s="201"/>
      <c r="E54" s="156"/>
      <c r="F54" s="204"/>
      <c r="G54" s="187"/>
    </row>
    <row r="55" spans="2:7" s="35" customFormat="1" ht="15" hidden="1" customHeight="1">
      <c r="B55" s="185"/>
      <c r="C55" s="200" t="s">
        <v>610</v>
      </c>
      <c r="D55" s="201"/>
      <c r="E55" s="156"/>
      <c r="F55" s="189"/>
      <c r="G55" s="187"/>
    </row>
    <row r="56" spans="2:7" s="35" customFormat="1" ht="15" hidden="1" customHeight="1">
      <c r="B56" s="185"/>
      <c r="C56" s="205" t="s">
        <v>372</v>
      </c>
      <c r="D56" s="201"/>
      <c r="E56" s="192">
        <f>CALCS!C19</f>
        <v>0</v>
      </c>
      <c r="F56" s="164" t="str">
        <f>CALCS!B17 &amp;" points earned"</f>
        <v>0 points earned</v>
      </c>
      <c r="G56" s="187"/>
    </row>
    <row r="57" spans="2:7" s="35" customFormat="1" ht="15" hidden="1" customHeight="1">
      <c r="B57" s="185"/>
      <c r="C57" s="530" t="s">
        <v>578</v>
      </c>
      <c r="D57" s="530"/>
      <c r="E57" s="206"/>
      <c r="F57" s="186"/>
      <c r="G57" s="187"/>
    </row>
    <row r="58" spans="2:7" s="35" customFormat="1" ht="15" hidden="1" customHeight="1">
      <c r="B58" s="185"/>
      <c r="C58" s="353" t="s">
        <v>587</v>
      </c>
      <c r="D58" s="350"/>
      <c r="E58" s="206"/>
      <c r="F58" s="186"/>
      <c r="G58" s="187"/>
    </row>
    <row r="59" spans="2:7" s="35" customFormat="1" ht="15" hidden="1" customHeight="1">
      <c r="B59" s="185"/>
      <c r="C59" s="186" t="s">
        <v>588</v>
      </c>
      <c r="D59" s="350"/>
      <c r="E59" s="354"/>
      <c r="F59" s="186"/>
      <c r="G59" s="187"/>
    </row>
    <row r="60" spans="2:7" s="35" customFormat="1" ht="15" hidden="1" customHeight="1">
      <c r="B60" s="185"/>
      <c r="C60" s="357" t="s">
        <v>592</v>
      </c>
      <c r="D60" s="350"/>
      <c r="E60" s="354"/>
      <c r="F60" s="186"/>
      <c r="G60" s="187"/>
    </row>
    <row r="61" spans="2:7" s="35" customFormat="1" ht="15" hidden="1" customHeight="1">
      <c r="B61" s="185"/>
      <c r="C61" s="357" t="s">
        <v>593</v>
      </c>
      <c r="D61" s="350"/>
      <c r="E61" s="354"/>
      <c r="F61" s="186"/>
      <c r="G61" s="187"/>
    </row>
    <row r="62" spans="2:7" s="35" customFormat="1" ht="15" hidden="1" customHeight="1">
      <c r="B62" s="185"/>
      <c r="C62" s="186" t="s">
        <v>589</v>
      </c>
      <c r="D62" s="186"/>
      <c r="E62" s="358">
        <f>IF(ISBLANK(E60),0%,(((E59)/((E61*29.3)+E60))))</f>
        <v>0</v>
      </c>
      <c r="F62" s="164" t="str">
        <f>CALCS!D16 &amp;" points earned"</f>
        <v>0 points earned</v>
      </c>
      <c r="G62" s="187"/>
    </row>
    <row r="63" spans="2:7" s="35" customFormat="1" ht="15" hidden="1" customHeight="1">
      <c r="B63" s="185"/>
      <c r="C63" s="530" t="s">
        <v>590</v>
      </c>
      <c r="D63" s="530"/>
      <c r="E63" s="206"/>
      <c r="F63" s="186"/>
      <c r="G63" s="187"/>
    </row>
    <row r="64" spans="2:7" s="35" customFormat="1" ht="15" hidden="1" customHeight="1">
      <c r="B64" s="185"/>
      <c r="C64" s="353" t="s">
        <v>591</v>
      </c>
      <c r="D64" s="350"/>
      <c r="E64" s="206"/>
      <c r="F64" s="186"/>
      <c r="G64" s="187"/>
    </row>
    <row r="65" spans="2:7" s="35" customFormat="1" ht="15" hidden="1" customHeight="1">
      <c r="B65" s="185"/>
      <c r="C65" s="186" t="s">
        <v>52</v>
      </c>
      <c r="D65" s="186"/>
      <c r="E65" s="41" t="s">
        <v>46</v>
      </c>
      <c r="F65" s="164" t="str">
        <f>CALCS!B32 &amp;" points earned"</f>
        <v>0 points earned</v>
      </c>
      <c r="G65" s="187"/>
    </row>
    <row r="66" spans="2:7" s="35" customFormat="1" ht="15" hidden="1" customHeight="1">
      <c r="B66" s="185"/>
      <c r="C66" s="186"/>
      <c r="D66" s="186"/>
      <c r="E66" s="206"/>
      <c r="F66" s="186"/>
      <c r="G66" s="187"/>
    </row>
    <row r="67" spans="2:7" s="35" customFormat="1" ht="15" hidden="1" customHeight="1">
      <c r="B67" s="207"/>
      <c r="C67" s="208" t="s">
        <v>58</v>
      </c>
      <c r="D67" s="208"/>
      <c r="E67" s="208"/>
      <c r="F67" s="208"/>
      <c r="G67" s="209"/>
    </row>
    <row r="68" spans="2:7" s="35" customFormat="1" ht="15" hidden="1" customHeight="1">
      <c r="B68" s="210"/>
      <c r="C68" s="211" t="s">
        <v>75</v>
      </c>
      <c r="D68" s="212"/>
      <c r="E68" s="186"/>
      <c r="F68" s="212"/>
      <c r="G68" s="213"/>
    </row>
    <row r="69" spans="2:7" s="35" customFormat="1" ht="15" hidden="1" customHeight="1">
      <c r="B69" s="210"/>
      <c r="C69" s="211" t="s">
        <v>583</v>
      </c>
      <c r="D69" s="212"/>
      <c r="E69" s="186"/>
      <c r="F69" s="212"/>
      <c r="G69" s="213"/>
    </row>
    <row r="70" spans="2:7" s="35" customFormat="1" ht="15" hidden="1" customHeight="1">
      <c r="B70" s="210"/>
      <c r="C70" s="211" t="str">
        <f>IF(AND((ISBLANK(E59)),(E56=0))," ",IF(ISBLANK(E59),"PERF-1C","CUAC"))</f>
        <v xml:space="preserve"> </v>
      </c>
      <c r="D70" s="212"/>
      <c r="E70" s="186"/>
      <c r="F70" s="212"/>
      <c r="G70" s="213"/>
    </row>
    <row r="71" spans="2:7" s="35" customFormat="1" ht="15" hidden="1" customHeight="1">
      <c r="B71" s="210"/>
      <c r="C71" s="211" t="str">
        <f>IF(E65="None"," ",IF(E65="GreenPoint Rating (less than 100 Points)","Initial Green Point Rating Checklist",IF(E65="GreenPoint Rating (100-124 Points)","Initial Green Point Rating Checklist",IF(E65="GreenPoint Rating (125+ Points)","Initial Green Point Rating Checklist",IF(E65="Enterprise Green Communities","Initial Green Communities Checklist","Initial LEED Checklist")))))</f>
        <v xml:space="preserve"> </v>
      </c>
      <c r="D71" s="212"/>
      <c r="E71" s="186"/>
      <c r="F71" s="212"/>
      <c r="G71" s="213"/>
    </row>
    <row r="72" spans="2:7" s="35" customFormat="1" ht="15" hidden="1" customHeight="1" thickBot="1">
      <c r="B72" s="531" t="s">
        <v>356</v>
      </c>
      <c r="C72" s="532"/>
      <c r="D72" s="532"/>
      <c r="E72" s="532"/>
      <c r="F72" s="532"/>
      <c r="G72" s="533"/>
    </row>
    <row r="73" spans="2:7" s="35" customFormat="1" ht="15" hidden="1" customHeight="1" thickBot="1">
      <c r="B73" s="545" t="s">
        <v>41</v>
      </c>
      <c r="C73" s="546"/>
      <c r="D73" s="546"/>
      <c r="E73" s="546"/>
      <c r="F73" s="546"/>
      <c r="G73" s="547"/>
    </row>
    <row r="74" spans="2:7" s="35" customFormat="1" ht="15" hidden="1" customHeight="1">
      <c r="B74" s="527" t="s">
        <v>373</v>
      </c>
      <c r="C74" s="528"/>
      <c r="D74" s="528"/>
      <c r="E74" s="528"/>
      <c r="F74" s="528"/>
      <c r="G74" s="529"/>
    </row>
    <row r="75" spans="2:7" s="35" customFormat="1" ht="15" hidden="1" customHeight="1">
      <c r="B75" s="185"/>
      <c r="C75" s="186"/>
      <c r="D75" s="186"/>
      <c r="E75" s="186"/>
      <c r="F75" s="186"/>
      <c r="G75" s="187"/>
    </row>
    <row r="76" spans="2:7" s="35" customFormat="1" ht="15" hidden="1" customHeight="1">
      <c r="B76" s="185"/>
      <c r="C76" s="186" t="s">
        <v>102</v>
      </c>
      <c r="D76" s="186"/>
      <c r="E76" s="44"/>
      <c r="F76" s="186"/>
      <c r="G76" s="187"/>
    </row>
    <row r="77" spans="2:7" s="35" customFormat="1" ht="15" hidden="1" customHeight="1">
      <c r="B77" s="185"/>
      <c r="C77" s="186" t="s">
        <v>103</v>
      </c>
      <c r="D77" s="186"/>
      <c r="E77" s="44"/>
      <c r="F77" s="164" t="str">
        <f>CALCS!B44 &amp;" points"</f>
        <v>FALSE points</v>
      </c>
      <c r="G77" s="187"/>
    </row>
    <row r="78" spans="2:7" s="35" customFormat="1" ht="15" hidden="1" customHeight="1">
      <c r="B78" s="185"/>
      <c r="C78" s="186"/>
      <c r="D78" s="186"/>
      <c r="E78" s="218"/>
      <c r="F78" s="186"/>
      <c r="G78" s="187"/>
    </row>
    <row r="79" spans="2:7" s="35" customFormat="1" ht="15" hidden="1" customHeight="1">
      <c r="B79" s="219"/>
      <c r="C79" s="220" t="s">
        <v>59</v>
      </c>
      <c r="D79" s="220"/>
      <c r="E79" s="220"/>
      <c r="F79" s="220"/>
      <c r="G79" s="221"/>
    </row>
    <row r="80" spans="2:7" s="35" customFormat="1" ht="15" hidden="1" customHeight="1">
      <c r="B80" s="210"/>
      <c r="C80" s="211" t="s">
        <v>32</v>
      </c>
      <c r="D80" s="212"/>
      <c r="E80" s="186"/>
      <c r="F80" s="212"/>
      <c r="G80" s="213"/>
    </row>
    <row r="81" spans="2:7" s="35" customFormat="1" ht="15" hidden="1" customHeight="1">
      <c r="B81" s="210"/>
      <c r="C81" s="211" t="s">
        <v>35</v>
      </c>
      <c r="D81" s="212"/>
      <c r="E81" s="186"/>
      <c r="F81" s="212"/>
      <c r="G81" s="213"/>
    </row>
    <row r="82" spans="2:7" s="35" customFormat="1" ht="15" hidden="1" customHeight="1">
      <c r="B82" s="210"/>
      <c r="C82" s="211" t="s">
        <v>75</v>
      </c>
      <c r="D82" s="212"/>
      <c r="E82" s="186"/>
      <c r="F82" s="212"/>
      <c r="G82" s="213"/>
    </row>
    <row r="83" spans="2:7" s="35" customFormat="1" ht="15" hidden="1" customHeight="1">
      <c r="B83" s="210"/>
      <c r="C83" s="211" t="s">
        <v>33</v>
      </c>
      <c r="D83" s="212"/>
      <c r="E83" s="186"/>
      <c r="F83" s="212"/>
      <c r="G83" s="213"/>
    </row>
    <row r="84" spans="2:7" s="35" customFormat="1" ht="15" hidden="1" customHeight="1">
      <c r="B84" s="210"/>
      <c r="C84" s="211" t="s">
        <v>478</v>
      </c>
      <c r="D84" s="212"/>
      <c r="E84" s="186"/>
      <c r="F84" s="212"/>
      <c r="G84" s="213"/>
    </row>
    <row r="85" spans="2:7" s="35" customFormat="1" ht="15" hidden="1" customHeight="1">
      <c r="B85" s="210"/>
      <c r="C85" s="211" t="s">
        <v>479</v>
      </c>
      <c r="D85" s="212"/>
      <c r="E85" s="186"/>
      <c r="F85" s="212"/>
      <c r="G85" s="213"/>
    </row>
    <row r="86" spans="2:7" s="35" customFormat="1" ht="15" hidden="1" customHeight="1" thickBot="1">
      <c r="B86" s="531" t="s">
        <v>357</v>
      </c>
      <c r="C86" s="532"/>
      <c r="D86" s="532"/>
      <c r="E86" s="532"/>
      <c r="F86" s="532"/>
      <c r="G86" s="533"/>
    </row>
    <row r="87" spans="2:7" s="35" customFormat="1" ht="15" hidden="1" customHeight="1" thickBot="1">
      <c r="B87" s="524" t="s">
        <v>42</v>
      </c>
      <c r="C87" s="525"/>
      <c r="D87" s="525"/>
      <c r="E87" s="525"/>
      <c r="F87" s="525"/>
      <c r="G87" s="526"/>
    </row>
    <row r="88" spans="2:7" s="35" customFormat="1" ht="15" hidden="1" customHeight="1">
      <c r="B88" s="527" t="s">
        <v>374</v>
      </c>
      <c r="C88" s="528"/>
      <c r="D88" s="528"/>
      <c r="E88" s="528"/>
      <c r="F88" s="528"/>
      <c r="G88" s="529"/>
    </row>
    <row r="89" spans="2:7" s="35" customFormat="1" ht="15" hidden="1" customHeight="1">
      <c r="B89" s="185"/>
      <c r="C89" s="186"/>
      <c r="D89" s="186"/>
      <c r="E89" s="186"/>
      <c r="F89" s="186"/>
      <c r="G89" s="187"/>
    </row>
    <row r="90" spans="2:7" s="35" customFormat="1" ht="15" hidden="1" customHeight="1">
      <c r="B90" s="185"/>
      <c r="C90" s="186" t="s">
        <v>102</v>
      </c>
      <c r="D90" s="186"/>
      <c r="E90" s="44"/>
      <c r="F90" s="186"/>
      <c r="G90" s="187"/>
    </row>
    <row r="91" spans="2:7" s="35" customFormat="1" ht="15" hidden="1" customHeight="1">
      <c r="B91" s="185"/>
      <c r="C91" s="186" t="s">
        <v>103</v>
      </c>
      <c r="D91" s="186"/>
      <c r="E91" s="44"/>
      <c r="F91" s="164" t="str">
        <f>CALCS!B44 &amp;" points"</f>
        <v>FALSE points</v>
      </c>
      <c r="G91" s="187"/>
    </row>
    <row r="92" spans="2:7" s="35" customFormat="1" ht="15" hidden="1" customHeight="1">
      <c r="B92" s="231"/>
      <c r="C92" s="232"/>
      <c r="D92" s="233"/>
      <c r="E92" s="234"/>
      <c r="F92" s="229"/>
      <c r="G92" s="230"/>
    </row>
    <row r="93" spans="2:7" s="35" customFormat="1" ht="15" hidden="1" customHeight="1">
      <c r="B93" s="219"/>
      <c r="C93" s="220" t="s">
        <v>60</v>
      </c>
      <c r="D93" s="220"/>
      <c r="E93" s="220"/>
      <c r="F93" s="220"/>
      <c r="G93" s="221"/>
    </row>
    <row r="94" spans="2:7" s="35" customFormat="1" ht="15" hidden="1" customHeight="1">
      <c r="B94" s="210"/>
      <c r="C94" s="211" t="s">
        <v>32</v>
      </c>
      <c r="D94" s="212"/>
      <c r="E94" s="186"/>
      <c r="F94" s="212"/>
      <c r="G94" s="213"/>
    </row>
    <row r="95" spans="2:7" s="35" customFormat="1" ht="15" hidden="1" customHeight="1">
      <c r="B95" s="210"/>
      <c r="C95" s="211" t="s">
        <v>35</v>
      </c>
      <c r="D95" s="212"/>
      <c r="E95" s="186"/>
      <c r="F95" s="212"/>
      <c r="G95" s="213"/>
    </row>
    <row r="96" spans="2:7" s="35" customFormat="1" ht="15" hidden="1" customHeight="1">
      <c r="B96" s="210"/>
      <c r="C96" s="211" t="s">
        <v>75</v>
      </c>
      <c r="D96" s="212"/>
      <c r="E96" s="186"/>
      <c r="F96" s="212"/>
      <c r="G96" s="213"/>
    </row>
    <row r="97" spans="2:7" s="35" customFormat="1" ht="15" hidden="1" customHeight="1">
      <c r="B97" s="210"/>
      <c r="C97" s="211" t="s">
        <v>33</v>
      </c>
      <c r="D97" s="212"/>
      <c r="E97" s="186"/>
      <c r="F97" s="212"/>
      <c r="G97" s="213"/>
    </row>
    <row r="98" spans="2:7" s="35" customFormat="1" ht="15" hidden="1" customHeight="1">
      <c r="B98" s="210"/>
      <c r="C98" s="211" t="s">
        <v>478</v>
      </c>
      <c r="D98" s="212"/>
      <c r="E98" s="186"/>
      <c r="F98" s="212"/>
      <c r="G98" s="213"/>
    </row>
    <row r="99" spans="2:7" s="35" customFormat="1" ht="15" hidden="1" customHeight="1">
      <c r="B99" s="210"/>
      <c r="C99" s="211" t="s">
        <v>479</v>
      </c>
      <c r="D99" s="212"/>
      <c r="E99" s="186"/>
      <c r="F99" s="212"/>
      <c r="G99" s="213"/>
    </row>
    <row r="100" spans="2:7" s="35" customFormat="1" ht="15" hidden="1" customHeight="1" thickBot="1">
      <c r="B100" s="531" t="s">
        <v>358</v>
      </c>
      <c r="C100" s="532"/>
      <c r="D100" s="532"/>
      <c r="E100" s="532"/>
      <c r="F100" s="532"/>
      <c r="G100" s="533"/>
    </row>
    <row r="101" spans="2:7" s="35" customFormat="1" ht="15" hidden="1" customHeight="1" thickBot="1">
      <c r="B101" s="545" t="s">
        <v>24</v>
      </c>
      <c r="C101" s="546"/>
      <c r="D101" s="546"/>
      <c r="E101" s="546"/>
      <c r="F101" s="546"/>
      <c r="G101" s="547"/>
    </row>
    <row r="102" spans="2:7" s="35" customFormat="1" ht="15" hidden="1" customHeight="1">
      <c r="B102" s="559" t="s">
        <v>50</v>
      </c>
      <c r="C102" s="560"/>
      <c r="D102" s="560"/>
      <c r="E102" s="560"/>
      <c r="F102" s="560"/>
      <c r="G102" s="561"/>
    </row>
    <row r="103" spans="2:7" s="35" customFormat="1" ht="15" hidden="1" customHeight="1">
      <c r="B103" s="222"/>
      <c r="C103" s="223"/>
      <c r="D103" s="223"/>
      <c r="E103" s="223"/>
      <c r="F103" s="223"/>
      <c r="G103" s="224"/>
    </row>
    <row r="104" spans="2:7" s="35" customFormat="1" ht="15" hidden="1" customHeight="1">
      <c r="B104" s="185"/>
      <c r="C104" s="186" t="s">
        <v>52</v>
      </c>
      <c r="D104" s="186"/>
      <c r="E104" s="235" t="s">
        <v>46</v>
      </c>
      <c r="F104" s="164" t="str">
        <f>CALCS!J24 &amp;" points earned"</f>
        <v>0 points earned</v>
      </c>
      <c r="G104" s="187"/>
    </row>
    <row r="105" spans="2:7" s="35" customFormat="1" ht="15" hidden="1" customHeight="1">
      <c r="B105" s="222"/>
      <c r="C105" s="223"/>
      <c r="D105" s="223"/>
      <c r="E105" s="223"/>
      <c r="F105" s="223"/>
      <c r="G105" s="224"/>
    </row>
    <row r="106" spans="2:7" s="35" customFormat="1" ht="15" hidden="1" customHeight="1">
      <c r="B106" s="193"/>
      <c r="C106" s="225" t="s">
        <v>53</v>
      </c>
      <c r="D106" s="195"/>
      <c r="E106" s="186"/>
      <c r="F106" s="186"/>
      <c r="G106" s="226"/>
    </row>
    <row r="107" spans="2:7" s="35" customFormat="1" ht="15" hidden="1" customHeight="1">
      <c r="B107" s="193"/>
      <c r="C107" s="557" t="s">
        <v>25</v>
      </c>
      <c r="D107" s="558"/>
      <c r="E107" s="168" t="str">
        <f>CALCS!A47 &amp;" points"</f>
        <v>0 points</v>
      </c>
      <c r="F107" s="189"/>
      <c r="G107" s="187"/>
    </row>
    <row r="108" spans="2:7" s="35" customFormat="1" ht="15" hidden="1" customHeight="1">
      <c r="B108" s="193"/>
      <c r="C108" s="225"/>
      <c r="D108" s="195"/>
      <c r="E108" s="186"/>
      <c r="F108" s="227"/>
      <c r="G108" s="196"/>
    </row>
    <row r="109" spans="2:7" s="35" customFormat="1" ht="15" hidden="1" customHeight="1">
      <c r="B109" s="193"/>
      <c r="C109" s="225" t="s">
        <v>51</v>
      </c>
      <c r="D109" s="195"/>
      <c r="E109" s="186"/>
      <c r="F109" s="186"/>
      <c r="G109" s="226"/>
    </row>
    <row r="110" spans="2:7" s="35" customFormat="1" ht="15" hidden="1" customHeight="1">
      <c r="B110" s="193"/>
      <c r="C110" s="557" t="s">
        <v>25</v>
      </c>
      <c r="D110" s="558"/>
      <c r="E110" s="168" t="str">
        <f>CALCS!A48 &amp;" points"</f>
        <v>0 points</v>
      </c>
      <c r="F110" s="186"/>
      <c r="G110" s="187"/>
    </row>
    <row r="111" spans="2:7" s="35" customFormat="1" ht="15" hidden="1" customHeight="1">
      <c r="B111" s="193"/>
      <c r="C111" s="225"/>
      <c r="D111" s="195"/>
      <c r="E111" s="186"/>
      <c r="F111" s="186"/>
      <c r="G111" s="196"/>
    </row>
    <row r="112" spans="2:7" s="35" customFormat="1" ht="15.75" hidden="1" customHeight="1">
      <c r="B112" s="193"/>
      <c r="C112" s="228" t="s">
        <v>62</v>
      </c>
      <c r="D112" s="228"/>
      <c r="E112" s="186"/>
      <c r="F112" s="186"/>
      <c r="G112" s="226"/>
    </row>
    <row r="113" spans="2:11" s="35" customFormat="1" ht="15" hidden="1" customHeight="1">
      <c r="B113" s="193"/>
      <c r="C113" s="229" t="s">
        <v>28</v>
      </c>
      <c r="D113" s="229"/>
      <c r="E113" s="229"/>
      <c r="F113" s="229"/>
      <c r="G113" s="230"/>
    </row>
    <row r="114" spans="2:11" s="35" customFormat="1" ht="15" hidden="1" customHeight="1">
      <c r="B114" s="193"/>
      <c r="C114" s="194" t="s">
        <v>54</v>
      </c>
      <c r="D114" s="194"/>
      <c r="E114" s="194"/>
      <c r="F114" s="194"/>
      <c r="G114" s="196"/>
    </row>
    <row r="115" spans="2:11" s="35" customFormat="1" ht="15" hidden="1" customHeight="1">
      <c r="B115" s="193"/>
      <c r="C115" s="194" t="s">
        <v>29</v>
      </c>
      <c r="D115" s="195"/>
      <c r="E115" s="195"/>
      <c r="F115" s="195"/>
      <c r="G115" s="196"/>
    </row>
    <row r="116" spans="2:11" s="35" customFormat="1" ht="15" hidden="1" customHeight="1">
      <c r="B116" s="193"/>
      <c r="C116" s="557" t="s">
        <v>25</v>
      </c>
      <c r="D116" s="558"/>
      <c r="E116" s="168" t="str">
        <f>CALCS!A49 &amp;" points"</f>
        <v>0 points</v>
      </c>
      <c r="F116" s="186"/>
      <c r="G116" s="196"/>
    </row>
    <row r="117" spans="2:11" s="35" customFormat="1" ht="15" hidden="1" customHeight="1" thickBot="1">
      <c r="B117" s="193"/>
      <c r="C117" s="194"/>
      <c r="D117" s="195"/>
      <c r="E117" s="186"/>
      <c r="F117" s="186"/>
      <c r="G117" s="196"/>
    </row>
    <row r="118" spans="2:11" s="35" customFormat="1" ht="15" hidden="1" customHeight="1" thickBot="1">
      <c r="B118" s="509" t="s">
        <v>43</v>
      </c>
      <c r="C118" s="510"/>
      <c r="D118" s="510"/>
      <c r="E118" s="510"/>
      <c r="F118" s="510"/>
      <c r="G118" s="511"/>
    </row>
    <row r="119" spans="2:11" s="35" customFormat="1" ht="15" hidden="1" customHeight="1">
      <c r="B119" s="506" t="s">
        <v>44</v>
      </c>
      <c r="C119" s="507"/>
      <c r="D119" s="507"/>
      <c r="E119" s="507"/>
      <c r="F119" s="507"/>
      <c r="G119" s="508"/>
    </row>
    <row r="120" spans="2:11" s="35" customFormat="1" ht="15" hidden="1" customHeight="1">
      <c r="B120" s="193"/>
      <c r="C120" s="194"/>
      <c r="D120" s="195"/>
      <c r="E120" s="195"/>
      <c r="F120" s="195"/>
      <c r="G120" s="196"/>
    </row>
    <row r="121" spans="2:11" s="35" customFormat="1" ht="15" hidden="1" customHeight="1">
      <c r="B121" s="519" t="s">
        <v>401</v>
      </c>
      <c r="C121" s="520"/>
      <c r="D121" s="165" t="str">
        <f>IF(E12="New Construction Low-Rise",E19,IF(E12="New Construction High-Rise",CALCS!C19,"Percent Calculated Here"))</f>
        <v>Percent Calculated Here</v>
      </c>
      <c r="E121" s="341"/>
      <c r="F121" s="341"/>
      <c r="G121" s="196"/>
    </row>
    <row r="122" spans="2:11" s="35" customFormat="1" hidden="1">
      <c r="B122" s="519" t="s">
        <v>580</v>
      </c>
      <c r="C122" s="520"/>
      <c r="D122" s="359" t="str">
        <f>IF(E12="New Construction Low-Rise",E25,IF(E12="New Construction High-Rise",E62,"Percent Calculated Here"))</f>
        <v>Percent Calculated Here</v>
      </c>
      <c r="E122" s="186"/>
      <c r="F122" s="167">
        <f>IF((CALCS!B32+CALCS!B19)&gt;10,10,(CALCS!B32+CALCS!B19))</f>
        <v>0</v>
      </c>
      <c r="G122" s="187" t="s">
        <v>61</v>
      </c>
      <c r="I122" s="40"/>
      <c r="J122" s="40"/>
      <c r="K122" s="40"/>
    </row>
    <row r="123" spans="2:11" s="35" customFormat="1" hidden="1">
      <c r="B123" s="519" t="s">
        <v>38</v>
      </c>
      <c r="C123" s="520"/>
      <c r="D123" s="166" t="str">
        <f>IF(E12="Rehab Low-Rise",CALCS!A36,IF(E12="Rehab High-Rise",CALCS!G36,"Percent Calculated Here"))</f>
        <v>Percent Calculated Here</v>
      </c>
      <c r="E123" s="186"/>
      <c r="F123" s="167">
        <f>IF((CALCS!B44+CALCS!A50)&gt;10,10,(CALCS!B44+CALCS!A50))</f>
        <v>0</v>
      </c>
      <c r="G123" s="187" t="s">
        <v>61</v>
      </c>
    </row>
    <row r="124" spans="2:11" s="35" customFormat="1" ht="15" hidden="1" customHeight="1" thickBot="1">
      <c r="B124" s="503" t="str">
        <f>IF(D123&lt;10%,"WARNING: PROJECT DOES NOT CURRENTLY MEET MINIMUM CONSTRUCTION STANDARD OF 10% OVER EXISTING!",IF(AND(D121&lt;30%,D122&lt;20%),"WARNING: PROJECT DOES NOT CURRENTLY MEET MINIMUM CONSTRUCTION STANDARD OF 30% BETTER THAN TITLE 24 OR 20% TOWARDS ZNE!"," "))</f>
        <v xml:space="preserve"> </v>
      </c>
      <c r="C124" s="504"/>
      <c r="D124" s="504"/>
      <c r="E124" s="504"/>
      <c r="F124" s="504"/>
      <c r="G124" s="505"/>
    </row>
    <row r="125" spans="2:11" s="35" customFormat="1" ht="15" hidden="1" customHeight="1" thickBot="1">
      <c r="B125" s="545" t="s">
        <v>76</v>
      </c>
      <c r="C125" s="546"/>
      <c r="D125" s="546"/>
      <c r="E125" s="546"/>
      <c r="F125" s="546"/>
      <c r="G125" s="547"/>
    </row>
    <row r="126" spans="2:11" s="35" customFormat="1" ht="15" hidden="1" customHeight="1">
      <c r="B126" s="527" t="s">
        <v>543</v>
      </c>
      <c r="C126" s="528"/>
      <c r="D126" s="528"/>
      <c r="E126" s="528"/>
      <c r="F126" s="528"/>
      <c r="G126" s="529"/>
    </row>
    <row r="127" spans="2:11" s="35" customFormat="1" ht="20.25" hidden="1" customHeight="1">
      <c r="B127" s="512" t="s">
        <v>544</v>
      </c>
      <c r="C127" s="513"/>
      <c r="D127" s="513"/>
      <c r="E127" s="513"/>
      <c r="F127" s="513"/>
      <c r="G127" s="514"/>
    </row>
    <row r="128" spans="2:11" s="35" customFormat="1" ht="15" hidden="1" customHeight="1">
      <c r="B128" s="185"/>
      <c r="C128" s="518" t="s">
        <v>338</v>
      </c>
      <c r="D128" s="518"/>
      <c r="E128" s="518"/>
      <c r="F128" s="518"/>
      <c r="G128" s="187"/>
    </row>
    <row r="129" spans="2:7" s="35" customFormat="1" ht="35.25" hidden="1" customHeight="1">
      <c r="B129" s="214" t="s">
        <v>2</v>
      </c>
      <c r="C129" s="515"/>
      <c r="D129" s="516"/>
      <c r="E129" s="516"/>
      <c r="F129" s="517"/>
      <c r="G129" s="187"/>
    </row>
    <row r="130" spans="2:7" s="35" customFormat="1" ht="35.25" hidden="1" customHeight="1">
      <c r="B130" s="214" t="s">
        <v>3</v>
      </c>
      <c r="C130" s="515"/>
      <c r="D130" s="516"/>
      <c r="E130" s="516"/>
      <c r="F130" s="517"/>
      <c r="G130" s="187"/>
    </row>
    <row r="131" spans="2:7" s="35" customFormat="1" ht="35.25" hidden="1" customHeight="1">
      <c r="B131" s="214" t="s">
        <v>4</v>
      </c>
      <c r="C131" s="515"/>
      <c r="D131" s="516"/>
      <c r="E131" s="516"/>
      <c r="F131" s="517"/>
      <c r="G131" s="187"/>
    </row>
    <row r="132" spans="2:7" s="35" customFormat="1" ht="35.25" hidden="1" customHeight="1">
      <c r="B132" s="214" t="s">
        <v>5</v>
      </c>
      <c r="C132" s="515"/>
      <c r="D132" s="516"/>
      <c r="E132" s="516"/>
      <c r="F132" s="517"/>
      <c r="G132" s="187"/>
    </row>
    <row r="133" spans="2:7" s="35" customFormat="1" ht="35.25" hidden="1" customHeight="1">
      <c r="B133" s="214" t="s">
        <v>6</v>
      </c>
      <c r="C133" s="515"/>
      <c r="D133" s="516"/>
      <c r="E133" s="516"/>
      <c r="F133" s="517"/>
      <c r="G133" s="187"/>
    </row>
    <row r="134" spans="2:7" s="35" customFormat="1" ht="35.25" hidden="1" customHeight="1">
      <c r="B134" s="214" t="s">
        <v>7</v>
      </c>
      <c r="C134" s="515"/>
      <c r="D134" s="516"/>
      <c r="E134" s="516"/>
      <c r="F134" s="517"/>
      <c r="G134" s="187"/>
    </row>
    <row r="135" spans="2:7" s="35" customFormat="1" ht="35.25" hidden="1" customHeight="1">
      <c r="B135" s="214" t="s">
        <v>8</v>
      </c>
      <c r="C135" s="515"/>
      <c r="D135" s="516"/>
      <c r="E135" s="516"/>
      <c r="F135" s="517"/>
      <c r="G135" s="187"/>
    </row>
    <row r="136" spans="2:7" s="35" customFormat="1" ht="35.25" hidden="1" customHeight="1">
      <c r="B136" s="214" t="s">
        <v>9</v>
      </c>
      <c r="C136" s="515"/>
      <c r="D136" s="516"/>
      <c r="E136" s="516"/>
      <c r="F136" s="517"/>
      <c r="G136" s="187"/>
    </row>
    <row r="137" spans="2:7" s="35" customFormat="1" ht="35.25" hidden="1" customHeight="1">
      <c r="B137" s="214" t="s">
        <v>10</v>
      </c>
      <c r="C137" s="515"/>
      <c r="D137" s="516"/>
      <c r="E137" s="516"/>
      <c r="F137" s="517"/>
      <c r="G137" s="187"/>
    </row>
    <row r="138" spans="2:7" s="35" customFormat="1" ht="35.25" hidden="1" customHeight="1">
      <c r="B138" s="214" t="s">
        <v>11</v>
      </c>
      <c r="C138" s="515"/>
      <c r="D138" s="516"/>
      <c r="E138" s="516"/>
      <c r="F138" s="517"/>
      <c r="G138" s="187"/>
    </row>
    <row r="139" spans="2:7" s="35" customFormat="1" ht="35.25" hidden="1" customHeight="1">
      <c r="B139" s="214" t="s">
        <v>65</v>
      </c>
      <c r="C139" s="515"/>
      <c r="D139" s="516"/>
      <c r="E139" s="516"/>
      <c r="F139" s="517"/>
      <c r="G139" s="187"/>
    </row>
    <row r="140" spans="2:7" s="35" customFormat="1" ht="35.25" hidden="1" customHeight="1">
      <c r="B140" s="214" t="s">
        <v>66</v>
      </c>
      <c r="C140" s="515"/>
      <c r="D140" s="516"/>
      <c r="E140" s="516"/>
      <c r="F140" s="517"/>
      <c r="G140" s="187"/>
    </row>
    <row r="141" spans="2:7" s="35" customFormat="1" ht="35.25" hidden="1" customHeight="1">
      <c r="B141" s="214" t="s">
        <v>67</v>
      </c>
      <c r="C141" s="515"/>
      <c r="D141" s="516"/>
      <c r="E141" s="516"/>
      <c r="F141" s="517"/>
      <c r="G141" s="187"/>
    </row>
    <row r="142" spans="2:7" s="35" customFormat="1" ht="35.25" hidden="1" customHeight="1">
      <c r="B142" s="214" t="s">
        <v>68</v>
      </c>
      <c r="C142" s="515"/>
      <c r="D142" s="516"/>
      <c r="E142" s="516"/>
      <c r="F142" s="517"/>
      <c r="G142" s="187"/>
    </row>
    <row r="143" spans="2:7" s="35" customFormat="1" ht="35.25" hidden="1" customHeight="1">
      <c r="B143" s="214" t="s">
        <v>69</v>
      </c>
      <c r="C143" s="515"/>
      <c r="D143" s="516"/>
      <c r="E143" s="516"/>
      <c r="F143" s="517"/>
      <c r="G143" s="187"/>
    </row>
    <row r="144" spans="2:7" s="35" customFormat="1" ht="15.75" hidden="1" customHeight="1">
      <c r="B144" s="214"/>
      <c r="C144" s="217"/>
      <c r="D144" s="215"/>
      <c r="E144" s="217"/>
      <c r="F144" s="217"/>
      <c r="G144" s="187"/>
    </row>
    <row r="145" spans="2:7" s="35" customFormat="1" ht="15.75" hidden="1" customHeight="1" thickBot="1">
      <c r="B145" s="521"/>
      <c r="C145" s="522"/>
      <c r="D145" s="522"/>
      <c r="E145" s="522"/>
      <c r="F145" s="522"/>
      <c r="G145" s="523"/>
    </row>
    <row r="146" spans="2:7" s="35" customFormat="1" ht="10.5" hidden="1" customHeight="1" thickBot="1">
      <c r="B146" s="23"/>
      <c r="C146" s="25"/>
      <c r="D146" s="25"/>
      <c r="E146" s="25"/>
      <c r="F146" s="25"/>
      <c r="G146" s="183"/>
    </row>
    <row r="147" spans="2:7" s="35" customFormat="1" hidden="1"/>
    <row r="148" spans="2:7" s="35" customFormat="1" hidden="1"/>
    <row r="149" spans="2:7" s="35" customFormat="1" hidden="1"/>
    <row r="150" spans="2:7" s="35" customFormat="1" hidden="1"/>
    <row r="151" spans="2:7" s="35" customFormat="1" hidden="1"/>
    <row r="152" spans="2:7" s="35" customFormat="1" hidden="1"/>
    <row r="153" spans="2:7" s="35" customFormat="1" hidden="1"/>
    <row r="154" spans="2:7" s="35" customFormat="1" hidden="1"/>
    <row r="155" spans="2:7" s="35" customFormat="1" hidden="1"/>
    <row r="156" spans="2:7" s="35" customFormat="1" hidden="1"/>
    <row r="157" spans="2:7" s="35" customFormat="1" hidden="1"/>
    <row r="158" spans="2:7" s="35" customFormat="1" hidden="1"/>
    <row r="159" spans="2:7" s="35" customFormat="1" hidden="1"/>
    <row r="160" spans="2:7" s="35" customFormat="1" hidden="1"/>
    <row r="161" s="35" customFormat="1" hidden="1"/>
    <row r="162" s="35" customFormat="1" hidden="1"/>
    <row r="163" s="35" customFormat="1" hidden="1"/>
    <row r="164" s="35" customFormat="1" hidden="1"/>
    <row r="165" s="35" customFormat="1" hidden="1"/>
    <row r="166" s="35" customFormat="1" hidden="1"/>
    <row r="167" s="35" customFormat="1" hidden="1"/>
    <row r="168" s="35" customFormat="1" hidden="1"/>
    <row r="169" s="35" customFormat="1" hidden="1"/>
    <row r="170" s="35" customFormat="1" hidden="1"/>
    <row r="171" s="35" customFormat="1" hidden="1"/>
    <row r="172" s="35" customFormat="1" hidden="1"/>
    <row r="173" s="35" customFormat="1" hidden="1"/>
    <row r="174" s="35" customFormat="1" hidden="1"/>
    <row r="175" s="35" customFormat="1" hidden="1"/>
    <row r="176" s="35" customFormat="1" hidden="1"/>
    <row r="177" s="35" customFormat="1" hidden="1"/>
    <row r="178" s="35" customFormat="1" hidden="1"/>
    <row r="179" s="35" customFormat="1" hidden="1"/>
    <row r="180" s="35" customFormat="1" hidden="1"/>
    <row r="181" s="35" customFormat="1" hidden="1"/>
    <row r="182" s="35" customFormat="1" hidden="1"/>
    <row r="183" s="35" customFormat="1" hidden="1"/>
    <row r="184" s="35" customFormat="1" hidden="1"/>
    <row r="185" s="35" customFormat="1" hidden="1"/>
    <row r="186" s="35" customFormat="1" hidden="1"/>
    <row r="187" s="35" customFormat="1" hidden="1"/>
    <row r="188" s="35" customFormat="1" hidden="1"/>
    <row r="189" s="35" customFormat="1" hidden="1"/>
    <row r="190" s="35" customFormat="1" hidden="1"/>
    <row r="191" s="35" customFormat="1" hidden="1"/>
    <row r="192" s="35" customFormat="1" hidden="1"/>
    <row r="193" s="35" customFormat="1" hidden="1"/>
    <row r="194" s="35" customFormat="1" hidden="1"/>
    <row r="195" s="35" customFormat="1" hidden="1"/>
    <row r="196" s="35" customFormat="1" hidden="1"/>
    <row r="197" s="35" customFormat="1" hidden="1"/>
    <row r="198" s="35" customFormat="1" hidden="1"/>
    <row r="199" s="35" customFormat="1" hidden="1"/>
    <row r="200" s="35" customFormat="1" hidden="1"/>
    <row r="201" s="35" customFormat="1"/>
    <row r="202" s="35" customFormat="1"/>
    <row r="203" s="35" customFormat="1"/>
    <row r="204" s="35" customFormat="1"/>
    <row r="205" s="35" customFormat="1"/>
    <row r="206" s="35" customFormat="1"/>
    <row r="207" s="35" customFormat="1"/>
    <row r="208" s="35" customFormat="1"/>
    <row r="209" s="35" customFormat="1"/>
    <row r="210" s="35" customFormat="1"/>
    <row r="211" s="35" customFormat="1"/>
    <row r="212" s="35" customFormat="1"/>
    <row r="213" s="35" customFormat="1"/>
    <row r="214" s="35" customFormat="1"/>
    <row r="215" s="35" customFormat="1"/>
    <row r="216" s="35" customFormat="1"/>
    <row r="217" s="35" customFormat="1"/>
    <row r="218" s="35" customFormat="1"/>
    <row r="219" s="35" customFormat="1"/>
    <row r="220" s="35" customFormat="1"/>
    <row r="221" s="35" customFormat="1"/>
    <row r="222" s="35" customFormat="1"/>
    <row r="223" s="35" customFormat="1"/>
    <row r="224" s="35" customFormat="1"/>
    <row r="225" s="35" customFormat="1"/>
    <row r="226" s="35" customFormat="1"/>
    <row r="227" s="35" customFormat="1"/>
    <row r="228" s="35" customFormat="1"/>
    <row r="229" s="35" customFormat="1"/>
    <row r="230" s="35" customFormat="1"/>
    <row r="231" s="35" customFormat="1"/>
    <row r="232" s="35" customFormat="1"/>
    <row r="233" s="35" customFormat="1"/>
    <row r="234" s="35" customFormat="1"/>
    <row r="235" s="35" customFormat="1"/>
    <row r="236" s="35" customFormat="1"/>
    <row r="237" s="35" customFormat="1"/>
    <row r="238" s="35" customFormat="1"/>
    <row r="239" s="35" customFormat="1"/>
    <row r="240" s="35" customFormat="1"/>
    <row r="241" s="35" customFormat="1"/>
    <row r="242" s="35" customFormat="1"/>
    <row r="243" s="35" customFormat="1"/>
    <row r="244" s="35" customFormat="1"/>
    <row r="245" s="35" customFormat="1"/>
    <row r="246" s="35" customFormat="1"/>
    <row r="247" s="35" customFormat="1"/>
    <row r="248" s="35" customFormat="1"/>
    <row r="249" s="35" customFormat="1"/>
    <row r="250" s="35" customFormat="1"/>
    <row r="251" s="35" customFormat="1"/>
    <row r="252" s="35" customFormat="1"/>
    <row r="253" s="35" customFormat="1"/>
    <row r="254" s="35" customFormat="1"/>
    <row r="255" s="35" customFormat="1"/>
    <row r="256" s="35" customFormat="1"/>
    <row r="257" s="35" customFormat="1"/>
    <row r="258" s="35" customFormat="1"/>
    <row r="259" s="35" customFormat="1"/>
    <row r="260" s="35" customFormat="1"/>
    <row r="261" s="35" customFormat="1"/>
    <row r="262" s="35" customFormat="1"/>
    <row r="263" s="35" customFormat="1"/>
    <row r="264" s="35" customFormat="1"/>
    <row r="265" s="35" customFormat="1"/>
    <row r="266" s="35" customFormat="1"/>
  </sheetData>
  <sheetProtection password="CE0A" sheet="1" objects="1" scenarios="1" formatCells="0" formatColumns="0" formatRows="0"/>
  <mergeCells count="61">
    <mergeCell ref="B2:G2"/>
    <mergeCell ref="B126:G126"/>
    <mergeCell ref="B125:G125"/>
    <mergeCell ref="B122:C122"/>
    <mergeCell ref="B123:C123"/>
    <mergeCell ref="C3:D3"/>
    <mergeCell ref="C4:D4"/>
    <mergeCell ref="B9:G9"/>
    <mergeCell ref="F3:G3"/>
    <mergeCell ref="F4:G4"/>
    <mergeCell ref="C7:D7"/>
    <mergeCell ref="C6:D6"/>
    <mergeCell ref="C5:D5"/>
    <mergeCell ref="E7:G7"/>
    <mergeCell ref="C26:D26"/>
    <mergeCell ref="F5:G5"/>
    <mergeCell ref="C107:D107"/>
    <mergeCell ref="C110:D110"/>
    <mergeCell ref="C116:D116"/>
    <mergeCell ref="B101:G101"/>
    <mergeCell ref="B102:G102"/>
    <mergeCell ref="B10:G10"/>
    <mergeCell ref="B72:G72"/>
    <mergeCell ref="B86:G86"/>
    <mergeCell ref="B15:G15"/>
    <mergeCell ref="B36:G36"/>
    <mergeCell ref="B37:G37"/>
    <mergeCell ref="B35:G35"/>
    <mergeCell ref="B73:G73"/>
    <mergeCell ref="B74:G74"/>
    <mergeCell ref="B13:G13"/>
    <mergeCell ref="B44:G44"/>
    <mergeCell ref="B14:G14"/>
    <mergeCell ref="C20:D20"/>
    <mergeCell ref="B87:G87"/>
    <mergeCell ref="B88:G88"/>
    <mergeCell ref="C57:D57"/>
    <mergeCell ref="C63:D63"/>
    <mergeCell ref="B100:G100"/>
    <mergeCell ref="C133:F133"/>
    <mergeCell ref="B145:G145"/>
    <mergeCell ref="C140:F140"/>
    <mergeCell ref="C141:F141"/>
    <mergeCell ref="C142:F142"/>
    <mergeCell ref="C143:F143"/>
    <mergeCell ref="B124:G124"/>
    <mergeCell ref="B119:G119"/>
    <mergeCell ref="B118:G118"/>
    <mergeCell ref="B127:G127"/>
    <mergeCell ref="C139:F139"/>
    <mergeCell ref="C135:F135"/>
    <mergeCell ref="C136:F136"/>
    <mergeCell ref="C137:F137"/>
    <mergeCell ref="C138:F138"/>
    <mergeCell ref="C128:F128"/>
    <mergeCell ref="B121:C121"/>
    <mergeCell ref="C134:F134"/>
    <mergeCell ref="C129:F129"/>
    <mergeCell ref="C130:F130"/>
    <mergeCell ref="C131:F131"/>
    <mergeCell ref="C132:F132"/>
  </mergeCells>
  <dataValidations count="4">
    <dataValidation type="list" allowBlank="1" showInputMessage="1" showErrorMessage="1" sqref="E12">
      <formula1>"Please Select, New Construction Low-Rise, New Construction High-Rise, Rehab Low-Rise, Rehab High-Rise"</formula1>
    </dataValidation>
    <dataValidation type="list" allowBlank="1" showInputMessage="1" showErrorMessage="1" sqref="C116 C110">
      <formula1>"No, Yes"</formula1>
    </dataValidation>
    <dataValidation type="list" allowBlank="1" showInputMessage="1" showErrorMessage="1" sqref="E28 E65">
      <formula1>"None, GreenPoint Rating (Less than 100 Points),GreenPoint Rating (100-124 Points), GreenPoint Rating (125+ Points), LEED (less than Silver), LEED (Silver), LEED (Gold+), Enterprise Green Communities"</formula1>
    </dataValidation>
    <dataValidation type="list" allowBlank="1" showInputMessage="1" showErrorMessage="1" sqref="C107:D107">
      <formula1>"Yes - A PV system that offsets tenant loads, Yes - A PV system that offsets 50% of common area use, Yes - A PV System that covers 90% of the accessible roof area, Yes - Solar Thermal AND tenants have individual water meters, No"</formula1>
    </dataValidation>
  </dataValidations>
  <hyperlinks>
    <hyperlink ref="B35:G35" location="'Instructions and FAQs'!A56" display="Click here for Further Instructions for New Construction Low-Rise Projects."/>
    <hyperlink ref="B72:G72" location="'Instructions and FAQs'!A125" display="Click here for Further Instructions for New Construction High-Rise Projects."/>
    <hyperlink ref="B86:G86" location="'Instructions and FAQs'!A192" display="Click here for Further Instructions for Rehab Low-Rise Projects."/>
    <hyperlink ref="B100:G100" location="'Instructions and FAQs'!A274" display="Click here for Further Instructions for Rehab High-Rise Projects."/>
  </hyperlinks>
  <printOptions horizontalCentered="1"/>
  <pageMargins left="0.3" right="0.3" top="0.5" bottom="0.5" header="0.3" footer="0.3"/>
  <pageSetup scale="58" fitToHeight="15" orientation="portrait" r:id="rId1"/>
  <headerFooter>
    <oddHeader>&amp;C&amp;12APPLICATION PHASE</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CALCS!$I$13:$I$23</xm:f>
          </x14:formula1>
          <xm:sqref>E104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50"/>
  <sheetViews>
    <sheetView topLeftCell="O1" workbookViewId="0">
      <selection sqref="A1:N1048576"/>
    </sheetView>
  </sheetViews>
  <sheetFormatPr defaultRowHeight="15"/>
  <cols>
    <col min="1" max="1" width="29" hidden="1" customWidth="1"/>
    <col min="2" max="2" width="9.140625" hidden="1" customWidth="1"/>
    <col min="3" max="3" width="38.28515625" hidden="1" customWidth="1"/>
    <col min="4" max="8" width="9.140625" hidden="1" customWidth="1"/>
    <col min="9" max="9" width="35.140625" hidden="1" customWidth="1"/>
    <col min="10" max="14" width="9.140625" hidden="1" customWidth="1"/>
    <col min="15" max="18" width="9.140625" customWidth="1"/>
  </cols>
  <sheetData>
    <row r="1" spans="1:12">
      <c r="A1" s="12" t="s">
        <v>17</v>
      </c>
    </row>
    <row r="2" spans="1:12">
      <c r="A2" s="349" t="s">
        <v>581</v>
      </c>
      <c r="C2" s="349" t="s">
        <v>582</v>
      </c>
    </row>
    <row r="3" spans="1:12">
      <c r="A3" s="3" t="s">
        <v>13</v>
      </c>
      <c r="B3" s="5"/>
      <c r="C3" s="3" t="s">
        <v>13</v>
      </c>
      <c r="D3" s="5"/>
    </row>
    <row r="4" spans="1:12">
      <c r="A4" s="182">
        <v>0</v>
      </c>
      <c r="B4" s="7">
        <v>0</v>
      </c>
      <c r="C4" s="182">
        <v>0</v>
      </c>
      <c r="D4" s="7">
        <v>0</v>
      </c>
    </row>
    <row r="5" spans="1:12">
      <c r="A5" s="182">
        <v>0.32500000000000001</v>
      </c>
      <c r="B5" s="7">
        <v>2</v>
      </c>
      <c r="C5" s="182">
        <v>0.2</v>
      </c>
      <c r="D5" s="7">
        <v>2</v>
      </c>
    </row>
    <row r="6" spans="1:12">
      <c r="A6" s="182">
        <v>0.35</v>
      </c>
      <c r="B6" s="7">
        <v>3</v>
      </c>
      <c r="C6" s="182">
        <v>0.3</v>
      </c>
      <c r="D6" s="7">
        <v>3</v>
      </c>
    </row>
    <row r="7" spans="1:12">
      <c r="A7" s="182">
        <v>0.4</v>
      </c>
      <c r="B7" s="7">
        <v>5</v>
      </c>
      <c r="C7" s="182">
        <v>0.4</v>
      </c>
      <c r="D7" s="7">
        <v>4</v>
      </c>
    </row>
    <row r="8" spans="1:12">
      <c r="A8" s="182"/>
      <c r="B8" s="7"/>
      <c r="C8" s="182">
        <v>0.5</v>
      </c>
      <c r="D8" s="7">
        <v>5</v>
      </c>
    </row>
    <row r="9" spans="1:12">
      <c r="A9" s="6" t="s">
        <v>22</v>
      </c>
      <c r="B9" s="7">
        <f>INDEX(B4:B7,MATCH('APPLICATION PHASE'!E19,A4:A7,1))</f>
        <v>0</v>
      </c>
      <c r="C9" s="6" t="s">
        <v>22</v>
      </c>
      <c r="D9" s="7">
        <f>IF(ISBLANK('APPLICATION PHASE'!E23),0,INDEX(D4:D8,MATCH('APPLICATION PHASE'!E25,C4:C8,1)))</f>
        <v>0</v>
      </c>
    </row>
    <row r="10" spans="1:12">
      <c r="A10" s="6"/>
      <c r="B10" s="7"/>
      <c r="C10" s="6"/>
      <c r="D10" s="7"/>
    </row>
    <row r="11" spans="1:12">
      <c r="A11" s="6" t="s">
        <v>14</v>
      </c>
      <c r="B11" s="7"/>
      <c r="C11" s="6" t="s">
        <v>14</v>
      </c>
      <c r="D11" s="7"/>
      <c r="I11" s="3"/>
      <c r="J11" s="5"/>
    </row>
    <row r="12" spans="1:12">
      <c r="A12" s="182">
        <v>0</v>
      </c>
      <c r="B12" s="7">
        <v>0</v>
      </c>
      <c r="C12" s="182">
        <v>0</v>
      </c>
      <c r="D12" s="7">
        <v>0</v>
      </c>
      <c r="I12" s="6" t="s">
        <v>339</v>
      </c>
      <c r="J12" s="7"/>
    </row>
    <row r="13" spans="1:12">
      <c r="A13" s="182">
        <v>0.32500000000000001</v>
      </c>
      <c r="B13" s="7">
        <v>3</v>
      </c>
      <c r="C13" s="182">
        <v>0.2</v>
      </c>
      <c r="D13" s="7">
        <v>3</v>
      </c>
      <c r="I13" s="6" t="s">
        <v>46</v>
      </c>
      <c r="J13" s="7">
        <v>0</v>
      </c>
      <c r="K13" s="6" t="s">
        <v>46</v>
      </c>
      <c r="L13" s="7" t="s">
        <v>349</v>
      </c>
    </row>
    <row r="14" spans="1:12">
      <c r="A14" s="182">
        <v>0.4</v>
      </c>
      <c r="B14" s="7">
        <v>5</v>
      </c>
      <c r="C14" s="182">
        <v>0.3</v>
      </c>
      <c r="D14" s="7">
        <v>4</v>
      </c>
      <c r="I14" s="6" t="s">
        <v>340</v>
      </c>
      <c r="J14" s="7">
        <v>5</v>
      </c>
      <c r="K14" s="6" t="s">
        <v>340</v>
      </c>
      <c r="L14" s="7" t="s">
        <v>347</v>
      </c>
    </row>
    <row r="15" spans="1:12">
      <c r="A15" s="182"/>
      <c r="B15" s="7"/>
      <c r="C15" s="182">
        <v>0.4</v>
      </c>
      <c r="D15" s="7">
        <v>5</v>
      </c>
      <c r="I15" s="6" t="s">
        <v>341</v>
      </c>
      <c r="J15" s="7">
        <v>7</v>
      </c>
      <c r="K15" s="6" t="s">
        <v>341</v>
      </c>
      <c r="L15" s="7" t="s">
        <v>347</v>
      </c>
    </row>
    <row r="16" spans="1:12">
      <c r="A16" s="182"/>
      <c r="B16" s="7"/>
      <c r="C16" s="6" t="s">
        <v>21</v>
      </c>
      <c r="D16" s="7">
        <f>IF(ISBLANK('APPLICATION PHASE'!E60),0,INDEX(D11:D15,MATCH('APPLICATION PHASE'!E62,C11:C15,1)))</f>
        <v>0</v>
      </c>
      <c r="I16" s="6" t="s">
        <v>342</v>
      </c>
      <c r="J16" s="7">
        <v>8</v>
      </c>
      <c r="K16" s="6" t="s">
        <v>342</v>
      </c>
      <c r="L16" s="7" t="s">
        <v>347</v>
      </c>
    </row>
    <row r="17" spans="1:12">
      <c r="A17" s="6" t="s">
        <v>21</v>
      </c>
      <c r="B17" s="7">
        <f>INDEX(B12:B14,MATCH(C19,A12:A14,1))</f>
        <v>0</v>
      </c>
      <c r="C17">
        <f>'APPLICATION PHASE'!E41-'APPLICATION PHASE'!E45-'APPLICATION PHASE'!E48-'APPLICATION PHASE'!E51-'APPLICATION PHASE'!E54</f>
        <v>0</v>
      </c>
      <c r="D17" t="s">
        <v>320</v>
      </c>
      <c r="I17" s="6" t="s">
        <v>343</v>
      </c>
      <c r="J17" s="7">
        <v>10</v>
      </c>
      <c r="K17" s="6" t="s">
        <v>343</v>
      </c>
      <c r="L17" s="7" t="s">
        <v>347</v>
      </c>
    </row>
    <row r="18" spans="1:12">
      <c r="A18" s="6"/>
      <c r="B18" s="7"/>
      <c r="C18">
        <f>'APPLICATION PHASE'!E42-'APPLICATION PHASE'!E46-'APPLICATION PHASE'!E49-'APPLICATION PHASE'!E52-'APPLICATION PHASE'!E55</f>
        <v>0</v>
      </c>
      <c r="D18" t="s">
        <v>320</v>
      </c>
      <c r="I18" s="6" t="s">
        <v>346</v>
      </c>
      <c r="J18" s="7">
        <v>5</v>
      </c>
      <c r="K18" s="6" t="s">
        <v>346</v>
      </c>
      <c r="L18" s="7" t="s">
        <v>219</v>
      </c>
    </row>
    <row r="19" spans="1:12">
      <c r="A19" s="16" t="s">
        <v>23</v>
      </c>
      <c r="B19" s="17" t="str">
        <f>IF('APPLICATION PHASE'!E12="New Construction Low-Rise",(CALCS!B9+D9),IF('APPLICATION PHASE'!E12="New Construction High-Rise",(CALCS!B17+D16),"0"))</f>
        <v>0</v>
      </c>
      <c r="C19">
        <f>IF(C17=0,0,(C17-C18)/C17)</f>
        <v>0</v>
      </c>
      <c r="D19" t="s">
        <v>321</v>
      </c>
      <c r="I19" s="6" t="s">
        <v>15</v>
      </c>
      <c r="J19" s="7">
        <v>8</v>
      </c>
      <c r="K19" s="6" t="s">
        <v>15</v>
      </c>
      <c r="L19" s="7" t="s">
        <v>219</v>
      </c>
    </row>
    <row r="20" spans="1:12">
      <c r="A20" s="236"/>
      <c r="B20" s="237"/>
      <c r="I20" s="6" t="s">
        <v>49</v>
      </c>
      <c r="J20" s="7">
        <v>10</v>
      </c>
      <c r="K20" s="6" t="s">
        <v>49</v>
      </c>
      <c r="L20" s="7" t="s">
        <v>219</v>
      </c>
    </row>
    <row r="21" spans="1:12">
      <c r="A21" s="3"/>
      <c r="B21" s="5"/>
      <c r="I21" s="6" t="s">
        <v>12</v>
      </c>
      <c r="J21" s="7">
        <v>5</v>
      </c>
      <c r="K21" s="6" t="s">
        <v>12</v>
      </c>
      <c r="L21" s="7" t="s">
        <v>348</v>
      </c>
    </row>
    <row r="22" spans="1:12">
      <c r="A22" s="6" t="s">
        <v>17</v>
      </c>
      <c r="B22" s="7"/>
      <c r="I22" s="6" t="s">
        <v>344</v>
      </c>
      <c r="J22" s="7">
        <v>8</v>
      </c>
      <c r="K22" s="6" t="s">
        <v>344</v>
      </c>
      <c r="L22" s="7" t="s">
        <v>348</v>
      </c>
    </row>
    <row r="23" spans="1:12">
      <c r="A23" s="6" t="s">
        <v>46</v>
      </c>
      <c r="B23" s="7">
        <v>0</v>
      </c>
      <c r="I23" s="6" t="s">
        <v>345</v>
      </c>
      <c r="J23" s="7">
        <v>10</v>
      </c>
      <c r="K23" s="6" t="s">
        <v>345</v>
      </c>
      <c r="L23" s="7" t="s">
        <v>348</v>
      </c>
    </row>
    <row r="24" spans="1:12">
      <c r="A24" s="6" t="s">
        <v>39</v>
      </c>
      <c r="B24" s="7">
        <v>5</v>
      </c>
      <c r="I24" s="8" t="s">
        <v>16</v>
      </c>
      <c r="J24" s="10">
        <f>IF('APPLICATION PHASE'!E12="Rehab Low-Rise",VLOOKUP('APPLICATION PHASE'!E104,CALCS!I13:J23,2,FALSE),IF('APPLICATION PHASE'!E12="Rehab High-Rise",VLOOKUP('APPLICATION PHASE'!E104,CALCS!I13:J23,2,FALSE),0))</f>
        <v>0</v>
      </c>
      <c r="L24" s="10" t="str">
        <f>IF('APPLICATION PHASE'!E12="Rehab Low-Rise",VLOOKUP('APPLICATION PHASE'!E104,CALCS!K13:L23,2,FALSE),IF('APPLICATION PHASE'!E12="Rehab High-Rise",VLOOKUP('APPLICATION PHASE'!E104,CALCS!K13:L23,2,FALSE)," "))</f>
        <v xml:space="preserve"> </v>
      </c>
    </row>
    <row r="25" spans="1:12">
      <c r="A25" s="6" t="s">
        <v>47</v>
      </c>
      <c r="B25" s="7">
        <v>8</v>
      </c>
    </row>
    <row r="26" spans="1:12">
      <c r="A26" s="6" t="s">
        <v>48</v>
      </c>
      <c r="B26" s="7">
        <v>10</v>
      </c>
    </row>
    <row r="27" spans="1:12">
      <c r="A27" s="6" t="s">
        <v>40</v>
      </c>
      <c r="B27" s="7">
        <v>5</v>
      </c>
    </row>
    <row r="28" spans="1:12">
      <c r="A28" s="6" t="s">
        <v>15</v>
      </c>
      <c r="B28" s="7">
        <v>8</v>
      </c>
    </row>
    <row r="29" spans="1:12">
      <c r="A29" s="6" t="s">
        <v>49</v>
      </c>
      <c r="B29" s="7">
        <v>10</v>
      </c>
    </row>
    <row r="30" spans="1:12">
      <c r="A30" s="6" t="s">
        <v>12</v>
      </c>
      <c r="B30" s="7">
        <v>5</v>
      </c>
    </row>
    <row r="31" spans="1:12">
      <c r="A31" s="6"/>
      <c r="B31" s="7"/>
    </row>
    <row r="32" spans="1:12">
      <c r="A32" s="8" t="s">
        <v>16</v>
      </c>
      <c r="B32" s="10">
        <f>IF('APPLICATION PHASE'!E12="New Construction Low-Rise",VLOOKUP('APPLICATION PHASE'!E28,CALCS!A23:B30,2,FALSE),IF('APPLICATION PHASE'!E12="New Construction High-Rise",VLOOKUP('APPLICATION PHASE'!E65,CALCS!A23:B30,2,FALSE),0))</f>
        <v>0</v>
      </c>
      <c r="I32" s="4"/>
      <c r="J32" s="4"/>
      <c r="K32" s="5"/>
    </row>
    <row r="33" spans="1:11">
      <c r="I33" s="2"/>
      <c r="J33" s="2"/>
      <c r="K33" s="7"/>
    </row>
    <row r="34" spans="1:11">
      <c r="A34" s="18" t="s">
        <v>18</v>
      </c>
      <c r="B34" s="19"/>
      <c r="C34" s="4"/>
      <c r="D34" s="4"/>
      <c r="E34" s="4"/>
      <c r="F34" s="4"/>
      <c r="G34" s="4"/>
      <c r="H34" s="4"/>
      <c r="I34" s="2"/>
      <c r="J34" s="2"/>
      <c r="K34" s="7"/>
    </row>
    <row r="35" spans="1:11">
      <c r="A35" s="6"/>
      <c r="B35" s="2"/>
      <c r="C35" s="2"/>
      <c r="D35" s="2"/>
      <c r="E35" s="2"/>
      <c r="F35" s="2"/>
      <c r="G35" s="2"/>
      <c r="H35" s="2"/>
      <c r="I35" s="2"/>
      <c r="J35" s="2"/>
      <c r="K35" s="7"/>
    </row>
    <row r="36" spans="1:11">
      <c r="A36" s="53">
        <f>IF('APPLICATION PHASE'!E77=0,0,('APPLICATION PHASE'!E76-'APPLICATION PHASE'!E77)/'APPLICATION PHASE'!E76)</f>
        <v>0</v>
      </c>
      <c r="B36" s="2" t="s">
        <v>19</v>
      </c>
      <c r="C36" s="2"/>
      <c r="D36" s="2"/>
      <c r="E36" s="2"/>
      <c r="F36" s="2"/>
      <c r="G36" s="20">
        <f>IF('APPLICATION PHASE'!E91=0,0,('APPLICATION PHASE'!E90-'APPLICATION PHASE'!E91)/'APPLICATION PHASE'!E90)</f>
        <v>0</v>
      </c>
      <c r="H36" s="2" t="s">
        <v>20</v>
      </c>
      <c r="I36" s="2"/>
      <c r="J36" s="2"/>
      <c r="K36" s="7"/>
    </row>
    <row r="37" spans="1:11">
      <c r="A37" s="15"/>
      <c r="B37" s="2"/>
      <c r="C37" s="2"/>
      <c r="D37" s="2"/>
      <c r="E37" s="2"/>
      <c r="F37" s="2"/>
      <c r="G37" s="2"/>
      <c r="H37" s="2"/>
      <c r="I37" s="2"/>
      <c r="J37" s="2"/>
      <c r="K37" s="7"/>
    </row>
    <row r="38" spans="1:11">
      <c r="A38" s="238">
        <v>0</v>
      </c>
      <c r="B38" s="1">
        <v>0</v>
      </c>
      <c r="C38" s="2"/>
      <c r="D38" s="2"/>
      <c r="E38" s="2"/>
      <c r="F38" s="2"/>
      <c r="G38" s="2"/>
      <c r="H38" s="2"/>
      <c r="I38" s="2"/>
      <c r="J38" s="2"/>
      <c r="K38" s="7"/>
    </row>
    <row r="39" spans="1:11">
      <c r="A39" s="239">
        <v>0.15</v>
      </c>
      <c r="B39" s="14">
        <v>3</v>
      </c>
      <c r="C39" s="2"/>
      <c r="D39" s="2"/>
      <c r="E39" s="2"/>
      <c r="F39" s="2"/>
      <c r="G39" s="2"/>
      <c r="H39" s="2"/>
      <c r="I39" s="2"/>
      <c r="J39" s="2"/>
      <c r="K39" s="7"/>
    </row>
    <row r="40" spans="1:11">
      <c r="A40" s="239">
        <v>0.2</v>
      </c>
      <c r="B40" s="14">
        <v>5</v>
      </c>
      <c r="C40" s="2"/>
      <c r="D40" s="2"/>
      <c r="E40" s="2"/>
      <c r="F40" s="2"/>
      <c r="G40" s="2"/>
      <c r="H40" s="2"/>
      <c r="I40" s="2"/>
      <c r="J40" s="2"/>
      <c r="K40" s="7"/>
    </row>
    <row r="41" spans="1:11">
      <c r="A41" s="239">
        <v>0.25</v>
      </c>
      <c r="B41" s="14">
        <v>7</v>
      </c>
      <c r="C41" s="2"/>
      <c r="D41" s="2"/>
      <c r="E41" s="2"/>
      <c r="F41" s="2"/>
      <c r="G41" s="2"/>
      <c r="H41" s="2"/>
      <c r="I41" s="2"/>
      <c r="J41" s="2"/>
      <c r="K41" s="7"/>
    </row>
    <row r="42" spans="1:11">
      <c r="A42" s="239">
        <v>0.3</v>
      </c>
      <c r="B42" s="14">
        <v>10</v>
      </c>
      <c r="C42" s="2"/>
      <c r="D42" s="2"/>
      <c r="E42" s="2"/>
      <c r="F42" s="2"/>
      <c r="G42" s="2"/>
      <c r="H42" s="2"/>
      <c r="I42" s="9"/>
      <c r="J42" s="9"/>
      <c r="K42" s="10"/>
    </row>
    <row r="43" spans="1:11">
      <c r="A43" s="6"/>
      <c r="B43" s="2"/>
      <c r="C43" s="2"/>
      <c r="D43" s="2"/>
      <c r="E43" s="2"/>
      <c r="F43" s="2"/>
      <c r="G43" s="2"/>
      <c r="H43" s="2"/>
    </row>
    <row r="44" spans="1:11">
      <c r="A44" s="8" t="s">
        <v>16</v>
      </c>
      <c r="B44" s="9" t="b">
        <f>IF('APPLICATION PHASE'!E12="Rehab Low-Rise",INDEX(B38:B42,MATCH(A36,A38:A42,1)),IF('APPLICATION PHASE'!E12="Rehab High-Rise",INDEX(B38:B42,MATCH(G36,A38:A42,1))))</f>
        <v>0</v>
      </c>
      <c r="C44" s="9"/>
      <c r="D44" s="9"/>
      <c r="E44" s="9"/>
      <c r="F44" s="9"/>
      <c r="G44" s="9"/>
      <c r="H44" s="9"/>
    </row>
    <row r="45" spans="1:11">
      <c r="A45" s="12" t="s">
        <v>36</v>
      </c>
    </row>
    <row r="46" spans="1:11">
      <c r="A46" s="12">
        <f>J24</f>
        <v>0</v>
      </c>
    </row>
    <row r="47" spans="1:11">
      <c r="A47">
        <f>IF('APPLICATION PHASE'!C107="No",0,3)</f>
        <v>0</v>
      </c>
    </row>
    <row r="48" spans="1:11">
      <c r="A48">
        <f>IF('APPLICATION PHASE'!C110="No",0,3)</f>
        <v>0</v>
      </c>
    </row>
    <row r="49" spans="1:2">
      <c r="A49">
        <f>IF('APPLICATION PHASE'!C116="No",0,3)</f>
        <v>0</v>
      </c>
    </row>
    <row r="50" spans="1:2">
      <c r="A50">
        <f>SUM(A46:A49)</f>
        <v>0</v>
      </c>
      <c r="B50" s="12" t="s">
        <v>37</v>
      </c>
    </row>
  </sheetData>
  <sheetProtection algorithmName="SHA-512" hashValue="jlMNp1vQpf17tDjhgCebEyEtU5GsIeKvzk783ee6fqVZzIqWXxFqsNgnA/91yIzlf/DQspdgVK2LFm2R2O0AlA==" saltValue="rrnfU6KVA22GGEk8Xth3Tg=="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CR784"/>
  <sheetViews>
    <sheetView zoomScaleNormal="100" workbookViewId="0">
      <selection activeCell="C3" sqref="C3:D3"/>
    </sheetView>
  </sheetViews>
  <sheetFormatPr defaultColWidth="9.140625" defaultRowHeight="15"/>
  <cols>
    <col min="1" max="1" width="3.42578125" style="35" customWidth="1"/>
    <col min="2" max="2" width="25.42578125" style="21" customWidth="1"/>
    <col min="3" max="3" width="32.85546875" style="21" customWidth="1"/>
    <col min="4" max="4" width="27.140625" style="21" customWidth="1"/>
    <col min="5" max="5" width="39.28515625" style="21" customWidth="1"/>
    <col min="6" max="6" width="19.7109375" style="21" customWidth="1"/>
    <col min="7" max="7" width="22.5703125" style="21" customWidth="1"/>
    <col min="8" max="8" width="2.85546875" style="35" customWidth="1"/>
    <col min="9" max="96" width="9.140625" style="35"/>
    <col min="97" max="16384" width="9.140625" style="21"/>
  </cols>
  <sheetData>
    <row r="1" spans="1:96" s="35" customFormat="1" ht="9" customHeight="1" thickBot="1"/>
    <row r="2" spans="1:96" ht="15" customHeight="1" thickBot="1">
      <c r="B2" s="607" t="s">
        <v>64</v>
      </c>
      <c r="C2" s="608"/>
      <c r="D2" s="608"/>
      <c r="E2" s="608"/>
      <c r="F2" s="608"/>
      <c r="G2" s="609"/>
    </row>
    <row r="3" spans="1:96" ht="15.75" thickBot="1">
      <c r="A3" s="21"/>
      <c r="B3" s="22" t="s">
        <v>331</v>
      </c>
      <c r="C3" s="562"/>
      <c r="D3" s="563"/>
      <c r="E3" s="22" t="s">
        <v>332</v>
      </c>
      <c r="F3" s="562"/>
      <c r="G3" s="563"/>
      <c r="I3" s="40"/>
      <c r="J3" s="40"/>
      <c r="K3" s="40"/>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row>
    <row r="4" spans="1:96" ht="15.75" thickBot="1">
      <c r="A4" s="21"/>
      <c r="B4" s="27" t="s">
        <v>333</v>
      </c>
      <c r="C4" s="562"/>
      <c r="D4" s="563"/>
      <c r="E4" s="55" t="s">
        <v>334</v>
      </c>
      <c r="F4" s="567"/>
      <c r="G4" s="568"/>
      <c r="I4" s="40"/>
      <c r="J4" s="40"/>
      <c r="K4" s="40"/>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row>
    <row r="5" spans="1:96" ht="33.75" customHeight="1" thickBot="1">
      <c r="A5" s="21"/>
      <c r="B5" s="181" t="s">
        <v>641</v>
      </c>
      <c r="C5" s="572"/>
      <c r="D5" s="573"/>
      <c r="E5" s="180" t="s">
        <v>335</v>
      </c>
      <c r="F5" s="577"/>
      <c r="G5" s="578"/>
      <c r="I5" s="40"/>
      <c r="J5" s="40"/>
      <c r="K5" s="40"/>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row>
    <row r="6" spans="1:96" ht="15.75" thickBot="1">
      <c r="A6" s="21"/>
      <c r="B6" s="155" t="s">
        <v>100</v>
      </c>
      <c r="C6" s="562"/>
      <c r="D6" s="571"/>
      <c r="E6" s="22" t="s">
        <v>55</v>
      </c>
      <c r="F6" s="317"/>
      <c r="G6" s="318" t="str">
        <f>'Instructions and FAQs'!B3</f>
        <v>v 1.3</v>
      </c>
      <c r="I6" s="40"/>
      <c r="J6" s="40"/>
      <c r="K6" s="40"/>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row>
    <row r="7" spans="1:96" ht="0.75" customHeight="1" thickBot="1">
      <c r="A7" s="21"/>
      <c r="B7" s="22" t="s">
        <v>55</v>
      </c>
      <c r="C7" s="610">
        <f ca="1">TODAY()</f>
        <v>42047</v>
      </c>
      <c r="D7" s="563"/>
      <c r="E7" s="574"/>
      <c r="F7" s="575"/>
      <c r="G7" s="576"/>
      <c r="I7" s="40"/>
      <c r="J7" s="40"/>
      <c r="K7" s="40"/>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row>
    <row r="8" spans="1:96" ht="6" customHeight="1" thickBot="1">
      <c r="B8" s="28"/>
      <c r="C8" s="148"/>
      <c r="D8" s="148"/>
      <c r="E8" s="30"/>
      <c r="F8" s="148"/>
      <c r="G8" s="149"/>
      <c r="I8" s="40"/>
      <c r="J8" s="40"/>
      <c r="K8" s="40"/>
    </row>
    <row r="9" spans="1:96" s="35" customFormat="1">
      <c r="B9" s="579" t="s">
        <v>80</v>
      </c>
      <c r="C9" s="580"/>
      <c r="D9" s="580"/>
      <c r="E9" s="580"/>
      <c r="F9" s="580"/>
      <c r="G9" s="581"/>
      <c r="I9" s="40"/>
      <c r="J9" s="40"/>
      <c r="K9" s="40"/>
    </row>
    <row r="10" spans="1:96" s="35" customFormat="1">
      <c r="B10" s="534" t="s">
        <v>612</v>
      </c>
      <c r="C10" s="535"/>
      <c r="D10" s="535"/>
      <c r="E10" s="535"/>
      <c r="F10" s="535"/>
      <c r="G10" s="536"/>
      <c r="I10" s="40"/>
      <c r="J10" s="40"/>
      <c r="K10" s="40"/>
    </row>
    <row r="11" spans="1:96" s="35" customFormat="1" ht="20.25" customHeight="1">
      <c r="B11" s="247" t="s">
        <v>402</v>
      </c>
      <c r="C11" s="186"/>
      <c r="D11" s="186"/>
      <c r="E11" s="186"/>
      <c r="F11" s="186"/>
      <c r="G11" s="187"/>
      <c r="I11" s="40"/>
      <c r="J11" s="40"/>
      <c r="K11" s="40"/>
    </row>
    <row r="12" spans="1:96" s="35" customFormat="1">
      <c r="B12" s="188"/>
      <c r="C12" s="189"/>
      <c r="D12" s="190" t="s">
        <v>45</v>
      </c>
      <c r="E12" s="184" t="s">
        <v>0</v>
      </c>
      <c r="F12" s="191"/>
      <c r="G12" s="187"/>
      <c r="I12" s="40"/>
      <c r="J12" s="40"/>
      <c r="K12" s="40"/>
    </row>
    <row r="13" spans="1:96" s="35" customFormat="1" ht="42" customHeight="1" thickBot="1">
      <c r="B13" s="548" t="s">
        <v>336</v>
      </c>
      <c r="C13" s="585"/>
      <c r="D13" s="585"/>
      <c r="E13" s="585"/>
      <c r="F13" s="585"/>
      <c r="G13" s="586"/>
      <c r="I13" s="40"/>
    </row>
    <row r="14" spans="1:96" ht="15" hidden="1" customHeight="1" thickBot="1">
      <c r="B14" s="582" t="s">
        <v>31</v>
      </c>
      <c r="C14" s="583"/>
      <c r="D14" s="583"/>
      <c r="E14" s="583"/>
      <c r="F14" s="583"/>
      <c r="G14" s="584"/>
      <c r="I14" s="40"/>
    </row>
    <row r="15" spans="1:96" s="35" customFormat="1" ht="15" hidden="1" customHeight="1">
      <c r="B15" s="537" t="s">
        <v>585</v>
      </c>
      <c r="C15" s="538"/>
      <c r="D15" s="538"/>
      <c r="E15" s="538"/>
      <c r="F15" s="538"/>
      <c r="G15" s="539"/>
      <c r="I15" s="40"/>
    </row>
    <row r="16" spans="1:96" s="35" customFormat="1" ht="15" hidden="1" customHeight="1">
      <c r="B16" s="355" t="s">
        <v>584</v>
      </c>
      <c r="C16" s="352"/>
      <c r="D16" s="352"/>
      <c r="E16" s="352"/>
      <c r="F16" s="352"/>
      <c r="G16" s="356"/>
    </row>
    <row r="17" spans="2:7" s="35" customFormat="1" ht="15" hidden="1" customHeight="1">
      <c r="B17" s="355"/>
      <c r="C17" s="353" t="s">
        <v>586</v>
      </c>
      <c r="D17" s="352"/>
      <c r="E17" s="352"/>
      <c r="F17" s="352"/>
      <c r="G17" s="356"/>
    </row>
    <row r="18" spans="2:7" ht="15" hidden="1" customHeight="1">
      <c r="B18" s="185"/>
      <c r="C18" s="186" t="s">
        <v>371</v>
      </c>
      <c r="D18" s="186"/>
      <c r="E18" s="41"/>
      <c r="F18" s="169" t="str">
        <f>CALCS2!B8 &amp;" points"</f>
        <v>0 points</v>
      </c>
      <c r="G18" s="187"/>
    </row>
    <row r="19" spans="2:7" ht="15" hidden="1" customHeight="1">
      <c r="B19" s="185"/>
      <c r="C19" s="530" t="s">
        <v>578</v>
      </c>
      <c r="D19" s="530"/>
      <c r="E19" s="206"/>
      <c r="F19" s="186"/>
      <c r="G19" s="187"/>
    </row>
    <row r="20" spans="2:7" s="35" customFormat="1" ht="15" hidden="1" customHeight="1">
      <c r="B20" s="185"/>
      <c r="C20" s="353" t="s">
        <v>587</v>
      </c>
      <c r="D20" s="350"/>
      <c r="E20" s="206"/>
      <c r="F20" s="186"/>
      <c r="G20" s="187"/>
    </row>
    <row r="21" spans="2:7" s="35" customFormat="1" ht="15" hidden="1" customHeight="1">
      <c r="B21" s="185"/>
      <c r="C21" s="186" t="s">
        <v>588</v>
      </c>
      <c r="D21" s="350"/>
      <c r="E21" s="354"/>
      <c r="F21" s="186"/>
      <c r="G21" s="187"/>
    </row>
    <row r="22" spans="2:7" s="35" customFormat="1" ht="15" hidden="1" customHeight="1">
      <c r="B22" s="185"/>
      <c r="C22" s="357" t="s">
        <v>592</v>
      </c>
      <c r="D22" s="350"/>
      <c r="E22" s="354"/>
      <c r="F22" s="186"/>
      <c r="G22" s="187"/>
    </row>
    <row r="23" spans="2:7" s="35" customFormat="1" ht="15" hidden="1" customHeight="1">
      <c r="B23" s="185"/>
      <c r="C23" s="357" t="s">
        <v>593</v>
      </c>
      <c r="D23" s="350"/>
      <c r="E23" s="354"/>
      <c r="F23" s="186"/>
      <c r="G23" s="187"/>
    </row>
    <row r="24" spans="2:7" s="35" customFormat="1" ht="15" hidden="1" customHeight="1">
      <c r="B24" s="185"/>
      <c r="C24" s="186" t="s">
        <v>589</v>
      </c>
      <c r="D24" s="186"/>
      <c r="E24" s="360">
        <f>IF(ISBLANK(E22),0%,(((E21)/((E23*29.3)+E22))))</f>
        <v>0</v>
      </c>
      <c r="F24" s="169" t="str">
        <f>CALCS2!D9 &amp;" points earned"</f>
        <v>0 points earned</v>
      </c>
      <c r="G24" s="187"/>
    </row>
    <row r="25" spans="2:7" ht="15" hidden="1" customHeight="1">
      <c r="B25" s="185"/>
      <c r="C25" s="530" t="s">
        <v>590</v>
      </c>
      <c r="D25" s="530"/>
      <c r="E25" s="206"/>
      <c r="F25" s="186"/>
      <c r="G25" s="187"/>
    </row>
    <row r="26" spans="2:7" ht="15" hidden="1" customHeight="1">
      <c r="B26" s="185"/>
      <c r="C26" s="353" t="s">
        <v>591</v>
      </c>
      <c r="D26" s="350"/>
      <c r="E26" s="206"/>
      <c r="F26" s="186"/>
      <c r="G26" s="187"/>
    </row>
    <row r="27" spans="2:7" ht="15" hidden="1" customHeight="1">
      <c r="B27" s="185"/>
      <c r="C27" s="186" t="s">
        <v>52</v>
      </c>
      <c r="D27" s="186"/>
      <c r="E27" s="41" t="s">
        <v>46</v>
      </c>
      <c r="F27" s="169" t="str">
        <f>CALCS2!B31 &amp;" points"</f>
        <v>0 points</v>
      </c>
      <c r="G27" s="187"/>
    </row>
    <row r="28" spans="2:7" ht="15" hidden="1" customHeight="1">
      <c r="B28" s="185"/>
      <c r="C28" s="191" t="str">
        <f>IF(OR(E18&lt;&gt;'APPLICATION PHASE'!E19,E24&lt;&gt;'APPLICATION PHASE'!E25),"WARNING: CALCULATED IMPROVEMENT DOES NOT MATCH APPLICATION PHASE.  PLEASE EXPLAIN BELOW!","")</f>
        <v/>
      </c>
      <c r="D28" s="186"/>
      <c r="E28" s="186"/>
      <c r="F28" s="215"/>
      <c r="G28" s="187"/>
    </row>
    <row r="29" spans="2:7" ht="15" hidden="1" customHeight="1">
      <c r="B29" s="185"/>
      <c r="C29" s="191" t="str">
        <f>IF(AND(E18&lt;30%,E24&lt;20%),"WARNING: PROJECT DOES NOT CURRENTLY MEET MINIMUM CONSTRUCTION STANDARD OF 30% BETTER THAN TITLE 24 OR 20% TOWARDS ZNE!"," ")</f>
        <v>WARNING: PROJECT DOES NOT CURRENTLY MEET MINIMUM CONSTRUCTION STANDARD OF 30% BETTER THAN TITLE 24 OR 20% TOWARDS ZNE!</v>
      </c>
      <c r="D29" s="186"/>
      <c r="E29" s="186"/>
      <c r="F29" s="215"/>
      <c r="G29" s="187"/>
    </row>
    <row r="30" spans="2:7" ht="15" hidden="1" customHeight="1">
      <c r="B30" s="197"/>
      <c r="C30" s="240" t="s">
        <v>595</v>
      </c>
      <c r="D30" s="186"/>
      <c r="E30" s="186"/>
      <c r="F30" s="215"/>
      <c r="G30" s="187"/>
    </row>
    <row r="31" spans="2:7" ht="15" hidden="1" customHeight="1">
      <c r="B31" s="185"/>
      <c r="C31" s="587"/>
      <c r="D31" s="588"/>
      <c r="E31" s="589"/>
      <c r="F31" s="186"/>
      <c r="G31" s="187"/>
    </row>
    <row r="32" spans="2:7" ht="15" hidden="1" customHeight="1">
      <c r="B32" s="185"/>
      <c r="C32" s="590"/>
      <c r="D32" s="591"/>
      <c r="E32" s="592"/>
      <c r="F32" s="186"/>
      <c r="G32" s="187"/>
    </row>
    <row r="33" spans="2:7" ht="15" hidden="1" customHeight="1">
      <c r="B33" s="185"/>
      <c r="C33" s="186"/>
      <c r="D33" s="186"/>
      <c r="E33" s="186"/>
      <c r="F33" s="186"/>
      <c r="G33" s="187"/>
    </row>
    <row r="34" spans="2:7" ht="15" hidden="1" customHeight="1">
      <c r="B34" s="207"/>
      <c r="C34" s="208" t="s">
        <v>30</v>
      </c>
      <c r="D34" s="208"/>
      <c r="E34" s="208"/>
      <c r="F34" s="208"/>
      <c r="G34" s="209"/>
    </row>
    <row r="35" spans="2:7" ht="15" hidden="1" customHeight="1">
      <c r="B35" s="210"/>
      <c r="C35" s="211" t="s">
        <v>597</v>
      </c>
      <c r="D35" s="186"/>
      <c r="E35" s="186"/>
      <c r="F35" s="212"/>
      <c r="G35" s="213"/>
    </row>
    <row r="36" spans="2:7" ht="15" hidden="1" customHeight="1">
      <c r="B36" s="210"/>
      <c r="C36" s="211" t="s">
        <v>579</v>
      </c>
      <c r="D36" s="186"/>
      <c r="E36" s="186"/>
      <c r="F36" s="212"/>
      <c r="G36" s="213"/>
    </row>
    <row r="37" spans="2:7" ht="15" hidden="1" customHeight="1">
      <c r="B37" s="210"/>
      <c r="C37" s="211" t="s">
        <v>74</v>
      </c>
      <c r="D37" s="186"/>
      <c r="E37" s="186"/>
      <c r="F37" s="212"/>
      <c r="G37" s="213"/>
    </row>
    <row r="38" spans="2:7" ht="15" hidden="1" customHeight="1">
      <c r="B38" s="210"/>
      <c r="C38" s="211" t="s">
        <v>104</v>
      </c>
      <c r="D38" s="186"/>
      <c r="E38" s="186"/>
      <c r="F38" s="212"/>
      <c r="G38" s="213"/>
    </row>
    <row r="39" spans="2:7" ht="15" hidden="1" customHeight="1">
      <c r="B39" s="210"/>
      <c r="C39" s="211" t="s">
        <v>33</v>
      </c>
      <c r="D39" s="186"/>
      <c r="E39" s="186"/>
      <c r="F39" s="212"/>
      <c r="G39" s="213"/>
    </row>
    <row r="40" spans="2:7" ht="15" hidden="1" customHeight="1">
      <c r="B40" s="210"/>
      <c r="C40" s="211" t="s">
        <v>70</v>
      </c>
      <c r="D40" s="186"/>
      <c r="E40" s="186"/>
      <c r="F40" s="212"/>
      <c r="G40" s="213"/>
    </row>
    <row r="41" spans="2:7" ht="15" hidden="1" customHeight="1">
      <c r="B41" s="210"/>
      <c r="C41" s="211" t="s">
        <v>71</v>
      </c>
      <c r="D41" s="186"/>
      <c r="E41" s="186"/>
      <c r="F41" s="212"/>
      <c r="G41" s="213"/>
    </row>
    <row r="42" spans="2:7" ht="15" hidden="1" customHeight="1">
      <c r="B42" s="210"/>
      <c r="C42" s="211" t="str">
        <f>IF(E27="None"," ",IF(E27="GreenPoint Rating (less than 100 Points)","Green Point Rating Certificate",IF(E27="GreenPoint Rating (100-124 Points)","Green Point Rating Certificate",IF(E27="GreenPoint Rating (125+ Points)","Green Point Rating Certificate",IF(E27="Enterprise Green Communities","Green Communities Certificate","LEED Certificate")))))</f>
        <v xml:space="preserve"> </v>
      </c>
      <c r="D42" s="186"/>
      <c r="E42" s="186"/>
      <c r="F42" s="212"/>
      <c r="G42" s="213"/>
    </row>
    <row r="43" spans="2:7" ht="15" hidden="1" customHeight="1" thickBot="1">
      <c r="B43" s="527"/>
      <c r="C43" s="528"/>
      <c r="D43" s="528"/>
      <c r="E43" s="528"/>
      <c r="F43" s="528"/>
      <c r="G43" s="529"/>
    </row>
    <row r="44" spans="2:7" ht="15" hidden="1" customHeight="1" thickBot="1">
      <c r="B44" s="593" t="s">
        <v>34</v>
      </c>
      <c r="C44" s="594"/>
      <c r="D44" s="594"/>
      <c r="E44" s="594"/>
      <c r="F44" s="594"/>
      <c r="G44" s="595"/>
    </row>
    <row r="45" spans="2:7" ht="15" hidden="1" customHeight="1">
      <c r="B45" s="537" t="s">
        <v>594</v>
      </c>
      <c r="C45" s="538"/>
      <c r="D45" s="538"/>
      <c r="E45" s="538"/>
      <c r="F45" s="538"/>
      <c r="G45" s="539"/>
    </row>
    <row r="46" spans="2:7" ht="15" hidden="1" customHeight="1">
      <c r="B46" s="355" t="s">
        <v>596</v>
      </c>
      <c r="C46" s="352"/>
      <c r="D46" s="352"/>
      <c r="E46" s="352"/>
      <c r="F46" s="352"/>
      <c r="G46" s="356"/>
    </row>
    <row r="47" spans="2:7" ht="15" hidden="1" customHeight="1">
      <c r="B47" s="355"/>
      <c r="C47" s="353" t="s">
        <v>586</v>
      </c>
      <c r="D47" s="352"/>
      <c r="E47" s="352"/>
      <c r="F47" s="352"/>
      <c r="G47" s="356"/>
    </row>
    <row r="48" spans="2:7" s="35" customFormat="1" ht="15" hidden="1" customHeight="1">
      <c r="B48" s="185"/>
      <c r="C48" s="200" t="s">
        <v>312</v>
      </c>
      <c r="D48" s="201"/>
      <c r="E48" s="156"/>
      <c r="F48" s="186"/>
      <c r="G48" s="187"/>
    </row>
    <row r="49" spans="2:7" s="35" customFormat="1" ht="15" hidden="1" customHeight="1">
      <c r="B49" s="185"/>
      <c r="C49" s="200" t="s">
        <v>313</v>
      </c>
      <c r="D49" s="201"/>
      <c r="E49" s="156"/>
      <c r="F49" s="186"/>
      <c r="G49" s="187"/>
    </row>
    <row r="50" spans="2:7" s="35" customFormat="1" ht="15" hidden="1" customHeight="1">
      <c r="B50" s="185"/>
      <c r="C50" s="200"/>
      <c r="D50" s="201"/>
      <c r="E50" s="202"/>
      <c r="F50" s="186"/>
      <c r="G50" s="187"/>
    </row>
    <row r="51" spans="2:7" s="35" customFormat="1" ht="15" hidden="1" customHeight="1">
      <c r="B51" s="551" t="s">
        <v>327</v>
      </c>
      <c r="C51" s="552"/>
      <c r="D51" s="552"/>
      <c r="E51" s="552"/>
      <c r="F51" s="552"/>
      <c r="G51" s="553"/>
    </row>
    <row r="52" spans="2:7" s="35" customFormat="1" ht="15" hidden="1" customHeight="1">
      <c r="B52" s="185"/>
      <c r="C52" s="200" t="s">
        <v>314</v>
      </c>
      <c r="D52" s="201"/>
      <c r="E52" s="156"/>
      <c r="F52" s="186"/>
      <c r="G52" s="187"/>
    </row>
    <row r="53" spans="2:7" s="35" customFormat="1" ht="15" hidden="1" customHeight="1">
      <c r="B53" s="185"/>
      <c r="C53" s="200" t="s">
        <v>315</v>
      </c>
      <c r="D53" s="201"/>
      <c r="E53" s="156"/>
      <c r="F53" s="186"/>
      <c r="G53" s="187"/>
    </row>
    <row r="54" spans="2:7" s="35" customFormat="1" ht="15" hidden="1" customHeight="1">
      <c r="B54" s="185"/>
      <c r="C54" s="203"/>
      <c r="D54" s="186"/>
      <c r="E54" s="186"/>
      <c r="F54" s="186"/>
      <c r="G54" s="187"/>
    </row>
    <row r="55" spans="2:7" s="35" customFormat="1" ht="15" hidden="1" customHeight="1">
      <c r="B55" s="185"/>
      <c r="C55" s="200" t="s">
        <v>316</v>
      </c>
      <c r="D55" s="201"/>
      <c r="E55" s="156"/>
      <c r="F55" s="186"/>
      <c r="G55" s="187"/>
    </row>
    <row r="56" spans="2:7" s="35" customFormat="1" ht="15" hidden="1" customHeight="1">
      <c r="B56" s="185"/>
      <c r="C56" s="200" t="s">
        <v>609</v>
      </c>
      <c r="D56" s="201"/>
      <c r="E56" s="156"/>
      <c r="F56" s="186"/>
      <c r="G56" s="187"/>
    </row>
    <row r="57" spans="2:7" s="35" customFormat="1" ht="15" hidden="1" customHeight="1">
      <c r="B57" s="185"/>
      <c r="C57" s="203"/>
      <c r="D57" s="186"/>
      <c r="E57" s="186"/>
      <c r="F57" s="186"/>
      <c r="G57" s="187"/>
    </row>
    <row r="58" spans="2:7" s="35" customFormat="1" ht="15" hidden="1" customHeight="1">
      <c r="B58" s="185"/>
      <c r="C58" s="200" t="s">
        <v>317</v>
      </c>
      <c r="D58" s="201"/>
      <c r="E58" s="156"/>
      <c r="F58" s="186"/>
      <c r="G58" s="187"/>
    </row>
    <row r="59" spans="2:7" s="35" customFormat="1" ht="15" hidden="1" customHeight="1">
      <c r="B59" s="185"/>
      <c r="C59" s="200" t="s">
        <v>318</v>
      </c>
      <c r="D59" s="201"/>
      <c r="E59" s="156"/>
      <c r="F59" s="186"/>
      <c r="G59" s="187"/>
    </row>
    <row r="60" spans="2:7" s="35" customFormat="1" ht="15" hidden="1" customHeight="1">
      <c r="B60" s="185"/>
      <c r="C60" s="203"/>
      <c r="D60" s="186"/>
      <c r="E60" s="186"/>
      <c r="F60" s="186"/>
      <c r="G60" s="187"/>
    </row>
    <row r="61" spans="2:7" s="35" customFormat="1" ht="15" hidden="1" customHeight="1">
      <c r="B61" s="185"/>
      <c r="C61" s="200" t="s">
        <v>319</v>
      </c>
      <c r="D61" s="201"/>
      <c r="E61" s="156"/>
      <c r="F61" s="170">
        <f>CALCS2!C19</f>
        <v>0</v>
      </c>
      <c r="G61" s="187"/>
    </row>
    <row r="62" spans="2:7" s="35" customFormat="1" ht="15" hidden="1" customHeight="1">
      <c r="B62" s="185"/>
      <c r="C62" s="200" t="s">
        <v>610</v>
      </c>
      <c r="D62" s="201"/>
      <c r="E62" s="156"/>
      <c r="F62" s="169" t="str">
        <f>CALCS2!B17 &amp;" points"</f>
        <v>0 points</v>
      </c>
      <c r="G62" s="187"/>
    </row>
    <row r="63" spans="2:7" s="35" customFormat="1" ht="15" hidden="1" customHeight="1">
      <c r="B63" s="185"/>
      <c r="C63" s="530" t="s">
        <v>578</v>
      </c>
      <c r="D63" s="530"/>
      <c r="E63" s="206"/>
      <c r="F63" s="186"/>
      <c r="G63" s="187"/>
    </row>
    <row r="64" spans="2:7" s="35" customFormat="1" ht="15" hidden="1" customHeight="1">
      <c r="B64" s="185"/>
      <c r="C64" s="353" t="s">
        <v>587</v>
      </c>
      <c r="D64" s="350"/>
      <c r="E64" s="206"/>
      <c r="F64" s="186"/>
      <c r="G64" s="187"/>
    </row>
    <row r="65" spans="2:7" s="35" customFormat="1" ht="15" hidden="1" customHeight="1">
      <c r="B65" s="185"/>
      <c r="C65" s="186" t="s">
        <v>588</v>
      </c>
      <c r="D65" s="350"/>
      <c r="E65" s="354"/>
      <c r="F65" s="186"/>
      <c r="G65" s="187"/>
    </row>
    <row r="66" spans="2:7" s="35" customFormat="1" ht="15" hidden="1" customHeight="1">
      <c r="B66" s="185"/>
      <c r="C66" s="357" t="s">
        <v>592</v>
      </c>
      <c r="D66" s="350"/>
      <c r="E66" s="354"/>
      <c r="F66" s="186"/>
      <c r="G66" s="187"/>
    </row>
    <row r="67" spans="2:7" s="35" customFormat="1" ht="15" hidden="1" customHeight="1">
      <c r="B67" s="185"/>
      <c r="C67" s="357" t="s">
        <v>593</v>
      </c>
      <c r="D67" s="350"/>
      <c r="E67" s="354"/>
      <c r="F67" s="186"/>
      <c r="G67" s="187"/>
    </row>
    <row r="68" spans="2:7" s="35" customFormat="1" ht="15" hidden="1" customHeight="1">
      <c r="B68" s="185"/>
      <c r="C68" s="186" t="s">
        <v>589</v>
      </c>
      <c r="D68" s="186"/>
      <c r="E68" s="360">
        <f>IF(ISBLANK(E66),0%,(((E65)/((E67*29.3)+E66))))</f>
        <v>0</v>
      </c>
      <c r="F68" s="169" t="str">
        <f>CALCS2!D22 &amp;" points earned"</f>
        <v xml:space="preserve"> points earned</v>
      </c>
      <c r="G68" s="187"/>
    </row>
    <row r="69" spans="2:7" s="35" customFormat="1" ht="15" hidden="1" customHeight="1">
      <c r="B69" s="185"/>
      <c r="C69" s="530" t="s">
        <v>590</v>
      </c>
      <c r="D69" s="530"/>
      <c r="E69" s="206"/>
      <c r="F69" s="186"/>
      <c r="G69" s="187"/>
    </row>
    <row r="70" spans="2:7" s="35" customFormat="1" ht="15" hidden="1" customHeight="1">
      <c r="B70" s="185"/>
      <c r="C70" s="353" t="s">
        <v>591</v>
      </c>
      <c r="D70" s="350"/>
      <c r="E70" s="206"/>
      <c r="F70" s="186"/>
      <c r="G70" s="187"/>
    </row>
    <row r="71" spans="2:7" ht="15" hidden="1" customHeight="1">
      <c r="B71" s="185"/>
      <c r="C71" s="186" t="s">
        <v>52</v>
      </c>
      <c r="D71" s="186"/>
      <c r="E71" s="41" t="s">
        <v>46</v>
      </c>
      <c r="F71" s="169" t="str">
        <f>CALCS2!B31 &amp;" points"</f>
        <v>0 points</v>
      </c>
      <c r="G71" s="187"/>
    </row>
    <row r="72" spans="2:7" ht="15" hidden="1" customHeight="1">
      <c r="B72" s="185"/>
      <c r="C72" s="191" t="str">
        <f>IF(OR(F61&lt;&gt;'APPLICATION PHASE'!E56,E68&lt;&gt;'APPLICATION PHASE'!E62),"WARNING: CALCULATED IMPROVEMENT DOES NOT MATCH APPLICATION PHASE.  PLEASE EXPLAIN BELOW!","")</f>
        <v/>
      </c>
      <c r="D72" s="186"/>
      <c r="E72" s="206"/>
      <c r="F72" s="186"/>
      <c r="G72" s="187"/>
    </row>
    <row r="73" spans="2:7" ht="15" hidden="1" customHeight="1">
      <c r="B73" s="185"/>
      <c r="C73" s="191" t="str">
        <f>IF(AND(F61&lt;30%,E68&lt;20%),"WARNING: PROJECT DOES NOT CURRENTLY MEET MINIMUM CONSTRUCTION STANDARD OF 30% BETTER THAN TITLE 24 OR 20% TOWARDS ZNE!"," ")</f>
        <v>WARNING: PROJECT DOES NOT CURRENTLY MEET MINIMUM CONSTRUCTION STANDARD OF 30% BETTER THAN TITLE 24 OR 20% TOWARDS ZNE!</v>
      </c>
      <c r="D73" s="186"/>
      <c r="E73" s="206"/>
      <c r="F73" s="186"/>
      <c r="G73" s="187"/>
    </row>
    <row r="74" spans="2:7" ht="15" hidden="1" customHeight="1">
      <c r="B74" s="197"/>
      <c r="C74" s="240" t="s">
        <v>72</v>
      </c>
      <c r="D74" s="186"/>
      <c r="E74" s="186"/>
      <c r="F74" s="215"/>
      <c r="G74" s="187"/>
    </row>
    <row r="75" spans="2:7" ht="15" hidden="1" customHeight="1">
      <c r="B75" s="185"/>
      <c r="C75" s="587"/>
      <c r="D75" s="588"/>
      <c r="E75" s="589"/>
      <c r="F75" s="186"/>
      <c r="G75" s="187"/>
    </row>
    <row r="76" spans="2:7" ht="15" hidden="1" customHeight="1">
      <c r="B76" s="185"/>
      <c r="C76" s="590"/>
      <c r="D76" s="591"/>
      <c r="E76" s="592"/>
      <c r="F76" s="186"/>
      <c r="G76" s="187"/>
    </row>
    <row r="77" spans="2:7" ht="15" hidden="1" customHeight="1">
      <c r="B77" s="185"/>
      <c r="C77" s="241"/>
      <c r="D77" s="241"/>
      <c r="E77" s="241"/>
      <c r="F77" s="186"/>
      <c r="G77" s="187"/>
    </row>
    <row r="78" spans="2:7" ht="15" hidden="1" customHeight="1">
      <c r="B78" s="207"/>
      <c r="C78" s="208" t="s">
        <v>58</v>
      </c>
      <c r="D78" s="208"/>
      <c r="E78" s="208"/>
      <c r="F78" s="208"/>
      <c r="G78" s="209"/>
    </row>
    <row r="79" spans="2:7" ht="15" hidden="1" customHeight="1">
      <c r="B79" s="210"/>
      <c r="C79" s="211" t="s">
        <v>598</v>
      </c>
      <c r="D79" s="186"/>
      <c r="E79" s="186"/>
      <c r="F79" s="212"/>
      <c r="G79" s="213"/>
    </row>
    <row r="80" spans="2:7" ht="15" hidden="1" customHeight="1">
      <c r="B80" s="210"/>
      <c r="C80" s="211" t="s">
        <v>583</v>
      </c>
      <c r="D80" s="186"/>
      <c r="E80" s="186"/>
      <c r="F80" s="212"/>
      <c r="G80" s="213"/>
    </row>
    <row r="81" spans="2:7" ht="15" hidden="1" customHeight="1">
      <c r="B81" s="210"/>
      <c r="C81" s="211" t="s">
        <v>74</v>
      </c>
      <c r="D81" s="186"/>
      <c r="E81" s="186"/>
      <c r="F81" s="212"/>
      <c r="G81" s="213"/>
    </row>
    <row r="82" spans="2:7" ht="15" hidden="1" customHeight="1">
      <c r="B82" s="210"/>
      <c r="C82" s="211" t="s">
        <v>104</v>
      </c>
      <c r="D82" s="186"/>
      <c r="E82" s="186"/>
      <c r="F82" s="212"/>
      <c r="G82" s="213"/>
    </row>
    <row r="83" spans="2:7" ht="15" hidden="1" customHeight="1">
      <c r="B83" s="210"/>
      <c r="C83" s="211" t="s">
        <v>33</v>
      </c>
      <c r="D83" s="186"/>
      <c r="E83" s="186"/>
      <c r="F83" s="212"/>
      <c r="G83" s="213"/>
    </row>
    <row r="84" spans="2:7" ht="15" hidden="1" customHeight="1">
      <c r="B84" s="210"/>
      <c r="C84" s="211" t="s">
        <v>70</v>
      </c>
      <c r="D84" s="186"/>
      <c r="E84" s="186"/>
      <c r="F84" s="212"/>
      <c r="G84" s="213"/>
    </row>
    <row r="85" spans="2:7" ht="15" hidden="1" customHeight="1">
      <c r="B85" s="210"/>
      <c r="C85" s="211" t="s">
        <v>71</v>
      </c>
      <c r="D85" s="186"/>
      <c r="E85" s="186"/>
      <c r="F85" s="212"/>
      <c r="G85" s="213"/>
    </row>
    <row r="86" spans="2:7" ht="15" hidden="1" customHeight="1">
      <c r="B86" s="210"/>
      <c r="C86" s="211" t="str">
        <f>IF(E71="None"," ",IF(E71="GreenPoint Rating (less than 100 Points)","Green Point Rating Certificate",IF(E71="GreenPoint Rating (100-124 Points)","Green Point Rating Certificate",IF(E71="GreenPoint Rating (125+ Points)","Green Point Rating Certificate",IF(E71="Enterprise Green Communities","Green Communities Certificate","LEED Certificate")))))</f>
        <v xml:space="preserve"> </v>
      </c>
      <c r="D86" s="186"/>
      <c r="E86" s="186"/>
      <c r="F86" s="212"/>
      <c r="G86" s="213"/>
    </row>
    <row r="87" spans="2:7" ht="15" hidden="1" customHeight="1" thickBot="1">
      <c r="B87" s="527"/>
      <c r="C87" s="528"/>
      <c r="D87" s="528"/>
      <c r="E87" s="528"/>
      <c r="F87" s="528"/>
      <c r="G87" s="529"/>
    </row>
    <row r="88" spans="2:7" ht="15" hidden="1" customHeight="1" thickBot="1">
      <c r="B88" s="593" t="s">
        <v>41</v>
      </c>
      <c r="C88" s="594"/>
      <c r="D88" s="594"/>
      <c r="E88" s="594"/>
      <c r="F88" s="594"/>
      <c r="G88" s="595"/>
    </row>
    <row r="89" spans="2:7" ht="15" hidden="1" customHeight="1">
      <c r="B89" s="527" t="s">
        <v>373</v>
      </c>
      <c r="C89" s="528"/>
      <c r="D89" s="528"/>
      <c r="E89" s="528"/>
      <c r="F89" s="528"/>
      <c r="G89" s="529"/>
    </row>
    <row r="90" spans="2:7" ht="15" hidden="1" customHeight="1">
      <c r="B90" s="185"/>
      <c r="C90" s="186"/>
      <c r="D90" s="186"/>
      <c r="E90" s="186"/>
      <c r="F90" s="186"/>
      <c r="G90" s="187"/>
    </row>
    <row r="91" spans="2:7" ht="15" hidden="1" customHeight="1">
      <c r="B91" s="185"/>
      <c r="C91" s="186" t="s">
        <v>102</v>
      </c>
      <c r="D91" s="186"/>
      <c r="E91" s="44"/>
      <c r="F91" s="170">
        <f>CALCS2!A36</f>
        <v>0</v>
      </c>
      <c r="G91" s="187"/>
    </row>
    <row r="92" spans="2:7" ht="15" hidden="1" customHeight="1">
      <c r="B92" s="185"/>
      <c r="C92" s="186" t="s">
        <v>103</v>
      </c>
      <c r="D92" s="186"/>
      <c r="E92" s="44"/>
      <c r="F92" s="172" t="str">
        <f>CALCS2!B43 &amp;" points"</f>
        <v>FALSE points</v>
      </c>
      <c r="G92" s="196"/>
    </row>
    <row r="93" spans="2:7" ht="15" hidden="1" customHeight="1">
      <c r="B93" s="185"/>
      <c r="C93" s="186" t="s">
        <v>52</v>
      </c>
      <c r="D93" s="186"/>
      <c r="E93" s="235" t="s">
        <v>46</v>
      </c>
      <c r="F93" s="169" t="str">
        <f>CALCS2!J26 &amp;" points earned"</f>
        <v>0 points earned</v>
      </c>
      <c r="G93" s="187"/>
    </row>
    <row r="94" spans="2:7" ht="15" hidden="1" customHeight="1">
      <c r="B94" s="185"/>
      <c r="C94" s="191" t="str">
        <f>IF(F91&lt;&gt;'APPLICATION PHASE'!D123,"WARNING: CALCULATED IMPROVEMENT DOES NOT MATCH APPLICATION PHASE.  PLEASE EXPLAIN BELOW!","")</f>
        <v>WARNING: CALCULATED IMPROVEMENT DOES NOT MATCH APPLICATION PHASE.  PLEASE EXPLAIN BELOW!</v>
      </c>
      <c r="D94" s="186"/>
      <c r="E94" s="361"/>
      <c r="F94" s="351"/>
      <c r="G94" s="187"/>
    </row>
    <row r="95" spans="2:7" ht="15" hidden="1" customHeight="1">
      <c r="B95" s="185"/>
      <c r="C95" s="191" t="str">
        <f>IF(F91&lt;10%,"WARNING: PROJECT DOES NOT CURRENTLY MEET MINIMUM CONSTRUCTION STANDARD OF 10% BETTER THAN EXISTING!"," ")</f>
        <v>WARNING: PROJECT DOES NOT CURRENTLY MEET MINIMUM CONSTRUCTION STANDARD OF 10% BETTER THAN EXISTING!</v>
      </c>
      <c r="D95" s="186"/>
      <c r="E95" s="218"/>
      <c r="F95" s="186"/>
      <c r="G95" s="187"/>
    </row>
    <row r="96" spans="2:7" ht="15" hidden="1" customHeight="1">
      <c r="B96" s="197"/>
      <c r="C96" s="240" t="s">
        <v>72</v>
      </c>
      <c r="D96" s="186"/>
      <c r="E96" s="186"/>
      <c r="F96" s="215"/>
      <c r="G96" s="187"/>
    </row>
    <row r="97" spans="2:7" ht="15" hidden="1" customHeight="1">
      <c r="B97" s="185"/>
      <c r="C97" s="587"/>
      <c r="D97" s="588"/>
      <c r="E97" s="589"/>
      <c r="F97" s="186"/>
      <c r="G97" s="187"/>
    </row>
    <row r="98" spans="2:7" ht="15" hidden="1" customHeight="1">
      <c r="B98" s="185"/>
      <c r="C98" s="590"/>
      <c r="D98" s="591"/>
      <c r="E98" s="592"/>
      <c r="F98" s="186"/>
      <c r="G98" s="187"/>
    </row>
    <row r="99" spans="2:7" ht="15" hidden="1" customHeight="1">
      <c r="B99" s="185"/>
      <c r="C99" s="241"/>
      <c r="D99" s="241"/>
      <c r="E99" s="241"/>
      <c r="F99" s="186"/>
      <c r="G99" s="187"/>
    </row>
    <row r="100" spans="2:7" ht="15" hidden="1" customHeight="1">
      <c r="B100" s="219"/>
      <c r="C100" s="220" t="s">
        <v>59</v>
      </c>
      <c r="D100" s="220"/>
      <c r="E100" s="220"/>
      <c r="F100" s="220"/>
      <c r="G100" s="221"/>
    </row>
    <row r="101" spans="2:7" ht="15" hidden="1" customHeight="1">
      <c r="B101" s="210"/>
      <c r="C101" s="211" t="s">
        <v>32</v>
      </c>
      <c r="D101" s="212"/>
      <c r="E101" s="186"/>
      <c r="F101" s="212"/>
      <c r="G101" s="213"/>
    </row>
    <row r="102" spans="2:7" ht="15" hidden="1" customHeight="1">
      <c r="B102" s="210"/>
      <c r="C102" s="211" t="s">
        <v>35</v>
      </c>
      <c r="D102" s="212"/>
      <c r="E102" s="186"/>
      <c r="F102" s="212"/>
      <c r="G102" s="213"/>
    </row>
    <row r="103" spans="2:7" ht="15" hidden="1" customHeight="1">
      <c r="B103" s="210"/>
      <c r="C103" s="211" t="s">
        <v>74</v>
      </c>
      <c r="D103" s="212"/>
      <c r="E103" s="186"/>
      <c r="F103" s="212"/>
      <c r="G103" s="213"/>
    </row>
    <row r="104" spans="2:7" ht="15" hidden="1" customHeight="1">
      <c r="B104" s="210"/>
      <c r="C104" s="211" t="s">
        <v>104</v>
      </c>
      <c r="D104" s="212"/>
      <c r="E104" s="186"/>
      <c r="F104" s="212"/>
      <c r="G104" s="213"/>
    </row>
    <row r="105" spans="2:7" ht="15" hidden="1" customHeight="1">
      <c r="B105" s="210"/>
      <c r="C105" s="211" t="s">
        <v>613</v>
      </c>
      <c r="D105" s="212"/>
      <c r="E105" s="186"/>
      <c r="F105" s="212"/>
      <c r="G105" s="213"/>
    </row>
    <row r="106" spans="2:7" ht="15" hidden="1" customHeight="1">
      <c r="B106" s="210"/>
      <c r="C106" s="211" t="s">
        <v>71</v>
      </c>
      <c r="D106" s="212"/>
      <c r="E106" s="186"/>
      <c r="F106" s="212"/>
      <c r="G106" s="213"/>
    </row>
    <row r="107" spans="2:7" ht="15" hidden="1" customHeight="1">
      <c r="B107" s="210"/>
      <c r="C107" s="211" t="str">
        <f>CALCS2!L26</f>
        <v xml:space="preserve"> </v>
      </c>
      <c r="D107" s="212"/>
      <c r="E107" s="186"/>
      <c r="F107" s="212"/>
      <c r="G107" s="213"/>
    </row>
    <row r="108" spans="2:7" ht="15" hidden="1" customHeight="1" thickBot="1">
      <c r="B108" s="527"/>
      <c r="C108" s="528"/>
      <c r="D108" s="528"/>
      <c r="E108" s="528"/>
      <c r="F108" s="528"/>
      <c r="G108" s="529"/>
    </row>
    <row r="109" spans="2:7" ht="15" hidden="1" customHeight="1" thickBot="1">
      <c r="B109" s="598" t="s">
        <v>42</v>
      </c>
      <c r="C109" s="594"/>
      <c r="D109" s="594"/>
      <c r="E109" s="594"/>
      <c r="F109" s="594"/>
      <c r="G109" s="599"/>
    </row>
    <row r="110" spans="2:7" ht="15" hidden="1" customHeight="1">
      <c r="B110" s="527" t="s">
        <v>374</v>
      </c>
      <c r="C110" s="528"/>
      <c r="D110" s="528"/>
      <c r="E110" s="528"/>
      <c r="F110" s="528"/>
      <c r="G110" s="529"/>
    </row>
    <row r="111" spans="2:7" ht="15" hidden="1" customHeight="1">
      <c r="B111" s="600"/>
      <c r="C111" s="601"/>
      <c r="D111" s="601"/>
      <c r="E111" s="601"/>
      <c r="F111" s="601"/>
      <c r="G111" s="602"/>
    </row>
    <row r="112" spans="2:7" ht="15" hidden="1" customHeight="1">
      <c r="B112" s="231"/>
      <c r="C112" s="233"/>
      <c r="D112" s="233"/>
      <c r="E112" s="233"/>
      <c r="F112" s="233"/>
      <c r="G112" s="242"/>
    </row>
    <row r="113" spans="2:7" ht="15" hidden="1" customHeight="1">
      <c r="B113" s="185"/>
      <c r="C113" s="186" t="s">
        <v>102</v>
      </c>
      <c r="D113" s="186"/>
      <c r="E113" s="44"/>
      <c r="F113" s="170">
        <f>CALCS2!G36</f>
        <v>0</v>
      </c>
      <c r="G113" s="187"/>
    </row>
    <row r="114" spans="2:7" ht="15" hidden="1" customHeight="1">
      <c r="B114" s="185"/>
      <c r="C114" s="186" t="s">
        <v>103</v>
      </c>
      <c r="D114" s="186"/>
      <c r="E114" s="44"/>
      <c r="F114" s="171" t="str">
        <f>CALCS2!B43 &amp;" points"</f>
        <v>FALSE points</v>
      </c>
      <c r="G114" s="196"/>
    </row>
    <row r="115" spans="2:7" ht="15" hidden="1" customHeight="1">
      <c r="B115" s="243"/>
      <c r="C115" s="186" t="s">
        <v>52</v>
      </c>
      <c r="D115" s="186"/>
      <c r="E115" s="235" t="s">
        <v>46</v>
      </c>
      <c r="F115" s="169" t="str">
        <f>CALCS2!J26 &amp;" points earned"</f>
        <v>0 points earned</v>
      </c>
      <c r="G115" s="244"/>
    </row>
    <row r="116" spans="2:7" ht="15" hidden="1" customHeight="1">
      <c r="B116" s="243"/>
      <c r="C116" s="191" t="str">
        <f>IF(F113&lt;&gt;'APPLICATION PHASE'!D123,"WARNING: CALCULATED IMPROVEMENT DOES NOT MATCH APPLICATION PHASE.  PLEASE EXPLAIN BELOW!","")</f>
        <v>WARNING: CALCULATED IMPROVEMENT DOES NOT MATCH APPLICATION PHASE.  PLEASE EXPLAIN BELOW!</v>
      </c>
      <c r="D116" s="191"/>
      <c r="E116" s="206"/>
      <c r="F116" s="191"/>
      <c r="G116" s="244"/>
    </row>
    <row r="117" spans="2:7" ht="15" hidden="1" customHeight="1">
      <c r="B117" s="243"/>
      <c r="C117" s="191" t="str">
        <f>IF(F113&lt;10%,"WARNING: PROJECT DOES NOT CURRENTLY MEET MINIMUM CONSTRUCTION STANDARD OF 10% BETTER THAN EXISTING!"," ")</f>
        <v>WARNING: PROJECT DOES NOT CURRENTLY MEET MINIMUM CONSTRUCTION STANDARD OF 10% BETTER THAN EXISTING!</v>
      </c>
      <c r="D117" s="191"/>
      <c r="E117" s="206"/>
      <c r="F117" s="191"/>
      <c r="G117" s="244"/>
    </row>
    <row r="118" spans="2:7" ht="15" hidden="1" customHeight="1">
      <c r="B118" s="197"/>
      <c r="C118" s="240" t="s">
        <v>72</v>
      </c>
      <c r="D118" s="186"/>
      <c r="E118" s="186"/>
      <c r="F118" s="215"/>
      <c r="G118" s="187"/>
    </row>
    <row r="119" spans="2:7" ht="15" hidden="1" customHeight="1">
      <c r="B119" s="185"/>
      <c r="C119" s="587"/>
      <c r="D119" s="588"/>
      <c r="E119" s="589"/>
      <c r="F119" s="186"/>
      <c r="G119" s="187"/>
    </row>
    <row r="120" spans="2:7" ht="15" hidden="1" customHeight="1">
      <c r="B120" s="185"/>
      <c r="C120" s="590"/>
      <c r="D120" s="591"/>
      <c r="E120" s="592"/>
      <c r="F120" s="186"/>
      <c r="G120" s="187"/>
    </row>
    <row r="121" spans="2:7" ht="15" hidden="1" customHeight="1">
      <c r="B121" s="185"/>
      <c r="C121" s="241"/>
      <c r="D121" s="241"/>
      <c r="E121" s="241"/>
      <c r="F121" s="186"/>
      <c r="G121" s="187"/>
    </row>
    <row r="122" spans="2:7" ht="15" hidden="1" customHeight="1">
      <c r="B122" s="219"/>
      <c r="C122" s="220" t="s">
        <v>60</v>
      </c>
      <c r="D122" s="220"/>
      <c r="E122" s="220"/>
      <c r="F122" s="220"/>
      <c r="G122" s="221"/>
    </row>
    <row r="123" spans="2:7" ht="15" hidden="1" customHeight="1">
      <c r="B123" s="210"/>
      <c r="C123" s="211" t="s">
        <v>32</v>
      </c>
      <c r="D123" s="212"/>
      <c r="E123" s="186"/>
      <c r="F123" s="212"/>
      <c r="G123" s="213"/>
    </row>
    <row r="124" spans="2:7" ht="15" hidden="1" customHeight="1">
      <c r="B124" s="210"/>
      <c r="C124" s="211" t="s">
        <v>35</v>
      </c>
      <c r="D124" s="212"/>
      <c r="E124" s="186"/>
      <c r="F124" s="212"/>
      <c r="G124" s="213"/>
    </row>
    <row r="125" spans="2:7" ht="15" hidden="1" customHeight="1">
      <c r="B125" s="210"/>
      <c r="C125" s="211" t="s">
        <v>74</v>
      </c>
      <c r="D125" s="212"/>
      <c r="E125" s="186"/>
      <c r="F125" s="212"/>
      <c r="G125" s="213"/>
    </row>
    <row r="126" spans="2:7" ht="15" hidden="1" customHeight="1">
      <c r="B126" s="210"/>
      <c r="C126" s="211" t="s">
        <v>104</v>
      </c>
      <c r="D126" s="212"/>
      <c r="E126" s="186"/>
      <c r="F126" s="212"/>
      <c r="G126" s="213"/>
    </row>
    <row r="127" spans="2:7" ht="15" hidden="1" customHeight="1">
      <c r="B127" s="210"/>
      <c r="C127" s="211" t="s">
        <v>613</v>
      </c>
      <c r="D127" s="212"/>
      <c r="E127" s="186"/>
      <c r="F127" s="212"/>
      <c r="G127" s="213"/>
    </row>
    <row r="128" spans="2:7" ht="15" hidden="1" customHeight="1">
      <c r="B128" s="210"/>
      <c r="C128" s="211" t="s">
        <v>71</v>
      </c>
      <c r="D128" s="212"/>
      <c r="E128" s="186"/>
      <c r="F128" s="212"/>
      <c r="G128" s="213"/>
    </row>
    <row r="129" spans="2:7" ht="15" hidden="1" customHeight="1">
      <c r="B129" s="210"/>
      <c r="C129" s="211" t="str">
        <f>CALCS2!L26</f>
        <v xml:space="preserve"> </v>
      </c>
      <c r="D129" s="212"/>
      <c r="E129" s="186"/>
      <c r="F129" s="212"/>
      <c r="G129" s="213"/>
    </row>
    <row r="130" spans="2:7" ht="15" hidden="1" customHeight="1" thickBot="1">
      <c r="B130" s="603"/>
      <c r="C130" s="604"/>
      <c r="D130" s="604"/>
      <c r="E130" s="604"/>
      <c r="F130" s="604"/>
      <c r="G130" s="605"/>
    </row>
    <row r="131" spans="2:7" ht="15" customHeight="1" thickBot="1">
      <c r="B131" s="593" t="s">
        <v>73</v>
      </c>
      <c r="C131" s="594"/>
      <c r="D131" s="594"/>
      <c r="E131" s="594"/>
      <c r="F131" s="594"/>
      <c r="G131" s="595"/>
    </row>
    <row r="132" spans="2:7" s="35" customFormat="1" ht="15" customHeight="1">
      <c r="B132" s="527" t="s">
        <v>353</v>
      </c>
      <c r="C132" s="528"/>
      <c r="D132" s="528"/>
      <c r="E132" s="528"/>
      <c r="F132" s="528"/>
      <c r="G132" s="529"/>
    </row>
    <row r="133" spans="2:7" s="35" customFormat="1" ht="15" customHeight="1">
      <c r="B133" s="214"/>
      <c r="C133" s="215"/>
      <c r="D133" s="215"/>
      <c r="E133" s="215"/>
      <c r="F133" s="606" t="s">
        <v>98</v>
      </c>
      <c r="G133" s="216"/>
    </row>
    <row r="134" spans="2:7" s="35" customFormat="1" ht="15" customHeight="1">
      <c r="B134" s="185"/>
      <c r="C134" s="186" t="s">
        <v>404</v>
      </c>
      <c r="D134" s="245" t="s">
        <v>1</v>
      </c>
      <c r="E134" s="245" t="s">
        <v>79</v>
      </c>
      <c r="F134" s="585"/>
      <c r="G134" s="246" t="s">
        <v>78</v>
      </c>
    </row>
    <row r="135" spans="2:7" s="35" customFormat="1" ht="35.25" customHeight="1">
      <c r="B135" s="214" t="s">
        <v>2</v>
      </c>
      <c r="C135" s="45">
        <f>'APPLICATION PHASE'!C129</f>
        <v>0</v>
      </c>
      <c r="D135" s="342"/>
      <c r="E135" s="42"/>
      <c r="F135" s="362" t="s">
        <v>0</v>
      </c>
      <c r="G135" s="43"/>
    </row>
    <row r="136" spans="2:7" s="35" customFormat="1" ht="35.25" customHeight="1">
      <c r="B136" s="214" t="s">
        <v>3</v>
      </c>
      <c r="C136" s="45">
        <f>'APPLICATION PHASE'!C130</f>
        <v>0</v>
      </c>
      <c r="D136" s="342"/>
      <c r="E136" s="42"/>
      <c r="F136" s="362" t="s">
        <v>0</v>
      </c>
      <c r="G136" s="43"/>
    </row>
    <row r="137" spans="2:7" s="35" customFormat="1" ht="35.25" customHeight="1">
      <c r="B137" s="214" t="s">
        <v>4</v>
      </c>
      <c r="C137" s="45">
        <f>'APPLICATION PHASE'!C131</f>
        <v>0</v>
      </c>
      <c r="D137" s="342"/>
      <c r="E137" s="42"/>
      <c r="F137" s="362" t="s">
        <v>0</v>
      </c>
      <c r="G137" s="43"/>
    </row>
    <row r="138" spans="2:7" s="35" customFormat="1" ht="35.25" customHeight="1">
      <c r="B138" s="214" t="s">
        <v>5</v>
      </c>
      <c r="C138" s="45">
        <f>'APPLICATION PHASE'!C132</f>
        <v>0</v>
      </c>
      <c r="D138" s="342"/>
      <c r="E138" s="42"/>
      <c r="F138" s="362" t="s">
        <v>0</v>
      </c>
      <c r="G138" s="43"/>
    </row>
    <row r="139" spans="2:7" s="35" customFormat="1" ht="35.25" customHeight="1">
      <c r="B139" s="214" t="s">
        <v>6</v>
      </c>
      <c r="C139" s="45">
        <f>'APPLICATION PHASE'!C133</f>
        <v>0</v>
      </c>
      <c r="D139" s="342"/>
      <c r="E139" s="42"/>
      <c r="F139" s="362" t="s">
        <v>0</v>
      </c>
      <c r="G139" s="43"/>
    </row>
    <row r="140" spans="2:7" s="35" customFormat="1" ht="35.25" customHeight="1">
      <c r="B140" s="214" t="s">
        <v>7</v>
      </c>
      <c r="C140" s="45">
        <f>'APPLICATION PHASE'!C134</f>
        <v>0</v>
      </c>
      <c r="D140" s="342"/>
      <c r="E140" s="42"/>
      <c r="F140" s="362" t="s">
        <v>0</v>
      </c>
      <c r="G140" s="43"/>
    </row>
    <row r="141" spans="2:7" s="35" customFormat="1" ht="35.25" customHeight="1">
      <c r="B141" s="214" t="s">
        <v>8</v>
      </c>
      <c r="C141" s="45">
        <f>'APPLICATION PHASE'!C135</f>
        <v>0</v>
      </c>
      <c r="D141" s="342"/>
      <c r="E141" s="42"/>
      <c r="F141" s="362" t="s">
        <v>0</v>
      </c>
      <c r="G141" s="43"/>
    </row>
    <row r="142" spans="2:7" s="35" customFormat="1" ht="35.25" customHeight="1">
      <c r="B142" s="214" t="s">
        <v>9</v>
      </c>
      <c r="C142" s="45">
        <f>'APPLICATION PHASE'!C136</f>
        <v>0</v>
      </c>
      <c r="D142" s="342"/>
      <c r="E142" s="42"/>
      <c r="F142" s="362" t="s">
        <v>0</v>
      </c>
      <c r="G142" s="43"/>
    </row>
    <row r="143" spans="2:7" s="35" customFormat="1" ht="35.25" customHeight="1">
      <c r="B143" s="214" t="s">
        <v>10</v>
      </c>
      <c r="C143" s="45">
        <f>'APPLICATION PHASE'!C137</f>
        <v>0</v>
      </c>
      <c r="D143" s="342"/>
      <c r="E143" s="42"/>
      <c r="F143" s="362" t="s">
        <v>0</v>
      </c>
      <c r="G143" s="43"/>
    </row>
    <row r="144" spans="2:7" s="35" customFormat="1" ht="35.25" customHeight="1">
      <c r="B144" s="214" t="s">
        <v>11</v>
      </c>
      <c r="C144" s="45">
        <f>'APPLICATION PHASE'!C138</f>
        <v>0</v>
      </c>
      <c r="D144" s="342"/>
      <c r="E144" s="42"/>
      <c r="F144" s="362" t="s">
        <v>0</v>
      </c>
      <c r="G144" s="43"/>
    </row>
    <row r="145" spans="2:11" s="35" customFormat="1" ht="35.25" customHeight="1">
      <c r="B145" s="214" t="s">
        <v>65</v>
      </c>
      <c r="C145" s="45">
        <f>'APPLICATION PHASE'!C139</f>
        <v>0</v>
      </c>
      <c r="D145" s="342"/>
      <c r="E145" s="42"/>
      <c r="F145" s="362" t="s">
        <v>0</v>
      </c>
      <c r="G145" s="43"/>
    </row>
    <row r="146" spans="2:11" s="35" customFormat="1" ht="35.25" customHeight="1">
      <c r="B146" s="214" t="s">
        <v>66</v>
      </c>
      <c r="C146" s="45">
        <f>'APPLICATION PHASE'!C140</f>
        <v>0</v>
      </c>
      <c r="D146" s="342"/>
      <c r="E146" s="42"/>
      <c r="F146" s="362" t="s">
        <v>0</v>
      </c>
      <c r="G146" s="43"/>
    </row>
    <row r="147" spans="2:11" s="35" customFormat="1" ht="35.25" customHeight="1">
      <c r="B147" s="214" t="s">
        <v>67</v>
      </c>
      <c r="C147" s="45">
        <f>'APPLICATION PHASE'!C141</f>
        <v>0</v>
      </c>
      <c r="D147" s="342"/>
      <c r="E147" s="42"/>
      <c r="F147" s="362" t="s">
        <v>0</v>
      </c>
      <c r="G147" s="43"/>
    </row>
    <row r="148" spans="2:11" s="35" customFormat="1" ht="35.25" customHeight="1">
      <c r="B148" s="214" t="s">
        <v>68</v>
      </c>
      <c r="C148" s="45">
        <f>'APPLICATION PHASE'!C142</f>
        <v>0</v>
      </c>
      <c r="D148" s="342"/>
      <c r="E148" s="42"/>
      <c r="F148" s="362" t="s">
        <v>0</v>
      </c>
      <c r="G148" s="43"/>
    </row>
    <row r="149" spans="2:11" s="35" customFormat="1" ht="35.25" customHeight="1">
      <c r="B149" s="214" t="s">
        <v>69</v>
      </c>
      <c r="C149" s="45">
        <f>'APPLICATION PHASE'!C143</f>
        <v>0</v>
      </c>
      <c r="D149" s="342"/>
      <c r="E149" s="42"/>
      <c r="F149" s="362" t="s">
        <v>0</v>
      </c>
      <c r="G149" s="43"/>
    </row>
    <row r="150" spans="2:11" s="35" customFormat="1" ht="14.25" customHeight="1">
      <c r="B150" s="214"/>
      <c r="C150" s="217"/>
      <c r="D150" s="215"/>
      <c r="E150" s="217"/>
      <c r="F150" s="217"/>
      <c r="G150" s="187"/>
    </row>
    <row r="151" spans="2:11" s="35" customFormat="1" ht="15.75" customHeight="1" thickBot="1">
      <c r="B151" s="527" t="s">
        <v>77</v>
      </c>
      <c r="C151" s="528"/>
      <c r="D151" s="528"/>
      <c r="E151" s="528"/>
      <c r="F151" s="528"/>
      <c r="G151" s="529"/>
    </row>
    <row r="152" spans="2:11" ht="6" customHeight="1" thickBot="1">
      <c r="B152" s="28"/>
      <c r="C152" s="29"/>
      <c r="D152" s="29"/>
      <c r="E152" s="30"/>
      <c r="F152" s="29"/>
      <c r="G152" s="31"/>
      <c r="I152" s="40"/>
      <c r="J152" s="40"/>
      <c r="K152" s="40"/>
    </row>
    <row r="153" spans="2:11" ht="15.75" thickBot="1">
      <c r="B153" s="22" t="s">
        <v>56</v>
      </c>
      <c r="C153" s="596"/>
      <c r="D153" s="597"/>
      <c r="E153" s="22" t="s">
        <v>57</v>
      </c>
      <c r="F153" s="596"/>
      <c r="G153" s="597"/>
      <c r="I153" s="40"/>
      <c r="J153" s="40"/>
      <c r="K153" s="40"/>
    </row>
    <row r="154" spans="2:11" ht="30.75" thickBot="1">
      <c r="B154" s="27" t="s">
        <v>106</v>
      </c>
      <c r="C154" s="596"/>
      <c r="D154" s="597"/>
      <c r="E154" s="252" t="s">
        <v>599</v>
      </c>
      <c r="F154" s="596"/>
      <c r="G154" s="597"/>
      <c r="I154" s="40"/>
      <c r="J154" s="40"/>
      <c r="K154" s="40"/>
    </row>
    <row r="155" spans="2:11" ht="15" customHeight="1" thickBot="1">
      <c r="B155" s="32"/>
      <c r="C155" s="33"/>
      <c r="D155" s="33"/>
      <c r="E155" s="33"/>
      <c r="F155" s="33"/>
      <c r="G155" s="34"/>
    </row>
    <row r="156" spans="2:11" s="35" customFormat="1"/>
    <row r="157" spans="2:11" s="35" customFormat="1"/>
    <row r="158" spans="2:11" s="35" customFormat="1"/>
    <row r="159" spans="2:11" s="35" customFormat="1"/>
    <row r="160" spans="2:11" s="35" customFormat="1"/>
    <row r="161" s="35" customFormat="1"/>
    <row r="162" s="35" customFormat="1"/>
    <row r="163" s="35" customFormat="1"/>
    <row r="164" s="35" customFormat="1"/>
    <row r="165" s="35" customFormat="1"/>
    <row r="166" s="35" customFormat="1"/>
    <row r="167" s="35" customFormat="1"/>
    <row r="168" s="35" customFormat="1"/>
    <row r="169" s="35" customFormat="1"/>
    <row r="170" s="35" customFormat="1"/>
    <row r="171" s="35" customFormat="1"/>
    <row r="172" s="35" customFormat="1"/>
    <row r="173" s="35" customFormat="1"/>
    <row r="174" s="35" customFormat="1"/>
    <row r="175" s="35" customFormat="1"/>
    <row r="176" s="35" customFormat="1"/>
    <row r="177" s="35" customFormat="1"/>
    <row r="178" s="35" customFormat="1"/>
    <row r="179" s="35" customFormat="1"/>
    <row r="180" s="35" customFormat="1"/>
    <row r="181" s="35" customFormat="1"/>
    <row r="182" s="35" customFormat="1"/>
    <row r="183" s="35" customFormat="1"/>
    <row r="184" s="35" customFormat="1"/>
    <row r="185" s="35" customFormat="1"/>
    <row r="186" s="35" customFormat="1"/>
    <row r="187" s="35" customFormat="1"/>
    <row r="188" s="35" customFormat="1"/>
    <row r="189" s="35" customFormat="1"/>
    <row r="190" s="35" customFormat="1"/>
    <row r="191" s="35" customFormat="1"/>
    <row r="192" s="35" customFormat="1"/>
    <row r="193" s="35" customFormat="1"/>
    <row r="194" s="35" customFormat="1"/>
    <row r="195" s="35" customFormat="1"/>
    <row r="196" s="35" customFormat="1"/>
    <row r="197" s="35" customFormat="1"/>
    <row r="198" s="35" customFormat="1"/>
    <row r="199" s="35" customFormat="1"/>
    <row r="200" s="35" customFormat="1"/>
    <row r="201" s="35" customFormat="1"/>
    <row r="202" s="35" customFormat="1"/>
    <row r="203" s="35" customFormat="1"/>
    <row r="204" s="35" customFormat="1"/>
    <row r="205" s="35" customFormat="1"/>
    <row r="206" s="35" customFormat="1"/>
    <row r="207" s="35" customFormat="1"/>
    <row r="208" s="35" customFormat="1"/>
    <row r="209" s="35" customFormat="1"/>
    <row r="210" s="35" customFormat="1"/>
    <row r="211" s="35" customFormat="1"/>
    <row r="212" s="35" customFormat="1"/>
    <row r="213" s="35" customFormat="1"/>
    <row r="214" s="35" customFormat="1"/>
    <row r="215" s="35" customFormat="1"/>
    <row r="216" s="35" customFormat="1"/>
    <row r="217" s="35" customFormat="1"/>
    <row r="218" s="35" customFormat="1"/>
    <row r="219" s="35" customFormat="1"/>
    <row r="220" s="35" customFormat="1"/>
    <row r="221" s="35" customFormat="1"/>
    <row r="222" s="35" customFormat="1"/>
    <row r="223" s="35" customFormat="1"/>
    <row r="224" s="35" customFormat="1"/>
    <row r="225" s="35" customFormat="1"/>
    <row r="226" s="35" customFormat="1"/>
    <row r="227" s="35" customFormat="1"/>
    <row r="228" s="35" customFormat="1"/>
    <row r="229" s="35" customFormat="1"/>
    <row r="230" s="35" customFormat="1"/>
    <row r="231" s="35" customFormat="1"/>
    <row r="232" s="35" customFormat="1"/>
    <row r="233" s="35" customFormat="1"/>
    <row r="234" s="35" customFormat="1"/>
    <row r="235" s="35" customFormat="1"/>
    <row r="236" s="35" customFormat="1"/>
    <row r="237" s="35" customFormat="1"/>
    <row r="238" s="35" customFormat="1"/>
    <row r="239" s="35" customFormat="1"/>
    <row r="240" s="35" customFormat="1"/>
    <row r="241" s="35" customFormat="1"/>
    <row r="242" s="35" customFormat="1"/>
    <row r="243" s="35" customFormat="1"/>
    <row r="244" s="35" customFormat="1"/>
    <row r="245" s="35" customFormat="1"/>
    <row r="246" s="35" customFormat="1"/>
    <row r="247" s="35" customFormat="1"/>
    <row r="248" s="35" customFormat="1"/>
    <row r="249" s="35" customFormat="1"/>
    <row r="250" s="35" customFormat="1"/>
    <row r="251" s="35" customFormat="1"/>
    <row r="252" s="35" customFormat="1"/>
    <row r="253" s="35" customFormat="1"/>
    <row r="254" s="35" customFormat="1"/>
    <row r="255" s="35" customFormat="1"/>
    <row r="256" s="35" customFormat="1"/>
    <row r="257" s="35" customFormat="1"/>
    <row r="258" s="35" customFormat="1"/>
    <row r="259" s="35" customFormat="1"/>
    <row r="260" s="35" customFormat="1"/>
    <row r="261" s="35" customFormat="1"/>
    <row r="262" s="35" customFormat="1"/>
    <row r="263" s="35" customFormat="1"/>
    <row r="264" s="35" customFormat="1"/>
    <row r="265" s="35" customFormat="1"/>
    <row r="266" s="35" customFormat="1"/>
    <row r="267" s="35" customFormat="1"/>
    <row r="268" s="35" customFormat="1"/>
    <row r="269" s="35" customFormat="1"/>
    <row r="270" s="35" customFormat="1"/>
    <row r="271" s="35" customFormat="1"/>
    <row r="272" s="35" customFormat="1"/>
    <row r="273" s="35" customFormat="1"/>
    <row r="274" s="35" customFormat="1"/>
    <row r="275" s="35" customFormat="1"/>
    <row r="276" s="35" customFormat="1"/>
    <row r="277" s="35" customFormat="1"/>
    <row r="278" s="35" customFormat="1"/>
    <row r="279" s="35" customFormat="1"/>
    <row r="280" s="35" customFormat="1"/>
    <row r="281" s="35" customFormat="1"/>
    <row r="282" s="35" customFormat="1"/>
    <row r="283" s="35" customFormat="1"/>
    <row r="284" s="35" customFormat="1"/>
    <row r="285" s="35" customFormat="1"/>
    <row r="286" s="35" customFormat="1"/>
    <row r="287" s="35" customFormat="1"/>
    <row r="288" s="35" customFormat="1"/>
    <row r="289" s="35" customFormat="1"/>
    <row r="290" s="35" customFormat="1"/>
    <row r="291" s="35" customFormat="1"/>
    <row r="292" s="35" customFormat="1"/>
    <row r="293" s="35" customFormat="1"/>
    <row r="294" s="35" customFormat="1"/>
    <row r="295" s="35" customFormat="1"/>
    <row r="296" s="35" customFormat="1"/>
    <row r="297" s="35" customFormat="1"/>
    <row r="298" s="35" customFormat="1"/>
    <row r="299" s="35" customFormat="1"/>
    <row r="300" s="35" customFormat="1"/>
    <row r="301" s="35" customFormat="1"/>
    <row r="302" s="35" customFormat="1"/>
    <row r="303" s="35" customFormat="1"/>
    <row r="304" s="35" customFormat="1"/>
    <row r="305" s="35" customFormat="1"/>
    <row r="306" s="35" customFormat="1"/>
    <row r="307" s="35" customFormat="1"/>
    <row r="308" s="35" customFormat="1"/>
    <row r="309" s="35" customFormat="1"/>
    <row r="310" s="35" customFormat="1"/>
    <row r="311" s="35" customFormat="1"/>
    <row r="312" s="35" customFormat="1"/>
    <row r="313" s="35" customFormat="1"/>
    <row r="314" s="35" customFormat="1"/>
    <row r="315" s="35" customFormat="1"/>
    <row r="316" s="35" customFormat="1"/>
    <row r="317" s="35" customFormat="1"/>
    <row r="318" s="35" customFormat="1"/>
    <row r="319" s="35" customFormat="1"/>
    <row r="320" s="35" customFormat="1"/>
    <row r="321" s="35" customFormat="1"/>
    <row r="322" s="35" customFormat="1"/>
    <row r="323" s="35" customFormat="1"/>
    <row r="324" s="35" customFormat="1"/>
    <row r="325" s="35" customFormat="1"/>
    <row r="326" s="35" customFormat="1"/>
    <row r="327" s="35" customFormat="1"/>
    <row r="328" s="35" customFormat="1"/>
    <row r="329" s="35" customFormat="1"/>
    <row r="330" s="35" customFormat="1"/>
    <row r="331" s="35" customFormat="1"/>
    <row r="332" s="35" customFormat="1"/>
    <row r="333" s="35" customFormat="1"/>
    <row r="334" s="35" customFormat="1"/>
    <row r="335" s="35" customFormat="1"/>
    <row r="336" s="35" customFormat="1"/>
    <row r="337" s="35" customFormat="1"/>
    <row r="338" s="35" customFormat="1"/>
    <row r="339" s="35" customFormat="1"/>
    <row r="340" s="35" customFormat="1"/>
    <row r="341" s="35" customFormat="1"/>
    <row r="342" s="35" customFormat="1"/>
    <row r="343" s="35" customFormat="1"/>
    <row r="344" s="35" customFormat="1"/>
    <row r="345" s="35" customFormat="1"/>
    <row r="346" s="35" customFormat="1"/>
    <row r="347" s="35" customFormat="1"/>
    <row r="348" s="35" customFormat="1"/>
    <row r="349" s="35" customFormat="1"/>
    <row r="350" s="35" customFormat="1"/>
    <row r="351" s="35" customFormat="1"/>
    <row r="352" s="35" customFormat="1"/>
    <row r="353" s="35" customFormat="1"/>
    <row r="354" s="35" customFormat="1"/>
    <row r="355" s="35" customFormat="1"/>
    <row r="356" s="35" customFormat="1"/>
    <row r="357" s="35" customFormat="1"/>
    <row r="358" s="35" customFormat="1"/>
    <row r="359" s="35" customFormat="1"/>
    <row r="360" s="35" customFormat="1"/>
    <row r="361" s="35" customFormat="1"/>
    <row r="362" s="35" customFormat="1"/>
    <row r="363" s="35" customFormat="1"/>
    <row r="364" s="35" customFormat="1"/>
    <row r="365" s="35" customFormat="1"/>
    <row r="366" s="35" customFormat="1"/>
    <row r="367" s="35" customFormat="1"/>
    <row r="368" s="35" customFormat="1"/>
    <row r="369" s="35" customFormat="1"/>
    <row r="370" s="35" customFormat="1"/>
    <row r="371" s="35" customFormat="1"/>
    <row r="372" s="35" customFormat="1"/>
    <row r="373" s="35" customFormat="1"/>
    <row r="374" s="35" customFormat="1"/>
    <row r="375" s="35" customFormat="1"/>
    <row r="376" s="35" customFormat="1"/>
    <row r="377" s="35" customFormat="1"/>
    <row r="378" s="35" customFormat="1"/>
    <row r="379" s="35" customFormat="1"/>
    <row r="380" s="35" customFormat="1"/>
    <row r="381" s="35" customFormat="1"/>
    <row r="382" s="35" customFormat="1"/>
    <row r="383" s="35" customFormat="1"/>
    <row r="384" s="35" customFormat="1"/>
    <row r="385" s="35" customFormat="1"/>
    <row r="386" s="35" customFormat="1"/>
    <row r="387" s="35" customFormat="1"/>
    <row r="388" s="35" customFormat="1"/>
    <row r="389" s="35" customFormat="1"/>
    <row r="390" s="35" customFormat="1"/>
    <row r="391" s="35" customFormat="1"/>
    <row r="392" s="35" customFormat="1"/>
    <row r="393" s="35" customFormat="1"/>
    <row r="394" s="35" customFormat="1"/>
    <row r="395" s="35" customFormat="1"/>
    <row r="396" s="35" customFormat="1"/>
    <row r="397" s="35" customFormat="1"/>
    <row r="398" s="35" customFormat="1"/>
    <row r="399" s="35" customFormat="1"/>
    <row r="400" s="35" customFormat="1"/>
    <row r="401" s="35" customFormat="1"/>
    <row r="402" s="35" customFormat="1"/>
    <row r="403" s="35" customFormat="1"/>
    <row r="404" s="35" customFormat="1"/>
    <row r="405" s="35" customFormat="1"/>
    <row r="406" s="35" customFormat="1"/>
    <row r="407" s="35" customFormat="1"/>
    <row r="408" s="35" customFormat="1"/>
    <row r="409" s="35" customFormat="1"/>
    <row r="410" s="35" customFormat="1"/>
    <row r="411" s="35" customFormat="1"/>
    <row r="412" s="35" customFormat="1"/>
    <row r="413" s="35" customFormat="1"/>
    <row r="414" s="35" customFormat="1"/>
    <row r="415" s="35" customFormat="1"/>
    <row r="416" s="35" customFormat="1"/>
    <row r="417" s="35" customFormat="1"/>
    <row r="418" s="35" customFormat="1"/>
    <row r="419" s="35" customFormat="1"/>
    <row r="420" s="35" customFormat="1"/>
    <row r="421" s="35" customFormat="1"/>
    <row r="422" s="35" customFormat="1"/>
    <row r="423" s="35" customFormat="1"/>
    <row r="424" s="35" customFormat="1"/>
    <row r="425" s="35" customFormat="1"/>
    <row r="426" s="35" customFormat="1"/>
    <row r="427" s="35" customFormat="1"/>
    <row r="428" s="35" customFormat="1"/>
    <row r="429" s="35" customFormat="1"/>
    <row r="430" s="35" customFormat="1"/>
    <row r="431" s="35" customFormat="1"/>
    <row r="432" s="35" customFormat="1"/>
    <row r="433" s="35" customFormat="1"/>
    <row r="434" s="35" customFormat="1"/>
    <row r="435" s="35" customFormat="1"/>
    <row r="436" s="35" customFormat="1"/>
    <row r="437" s="35" customFormat="1"/>
    <row r="438" s="35" customFormat="1"/>
    <row r="439" s="35" customFormat="1"/>
    <row r="440" s="35" customFormat="1"/>
    <row r="441" s="35" customFormat="1"/>
    <row r="442" s="35" customFormat="1"/>
    <row r="443" s="35" customFormat="1"/>
    <row r="444" s="35" customFormat="1"/>
    <row r="445" s="35" customFormat="1"/>
    <row r="446" s="35" customFormat="1"/>
    <row r="447" s="35" customFormat="1"/>
    <row r="448" s="35" customFormat="1"/>
    <row r="449" s="35" customFormat="1"/>
    <row r="450" s="35" customFormat="1"/>
    <row r="451" s="35" customFormat="1"/>
    <row r="452" s="35" customFormat="1"/>
    <row r="453" s="35" customFormat="1"/>
    <row r="454" s="35" customFormat="1"/>
    <row r="455" s="35" customFormat="1"/>
    <row r="456" s="35" customFormat="1"/>
    <row r="457" s="35" customFormat="1"/>
    <row r="458" s="35" customFormat="1"/>
    <row r="459" s="35" customFormat="1"/>
    <row r="460" s="35" customFormat="1"/>
    <row r="461" s="35" customFormat="1"/>
    <row r="462" s="35" customFormat="1"/>
    <row r="463" s="35" customFormat="1"/>
    <row r="464" s="35" customFormat="1"/>
    <row r="465" s="35" customFormat="1"/>
    <row r="466" s="35" customFormat="1"/>
    <row r="467" s="35" customFormat="1"/>
    <row r="468" s="35" customFormat="1"/>
    <row r="469" s="35" customFormat="1"/>
    <row r="470" s="35" customFormat="1"/>
    <row r="471" s="35" customFormat="1"/>
    <row r="472" s="35" customFormat="1"/>
    <row r="473" s="35" customFormat="1"/>
    <row r="474" s="35" customFormat="1"/>
    <row r="475" s="35" customFormat="1"/>
    <row r="476" s="35" customFormat="1"/>
    <row r="477" s="35" customFormat="1"/>
    <row r="478" s="35" customFormat="1"/>
    <row r="479" s="35" customFormat="1"/>
    <row r="480" s="35" customFormat="1"/>
    <row r="481" s="35" customFormat="1"/>
    <row r="482" s="35" customFormat="1"/>
    <row r="483" s="35" customFormat="1"/>
    <row r="484" s="35" customFormat="1"/>
    <row r="485" s="35" customFormat="1"/>
    <row r="486" s="35" customFormat="1"/>
    <row r="487" s="35" customFormat="1"/>
    <row r="488" s="35" customFormat="1"/>
    <row r="489" s="35" customFormat="1"/>
    <row r="490" s="35" customFormat="1"/>
    <row r="491" s="35" customFormat="1"/>
    <row r="492" s="35" customFormat="1"/>
    <row r="493" s="35" customFormat="1"/>
    <row r="494" s="35" customFormat="1"/>
    <row r="495" s="35" customFormat="1"/>
    <row r="496" s="35" customFormat="1"/>
    <row r="497" s="35" customFormat="1"/>
    <row r="498" s="35" customFormat="1"/>
    <row r="499" s="35" customFormat="1"/>
    <row r="500" s="35" customFormat="1"/>
    <row r="501" s="35" customFormat="1"/>
    <row r="502" s="35" customFormat="1"/>
    <row r="503" s="35" customFormat="1"/>
    <row r="504" s="35" customFormat="1"/>
    <row r="505" s="35" customFormat="1"/>
    <row r="506" s="35" customFormat="1"/>
    <row r="507" s="35" customFormat="1"/>
    <row r="508" s="35" customFormat="1"/>
    <row r="509" s="35" customFormat="1"/>
    <row r="510" s="35" customFormat="1"/>
    <row r="511" s="35" customFormat="1"/>
    <row r="512" s="35" customFormat="1"/>
    <row r="513" s="35" customFormat="1"/>
    <row r="514" s="35" customFormat="1"/>
    <row r="515" s="35" customFormat="1"/>
    <row r="516" s="35" customFormat="1"/>
    <row r="517" s="35" customFormat="1"/>
    <row r="518" s="35" customFormat="1"/>
    <row r="519" s="35" customFormat="1"/>
    <row r="520" s="35" customFormat="1"/>
    <row r="521" s="35" customFormat="1"/>
    <row r="522" s="35" customFormat="1"/>
    <row r="523" s="35" customFormat="1"/>
    <row r="524" s="35" customFormat="1"/>
    <row r="525" s="35" customFormat="1"/>
    <row r="526" s="35" customFormat="1"/>
    <row r="527" s="35" customFormat="1"/>
    <row r="528" s="35" customFormat="1"/>
    <row r="529" s="35" customFormat="1"/>
    <row r="530" s="35" customFormat="1"/>
    <row r="531" s="35" customFormat="1"/>
    <row r="532" s="35" customFormat="1"/>
    <row r="533" s="35" customFormat="1"/>
    <row r="534" s="35" customFormat="1"/>
    <row r="535" s="35" customFormat="1"/>
    <row r="536" s="35" customFormat="1"/>
    <row r="537" s="35" customFormat="1"/>
    <row r="538" s="35" customFormat="1"/>
    <row r="539" s="35" customFormat="1"/>
    <row r="540" s="35" customFormat="1"/>
    <row r="541" s="35" customFormat="1"/>
    <row r="542" s="35" customFormat="1"/>
    <row r="543" s="35" customFormat="1"/>
    <row r="544" s="35" customFormat="1"/>
    <row r="545" s="35" customFormat="1"/>
    <row r="546" s="35" customFormat="1"/>
    <row r="547" s="35" customFormat="1"/>
    <row r="548" s="35" customFormat="1"/>
    <row r="549" s="35" customFormat="1"/>
    <row r="550" s="35" customFormat="1"/>
    <row r="551" s="35" customFormat="1"/>
    <row r="552" s="35" customFormat="1"/>
    <row r="553" s="35" customFormat="1"/>
    <row r="554" s="35" customFormat="1"/>
    <row r="555" s="35" customFormat="1"/>
    <row r="556" s="35" customFormat="1"/>
    <row r="557" s="35" customFormat="1"/>
    <row r="558" s="35" customFormat="1"/>
    <row r="559" s="35" customFormat="1"/>
    <row r="560" s="35" customFormat="1"/>
    <row r="561" s="35" customFormat="1"/>
    <row r="562" s="35" customFormat="1"/>
    <row r="563" s="35" customFormat="1"/>
    <row r="564" s="35" customFormat="1"/>
    <row r="565" s="35" customFormat="1"/>
    <row r="566" s="35" customFormat="1"/>
    <row r="567" s="35" customFormat="1"/>
    <row r="568" s="35" customFormat="1"/>
    <row r="569" s="35" customFormat="1"/>
    <row r="570" s="35" customFormat="1"/>
    <row r="571" s="35" customFormat="1"/>
    <row r="572" s="35" customFormat="1"/>
    <row r="573" s="35" customFormat="1"/>
    <row r="574" s="35" customFormat="1"/>
    <row r="575" s="35" customFormat="1"/>
    <row r="576" s="35" customFormat="1"/>
    <row r="577" s="35" customFormat="1"/>
    <row r="578" s="35" customFormat="1"/>
    <row r="579" s="35" customFormat="1"/>
    <row r="580" s="35" customFormat="1"/>
    <row r="581" s="35" customFormat="1"/>
    <row r="582" s="35" customFormat="1"/>
    <row r="583" s="35" customFormat="1"/>
    <row r="584" s="35" customFormat="1"/>
    <row r="585" s="35" customFormat="1"/>
    <row r="586" s="35" customFormat="1"/>
    <row r="587" s="35" customFormat="1"/>
    <row r="588" s="35" customFormat="1"/>
    <row r="589" s="35" customFormat="1"/>
    <row r="590" s="35" customFormat="1"/>
    <row r="591" s="35" customFormat="1"/>
    <row r="592" s="35" customFormat="1"/>
    <row r="593" s="35" customFormat="1"/>
    <row r="594" s="35" customFormat="1"/>
    <row r="595" s="35" customFormat="1"/>
    <row r="596" s="35" customFormat="1"/>
    <row r="597" s="35" customFormat="1"/>
    <row r="598" s="35" customFormat="1"/>
    <row r="599" s="35" customFormat="1"/>
    <row r="600" s="35" customFormat="1"/>
    <row r="601" s="35" customFormat="1"/>
    <row r="602" s="35" customFormat="1"/>
    <row r="603" s="35" customFormat="1"/>
    <row r="604" s="35" customFormat="1"/>
    <row r="605" s="35" customFormat="1"/>
    <row r="606" s="35" customFormat="1"/>
    <row r="607" s="35" customFormat="1"/>
    <row r="608" s="35" customFormat="1"/>
    <row r="609" s="35" customFormat="1"/>
    <row r="610" s="35" customFormat="1"/>
    <row r="611" s="35" customFormat="1"/>
    <row r="612" s="35" customFormat="1"/>
    <row r="613" s="35" customFormat="1"/>
    <row r="614" s="35" customFormat="1"/>
    <row r="615" s="35" customFormat="1"/>
    <row r="616" s="35" customFormat="1"/>
    <row r="617" s="35" customFormat="1"/>
    <row r="618" s="35" customFormat="1"/>
    <row r="619" s="35" customFormat="1"/>
    <row r="620" s="35" customFormat="1"/>
    <row r="621" s="35" customFormat="1"/>
    <row r="622" s="35" customFormat="1"/>
    <row r="623" s="35" customFormat="1"/>
    <row r="624" s="35" customFormat="1"/>
    <row r="625" s="35" customFormat="1"/>
    <row r="626" s="35" customFormat="1"/>
    <row r="627" s="35" customFormat="1"/>
    <row r="628" s="35" customFormat="1"/>
    <row r="629" s="35" customFormat="1"/>
    <row r="630" s="35" customFormat="1"/>
    <row r="631" s="35" customFormat="1"/>
    <row r="632" s="35" customFormat="1"/>
    <row r="633" s="35" customFormat="1"/>
    <row r="634" s="35" customFormat="1"/>
    <row r="635" s="35" customFormat="1"/>
    <row r="636" s="35" customFormat="1"/>
    <row r="637" s="35" customFormat="1"/>
    <row r="638" s="35" customFormat="1"/>
    <row r="639" s="35" customFormat="1"/>
    <row r="640" s="35" customFormat="1"/>
    <row r="641" s="35" customFormat="1"/>
    <row r="642" s="35" customFormat="1"/>
    <row r="643" s="35" customFormat="1"/>
    <row r="644" s="35" customFormat="1"/>
    <row r="645" s="35" customFormat="1"/>
    <row r="646" s="35" customFormat="1"/>
    <row r="647" s="35" customFormat="1"/>
    <row r="648" s="35" customFormat="1"/>
    <row r="649" s="35" customFormat="1"/>
    <row r="650" s="35" customFormat="1"/>
    <row r="651" s="35" customFormat="1"/>
    <row r="652" s="35" customFormat="1"/>
    <row r="653" s="35" customFormat="1"/>
    <row r="654" s="35" customFormat="1"/>
    <row r="655" s="35" customFormat="1"/>
    <row r="656" s="35" customFormat="1"/>
    <row r="657" s="35" customFormat="1"/>
    <row r="658" s="35" customFormat="1"/>
    <row r="659" s="35" customFormat="1"/>
    <row r="660" s="35" customFormat="1"/>
    <row r="661" s="35" customFormat="1"/>
    <row r="662" s="35" customFormat="1"/>
    <row r="663" s="35" customFormat="1"/>
    <row r="664" s="35" customFormat="1"/>
    <row r="665" s="35" customFormat="1"/>
    <row r="666" s="35" customFormat="1"/>
    <row r="667" s="35" customFormat="1"/>
    <row r="668" s="35" customFormat="1"/>
    <row r="669" s="35" customFormat="1"/>
    <row r="670" s="35" customFormat="1"/>
    <row r="671" s="35" customFormat="1"/>
    <row r="672" s="35" customFormat="1"/>
    <row r="673" s="35" customFormat="1"/>
    <row r="674" s="35" customFormat="1"/>
    <row r="675" s="35" customFormat="1"/>
    <row r="676" s="35" customFormat="1"/>
    <row r="677" s="35" customFormat="1"/>
    <row r="678" s="35" customFormat="1"/>
    <row r="679" s="35" customFormat="1"/>
    <row r="680" s="35" customFormat="1"/>
    <row r="681" s="35" customFormat="1"/>
    <row r="682" s="35" customFormat="1"/>
    <row r="683" s="35" customFormat="1"/>
    <row r="684" s="35" customFormat="1"/>
    <row r="685" s="35" customFormat="1"/>
    <row r="686" s="35" customFormat="1"/>
    <row r="687" s="35" customFormat="1"/>
    <row r="688" s="35" customFormat="1"/>
    <row r="689" s="35" customFormat="1"/>
    <row r="690" s="35" customFormat="1"/>
    <row r="691" s="35" customFormat="1"/>
    <row r="692" s="35" customFormat="1"/>
    <row r="693" s="35" customFormat="1"/>
    <row r="694" s="35" customFormat="1"/>
    <row r="695" s="35" customFormat="1"/>
    <row r="696" s="35" customFormat="1"/>
    <row r="697" s="35" customFormat="1"/>
    <row r="698" s="35" customFormat="1"/>
    <row r="699" s="35" customFormat="1"/>
    <row r="700" s="35" customFormat="1"/>
    <row r="701" s="35" customFormat="1"/>
    <row r="702" s="35" customFormat="1"/>
    <row r="703" s="35" customFormat="1"/>
    <row r="704" s="35" customFormat="1"/>
    <row r="705" s="35" customFormat="1"/>
    <row r="706" s="35" customFormat="1"/>
    <row r="707" s="35" customFormat="1"/>
    <row r="708" s="35" customFormat="1"/>
    <row r="709" s="35" customFormat="1"/>
    <row r="710" s="35" customFormat="1"/>
    <row r="711" s="35" customFormat="1"/>
    <row r="712" s="35" customFormat="1"/>
    <row r="713" s="35" customFormat="1"/>
    <row r="714" s="35" customFormat="1"/>
    <row r="715" s="35" customFormat="1"/>
    <row r="716" s="35" customFormat="1"/>
    <row r="717" s="35" customFormat="1"/>
    <row r="718" s="35" customFormat="1"/>
    <row r="719" s="35" customFormat="1"/>
    <row r="720" s="35" customFormat="1"/>
    <row r="721" s="35" customFormat="1"/>
    <row r="722" s="35" customFormat="1"/>
    <row r="723" s="35" customFormat="1"/>
    <row r="724" s="35" customFormat="1"/>
    <row r="725" s="35" customFormat="1"/>
    <row r="726" s="35" customFormat="1"/>
    <row r="727" s="35" customFormat="1"/>
    <row r="728" s="35" customFormat="1"/>
    <row r="729" s="35" customFormat="1"/>
    <row r="730" s="35" customFormat="1"/>
    <row r="731" s="35" customFormat="1"/>
    <row r="732" s="35" customFormat="1"/>
    <row r="733" s="35" customFormat="1"/>
    <row r="734" s="35" customFormat="1"/>
    <row r="735" s="35" customFormat="1"/>
    <row r="736" s="35" customFormat="1"/>
    <row r="737" s="35" customFormat="1"/>
    <row r="738" s="35" customFormat="1"/>
    <row r="739" s="35" customFormat="1"/>
    <row r="740" s="35" customFormat="1"/>
    <row r="741" s="35" customFormat="1"/>
    <row r="742" s="35" customFormat="1"/>
    <row r="743" s="35" customFormat="1"/>
    <row r="744" s="35" customFormat="1"/>
    <row r="745" s="35" customFormat="1"/>
    <row r="746" s="35" customFormat="1"/>
    <row r="747" s="35" customFormat="1"/>
    <row r="748" s="35" customFormat="1"/>
    <row r="749" s="35" customFormat="1"/>
    <row r="750" s="35" customFormat="1"/>
    <row r="751" s="35" customFormat="1"/>
    <row r="752" s="35" customFormat="1"/>
    <row r="753" s="35" customFormat="1"/>
    <row r="754" s="35" customFormat="1"/>
    <row r="755" s="35" customFormat="1"/>
    <row r="756" s="35" customFormat="1"/>
    <row r="757" s="35" customFormat="1"/>
    <row r="758" s="35" customFormat="1"/>
    <row r="759" s="35" customFormat="1"/>
    <row r="760" s="35" customFormat="1"/>
    <row r="761" s="35" customFormat="1"/>
    <row r="762" s="35" customFormat="1"/>
    <row r="763" s="35" customFormat="1"/>
    <row r="764" s="35" customFormat="1"/>
    <row r="765" s="35" customFormat="1"/>
    <row r="766" s="35" customFormat="1"/>
    <row r="767" s="35" customFormat="1"/>
    <row r="768" s="35" customFormat="1"/>
    <row r="769" s="35" customFormat="1"/>
    <row r="770" s="35" customFormat="1"/>
    <row r="771" s="35" customFormat="1"/>
    <row r="772" s="35" customFormat="1"/>
    <row r="773" s="35" customFormat="1"/>
    <row r="774" s="35" customFormat="1"/>
    <row r="775" s="35" customFormat="1"/>
    <row r="776" s="35" customFormat="1"/>
    <row r="777" s="35" customFormat="1"/>
    <row r="778" s="35" customFormat="1"/>
    <row r="779" s="35" customFormat="1"/>
    <row r="780" s="35" customFormat="1"/>
    <row r="781" s="35" customFormat="1"/>
    <row r="782" s="35" customFormat="1"/>
    <row r="783" s="35" customFormat="1"/>
    <row r="784" s="35" customFormat="1"/>
  </sheetData>
  <sheetProtection password="CE0A" sheet="1" objects="1" scenarios="1" formatCells="0" formatColumns="0" formatRows="0"/>
  <mergeCells count="43">
    <mergeCell ref="B2:G2"/>
    <mergeCell ref="E7:G7"/>
    <mergeCell ref="C5:D5"/>
    <mergeCell ref="C3:D3"/>
    <mergeCell ref="F3:G3"/>
    <mergeCell ref="C4:D4"/>
    <mergeCell ref="F4:G4"/>
    <mergeCell ref="C6:D6"/>
    <mergeCell ref="C7:D7"/>
    <mergeCell ref="F5:G5"/>
    <mergeCell ref="B44:G44"/>
    <mergeCell ref="B45:G45"/>
    <mergeCell ref="B87:G87"/>
    <mergeCell ref="C31:E32"/>
    <mergeCell ref="C75:E76"/>
    <mergeCell ref="B51:G51"/>
    <mergeCell ref="C63:D63"/>
    <mergeCell ref="C69:D69"/>
    <mergeCell ref="C154:D154"/>
    <mergeCell ref="F154:G154"/>
    <mergeCell ref="C153:D153"/>
    <mergeCell ref="B108:G108"/>
    <mergeCell ref="B109:G109"/>
    <mergeCell ref="B110:G110"/>
    <mergeCell ref="B111:G111"/>
    <mergeCell ref="B130:G130"/>
    <mergeCell ref="C119:E120"/>
    <mergeCell ref="B151:G151"/>
    <mergeCell ref="F133:F134"/>
    <mergeCell ref="F153:G153"/>
    <mergeCell ref="C97:E98"/>
    <mergeCell ref="B131:G131"/>
    <mergeCell ref="B132:G132"/>
    <mergeCell ref="B89:G89"/>
    <mergeCell ref="B88:G88"/>
    <mergeCell ref="B9:G9"/>
    <mergeCell ref="B10:G10"/>
    <mergeCell ref="B14:G14"/>
    <mergeCell ref="B15:G15"/>
    <mergeCell ref="B43:G43"/>
    <mergeCell ref="B13:G13"/>
    <mergeCell ref="C19:D19"/>
    <mergeCell ref="C25:D25"/>
  </mergeCells>
  <dataValidations count="3">
    <dataValidation type="list" allowBlank="1" showInputMessage="1" showErrorMessage="1" sqref="E71 E27">
      <formula1>"None, GreenPoint Rating (Less than 100 Points),GreenPoint Rating (100-124 Points), GreenPoint Rating (125+ Points), LEED (less than Silver), LEED (Silver), LEED (Gold+), Enterprise Green Communities"</formula1>
    </dataValidation>
    <dataValidation type="list" allowBlank="1" showInputMessage="1" showErrorMessage="1" sqref="E12">
      <formula1>"Please Select, New Construction Low-Rise, New Construction High-Rise, Rehab Low-Rise, Rehab High-Rise"</formula1>
    </dataValidation>
    <dataValidation type="list" allowBlank="1" showInputMessage="1" showErrorMessage="1" sqref="F135:F149">
      <formula1>"Please Select, Yes, No"</formula1>
    </dataValidation>
  </dataValidations>
  <printOptions horizontalCentered="1"/>
  <pageMargins left="0.3" right="0.3" top="0.5" bottom="0.5" header="0.3" footer="0.3"/>
  <pageSetup scale="58" fitToHeight="10" orientation="portrait" r:id="rId1"/>
  <headerFooter>
    <oddHeader>&amp;C&amp;12PLACED IN SERVICE PHASE</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CALCS2!$I$15:$I$25</xm:f>
          </x14:formula1>
          <xm:sqref>E115</xm:sqref>
        </x14:dataValidation>
        <x14:dataValidation type="list" allowBlank="1" showInputMessage="1" showErrorMessage="1">
          <x14:formula1>
            <xm:f>CALCS!$I$13:$I$23</xm:f>
          </x14:formula1>
          <xm:sqref>E93:E94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48"/>
  <sheetViews>
    <sheetView topLeftCell="O1" workbookViewId="0">
      <selection sqref="A1:N1048576"/>
    </sheetView>
  </sheetViews>
  <sheetFormatPr defaultRowHeight="15"/>
  <cols>
    <col min="1" max="1" width="29" hidden="1" customWidth="1"/>
    <col min="2" max="14" width="9.140625" hidden="1" customWidth="1"/>
    <col min="15" max="15" width="9.140625" customWidth="1"/>
  </cols>
  <sheetData>
    <row r="1" spans="1:12">
      <c r="A1" s="12" t="s">
        <v>17</v>
      </c>
    </row>
    <row r="2" spans="1:12">
      <c r="C2" s="349" t="s">
        <v>582</v>
      </c>
    </row>
    <row r="3" spans="1:12">
      <c r="A3" s="3" t="s">
        <v>13</v>
      </c>
      <c r="B3" s="5"/>
      <c r="C3" s="3" t="s">
        <v>13</v>
      </c>
      <c r="D3" s="5"/>
    </row>
    <row r="4" spans="1:12">
      <c r="A4" s="182">
        <v>0</v>
      </c>
      <c r="B4" s="7">
        <v>0</v>
      </c>
      <c r="C4" s="182">
        <v>0</v>
      </c>
      <c r="D4" s="7">
        <v>0</v>
      </c>
    </row>
    <row r="5" spans="1:12">
      <c r="A5" s="182">
        <v>0.32500000000000001</v>
      </c>
      <c r="B5" s="7">
        <v>2</v>
      </c>
      <c r="C5" s="182">
        <v>0.2</v>
      </c>
      <c r="D5" s="7">
        <v>2</v>
      </c>
    </row>
    <row r="6" spans="1:12">
      <c r="A6" s="182">
        <v>0.35</v>
      </c>
      <c r="B6" s="7">
        <v>3</v>
      </c>
      <c r="C6" s="182">
        <v>0.3</v>
      </c>
      <c r="D6" s="7">
        <v>3</v>
      </c>
    </row>
    <row r="7" spans="1:12">
      <c r="A7" s="182">
        <v>0.4</v>
      </c>
      <c r="B7" s="7">
        <v>5</v>
      </c>
      <c r="C7" s="182">
        <v>0.4</v>
      </c>
      <c r="D7" s="7">
        <v>4</v>
      </c>
    </row>
    <row r="8" spans="1:12">
      <c r="A8" s="6" t="s">
        <v>22</v>
      </c>
      <c r="B8" s="7">
        <f>INDEX(B4:B7,MATCH('PLACED IN SERVICE PHASE'!E18,A4:A7,1))</f>
        <v>0</v>
      </c>
      <c r="C8" s="182">
        <v>0.5</v>
      </c>
      <c r="D8" s="7">
        <v>5</v>
      </c>
    </row>
    <row r="9" spans="1:12">
      <c r="A9" s="6"/>
      <c r="B9" s="7"/>
      <c r="C9" s="6" t="s">
        <v>22</v>
      </c>
      <c r="D9" s="7">
        <f>IF(ISBLANK('PLACED IN SERVICE PHASE'!E22),0,INDEX(D4:D8,MATCH('PLACED IN SERVICE PHASE'!E24,C4:C8,1)))</f>
        <v>0</v>
      </c>
    </row>
    <row r="10" spans="1:12">
      <c r="A10" s="6"/>
      <c r="B10" s="7"/>
      <c r="C10" s="6"/>
      <c r="D10" s="7"/>
    </row>
    <row r="11" spans="1:12">
      <c r="A11" s="6"/>
      <c r="B11" s="7"/>
      <c r="C11" s="6" t="s">
        <v>14</v>
      </c>
      <c r="D11" s="7"/>
    </row>
    <row r="12" spans="1:12">
      <c r="A12" s="6"/>
      <c r="B12" s="7"/>
      <c r="C12" s="182">
        <v>0</v>
      </c>
      <c r="D12" s="7">
        <v>0</v>
      </c>
    </row>
    <row r="13" spans="1:12">
      <c r="A13" s="6" t="s">
        <v>14</v>
      </c>
      <c r="B13" s="7"/>
      <c r="C13" s="182">
        <v>0.2</v>
      </c>
      <c r="D13" s="7">
        <v>3</v>
      </c>
      <c r="I13" s="3"/>
      <c r="J13" s="5"/>
    </row>
    <row r="14" spans="1:12">
      <c r="A14" s="182">
        <v>0</v>
      </c>
      <c r="B14" s="7">
        <v>0</v>
      </c>
      <c r="C14" s="182">
        <v>0.3</v>
      </c>
      <c r="D14" s="7">
        <v>4</v>
      </c>
      <c r="I14" s="6" t="s">
        <v>339</v>
      </c>
      <c r="J14" s="7"/>
    </row>
    <row r="15" spans="1:12">
      <c r="A15" s="182">
        <v>0.32500000000000001</v>
      </c>
      <c r="B15" s="7">
        <v>3</v>
      </c>
      <c r="C15" s="182">
        <v>0.4</v>
      </c>
      <c r="D15" s="7">
        <v>5</v>
      </c>
      <c r="I15" s="6" t="s">
        <v>46</v>
      </c>
      <c r="J15" s="7">
        <v>0</v>
      </c>
      <c r="K15" s="6" t="s">
        <v>46</v>
      </c>
      <c r="L15" s="7" t="s">
        <v>349</v>
      </c>
    </row>
    <row r="16" spans="1:12">
      <c r="A16" s="182">
        <v>0.4</v>
      </c>
      <c r="B16" s="7">
        <v>5</v>
      </c>
      <c r="C16" s="6" t="s">
        <v>21</v>
      </c>
      <c r="D16" s="7">
        <f>IF(ISBLANK('PLACED IN SERVICE PHASE'!E66),0,INDEX(D11:D15,MATCH('PLACED IN SERVICE PHASE'!E68,C11:C15,1)))</f>
        <v>0</v>
      </c>
      <c r="I16" s="6" t="s">
        <v>340</v>
      </c>
      <c r="J16" s="7">
        <v>5</v>
      </c>
      <c r="K16" s="6" t="s">
        <v>340</v>
      </c>
      <c r="L16" s="7" t="s">
        <v>350</v>
      </c>
    </row>
    <row r="17" spans="1:12">
      <c r="A17" s="6" t="s">
        <v>21</v>
      </c>
      <c r="B17" s="7">
        <f>INDEX(B14:B16,MATCH(C19,A14:A16,1))</f>
        <v>0</v>
      </c>
      <c r="C17">
        <f>'PLACED IN SERVICE PHASE'!E48-'PLACED IN SERVICE PHASE'!E52-'PLACED IN SERVICE PHASE'!E55-'PLACED IN SERVICE PHASE'!E58-'PLACED IN SERVICE PHASE'!E61</f>
        <v>0</v>
      </c>
      <c r="D17" t="s">
        <v>320</v>
      </c>
      <c r="I17" s="6" t="s">
        <v>341</v>
      </c>
      <c r="J17" s="7">
        <v>7</v>
      </c>
      <c r="K17" s="6" t="s">
        <v>341</v>
      </c>
      <c r="L17" s="7" t="s">
        <v>350</v>
      </c>
    </row>
    <row r="18" spans="1:12">
      <c r="A18" s="6"/>
      <c r="B18" s="7"/>
      <c r="C18">
        <f>'PLACED IN SERVICE PHASE'!E49-'PLACED IN SERVICE PHASE'!E53-'PLACED IN SERVICE PHASE'!E56-'PLACED IN SERVICE PHASE'!E59-'PLACED IN SERVICE PHASE'!E62</f>
        <v>0</v>
      </c>
      <c r="D18" t="s">
        <v>320</v>
      </c>
      <c r="I18" s="6" t="s">
        <v>342</v>
      </c>
      <c r="J18" s="7">
        <v>8</v>
      </c>
      <c r="K18" s="6" t="s">
        <v>342</v>
      </c>
      <c r="L18" s="7" t="s">
        <v>350</v>
      </c>
    </row>
    <row r="19" spans="1:12">
      <c r="A19" s="16" t="s">
        <v>23</v>
      </c>
      <c r="B19" s="17" t="str">
        <f>IF('PLACED IN SERVICE PHASE'!E12="New Construction Low-Rise",CALCS2!B8,IF('PLACED IN SERVICE PHASE'!E12="New Construction High-Rise",CALCS2!B17,"0"))</f>
        <v>0</v>
      </c>
      <c r="C19">
        <f>IF(C17=0,0,(C17-C18)/C17)</f>
        <v>0</v>
      </c>
      <c r="D19" t="s">
        <v>321</v>
      </c>
      <c r="I19" s="6" t="s">
        <v>343</v>
      </c>
      <c r="J19" s="7">
        <v>10</v>
      </c>
      <c r="K19" s="6" t="s">
        <v>343</v>
      </c>
      <c r="L19" s="7" t="s">
        <v>350</v>
      </c>
    </row>
    <row r="20" spans="1:12">
      <c r="A20" s="3"/>
      <c r="B20" s="5"/>
      <c r="I20" s="6" t="s">
        <v>346</v>
      </c>
      <c r="J20" s="7">
        <v>5</v>
      </c>
      <c r="K20" s="6" t="s">
        <v>346</v>
      </c>
      <c r="L20" s="7" t="s">
        <v>351</v>
      </c>
    </row>
    <row r="21" spans="1:12">
      <c r="A21" s="6"/>
      <c r="B21" s="7"/>
      <c r="I21" s="6" t="s">
        <v>15</v>
      </c>
      <c r="J21" s="7">
        <v>8</v>
      </c>
      <c r="K21" s="6" t="s">
        <v>15</v>
      </c>
      <c r="L21" s="7" t="s">
        <v>351</v>
      </c>
    </row>
    <row r="22" spans="1:12">
      <c r="A22" s="6" t="s">
        <v>46</v>
      </c>
      <c r="B22" s="7">
        <v>0</v>
      </c>
      <c r="I22" s="6" t="s">
        <v>49</v>
      </c>
      <c r="J22" s="7">
        <v>10</v>
      </c>
      <c r="K22" s="6" t="s">
        <v>49</v>
      </c>
      <c r="L22" s="7" t="s">
        <v>351</v>
      </c>
    </row>
    <row r="23" spans="1:12">
      <c r="A23" s="6" t="s">
        <v>39</v>
      </c>
      <c r="B23" s="7">
        <v>5</v>
      </c>
      <c r="I23" s="6" t="s">
        <v>12</v>
      </c>
      <c r="J23" s="7">
        <v>5</v>
      </c>
      <c r="K23" s="6" t="s">
        <v>12</v>
      </c>
      <c r="L23" s="7" t="s">
        <v>352</v>
      </c>
    </row>
    <row r="24" spans="1:12">
      <c r="A24" s="6" t="s">
        <v>47</v>
      </c>
      <c r="B24" s="7">
        <v>8</v>
      </c>
      <c r="I24" s="6" t="s">
        <v>344</v>
      </c>
      <c r="J24" s="7">
        <v>8</v>
      </c>
      <c r="K24" s="6" t="s">
        <v>344</v>
      </c>
      <c r="L24" s="7" t="s">
        <v>352</v>
      </c>
    </row>
    <row r="25" spans="1:12">
      <c r="A25" s="6" t="s">
        <v>48</v>
      </c>
      <c r="B25" s="7">
        <v>10</v>
      </c>
      <c r="I25" s="6" t="s">
        <v>345</v>
      </c>
      <c r="J25" s="7">
        <v>10</v>
      </c>
      <c r="K25" s="6" t="s">
        <v>345</v>
      </c>
      <c r="L25" s="7" t="s">
        <v>352</v>
      </c>
    </row>
    <row r="26" spans="1:12">
      <c r="A26" s="6" t="s">
        <v>40</v>
      </c>
      <c r="B26" s="7">
        <v>5</v>
      </c>
      <c r="I26" s="8" t="s">
        <v>16</v>
      </c>
      <c r="J26" s="10">
        <f>IF('PLACED IN SERVICE PHASE'!E12="Rehab Low-Rise",VLOOKUP('PLACED IN SERVICE PHASE'!E93,CALCS2!I15:J25,2,FALSE),IF('PLACED IN SERVICE PHASE'!E12="Rehab High-Rise",VLOOKUP('PLACED IN SERVICE PHASE'!E115,CALCS2!I15:J25,2,FALSE),0))</f>
        <v>0</v>
      </c>
      <c r="L26" s="10" t="str">
        <f>IF('PLACED IN SERVICE PHASE'!E12="Rehab Low-Rise",VLOOKUP('PLACED IN SERVICE PHASE'!E93,CALCS2!K15:L25,2,FALSE),IF('PLACED IN SERVICE PHASE'!E12="Rehab High-Rise",VLOOKUP('PLACED IN SERVICE PHASE'!E115,CALCS2!K15:L25,2,FALSE)," "))</f>
        <v xml:space="preserve"> </v>
      </c>
    </row>
    <row r="27" spans="1:12">
      <c r="A27" s="6" t="s">
        <v>15</v>
      </c>
      <c r="B27" s="7">
        <v>8</v>
      </c>
    </row>
    <row r="28" spans="1:12">
      <c r="A28" s="6" t="s">
        <v>49</v>
      </c>
      <c r="B28" s="7">
        <v>10</v>
      </c>
    </row>
    <row r="29" spans="1:12">
      <c r="A29" s="6" t="s">
        <v>12</v>
      </c>
      <c r="B29" s="7">
        <v>5</v>
      </c>
    </row>
    <row r="30" spans="1:12">
      <c r="A30" s="6"/>
      <c r="B30" s="7"/>
    </row>
    <row r="31" spans="1:12">
      <c r="A31" s="8" t="s">
        <v>16</v>
      </c>
      <c r="B31" s="10">
        <f>IF('PLACED IN SERVICE PHASE'!E12="New Construction Low-Rise",VLOOKUP('PLACED IN SERVICE PHASE'!E27,CALCS2!A22:B29,2,FALSE),IF('PLACED IN SERVICE PHASE'!E12="New Construction High-Rise",VLOOKUP('PLACED IN SERVICE PHASE'!E71,CALCS2!A22:B29,2,FALSE),0))</f>
        <v>0</v>
      </c>
    </row>
    <row r="33" spans="1:11">
      <c r="A33" s="18" t="s">
        <v>18</v>
      </c>
      <c r="B33" s="19"/>
      <c r="C33" s="4"/>
      <c r="D33" s="4"/>
      <c r="E33" s="4"/>
      <c r="F33" s="4"/>
      <c r="G33" s="4"/>
      <c r="H33" s="4"/>
      <c r="I33" s="4"/>
      <c r="J33" s="4"/>
      <c r="K33" s="5"/>
    </row>
    <row r="34" spans="1:11">
      <c r="A34" s="6"/>
      <c r="B34" s="2"/>
      <c r="C34" s="2"/>
      <c r="D34" s="2"/>
      <c r="E34" s="2"/>
      <c r="F34" s="2"/>
      <c r="G34" s="2"/>
      <c r="H34" s="2"/>
      <c r="I34" s="2"/>
      <c r="J34" s="2"/>
      <c r="K34" s="7"/>
    </row>
    <row r="35" spans="1:11">
      <c r="A35" s="15">
        <f>IF('PLACED IN SERVICE PHASE'!E92=0,0,('PLACED IN SERVICE PHASE'!E91-'PLACED IN SERVICE PHASE'!E92)/'PLACED IN SERVICE PHASE'!E91)</f>
        <v>0</v>
      </c>
      <c r="B35" s="2" t="s">
        <v>19</v>
      </c>
      <c r="C35" s="2"/>
      <c r="D35" s="2"/>
      <c r="E35" s="2"/>
      <c r="F35" s="2"/>
      <c r="G35" s="20">
        <f>IF('PLACED IN SERVICE PHASE'!E114=0,0,('PLACED IN SERVICE PHASE'!E113-'PLACED IN SERVICE PHASE'!E114)/'PLACED IN SERVICE PHASE'!E113)</f>
        <v>0</v>
      </c>
      <c r="H35" s="2" t="s">
        <v>20</v>
      </c>
      <c r="I35" s="2"/>
      <c r="J35" s="2"/>
      <c r="K35" s="7"/>
    </row>
    <row r="36" spans="1:11">
      <c r="A36" s="53">
        <f>A35</f>
        <v>0</v>
      </c>
      <c r="B36" s="2"/>
      <c r="C36" s="2"/>
      <c r="D36" s="2"/>
      <c r="E36" s="2"/>
      <c r="F36" s="2"/>
      <c r="G36" s="52">
        <f>G35</f>
        <v>0</v>
      </c>
      <c r="H36" s="2"/>
      <c r="I36" s="2"/>
      <c r="J36" s="2"/>
      <c r="K36" s="7"/>
    </row>
    <row r="37" spans="1:11">
      <c r="A37" s="11">
        <v>0</v>
      </c>
      <c r="B37" s="1">
        <v>0</v>
      </c>
      <c r="C37" s="2"/>
      <c r="D37" s="2"/>
      <c r="E37" s="2"/>
      <c r="F37" s="2"/>
      <c r="G37" s="2"/>
      <c r="H37" s="2"/>
      <c r="I37" s="2"/>
      <c r="J37" s="2"/>
      <c r="K37" s="7"/>
    </row>
    <row r="38" spans="1:11">
      <c r="A38" s="13">
        <v>0.15</v>
      </c>
      <c r="B38" s="14">
        <v>3</v>
      </c>
      <c r="C38" s="2"/>
      <c r="D38" s="2"/>
      <c r="E38" s="2"/>
      <c r="F38" s="2"/>
      <c r="G38" s="2"/>
      <c r="H38" s="2"/>
      <c r="I38" s="2"/>
      <c r="J38" s="2"/>
      <c r="K38" s="7"/>
    </row>
    <row r="39" spans="1:11">
      <c r="A39" s="13">
        <v>0.2</v>
      </c>
      <c r="B39" s="14">
        <v>5</v>
      </c>
      <c r="C39" s="2"/>
      <c r="D39" s="2"/>
      <c r="E39" s="2"/>
      <c r="F39" s="2"/>
      <c r="G39" s="2"/>
      <c r="H39" s="2"/>
      <c r="I39" s="2"/>
      <c r="J39" s="2"/>
      <c r="K39" s="7"/>
    </row>
    <row r="40" spans="1:11">
      <c r="A40" s="13">
        <v>0.25</v>
      </c>
      <c r="B40" s="14">
        <v>7</v>
      </c>
      <c r="C40" s="2"/>
      <c r="D40" s="2"/>
      <c r="E40" s="2"/>
      <c r="F40" s="2"/>
      <c r="G40" s="2"/>
      <c r="H40" s="2"/>
      <c r="I40" s="2"/>
      <c r="J40" s="2"/>
      <c r="K40" s="7"/>
    </row>
    <row r="41" spans="1:11">
      <c r="A41" s="13">
        <v>0.3</v>
      </c>
      <c r="B41" s="14">
        <v>10</v>
      </c>
      <c r="C41" s="2"/>
      <c r="D41" s="2"/>
      <c r="E41" s="2"/>
      <c r="F41" s="2"/>
      <c r="G41" s="2"/>
      <c r="H41" s="2"/>
      <c r="I41" s="2"/>
      <c r="J41" s="2"/>
      <c r="K41" s="7"/>
    </row>
    <row r="42" spans="1:11">
      <c r="A42" s="6"/>
      <c r="B42" s="2"/>
      <c r="C42" s="2"/>
      <c r="D42" s="2"/>
      <c r="E42" s="2"/>
      <c r="F42" s="2"/>
      <c r="G42" s="2"/>
      <c r="H42" s="2"/>
      <c r="I42" s="2"/>
      <c r="J42" s="2"/>
      <c r="K42" s="7"/>
    </row>
    <row r="43" spans="1:11">
      <c r="A43" s="8" t="s">
        <v>16</v>
      </c>
      <c r="B43" s="9" t="b">
        <f>IF('PLACED IN SERVICE PHASE'!E12="Rehab Low-Rise",INDEX(B37:B41,MATCH(A35,A37:A41,1)),IF('PLACED IN SERVICE PHASE'!E12="Rehab High-Rise",INDEX(B37:B41,MATCH(G35,A37:A41,1))))</f>
        <v>0</v>
      </c>
      <c r="C43" s="9"/>
      <c r="D43" s="9"/>
      <c r="E43" s="9"/>
      <c r="F43" s="9"/>
      <c r="G43" s="9"/>
      <c r="H43" s="9"/>
      <c r="I43" s="9"/>
      <c r="J43" s="9"/>
      <c r="K43" s="10"/>
    </row>
    <row r="44" spans="1:11">
      <c r="A44" s="12" t="s">
        <v>36</v>
      </c>
    </row>
    <row r="45" spans="1:11">
      <c r="A45">
        <f>IF('PLACED IN SERVICE PHASE'!C119="None of the above",0,3)</f>
        <v>3</v>
      </c>
    </row>
    <row r="46" spans="1:11">
      <c r="A46">
        <f>IF('PLACED IN SERVICE PHASE'!C122="No",0,3)</f>
        <v>3</v>
      </c>
    </row>
    <row r="47" spans="1:11">
      <c r="A47">
        <f>IF('PLACED IN SERVICE PHASE'!C128="No",0,3)</f>
        <v>3</v>
      </c>
    </row>
    <row r="48" spans="1:11">
      <c r="A48">
        <f>SUM(A45:A47)</f>
        <v>9</v>
      </c>
      <c r="B48" s="12" t="s">
        <v>37</v>
      </c>
    </row>
  </sheetData>
  <sheetProtection algorithmName="SHA-512" hashValue="W6xv2Gpc9PbPQBqdPS/oXbueUIHKAxcJmZXWQ5x8eq9E837Oy9mzP4Gjy4rILnLTgLPAWfrYp/oONFw65qK71g==" saltValue="kMHlEDjl605a0stXd0EvMA=="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E384"/>
  <sheetViews>
    <sheetView zoomScale="80" zoomScaleNormal="80" workbookViewId="0">
      <selection activeCell="C3" sqref="C3:D3"/>
    </sheetView>
  </sheetViews>
  <sheetFormatPr defaultColWidth="9.140625" defaultRowHeight="15"/>
  <cols>
    <col min="1" max="1" width="3.42578125" style="35" customWidth="1"/>
    <col min="2" max="2" width="25.5703125" style="21" bestFit="1" customWidth="1"/>
    <col min="3" max="3" width="15.42578125" style="21" customWidth="1"/>
    <col min="4" max="4" width="71.7109375" style="78" customWidth="1"/>
    <col min="5" max="5" width="39.28515625" style="21" customWidth="1"/>
    <col min="6" max="6" width="19.7109375" style="21" customWidth="1"/>
    <col min="7" max="7" width="39.85546875" style="21" customWidth="1"/>
    <col min="8" max="8" width="2.85546875" style="35" customWidth="1"/>
    <col min="9" max="83" width="9.140625" style="35"/>
    <col min="84" max="16384" width="9.140625" style="21"/>
  </cols>
  <sheetData>
    <row r="1" spans="2:11" s="35" customFormat="1" ht="9" customHeight="1" thickBot="1">
      <c r="D1" s="54"/>
    </row>
    <row r="2" spans="2:11" ht="15" customHeight="1" thickBot="1">
      <c r="B2" s="611" t="s">
        <v>537</v>
      </c>
      <c r="C2" s="612"/>
      <c r="D2" s="612"/>
      <c r="E2" s="612"/>
      <c r="F2" s="612"/>
      <c r="G2" s="613"/>
    </row>
    <row r="3" spans="2:11" ht="15.75" thickBot="1">
      <c r="B3" s="22" t="s">
        <v>26</v>
      </c>
      <c r="C3" s="562">
        <f>'PLACED IN SERVICE PHASE'!C3</f>
        <v>0</v>
      </c>
      <c r="D3" s="563"/>
      <c r="E3" s="22" t="s">
        <v>27</v>
      </c>
      <c r="F3" s="562">
        <f>'PLACED IN SERVICE PHASE'!F3</f>
        <v>0</v>
      </c>
      <c r="G3" s="563"/>
      <c r="I3" s="40"/>
      <c r="J3" s="40"/>
      <c r="K3" s="40"/>
    </row>
    <row r="4" spans="2:11" ht="15.75" thickBot="1">
      <c r="B4" s="27" t="s">
        <v>105</v>
      </c>
      <c r="C4" s="562"/>
      <c r="D4" s="563"/>
      <c r="E4" s="22" t="s">
        <v>57</v>
      </c>
      <c r="F4" s="562"/>
      <c r="G4" s="563"/>
      <c r="I4" s="40"/>
      <c r="J4" s="40"/>
      <c r="K4" s="40"/>
    </row>
    <row r="5" spans="2:11" ht="45.75" thickBot="1">
      <c r="B5" s="251" t="s">
        <v>406</v>
      </c>
      <c r="C5" s="562"/>
      <c r="D5" s="563"/>
      <c r="E5" s="22" t="s">
        <v>311</v>
      </c>
      <c r="F5" s="562"/>
      <c r="G5" s="563"/>
      <c r="I5" s="40"/>
      <c r="J5" s="40"/>
      <c r="K5" s="40"/>
    </row>
    <row r="6" spans="2:11" ht="15.75" thickBot="1">
      <c r="B6" s="55" t="s">
        <v>106</v>
      </c>
      <c r="C6" s="567"/>
      <c r="D6" s="568"/>
      <c r="E6" s="55" t="s">
        <v>55</v>
      </c>
      <c r="F6" s="335"/>
      <c r="G6" s="336" t="str">
        <f>'Instructions and FAQs'!B3</f>
        <v>v 1.3</v>
      </c>
      <c r="I6" s="40"/>
      <c r="J6" s="40"/>
      <c r="K6" s="40"/>
    </row>
    <row r="7" spans="2:11" ht="6" customHeight="1" thickBot="1">
      <c r="B7" s="56"/>
      <c r="C7" s="57"/>
      <c r="D7" s="58"/>
      <c r="E7" s="59"/>
      <c r="F7" s="57"/>
      <c r="G7" s="60"/>
      <c r="I7" s="40"/>
      <c r="J7" s="40"/>
      <c r="K7" s="40"/>
    </row>
    <row r="8" spans="2:11" ht="75.75" customHeight="1">
      <c r="B8" s="616" t="s">
        <v>603</v>
      </c>
      <c r="C8" s="617"/>
      <c r="D8" s="617"/>
      <c r="E8" s="617"/>
      <c r="F8" s="617"/>
      <c r="G8" s="618"/>
      <c r="I8" s="40"/>
      <c r="J8" s="40"/>
      <c r="K8" s="40"/>
    </row>
    <row r="9" spans="2:11" s="35" customFormat="1" ht="39.75" customHeight="1">
      <c r="B9" s="619" t="s">
        <v>107</v>
      </c>
      <c r="C9" s="620"/>
      <c r="D9" s="620"/>
      <c r="E9" s="620"/>
      <c r="F9" s="620"/>
      <c r="G9" s="621"/>
    </row>
    <row r="10" spans="2:11" s="35" customFormat="1" ht="15.75" thickBot="1">
      <c r="B10" s="61" t="s">
        <v>108</v>
      </c>
      <c r="C10" s="62"/>
      <c r="D10" s="63"/>
      <c r="E10" s="62"/>
      <c r="F10" s="62"/>
      <c r="G10" s="64"/>
    </row>
    <row r="11" spans="2:11" ht="18.75" thickBot="1">
      <c r="B11" s="622" t="s">
        <v>412</v>
      </c>
      <c r="C11" s="623"/>
      <c r="D11" s="623"/>
      <c r="E11" s="623"/>
      <c r="F11" s="65"/>
      <c r="G11" s="66"/>
    </row>
    <row r="12" spans="2:11" ht="30.75" thickBot="1">
      <c r="B12" s="67" t="s">
        <v>414</v>
      </c>
      <c r="C12" s="68" t="s">
        <v>111</v>
      </c>
      <c r="D12" s="69" t="s">
        <v>112</v>
      </c>
      <c r="E12" s="69" t="s">
        <v>113</v>
      </c>
      <c r="F12" s="69" t="s">
        <v>114</v>
      </c>
      <c r="G12" s="70" t="s">
        <v>115</v>
      </c>
    </row>
    <row r="13" spans="2:11" ht="6" customHeight="1" thickBot="1">
      <c r="B13" s="56"/>
      <c r="C13" s="57"/>
      <c r="D13" s="58"/>
      <c r="E13" s="59"/>
      <c r="F13" s="57"/>
      <c r="G13" s="60"/>
      <c r="I13" s="40"/>
      <c r="J13" s="40"/>
      <c r="K13" s="40"/>
    </row>
    <row r="14" spans="2:11" ht="405">
      <c r="B14" s="264" t="s">
        <v>415</v>
      </c>
      <c r="C14" s="265" t="s">
        <v>413</v>
      </c>
      <c r="D14" s="266" t="s">
        <v>600</v>
      </c>
      <c r="E14" s="266" t="s">
        <v>601</v>
      </c>
      <c r="F14" s="267" t="s">
        <v>0</v>
      </c>
      <c r="G14" s="268"/>
    </row>
    <row r="15" spans="2:11" ht="90">
      <c r="B15" s="264" t="s">
        <v>416</v>
      </c>
      <c r="C15" s="265" t="s">
        <v>417</v>
      </c>
      <c r="D15" s="266" t="s">
        <v>418</v>
      </c>
      <c r="E15" s="266" t="s">
        <v>419</v>
      </c>
      <c r="F15" s="267" t="s">
        <v>0</v>
      </c>
      <c r="G15" s="268"/>
    </row>
    <row r="16" spans="2:11" ht="150">
      <c r="B16" s="264" t="s">
        <v>420</v>
      </c>
      <c r="C16" s="265" t="s">
        <v>421</v>
      </c>
      <c r="D16" s="266" t="s">
        <v>425</v>
      </c>
      <c r="E16" s="266" t="s">
        <v>422</v>
      </c>
      <c r="F16" s="267" t="s">
        <v>0</v>
      </c>
      <c r="G16" s="268"/>
    </row>
    <row r="17" spans="2:11" ht="60">
      <c r="B17" s="264" t="s">
        <v>423</v>
      </c>
      <c r="C17" s="265" t="s">
        <v>424</v>
      </c>
      <c r="D17" s="266" t="s">
        <v>434</v>
      </c>
      <c r="E17" s="266" t="s">
        <v>426</v>
      </c>
      <c r="F17" s="267" t="s">
        <v>0</v>
      </c>
      <c r="G17" s="268"/>
    </row>
    <row r="18" spans="2:11" ht="75">
      <c r="B18" s="264" t="s">
        <v>427</v>
      </c>
      <c r="C18" s="265" t="s">
        <v>432</v>
      </c>
      <c r="D18" s="266" t="s">
        <v>433</v>
      </c>
      <c r="E18" s="266" t="s">
        <v>435</v>
      </c>
      <c r="F18" s="267" t="s">
        <v>0</v>
      </c>
      <c r="G18" s="268"/>
    </row>
    <row r="19" spans="2:11" ht="75">
      <c r="B19" s="264" t="s">
        <v>428</v>
      </c>
      <c r="C19" s="265" t="s">
        <v>437</v>
      </c>
      <c r="D19" s="266" t="s">
        <v>436</v>
      </c>
      <c r="E19" s="266" t="s">
        <v>438</v>
      </c>
      <c r="F19" s="267" t="s">
        <v>0</v>
      </c>
      <c r="G19" s="268"/>
    </row>
    <row r="20" spans="2:11" ht="75">
      <c r="B20" s="264" t="s">
        <v>429</v>
      </c>
      <c r="C20" s="265" t="s">
        <v>440</v>
      </c>
      <c r="D20" s="266" t="s">
        <v>439</v>
      </c>
      <c r="E20" s="266" t="s">
        <v>441</v>
      </c>
      <c r="F20" s="267" t="s">
        <v>0</v>
      </c>
      <c r="G20" s="268"/>
    </row>
    <row r="21" spans="2:11" ht="60">
      <c r="B21" s="264" t="s">
        <v>430</v>
      </c>
      <c r="C21" s="265" t="s">
        <v>443</v>
      </c>
      <c r="D21" s="266" t="s">
        <v>442</v>
      </c>
      <c r="E21" s="266" t="s">
        <v>444</v>
      </c>
      <c r="F21" s="267" t="s">
        <v>0</v>
      </c>
      <c r="G21" s="268"/>
    </row>
    <row r="22" spans="2:11" ht="120">
      <c r="B22" s="264" t="s">
        <v>431</v>
      </c>
      <c r="C22" s="265" t="s">
        <v>445</v>
      </c>
      <c r="D22" s="266" t="s">
        <v>446</v>
      </c>
      <c r="E22" s="266" t="s">
        <v>447</v>
      </c>
      <c r="F22" s="267" t="s">
        <v>0</v>
      </c>
      <c r="G22" s="268"/>
    </row>
    <row r="23" spans="2:11" ht="75">
      <c r="B23" s="279" t="s">
        <v>546</v>
      </c>
      <c r="C23" s="280" t="s">
        <v>448</v>
      </c>
      <c r="D23" s="290" t="s">
        <v>449</v>
      </c>
      <c r="E23" s="348" t="s">
        <v>450</v>
      </c>
      <c r="F23" s="299" t="s">
        <v>0</v>
      </c>
      <c r="G23" s="283"/>
    </row>
    <row r="24" spans="2:11" ht="95.25" customHeight="1" thickBot="1">
      <c r="B24" s="343" t="s">
        <v>547</v>
      </c>
      <c r="C24" s="344" t="s">
        <v>550</v>
      </c>
      <c r="D24" s="345" t="s">
        <v>548</v>
      </c>
      <c r="E24" s="266" t="s">
        <v>549</v>
      </c>
      <c r="F24" s="346" t="s">
        <v>0</v>
      </c>
      <c r="G24" s="347"/>
    </row>
    <row r="25" spans="2:11" ht="18.75" thickBot="1">
      <c r="B25" s="624" t="s">
        <v>538</v>
      </c>
      <c r="C25" s="625"/>
      <c r="D25" s="625"/>
      <c r="E25" s="625"/>
      <c r="F25" s="300"/>
      <c r="G25" s="72"/>
    </row>
    <row r="26" spans="2:11" ht="30.75" thickBot="1">
      <c r="B26" s="67" t="s">
        <v>414</v>
      </c>
      <c r="C26" s="68" t="s">
        <v>111</v>
      </c>
      <c r="D26" s="69" t="s">
        <v>112</v>
      </c>
      <c r="E26" s="69" t="s">
        <v>113</v>
      </c>
      <c r="F26" s="69" t="s">
        <v>114</v>
      </c>
      <c r="G26" s="70" t="s">
        <v>115</v>
      </c>
    </row>
    <row r="27" spans="2:11" ht="6" customHeight="1" thickBot="1">
      <c r="B27" s="56"/>
      <c r="C27" s="57"/>
      <c r="D27" s="58"/>
      <c r="E27" s="59"/>
      <c r="F27" s="57"/>
      <c r="G27" s="60"/>
      <c r="I27" s="40"/>
      <c r="J27" s="40"/>
      <c r="K27" s="40"/>
    </row>
    <row r="28" spans="2:11" ht="225.75" thickBot="1">
      <c r="B28" s="264" t="s">
        <v>539</v>
      </c>
      <c r="C28" s="265" t="s">
        <v>540</v>
      </c>
      <c r="D28" s="266" t="s">
        <v>541</v>
      </c>
      <c r="E28" s="334" t="s">
        <v>542</v>
      </c>
      <c r="F28" s="267" t="s">
        <v>0</v>
      </c>
      <c r="G28" s="268"/>
    </row>
    <row r="29" spans="2:11" ht="19.5" thickBot="1">
      <c r="B29" s="626" t="s">
        <v>469</v>
      </c>
      <c r="C29" s="627"/>
      <c r="D29" s="627"/>
      <c r="E29" s="627"/>
      <c r="F29" s="627"/>
      <c r="G29" s="628"/>
    </row>
    <row r="30" spans="2:11" ht="15.75" customHeight="1" thickBot="1">
      <c r="B30" s="614" t="s">
        <v>109</v>
      </c>
      <c r="C30" s="615"/>
      <c r="D30" s="615"/>
      <c r="E30" s="615"/>
      <c r="F30" s="300"/>
      <c r="G30" s="72"/>
    </row>
    <row r="31" spans="2:11" ht="30.75" thickBot="1">
      <c r="B31" s="67" t="s">
        <v>110</v>
      </c>
      <c r="C31" s="68" t="s">
        <v>111</v>
      </c>
      <c r="D31" s="69" t="s">
        <v>112</v>
      </c>
      <c r="E31" s="69" t="s">
        <v>113</v>
      </c>
      <c r="F31" s="69" t="s">
        <v>114</v>
      </c>
      <c r="G31" s="70" t="s">
        <v>115</v>
      </c>
    </row>
    <row r="32" spans="2:11" ht="6" customHeight="1" thickBot="1">
      <c r="B32" s="56"/>
      <c r="C32" s="57"/>
      <c r="D32" s="58"/>
      <c r="E32" s="59"/>
      <c r="F32" s="57"/>
      <c r="G32" s="60"/>
      <c r="I32" s="40"/>
      <c r="J32" s="40"/>
      <c r="K32" s="40"/>
    </row>
    <row r="33" spans="2:11" ht="150">
      <c r="B33" s="264" t="s">
        <v>116</v>
      </c>
      <c r="C33" s="265" t="s">
        <v>117</v>
      </c>
      <c r="D33" s="266" t="s">
        <v>377</v>
      </c>
      <c r="E33" s="266" t="s">
        <v>378</v>
      </c>
      <c r="F33" s="267" t="s">
        <v>0</v>
      </c>
      <c r="G33" s="268"/>
    </row>
    <row r="34" spans="2:11" ht="180.75" thickBot="1">
      <c r="B34" s="269" t="s">
        <v>118</v>
      </c>
      <c r="C34" s="270" t="s">
        <v>119</v>
      </c>
      <c r="D34" s="271" t="s">
        <v>379</v>
      </c>
      <c r="E34" s="271" t="s">
        <v>380</v>
      </c>
      <c r="F34" s="267" t="s">
        <v>0</v>
      </c>
      <c r="G34" s="272"/>
    </row>
    <row r="35" spans="2:11" ht="15.75" customHeight="1" thickBot="1">
      <c r="B35" s="614" t="s">
        <v>120</v>
      </c>
      <c r="C35" s="615"/>
      <c r="D35" s="615"/>
      <c r="E35" s="615"/>
      <c r="F35" s="71"/>
      <c r="G35" s="72"/>
    </row>
    <row r="36" spans="2:11" ht="30.75" thickBot="1">
      <c r="B36" s="67" t="s">
        <v>110</v>
      </c>
      <c r="C36" s="68" t="s">
        <v>111</v>
      </c>
      <c r="D36" s="69" t="s">
        <v>112</v>
      </c>
      <c r="E36" s="69" t="s">
        <v>113</v>
      </c>
      <c r="F36" s="69" t="s">
        <v>114</v>
      </c>
      <c r="G36" s="70" t="s">
        <v>115</v>
      </c>
    </row>
    <row r="37" spans="2:11" ht="6" customHeight="1" thickBot="1">
      <c r="B37" s="56"/>
      <c r="C37" s="57"/>
      <c r="D37" s="58"/>
      <c r="E37" s="59"/>
      <c r="F37" s="57"/>
      <c r="G37" s="60"/>
      <c r="I37" s="40"/>
      <c r="J37" s="40"/>
      <c r="K37" s="40"/>
    </row>
    <row r="38" spans="2:11" ht="180">
      <c r="B38" s="273" t="s">
        <v>121</v>
      </c>
      <c r="C38" s="274"/>
      <c r="D38" s="275" t="s">
        <v>405</v>
      </c>
      <c r="E38" s="276" t="s">
        <v>381</v>
      </c>
      <c r="F38" s="267" t="s">
        <v>0</v>
      </c>
      <c r="G38" s="272"/>
    </row>
    <row r="39" spans="2:11" ht="60.75" thickBot="1">
      <c r="B39" s="269" t="s">
        <v>122</v>
      </c>
      <c r="C39" s="277" t="s">
        <v>383</v>
      </c>
      <c r="D39" s="271" t="s">
        <v>382</v>
      </c>
      <c r="E39" s="276" t="s">
        <v>381</v>
      </c>
      <c r="F39" s="267" t="s">
        <v>0</v>
      </c>
      <c r="G39" s="272"/>
    </row>
    <row r="40" spans="2:11" ht="15.75" thickBot="1">
      <c r="B40" s="614" t="s">
        <v>123</v>
      </c>
      <c r="C40" s="615"/>
      <c r="D40" s="615"/>
      <c r="E40" s="615"/>
      <c r="F40" s="71"/>
      <c r="G40" s="72"/>
    </row>
    <row r="41" spans="2:11" ht="30.75" thickBot="1">
      <c r="B41" s="67" t="s">
        <v>110</v>
      </c>
      <c r="C41" s="68" t="s">
        <v>111</v>
      </c>
      <c r="D41" s="69" t="s">
        <v>112</v>
      </c>
      <c r="E41" s="69" t="s">
        <v>113</v>
      </c>
      <c r="F41" s="69" t="s">
        <v>114</v>
      </c>
      <c r="G41" s="70" t="s">
        <v>115</v>
      </c>
    </row>
    <row r="42" spans="2:11" ht="6" customHeight="1" thickBot="1">
      <c r="B42" s="56"/>
      <c r="C42" s="57"/>
      <c r="D42" s="58"/>
      <c r="E42" s="59"/>
      <c r="F42" s="57"/>
      <c r="G42" s="60"/>
      <c r="I42" s="40"/>
      <c r="J42" s="40"/>
      <c r="K42" s="40"/>
    </row>
    <row r="43" spans="2:11" ht="165.75" thickBot="1">
      <c r="B43" s="269" t="s">
        <v>124</v>
      </c>
      <c r="C43" s="265" t="s">
        <v>125</v>
      </c>
      <c r="D43" s="278" t="s">
        <v>451</v>
      </c>
      <c r="E43" s="271" t="s">
        <v>126</v>
      </c>
      <c r="F43" s="267" t="s">
        <v>0</v>
      </c>
      <c r="G43" s="272"/>
    </row>
    <row r="44" spans="2:11" ht="15.75" thickBot="1">
      <c r="B44" s="614" t="s">
        <v>127</v>
      </c>
      <c r="C44" s="615"/>
      <c r="D44" s="615"/>
      <c r="E44" s="615"/>
      <c r="F44" s="71"/>
      <c r="G44" s="72"/>
    </row>
    <row r="45" spans="2:11" ht="30.75" thickBot="1">
      <c r="B45" s="67" t="s">
        <v>110</v>
      </c>
      <c r="C45" s="68" t="s">
        <v>111</v>
      </c>
      <c r="D45" s="69" t="s">
        <v>112</v>
      </c>
      <c r="E45" s="69" t="s">
        <v>113</v>
      </c>
      <c r="F45" s="69" t="s">
        <v>114</v>
      </c>
      <c r="G45" s="70" t="s">
        <v>115</v>
      </c>
    </row>
    <row r="46" spans="2:11" ht="6" customHeight="1" thickBot="1">
      <c r="B46" s="56"/>
      <c r="C46" s="57"/>
      <c r="D46" s="58"/>
      <c r="E46" s="59"/>
      <c r="F46" s="57"/>
      <c r="G46" s="60"/>
      <c r="I46" s="40"/>
      <c r="J46" s="40"/>
      <c r="K46" s="40"/>
    </row>
    <row r="47" spans="2:11" ht="90.75" thickBot="1">
      <c r="B47" s="279" t="s">
        <v>128</v>
      </c>
      <c r="C47" s="280" t="s">
        <v>129</v>
      </c>
      <c r="D47" s="281" t="s">
        <v>384</v>
      </c>
      <c r="E47" s="282" t="s">
        <v>130</v>
      </c>
      <c r="F47" s="267" t="s">
        <v>0</v>
      </c>
      <c r="G47" s="283"/>
    </row>
    <row r="48" spans="2:11" ht="15.75" thickBot="1">
      <c r="B48" s="614" t="s">
        <v>131</v>
      </c>
      <c r="C48" s="615"/>
      <c r="D48" s="615"/>
      <c r="E48" s="615"/>
      <c r="F48" s="71"/>
      <c r="G48" s="72"/>
    </row>
    <row r="49" spans="2:11" ht="30.75" thickBot="1">
      <c r="B49" s="67" t="s">
        <v>110</v>
      </c>
      <c r="C49" s="68" t="s">
        <v>111</v>
      </c>
      <c r="D49" s="69" t="s">
        <v>112</v>
      </c>
      <c r="E49" s="69" t="s">
        <v>113</v>
      </c>
      <c r="F49" s="69" t="s">
        <v>114</v>
      </c>
      <c r="G49" s="70" t="s">
        <v>115</v>
      </c>
    </row>
    <row r="50" spans="2:11" ht="6" customHeight="1" thickBot="1">
      <c r="B50" s="56"/>
      <c r="C50" s="57"/>
      <c r="D50" s="58"/>
      <c r="E50" s="59"/>
      <c r="F50" s="57"/>
      <c r="G50" s="60"/>
      <c r="I50" s="40"/>
      <c r="J50" s="40"/>
      <c r="K50" s="40"/>
    </row>
    <row r="51" spans="2:11" ht="195">
      <c r="B51" s="264" t="s">
        <v>132</v>
      </c>
      <c r="C51" s="265" t="s">
        <v>133</v>
      </c>
      <c r="D51" s="266" t="s">
        <v>385</v>
      </c>
      <c r="E51" s="284" t="s">
        <v>452</v>
      </c>
      <c r="F51" s="267" t="s">
        <v>0</v>
      </c>
      <c r="G51" s="268"/>
    </row>
    <row r="52" spans="2:11" ht="195">
      <c r="B52" s="285" t="s">
        <v>134</v>
      </c>
      <c r="C52" s="286" t="s">
        <v>135</v>
      </c>
      <c r="D52" s="287" t="s">
        <v>453</v>
      </c>
      <c r="E52" s="288" t="s">
        <v>454</v>
      </c>
      <c r="F52" s="267" t="s">
        <v>0</v>
      </c>
      <c r="G52" s="289"/>
    </row>
    <row r="53" spans="2:11" ht="75">
      <c r="B53" s="285" t="s">
        <v>136</v>
      </c>
      <c r="C53" s="286" t="s">
        <v>137</v>
      </c>
      <c r="D53" s="287" t="s">
        <v>138</v>
      </c>
      <c r="E53" s="288" t="s">
        <v>454</v>
      </c>
      <c r="F53" s="267" t="s">
        <v>0</v>
      </c>
      <c r="G53" s="289"/>
    </row>
    <row r="54" spans="2:11" ht="135.75" thickBot="1">
      <c r="B54" s="285" t="s">
        <v>386</v>
      </c>
      <c r="C54" s="286" t="s">
        <v>139</v>
      </c>
      <c r="D54" s="287" t="s">
        <v>387</v>
      </c>
      <c r="E54" s="288" t="s">
        <v>454</v>
      </c>
      <c r="F54" s="267" t="s">
        <v>0</v>
      </c>
      <c r="G54" s="289"/>
    </row>
    <row r="55" spans="2:11" ht="15.75" thickBot="1">
      <c r="B55" s="614" t="s">
        <v>140</v>
      </c>
      <c r="C55" s="615"/>
      <c r="D55" s="615"/>
      <c r="E55" s="615"/>
      <c r="F55" s="71"/>
      <c r="G55" s="72"/>
    </row>
    <row r="56" spans="2:11" ht="30.75" thickBot="1">
      <c r="B56" s="67" t="s">
        <v>110</v>
      </c>
      <c r="C56" s="68" t="s">
        <v>111</v>
      </c>
      <c r="D56" s="69" t="s">
        <v>112</v>
      </c>
      <c r="E56" s="69" t="s">
        <v>113</v>
      </c>
      <c r="F56" s="69" t="s">
        <v>114</v>
      </c>
      <c r="G56" s="70" t="s">
        <v>115</v>
      </c>
    </row>
    <row r="57" spans="2:11" ht="6" customHeight="1" thickBot="1">
      <c r="B57" s="56"/>
      <c r="C57" s="57"/>
      <c r="D57" s="58"/>
      <c r="E57" s="59"/>
      <c r="F57" s="57"/>
      <c r="G57" s="60"/>
      <c r="I57" s="40"/>
      <c r="J57" s="40"/>
      <c r="K57" s="40"/>
    </row>
    <row r="58" spans="2:11" ht="409.6" thickBot="1">
      <c r="B58" s="279" t="s">
        <v>141</v>
      </c>
      <c r="C58" s="280" t="s">
        <v>142</v>
      </c>
      <c r="D58" s="290" t="s">
        <v>389</v>
      </c>
      <c r="E58" s="290" t="s">
        <v>388</v>
      </c>
      <c r="F58" s="267" t="s">
        <v>0</v>
      </c>
      <c r="G58" s="283"/>
    </row>
    <row r="59" spans="2:11" ht="15.75" thickBot="1">
      <c r="B59" s="614" t="s">
        <v>143</v>
      </c>
      <c r="C59" s="615"/>
      <c r="D59" s="615"/>
      <c r="E59" s="615"/>
      <c r="F59" s="71"/>
      <c r="G59" s="72"/>
    </row>
    <row r="60" spans="2:11" ht="30.75" thickBot="1">
      <c r="B60" s="67" t="s">
        <v>110</v>
      </c>
      <c r="C60" s="68" t="s">
        <v>111</v>
      </c>
      <c r="D60" s="69" t="s">
        <v>112</v>
      </c>
      <c r="E60" s="69" t="s">
        <v>113</v>
      </c>
      <c r="F60" s="69" t="s">
        <v>114</v>
      </c>
      <c r="G60" s="70" t="s">
        <v>115</v>
      </c>
    </row>
    <row r="61" spans="2:11" ht="6" customHeight="1" thickBot="1">
      <c r="B61" s="56"/>
      <c r="C61" s="57"/>
      <c r="D61" s="58"/>
      <c r="E61" s="59"/>
      <c r="F61" s="57"/>
      <c r="G61" s="60"/>
      <c r="I61" s="40"/>
      <c r="J61" s="40"/>
      <c r="K61" s="40"/>
    </row>
    <row r="62" spans="2:11" ht="150.75" thickBot="1">
      <c r="B62" s="279" t="s">
        <v>144</v>
      </c>
      <c r="C62" s="291" t="s">
        <v>390</v>
      </c>
      <c r="D62" s="290" t="s">
        <v>391</v>
      </c>
      <c r="E62" s="290" t="s">
        <v>145</v>
      </c>
      <c r="F62" s="267" t="s">
        <v>0</v>
      </c>
      <c r="G62" s="283"/>
    </row>
    <row r="63" spans="2:11" ht="15.75" thickBot="1">
      <c r="B63" s="614" t="s">
        <v>146</v>
      </c>
      <c r="C63" s="615"/>
      <c r="D63" s="615"/>
      <c r="E63" s="615"/>
      <c r="F63" s="71"/>
      <c r="G63" s="72"/>
    </row>
    <row r="64" spans="2:11" ht="30.75" thickBot="1">
      <c r="B64" s="67" t="s">
        <v>110</v>
      </c>
      <c r="C64" s="68" t="s">
        <v>111</v>
      </c>
      <c r="D64" s="69" t="s">
        <v>112</v>
      </c>
      <c r="E64" s="69" t="s">
        <v>113</v>
      </c>
      <c r="F64" s="69" t="s">
        <v>114</v>
      </c>
      <c r="G64" s="70" t="s">
        <v>115</v>
      </c>
    </row>
    <row r="65" spans="2:11" ht="6" customHeight="1" thickBot="1">
      <c r="B65" s="56"/>
      <c r="C65" s="57"/>
      <c r="D65" s="58"/>
      <c r="E65" s="59"/>
      <c r="F65" s="57"/>
      <c r="G65" s="60"/>
      <c r="I65" s="40"/>
      <c r="J65" s="40"/>
      <c r="K65" s="40"/>
    </row>
    <row r="66" spans="2:11" ht="105">
      <c r="B66" s="264" t="s">
        <v>147</v>
      </c>
      <c r="C66" s="265" t="s">
        <v>148</v>
      </c>
      <c r="D66" s="266" t="s">
        <v>602</v>
      </c>
      <c r="E66" s="266" t="s">
        <v>149</v>
      </c>
      <c r="F66" s="267" t="s">
        <v>0</v>
      </c>
      <c r="G66" s="268"/>
    </row>
    <row r="67" spans="2:11" ht="300">
      <c r="B67" s="285" t="s">
        <v>150</v>
      </c>
      <c r="C67" s="286" t="s">
        <v>151</v>
      </c>
      <c r="D67" s="287" t="s">
        <v>392</v>
      </c>
      <c r="E67" s="288" t="s">
        <v>455</v>
      </c>
      <c r="F67" s="267" t="s">
        <v>0</v>
      </c>
      <c r="G67" s="289"/>
    </row>
    <row r="68" spans="2:11" ht="165">
      <c r="B68" s="285" t="s">
        <v>152</v>
      </c>
      <c r="C68" s="286" t="s">
        <v>153</v>
      </c>
      <c r="D68" s="287" t="s">
        <v>154</v>
      </c>
      <c r="E68" s="288" t="s">
        <v>456</v>
      </c>
      <c r="F68" s="267" t="s">
        <v>0</v>
      </c>
      <c r="G68" s="289"/>
    </row>
    <row r="69" spans="2:11" ht="105">
      <c r="B69" s="292" t="s">
        <v>393</v>
      </c>
      <c r="C69" s="293" t="s">
        <v>394</v>
      </c>
      <c r="D69" s="294" t="s">
        <v>395</v>
      </c>
      <c r="E69" s="295" t="s">
        <v>457</v>
      </c>
      <c r="F69" s="267" t="s">
        <v>0</v>
      </c>
      <c r="G69" s="296"/>
    </row>
    <row r="70" spans="2:11" ht="150">
      <c r="B70" s="285" t="s">
        <v>155</v>
      </c>
      <c r="C70" s="286" t="s">
        <v>156</v>
      </c>
      <c r="D70" s="287" t="s">
        <v>458</v>
      </c>
      <c r="E70" s="288" t="s">
        <v>459</v>
      </c>
      <c r="F70" s="267" t="s">
        <v>0</v>
      </c>
      <c r="G70" s="289"/>
    </row>
    <row r="71" spans="2:11" ht="60">
      <c r="B71" s="285" t="s">
        <v>157</v>
      </c>
      <c r="C71" s="286" t="s">
        <v>158</v>
      </c>
      <c r="D71" s="287" t="s">
        <v>159</v>
      </c>
      <c r="E71" s="288" t="s">
        <v>459</v>
      </c>
      <c r="F71" s="267" t="s">
        <v>0</v>
      </c>
      <c r="G71" s="289"/>
    </row>
    <row r="72" spans="2:11" ht="60">
      <c r="B72" s="285" t="s">
        <v>160</v>
      </c>
      <c r="C72" s="286" t="s">
        <v>161</v>
      </c>
      <c r="D72" s="287" t="s">
        <v>162</v>
      </c>
      <c r="E72" s="288" t="s">
        <v>455</v>
      </c>
      <c r="F72" s="267" t="s">
        <v>0</v>
      </c>
      <c r="G72" s="289"/>
    </row>
    <row r="73" spans="2:11" ht="195">
      <c r="B73" s="285" t="s">
        <v>163</v>
      </c>
      <c r="C73" s="286" t="s">
        <v>164</v>
      </c>
      <c r="D73" s="287" t="s">
        <v>460</v>
      </c>
      <c r="E73" s="288" t="s">
        <v>459</v>
      </c>
      <c r="F73" s="267" t="s">
        <v>0</v>
      </c>
      <c r="G73" s="289"/>
    </row>
    <row r="74" spans="2:11" ht="195.75" thickBot="1">
      <c r="B74" s="269" t="s">
        <v>165</v>
      </c>
      <c r="C74" s="270" t="s">
        <v>166</v>
      </c>
      <c r="D74" s="271" t="s">
        <v>167</v>
      </c>
      <c r="E74" s="288" t="s">
        <v>461</v>
      </c>
      <c r="F74" s="267" t="s">
        <v>0</v>
      </c>
      <c r="G74" s="289"/>
    </row>
    <row r="75" spans="2:11" ht="15.75" thickBot="1">
      <c r="B75" s="633" t="s">
        <v>168</v>
      </c>
      <c r="C75" s="634"/>
      <c r="D75" s="634"/>
      <c r="E75" s="634"/>
      <c r="F75" s="73"/>
      <c r="G75" s="74"/>
    </row>
    <row r="76" spans="2:11" ht="30.75" thickBot="1">
      <c r="B76" s="67" t="s">
        <v>110</v>
      </c>
      <c r="C76" s="68" t="s">
        <v>111</v>
      </c>
      <c r="D76" s="69" t="s">
        <v>112</v>
      </c>
      <c r="E76" s="69" t="s">
        <v>113</v>
      </c>
      <c r="F76" s="69" t="s">
        <v>114</v>
      </c>
      <c r="G76" s="70" t="s">
        <v>115</v>
      </c>
    </row>
    <row r="77" spans="2:11" ht="6" customHeight="1" thickBot="1">
      <c r="B77" s="56"/>
      <c r="C77" s="57"/>
      <c r="D77" s="58"/>
      <c r="E77" s="59"/>
      <c r="F77" s="57"/>
      <c r="G77" s="60"/>
      <c r="I77" s="40"/>
      <c r="J77" s="40"/>
      <c r="K77" s="40"/>
    </row>
    <row r="78" spans="2:11" ht="75">
      <c r="B78" s="292" t="s">
        <v>396</v>
      </c>
      <c r="C78" s="293" t="s">
        <v>397</v>
      </c>
      <c r="D78" s="297" t="s">
        <v>398</v>
      </c>
      <c r="E78" s="295" t="s">
        <v>462</v>
      </c>
      <c r="F78" s="267" t="s">
        <v>0</v>
      </c>
      <c r="G78" s="289"/>
    </row>
    <row r="79" spans="2:11" ht="210">
      <c r="B79" s="285" t="s">
        <v>169</v>
      </c>
      <c r="C79" s="286" t="s">
        <v>170</v>
      </c>
      <c r="D79" s="298" t="s">
        <v>463</v>
      </c>
      <c r="E79" s="288" t="s">
        <v>464</v>
      </c>
      <c r="F79" s="267" t="s">
        <v>0</v>
      </c>
      <c r="G79" s="289"/>
    </row>
    <row r="80" spans="2:11" ht="180.75" thickBot="1">
      <c r="B80" s="285" t="s">
        <v>171</v>
      </c>
      <c r="C80" s="286" t="s">
        <v>172</v>
      </c>
      <c r="D80" s="287" t="s">
        <v>465</v>
      </c>
      <c r="E80" s="288" t="s">
        <v>466</v>
      </c>
      <c r="F80" s="267" t="s">
        <v>0</v>
      </c>
      <c r="G80" s="289"/>
    </row>
    <row r="81" spans="1:11" ht="15.75" thickBot="1">
      <c r="B81" s="614" t="s">
        <v>173</v>
      </c>
      <c r="C81" s="615"/>
      <c r="D81" s="615"/>
      <c r="E81" s="615"/>
      <c r="F81" s="71"/>
      <c r="G81" s="72"/>
    </row>
    <row r="82" spans="1:11" ht="30.75" thickBot="1">
      <c r="B82" s="67" t="s">
        <v>110</v>
      </c>
      <c r="C82" s="68" t="s">
        <v>111</v>
      </c>
      <c r="D82" s="69" t="s">
        <v>112</v>
      </c>
      <c r="E82" s="69" t="s">
        <v>113</v>
      </c>
      <c r="F82" s="69" t="s">
        <v>114</v>
      </c>
      <c r="G82" s="70" t="s">
        <v>115</v>
      </c>
    </row>
    <row r="83" spans="1:11" ht="6" customHeight="1" thickBot="1">
      <c r="B83" s="56"/>
      <c r="C83" s="57"/>
      <c r="D83" s="58"/>
      <c r="E83" s="59"/>
      <c r="F83" s="57"/>
      <c r="G83" s="60"/>
      <c r="I83" s="40"/>
      <c r="J83" s="40"/>
      <c r="K83" s="40"/>
    </row>
    <row r="84" spans="1:11" ht="180.75" thickBot="1">
      <c r="B84" s="264" t="s">
        <v>174</v>
      </c>
      <c r="C84" s="265" t="s">
        <v>175</v>
      </c>
      <c r="D84" s="287" t="s">
        <v>467</v>
      </c>
      <c r="E84" s="287" t="s">
        <v>176</v>
      </c>
      <c r="F84" s="267" t="s">
        <v>0</v>
      </c>
      <c r="G84" s="289"/>
    </row>
    <row r="85" spans="1:11" ht="15.75" thickBot="1">
      <c r="B85" s="614" t="s">
        <v>177</v>
      </c>
      <c r="C85" s="615"/>
      <c r="D85" s="615"/>
      <c r="E85" s="615"/>
      <c r="F85" s="71"/>
      <c r="G85" s="72"/>
    </row>
    <row r="86" spans="1:11" ht="30.75" thickBot="1">
      <c r="B86" s="67" t="s">
        <v>110</v>
      </c>
      <c r="C86" s="68" t="s">
        <v>111</v>
      </c>
      <c r="D86" s="69" t="s">
        <v>112</v>
      </c>
      <c r="E86" s="69" t="s">
        <v>113</v>
      </c>
      <c r="F86" s="69" t="s">
        <v>114</v>
      </c>
      <c r="G86" s="70" t="s">
        <v>115</v>
      </c>
    </row>
    <row r="87" spans="1:11" ht="6" customHeight="1" thickBot="1">
      <c r="B87" s="56"/>
      <c r="C87" s="57"/>
      <c r="D87" s="58"/>
      <c r="E87" s="59"/>
      <c r="F87" s="57"/>
      <c r="G87" s="60"/>
      <c r="I87" s="40"/>
      <c r="J87" s="40"/>
      <c r="K87" s="40"/>
    </row>
    <row r="88" spans="1:11" ht="195.75" thickBot="1">
      <c r="B88" s="269" t="s">
        <v>178</v>
      </c>
      <c r="C88" s="270" t="s">
        <v>179</v>
      </c>
      <c r="D88" s="271" t="s">
        <v>468</v>
      </c>
      <c r="E88" s="271" t="s">
        <v>180</v>
      </c>
      <c r="F88" s="267" t="s">
        <v>0</v>
      </c>
      <c r="G88" s="272"/>
    </row>
    <row r="89" spans="1:11" s="35" customFormat="1" ht="49.5" customHeight="1" thickBot="1">
      <c r="B89" s="629" t="s">
        <v>181</v>
      </c>
      <c r="C89" s="630"/>
      <c r="D89" s="630"/>
      <c r="E89" s="630"/>
      <c r="F89" s="630"/>
      <c r="G89" s="631"/>
    </row>
    <row r="90" spans="1:11" ht="6" customHeight="1" thickBot="1">
      <c r="A90" s="21"/>
      <c r="B90" s="56"/>
      <c r="C90" s="57"/>
      <c r="D90" s="57"/>
      <c r="E90" s="59"/>
      <c r="F90" s="57"/>
      <c r="G90" s="60"/>
      <c r="I90" s="40"/>
      <c r="J90" s="40"/>
      <c r="K90" s="40"/>
    </row>
    <row r="91" spans="1:11" ht="15.75" thickBot="1">
      <c r="A91" s="21"/>
      <c r="B91" s="574" t="s">
        <v>56</v>
      </c>
      <c r="C91" s="575"/>
      <c r="D91" s="596"/>
      <c r="E91" s="632"/>
      <c r="F91" s="632"/>
      <c r="G91" s="597"/>
      <c r="I91" s="40"/>
      <c r="J91" s="40"/>
      <c r="K91" s="40"/>
    </row>
    <row r="92" spans="1:11" ht="15" customHeight="1" thickBot="1">
      <c r="A92" s="21"/>
      <c r="B92" s="75"/>
      <c r="C92" s="76"/>
      <c r="D92" s="76"/>
      <c r="E92" s="76"/>
      <c r="F92" s="76"/>
      <c r="G92" s="77"/>
    </row>
    <row r="93" spans="1:11" s="35" customFormat="1">
      <c r="D93" s="54"/>
    </row>
    <row r="94" spans="1:11" s="35" customFormat="1">
      <c r="D94" s="54"/>
    </row>
    <row r="95" spans="1:11" s="35" customFormat="1">
      <c r="D95" s="54"/>
    </row>
    <row r="96" spans="1:11" s="35" customFormat="1">
      <c r="D96" s="54"/>
    </row>
    <row r="97" spans="4:4" s="35" customFormat="1">
      <c r="D97" s="54"/>
    </row>
    <row r="98" spans="4:4" s="35" customFormat="1">
      <c r="D98" s="54"/>
    </row>
    <row r="99" spans="4:4" s="35" customFormat="1">
      <c r="D99" s="54"/>
    </row>
    <row r="100" spans="4:4" s="35" customFormat="1">
      <c r="D100" s="54"/>
    </row>
    <row r="101" spans="4:4" s="35" customFormat="1">
      <c r="D101" s="54"/>
    </row>
    <row r="102" spans="4:4" s="35" customFormat="1">
      <c r="D102" s="54"/>
    </row>
    <row r="103" spans="4:4" s="35" customFormat="1">
      <c r="D103" s="54"/>
    </row>
    <row r="104" spans="4:4" s="35" customFormat="1">
      <c r="D104" s="54"/>
    </row>
    <row r="105" spans="4:4" s="35" customFormat="1">
      <c r="D105" s="54"/>
    </row>
    <row r="106" spans="4:4" s="35" customFormat="1">
      <c r="D106" s="54"/>
    </row>
    <row r="107" spans="4:4" s="35" customFormat="1">
      <c r="D107" s="54"/>
    </row>
    <row r="108" spans="4:4" s="35" customFormat="1">
      <c r="D108" s="54"/>
    </row>
    <row r="109" spans="4:4" s="35" customFormat="1">
      <c r="D109" s="54"/>
    </row>
    <row r="110" spans="4:4" s="35" customFormat="1">
      <c r="D110" s="54"/>
    </row>
    <row r="111" spans="4:4" s="35" customFormat="1">
      <c r="D111" s="54"/>
    </row>
    <row r="112" spans="4:4" s="35" customFormat="1">
      <c r="D112" s="54"/>
    </row>
    <row r="113" spans="4:4" s="35" customFormat="1">
      <c r="D113" s="54"/>
    </row>
    <row r="114" spans="4:4" s="35" customFormat="1">
      <c r="D114" s="54"/>
    </row>
    <row r="115" spans="4:4" s="35" customFormat="1">
      <c r="D115" s="54"/>
    </row>
    <row r="116" spans="4:4" s="35" customFormat="1">
      <c r="D116" s="54"/>
    </row>
    <row r="117" spans="4:4" s="35" customFormat="1">
      <c r="D117" s="54"/>
    </row>
    <row r="118" spans="4:4" s="35" customFormat="1">
      <c r="D118" s="54"/>
    </row>
    <row r="119" spans="4:4" s="35" customFormat="1">
      <c r="D119" s="54"/>
    </row>
    <row r="120" spans="4:4" s="35" customFormat="1">
      <c r="D120" s="54"/>
    </row>
    <row r="121" spans="4:4" s="35" customFormat="1">
      <c r="D121" s="54"/>
    </row>
    <row r="122" spans="4:4" s="35" customFormat="1">
      <c r="D122" s="54"/>
    </row>
    <row r="123" spans="4:4" s="35" customFormat="1">
      <c r="D123" s="54"/>
    </row>
    <row r="124" spans="4:4" s="35" customFormat="1">
      <c r="D124" s="54"/>
    </row>
    <row r="125" spans="4:4" s="35" customFormat="1">
      <c r="D125" s="54"/>
    </row>
    <row r="126" spans="4:4" s="35" customFormat="1">
      <c r="D126" s="54"/>
    </row>
    <row r="127" spans="4:4" s="35" customFormat="1">
      <c r="D127" s="54"/>
    </row>
    <row r="128" spans="4:4" s="35" customFormat="1">
      <c r="D128" s="54"/>
    </row>
    <row r="129" spans="4:4" s="35" customFormat="1">
      <c r="D129" s="54"/>
    </row>
    <row r="130" spans="4:4" s="35" customFormat="1">
      <c r="D130" s="54"/>
    </row>
    <row r="131" spans="4:4" s="35" customFormat="1">
      <c r="D131" s="54"/>
    </row>
    <row r="132" spans="4:4" s="35" customFormat="1">
      <c r="D132" s="54"/>
    </row>
    <row r="133" spans="4:4" s="35" customFormat="1">
      <c r="D133" s="54"/>
    </row>
    <row r="134" spans="4:4" s="35" customFormat="1">
      <c r="D134" s="54"/>
    </row>
    <row r="135" spans="4:4" s="35" customFormat="1">
      <c r="D135" s="54"/>
    </row>
    <row r="136" spans="4:4" s="35" customFormat="1">
      <c r="D136" s="54"/>
    </row>
    <row r="137" spans="4:4" s="35" customFormat="1">
      <c r="D137" s="54"/>
    </row>
    <row r="138" spans="4:4" s="35" customFormat="1">
      <c r="D138" s="54"/>
    </row>
    <row r="139" spans="4:4" s="35" customFormat="1">
      <c r="D139" s="54"/>
    </row>
    <row r="140" spans="4:4" s="35" customFormat="1">
      <c r="D140" s="54"/>
    </row>
    <row r="141" spans="4:4" s="35" customFormat="1">
      <c r="D141" s="54"/>
    </row>
    <row r="142" spans="4:4" s="35" customFormat="1">
      <c r="D142" s="54"/>
    </row>
    <row r="143" spans="4:4" s="35" customFormat="1">
      <c r="D143" s="54"/>
    </row>
    <row r="144" spans="4:4" s="35" customFormat="1">
      <c r="D144" s="54"/>
    </row>
    <row r="145" spans="4:4" s="35" customFormat="1">
      <c r="D145" s="54"/>
    </row>
    <row r="146" spans="4:4" s="35" customFormat="1">
      <c r="D146" s="54"/>
    </row>
    <row r="147" spans="4:4" s="35" customFormat="1">
      <c r="D147" s="54"/>
    </row>
    <row r="148" spans="4:4" s="35" customFormat="1">
      <c r="D148" s="54"/>
    </row>
    <row r="149" spans="4:4" s="35" customFormat="1">
      <c r="D149" s="54"/>
    </row>
    <row r="150" spans="4:4" s="35" customFormat="1">
      <c r="D150" s="54"/>
    </row>
    <row r="151" spans="4:4" s="35" customFormat="1">
      <c r="D151" s="54"/>
    </row>
    <row r="152" spans="4:4" s="35" customFormat="1">
      <c r="D152" s="54"/>
    </row>
    <row r="153" spans="4:4" s="35" customFormat="1">
      <c r="D153" s="54"/>
    </row>
    <row r="154" spans="4:4" s="35" customFormat="1">
      <c r="D154" s="54"/>
    </row>
    <row r="155" spans="4:4" s="35" customFormat="1">
      <c r="D155" s="54"/>
    </row>
    <row r="156" spans="4:4" s="35" customFormat="1">
      <c r="D156" s="54"/>
    </row>
    <row r="157" spans="4:4" s="35" customFormat="1">
      <c r="D157" s="54"/>
    </row>
    <row r="158" spans="4:4" s="35" customFormat="1">
      <c r="D158" s="54"/>
    </row>
    <row r="159" spans="4:4" s="35" customFormat="1">
      <c r="D159" s="54"/>
    </row>
    <row r="160" spans="4:4" s="35" customFormat="1">
      <c r="D160" s="54"/>
    </row>
    <row r="161" spans="4:4" s="35" customFormat="1">
      <c r="D161" s="54"/>
    </row>
    <row r="162" spans="4:4" s="35" customFormat="1">
      <c r="D162" s="54"/>
    </row>
    <row r="163" spans="4:4" s="35" customFormat="1">
      <c r="D163" s="54"/>
    </row>
    <row r="164" spans="4:4" s="35" customFormat="1">
      <c r="D164" s="54"/>
    </row>
    <row r="165" spans="4:4" s="35" customFormat="1">
      <c r="D165" s="54"/>
    </row>
    <row r="166" spans="4:4" s="35" customFormat="1">
      <c r="D166" s="54"/>
    </row>
    <row r="167" spans="4:4" s="35" customFormat="1">
      <c r="D167" s="54"/>
    </row>
    <row r="168" spans="4:4" s="35" customFormat="1">
      <c r="D168" s="54"/>
    </row>
    <row r="169" spans="4:4" s="35" customFormat="1">
      <c r="D169" s="54"/>
    </row>
    <row r="170" spans="4:4" s="35" customFormat="1">
      <c r="D170" s="54"/>
    </row>
    <row r="171" spans="4:4" s="35" customFormat="1">
      <c r="D171" s="54"/>
    </row>
    <row r="172" spans="4:4" s="35" customFormat="1">
      <c r="D172" s="54"/>
    </row>
    <row r="173" spans="4:4" s="35" customFormat="1">
      <c r="D173" s="54"/>
    </row>
    <row r="174" spans="4:4" s="35" customFormat="1">
      <c r="D174" s="54"/>
    </row>
    <row r="175" spans="4:4" s="35" customFormat="1">
      <c r="D175" s="54"/>
    </row>
    <row r="176" spans="4:4" s="35" customFormat="1">
      <c r="D176" s="54"/>
    </row>
    <row r="177" spans="4:4" s="35" customFormat="1">
      <c r="D177" s="54"/>
    </row>
    <row r="178" spans="4:4" s="35" customFormat="1">
      <c r="D178" s="54"/>
    </row>
    <row r="179" spans="4:4" s="35" customFormat="1">
      <c r="D179" s="54"/>
    </row>
    <row r="180" spans="4:4" s="35" customFormat="1">
      <c r="D180" s="54"/>
    </row>
    <row r="181" spans="4:4" s="35" customFormat="1">
      <c r="D181" s="54"/>
    </row>
    <row r="182" spans="4:4" s="35" customFormat="1">
      <c r="D182" s="54"/>
    </row>
    <row r="183" spans="4:4" s="35" customFormat="1">
      <c r="D183" s="54"/>
    </row>
    <row r="184" spans="4:4" s="35" customFormat="1">
      <c r="D184" s="54"/>
    </row>
    <row r="185" spans="4:4" s="35" customFormat="1">
      <c r="D185" s="54"/>
    </row>
    <row r="186" spans="4:4" s="35" customFormat="1">
      <c r="D186" s="54"/>
    </row>
    <row r="187" spans="4:4" s="35" customFormat="1">
      <c r="D187" s="54"/>
    </row>
    <row r="188" spans="4:4" s="35" customFormat="1">
      <c r="D188" s="54"/>
    </row>
    <row r="189" spans="4:4" s="35" customFormat="1">
      <c r="D189" s="54"/>
    </row>
    <row r="190" spans="4:4" s="35" customFormat="1">
      <c r="D190" s="54"/>
    </row>
    <row r="191" spans="4:4" s="35" customFormat="1">
      <c r="D191" s="54"/>
    </row>
    <row r="192" spans="4:4" s="35" customFormat="1">
      <c r="D192" s="54"/>
    </row>
    <row r="193" spans="4:4" s="35" customFormat="1">
      <c r="D193" s="54"/>
    </row>
    <row r="194" spans="4:4" s="35" customFormat="1">
      <c r="D194" s="54"/>
    </row>
    <row r="195" spans="4:4" s="35" customFormat="1">
      <c r="D195" s="54"/>
    </row>
    <row r="196" spans="4:4" s="35" customFormat="1">
      <c r="D196" s="54"/>
    </row>
    <row r="197" spans="4:4" s="35" customFormat="1">
      <c r="D197" s="54"/>
    </row>
    <row r="198" spans="4:4" s="35" customFormat="1">
      <c r="D198" s="54"/>
    </row>
    <row r="199" spans="4:4" s="35" customFormat="1">
      <c r="D199" s="54"/>
    </row>
    <row r="200" spans="4:4" s="35" customFormat="1">
      <c r="D200" s="54"/>
    </row>
    <row r="201" spans="4:4" s="35" customFormat="1">
      <c r="D201" s="54"/>
    </row>
    <row r="202" spans="4:4" s="35" customFormat="1">
      <c r="D202" s="54"/>
    </row>
    <row r="203" spans="4:4" s="35" customFormat="1">
      <c r="D203" s="54"/>
    </row>
    <row r="204" spans="4:4" s="35" customFormat="1">
      <c r="D204" s="54"/>
    </row>
    <row r="205" spans="4:4" s="35" customFormat="1">
      <c r="D205" s="54"/>
    </row>
    <row r="206" spans="4:4" s="35" customFormat="1">
      <c r="D206" s="54"/>
    </row>
    <row r="207" spans="4:4" s="35" customFormat="1">
      <c r="D207" s="54"/>
    </row>
    <row r="208" spans="4:4" s="35" customFormat="1">
      <c r="D208" s="54"/>
    </row>
    <row r="209" spans="4:4" s="35" customFormat="1">
      <c r="D209" s="54"/>
    </row>
    <row r="210" spans="4:4" s="35" customFormat="1">
      <c r="D210" s="54"/>
    </row>
    <row r="211" spans="4:4" s="35" customFormat="1">
      <c r="D211" s="54"/>
    </row>
    <row r="212" spans="4:4" s="35" customFormat="1">
      <c r="D212" s="54"/>
    </row>
    <row r="213" spans="4:4" s="35" customFormat="1">
      <c r="D213" s="54"/>
    </row>
    <row r="214" spans="4:4" s="35" customFormat="1">
      <c r="D214" s="54"/>
    </row>
    <row r="215" spans="4:4" s="35" customFormat="1">
      <c r="D215" s="54"/>
    </row>
    <row r="216" spans="4:4" s="35" customFormat="1">
      <c r="D216" s="54"/>
    </row>
    <row r="217" spans="4:4" s="35" customFormat="1">
      <c r="D217" s="54"/>
    </row>
    <row r="218" spans="4:4" s="35" customFormat="1">
      <c r="D218" s="54"/>
    </row>
    <row r="219" spans="4:4" s="35" customFormat="1">
      <c r="D219" s="54"/>
    </row>
    <row r="220" spans="4:4" s="35" customFormat="1">
      <c r="D220" s="54"/>
    </row>
    <row r="221" spans="4:4" s="35" customFormat="1">
      <c r="D221" s="54"/>
    </row>
    <row r="222" spans="4:4" s="35" customFormat="1">
      <c r="D222" s="54"/>
    </row>
    <row r="223" spans="4:4" s="35" customFormat="1">
      <c r="D223" s="54"/>
    </row>
    <row r="224" spans="4:4" s="35" customFormat="1">
      <c r="D224" s="54"/>
    </row>
    <row r="225" spans="4:4" s="35" customFormat="1">
      <c r="D225" s="54"/>
    </row>
    <row r="226" spans="4:4" s="35" customFormat="1">
      <c r="D226" s="54"/>
    </row>
    <row r="227" spans="4:4" s="35" customFormat="1">
      <c r="D227" s="54"/>
    </row>
    <row r="228" spans="4:4" s="35" customFormat="1">
      <c r="D228" s="54"/>
    </row>
    <row r="229" spans="4:4" s="35" customFormat="1">
      <c r="D229" s="54"/>
    </row>
    <row r="230" spans="4:4" s="35" customFormat="1">
      <c r="D230" s="54"/>
    </row>
    <row r="231" spans="4:4" s="35" customFormat="1">
      <c r="D231" s="54"/>
    </row>
    <row r="232" spans="4:4" s="35" customFormat="1">
      <c r="D232" s="54"/>
    </row>
    <row r="233" spans="4:4" s="35" customFormat="1">
      <c r="D233" s="54"/>
    </row>
    <row r="234" spans="4:4" s="35" customFormat="1">
      <c r="D234" s="54"/>
    </row>
    <row r="235" spans="4:4" s="35" customFormat="1">
      <c r="D235" s="54"/>
    </row>
    <row r="236" spans="4:4" s="35" customFormat="1">
      <c r="D236" s="54"/>
    </row>
    <row r="237" spans="4:4" s="35" customFormat="1">
      <c r="D237" s="54"/>
    </row>
    <row r="238" spans="4:4" s="35" customFormat="1">
      <c r="D238" s="54"/>
    </row>
    <row r="239" spans="4:4" s="35" customFormat="1">
      <c r="D239" s="54"/>
    </row>
    <row r="240" spans="4:4" s="35" customFormat="1">
      <c r="D240" s="54"/>
    </row>
    <row r="241" spans="4:4" s="35" customFormat="1">
      <c r="D241" s="54"/>
    </row>
    <row r="242" spans="4:4" s="35" customFormat="1">
      <c r="D242" s="54"/>
    </row>
    <row r="243" spans="4:4" s="35" customFormat="1">
      <c r="D243" s="54"/>
    </row>
    <row r="244" spans="4:4" s="35" customFormat="1">
      <c r="D244" s="54"/>
    </row>
    <row r="245" spans="4:4" s="35" customFormat="1">
      <c r="D245" s="54"/>
    </row>
    <row r="246" spans="4:4" s="35" customFormat="1">
      <c r="D246" s="54"/>
    </row>
    <row r="247" spans="4:4" s="35" customFormat="1">
      <c r="D247" s="54"/>
    </row>
    <row r="248" spans="4:4" s="35" customFormat="1">
      <c r="D248" s="54"/>
    </row>
    <row r="249" spans="4:4" s="35" customFormat="1">
      <c r="D249" s="54"/>
    </row>
    <row r="250" spans="4:4" s="35" customFormat="1">
      <c r="D250" s="54"/>
    </row>
    <row r="251" spans="4:4" s="35" customFormat="1">
      <c r="D251" s="54"/>
    </row>
    <row r="252" spans="4:4" s="35" customFormat="1">
      <c r="D252" s="54"/>
    </row>
    <row r="253" spans="4:4" s="35" customFormat="1">
      <c r="D253" s="54"/>
    </row>
    <row r="254" spans="4:4" s="35" customFormat="1">
      <c r="D254" s="54"/>
    </row>
    <row r="255" spans="4:4" s="35" customFormat="1">
      <c r="D255" s="54"/>
    </row>
    <row r="256" spans="4:4" s="35" customFormat="1">
      <c r="D256" s="54"/>
    </row>
    <row r="257" spans="4:4" s="35" customFormat="1">
      <c r="D257" s="54"/>
    </row>
    <row r="258" spans="4:4" s="35" customFormat="1">
      <c r="D258" s="54"/>
    </row>
    <row r="259" spans="4:4" s="35" customFormat="1">
      <c r="D259" s="54"/>
    </row>
    <row r="260" spans="4:4" s="35" customFormat="1">
      <c r="D260" s="54"/>
    </row>
    <row r="261" spans="4:4" s="35" customFormat="1">
      <c r="D261" s="54"/>
    </row>
    <row r="262" spans="4:4" s="35" customFormat="1">
      <c r="D262" s="54"/>
    </row>
    <row r="263" spans="4:4" s="35" customFormat="1">
      <c r="D263" s="54"/>
    </row>
    <row r="264" spans="4:4" s="35" customFormat="1">
      <c r="D264" s="54"/>
    </row>
    <row r="265" spans="4:4" s="35" customFormat="1">
      <c r="D265" s="54"/>
    </row>
    <row r="266" spans="4:4" s="35" customFormat="1">
      <c r="D266" s="54"/>
    </row>
    <row r="267" spans="4:4" s="35" customFormat="1">
      <c r="D267" s="54"/>
    </row>
    <row r="268" spans="4:4" s="35" customFormat="1">
      <c r="D268" s="54"/>
    </row>
    <row r="269" spans="4:4" s="35" customFormat="1">
      <c r="D269" s="54"/>
    </row>
    <row r="270" spans="4:4" s="35" customFormat="1">
      <c r="D270" s="54"/>
    </row>
    <row r="271" spans="4:4" s="35" customFormat="1">
      <c r="D271" s="54"/>
    </row>
    <row r="272" spans="4:4" s="35" customFormat="1">
      <c r="D272" s="54"/>
    </row>
    <row r="273" spans="4:4" s="35" customFormat="1">
      <c r="D273" s="54"/>
    </row>
    <row r="274" spans="4:4" s="35" customFormat="1">
      <c r="D274" s="54"/>
    </row>
    <row r="275" spans="4:4" s="35" customFormat="1">
      <c r="D275" s="54"/>
    </row>
    <row r="276" spans="4:4" s="35" customFormat="1">
      <c r="D276" s="54"/>
    </row>
    <row r="277" spans="4:4" s="35" customFormat="1">
      <c r="D277" s="54"/>
    </row>
    <row r="278" spans="4:4" s="35" customFormat="1">
      <c r="D278" s="54"/>
    </row>
    <row r="279" spans="4:4" s="35" customFormat="1">
      <c r="D279" s="54"/>
    </row>
    <row r="280" spans="4:4" s="35" customFormat="1">
      <c r="D280" s="54"/>
    </row>
    <row r="281" spans="4:4" s="35" customFormat="1">
      <c r="D281" s="54"/>
    </row>
    <row r="282" spans="4:4" s="35" customFormat="1">
      <c r="D282" s="54"/>
    </row>
    <row r="283" spans="4:4" s="35" customFormat="1">
      <c r="D283" s="54"/>
    </row>
    <row r="284" spans="4:4" s="35" customFormat="1">
      <c r="D284" s="54"/>
    </row>
    <row r="285" spans="4:4" s="35" customFormat="1">
      <c r="D285" s="54"/>
    </row>
    <row r="286" spans="4:4" s="35" customFormat="1">
      <c r="D286" s="54"/>
    </row>
    <row r="287" spans="4:4" s="35" customFormat="1">
      <c r="D287" s="54"/>
    </row>
    <row r="288" spans="4:4" s="35" customFormat="1">
      <c r="D288" s="54"/>
    </row>
    <row r="289" spans="4:4" s="35" customFormat="1">
      <c r="D289" s="54"/>
    </row>
    <row r="290" spans="4:4" s="35" customFormat="1">
      <c r="D290" s="54"/>
    </row>
    <row r="291" spans="4:4" s="35" customFormat="1">
      <c r="D291" s="54"/>
    </row>
    <row r="292" spans="4:4" s="35" customFormat="1">
      <c r="D292" s="54"/>
    </row>
    <row r="293" spans="4:4" s="35" customFormat="1">
      <c r="D293" s="54"/>
    </row>
    <row r="294" spans="4:4" s="35" customFormat="1">
      <c r="D294" s="54"/>
    </row>
    <row r="295" spans="4:4" s="35" customFormat="1">
      <c r="D295" s="54"/>
    </row>
    <row r="296" spans="4:4" s="35" customFormat="1">
      <c r="D296" s="54"/>
    </row>
    <row r="297" spans="4:4" s="35" customFormat="1">
      <c r="D297" s="54"/>
    </row>
    <row r="298" spans="4:4" s="35" customFormat="1">
      <c r="D298" s="54"/>
    </row>
    <row r="299" spans="4:4" s="35" customFormat="1">
      <c r="D299" s="54"/>
    </row>
    <row r="300" spans="4:4" s="35" customFormat="1">
      <c r="D300" s="54"/>
    </row>
    <row r="301" spans="4:4" s="35" customFormat="1">
      <c r="D301" s="54"/>
    </row>
    <row r="302" spans="4:4" s="35" customFormat="1">
      <c r="D302" s="54"/>
    </row>
    <row r="303" spans="4:4" s="35" customFormat="1">
      <c r="D303" s="54"/>
    </row>
    <row r="304" spans="4:4" s="35" customFormat="1">
      <c r="D304" s="54"/>
    </row>
    <row r="305" spans="4:4" s="35" customFormat="1">
      <c r="D305" s="54"/>
    </row>
    <row r="306" spans="4:4" s="35" customFormat="1">
      <c r="D306" s="54"/>
    </row>
    <row r="307" spans="4:4" s="35" customFormat="1">
      <c r="D307" s="54"/>
    </row>
    <row r="308" spans="4:4" s="35" customFormat="1">
      <c r="D308" s="54"/>
    </row>
    <row r="309" spans="4:4" s="35" customFormat="1">
      <c r="D309" s="54"/>
    </row>
    <row r="310" spans="4:4" s="35" customFormat="1">
      <c r="D310" s="54"/>
    </row>
    <row r="311" spans="4:4" s="35" customFormat="1">
      <c r="D311" s="54"/>
    </row>
    <row r="312" spans="4:4" s="35" customFormat="1">
      <c r="D312" s="54"/>
    </row>
    <row r="313" spans="4:4" s="35" customFormat="1">
      <c r="D313" s="54"/>
    </row>
    <row r="314" spans="4:4" s="35" customFormat="1">
      <c r="D314" s="54"/>
    </row>
    <row r="315" spans="4:4" s="35" customFormat="1">
      <c r="D315" s="54"/>
    </row>
    <row r="316" spans="4:4" s="35" customFormat="1">
      <c r="D316" s="54"/>
    </row>
    <row r="317" spans="4:4" s="35" customFormat="1">
      <c r="D317" s="54"/>
    </row>
    <row r="318" spans="4:4" s="35" customFormat="1">
      <c r="D318" s="54"/>
    </row>
    <row r="319" spans="4:4" s="35" customFormat="1">
      <c r="D319" s="54"/>
    </row>
    <row r="320" spans="4:4" s="35" customFormat="1">
      <c r="D320" s="54"/>
    </row>
    <row r="321" spans="4:4" s="35" customFormat="1">
      <c r="D321" s="54"/>
    </row>
    <row r="322" spans="4:4" s="35" customFormat="1">
      <c r="D322" s="54"/>
    </row>
    <row r="323" spans="4:4" s="35" customFormat="1">
      <c r="D323" s="54"/>
    </row>
    <row r="324" spans="4:4" s="35" customFormat="1">
      <c r="D324" s="54"/>
    </row>
    <row r="325" spans="4:4" s="35" customFormat="1">
      <c r="D325" s="54"/>
    </row>
    <row r="326" spans="4:4" s="35" customFormat="1">
      <c r="D326" s="54"/>
    </row>
    <row r="327" spans="4:4" s="35" customFormat="1">
      <c r="D327" s="54"/>
    </row>
    <row r="328" spans="4:4" s="35" customFormat="1">
      <c r="D328" s="54"/>
    </row>
    <row r="329" spans="4:4" s="35" customFormat="1">
      <c r="D329" s="54"/>
    </row>
    <row r="330" spans="4:4" s="35" customFormat="1">
      <c r="D330" s="54"/>
    </row>
    <row r="331" spans="4:4" s="35" customFormat="1">
      <c r="D331" s="54"/>
    </row>
    <row r="332" spans="4:4" s="35" customFormat="1">
      <c r="D332" s="54"/>
    </row>
    <row r="333" spans="4:4" s="35" customFormat="1">
      <c r="D333" s="54"/>
    </row>
    <row r="334" spans="4:4" s="35" customFormat="1">
      <c r="D334" s="54"/>
    </row>
    <row r="335" spans="4:4" s="35" customFormat="1">
      <c r="D335" s="54"/>
    </row>
    <row r="336" spans="4:4" s="35" customFormat="1">
      <c r="D336" s="54"/>
    </row>
    <row r="337" spans="4:4" s="35" customFormat="1">
      <c r="D337" s="54"/>
    </row>
    <row r="338" spans="4:4" s="35" customFormat="1">
      <c r="D338" s="54"/>
    </row>
    <row r="339" spans="4:4" s="35" customFormat="1">
      <c r="D339" s="54"/>
    </row>
    <row r="340" spans="4:4" s="35" customFormat="1">
      <c r="D340" s="54"/>
    </row>
    <row r="341" spans="4:4" s="35" customFormat="1">
      <c r="D341" s="54"/>
    </row>
    <row r="342" spans="4:4" s="35" customFormat="1">
      <c r="D342" s="54"/>
    </row>
    <row r="343" spans="4:4" s="35" customFormat="1">
      <c r="D343" s="54"/>
    </row>
    <row r="344" spans="4:4" s="35" customFormat="1">
      <c r="D344" s="54"/>
    </row>
    <row r="345" spans="4:4" s="35" customFormat="1">
      <c r="D345" s="54"/>
    </row>
    <row r="346" spans="4:4" s="35" customFormat="1">
      <c r="D346" s="54"/>
    </row>
    <row r="347" spans="4:4" s="35" customFormat="1">
      <c r="D347" s="54"/>
    </row>
    <row r="348" spans="4:4" s="35" customFormat="1">
      <c r="D348" s="54"/>
    </row>
    <row r="349" spans="4:4" s="35" customFormat="1">
      <c r="D349" s="54"/>
    </row>
    <row r="350" spans="4:4" s="35" customFormat="1">
      <c r="D350" s="54"/>
    </row>
    <row r="351" spans="4:4" s="35" customFormat="1">
      <c r="D351" s="54"/>
    </row>
    <row r="352" spans="4:4" s="35" customFormat="1">
      <c r="D352" s="54"/>
    </row>
    <row r="353" spans="4:4" s="35" customFormat="1">
      <c r="D353" s="54"/>
    </row>
    <row r="354" spans="4:4" s="35" customFormat="1">
      <c r="D354" s="54"/>
    </row>
    <row r="355" spans="4:4" s="35" customFormat="1">
      <c r="D355" s="54"/>
    </row>
    <row r="356" spans="4:4" s="35" customFormat="1">
      <c r="D356" s="54"/>
    </row>
    <row r="357" spans="4:4" s="35" customFormat="1">
      <c r="D357" s="54"/>
    </row>
    <row r="358" spans="4:4" s="35" customFormat="1">
      <c r="D358" s="54"/>
    </row>
    <row r="359" spans="4:4" s="35" customFormat="1">
      <c r="D359" s="54"/>
    </row>
    <row r="360" spans="4:4" s="35" customFormat="1">
      <c r="D360" s="54"/>
    </row>
    <row r="361" spans="4:4" s="35" customFormat="1">
      <c r="D361" s="54"/>
    </row>
    <row r="362" spans="4:4" s="35" customFormat="1">
      <c r="D362" s="54"/>
    </row>
    <row r="363" spans="4:4" s="35" customFormat="1">
      <c r="D363" s="54"/>
    </row>
    <row r="364" spans="4:4" s="35" customFormat="1">
      <c r="D364" s="54"/>
    </row>
    <row r="365" spans="4:4" s="35" customFormat="1">
      <c r="D365" s="54"/>
    </row>
    <row r="366" spans="4:4" s="35" customFormat="1">
      <c r="D366" s="54"/>
    </row>
    <row r="367" spans="4:4" s="35" customFormat="1">
      <c r="D367" s="54"/>
    </row>
    <row r="368" spans="4:4" s="35" customFormat="1">
      <c r="D368" s="54"/>
    </row>
    <row r="369" spans="4:4" s="35" customFormat="1">
      <c r="D369" s="54"/>
    </row>
    <row r="370" spans="4:4" s="35" customFormat="1">
      <c r="D370" s="54"/>
    </row>
    <row r="371" spans="4:4" s="35" customFormat="1">
      <c r="D371" s="54"/>
    </row>
    <row r="372" spans="4:4" s="35" customFormat="1">
      <c r="D372" s="54"/>
    </row>
    <row r="373" spans="4:4" s="35" customFormat="1">
      <c r="D373" s="54"/>
    </row>
    <row r="374" spans="4:4" s="35" customFormat="1">
      <c r="D374" s="54"/>
    </row>
    <row r="375" spans="4:4" s="35" customFormat="1">
      <c r="D375" s="54"/>
    </row>
    <row r="376" spans="4:4" s="35" customFormat="1">
      <c r="D376" s="54"/>
    </row>
    <row r="377" spans="4:4" s="35" customFormat="1">
      <c r="D377" s="54"/>
    </row>
    <row r="378" spans="4:4" s="35" customFormat="1">
      <c r="D378" s="54"/>
    </row>
    <row r="379" spans="4:4" s="35" customFormat="1">
      <c r="D379" s="54"/>
    </row>
    <row r="380" spans="4:4" s="35" customFormat="1">
      <c r="D380" s="54"/>
    </row>
    <row r="381" spans="4:4" s="35" customFormat="1">
      <c r="D381" s="54"/>
    </row>
    <row r="382" spans="4:4" s="35" customFormat="1">
      <c r="D382" s="54"/>
    </row>
    <row r="383" spans="4:4" s="35" customFormat="1">
      <c r="D383" s="54"/>
    </row>
    <row r="384" spans="4:4" s="35" customFormat="1">
      <c r="D384" s="54"/>
    </row>
  </sheetData>
  <sheetProtection password="CE0A" sheet="1" objects="1" scenarios="1" formatCells="0" formatColumns="0" formatRows="0"/>
  <mergeCells count="27">
    <mergeCell ref="C4:D4"/>
    <mergeCell ref="F4:G4"/>
    <mergeCell ref="B89:G89"/>
    <mergeCell ref="B91:C91"/>
    <mergeCell ref="D91:G91"/>
    <mergeCell ref="B55:E55"/>
    <mergeCell ref="B59:E59"/>
    <mergeCell ref="B63:E63"/>
    <mergeCell ref="B75:E75"/>
    <mergeCell ref="B81:E81"/>
    <mergeCell ref="B85:E85"/>
    <mergeCell ref="B2:G2"/>
    <mergeCell ref="B48:E48"/>
    <mergeCell ref="C6:D6"/>
    <mergeCell ref="B8:G8"/>
    <mergeCell ref="B9:G9"/>
    <mergeCell ref="B11:E11"/>
    <mergeCell ref="B25:E25"/>
    <mergeCell ref="B29:G29"/>
    <mergeCell ref="B30:E30"/>
    <mergeCell ref="B35:E35"/>
    <mergeCell ref="B40:E40"/>
    <mergeCell ref="B44:E44"/>
    <mergeCell ref="C5:D5"/>
    <mergeCell ref="F5:G5"/>
    <mergeCell ref="C3:D3"/>
    <mergeCell ref="F3:G3"/>
  </mergeCells>
  <dataValidations count="1">
    <dataValidation type="list" allowBlank="1" showInputMessage="1" showErrorMessage="1" sqref="F33:F34 F43 F47 F51:F54 F58 F62 F38:F39 F66:F74 F84 F78:F80 F88 F28 F14:F24">
      <formula1>"Please Select, Not Applicable, Pass, Fail"</formula1>
    </dataValidation>
  </dataValidations>
  <hyperlinks>
    <hyperlink ref="E51" r:id="rId1" display="http://www.hcd.ca.gov/CALGreen.html"/>
    <hyperlink ref="E52" r:id="rId2"/>
    <hyperlink ref="E53" r:id="rId3"/>
    <hyperlink ref="E54" r:id="rId4"/>
    <hyperlink ref="E67" r:id="rId5" display="Documentation of VOC levels of product and invoice or equivalent to verify installed product. Sample documentation is available here."/>
    <hyperlink ref="E68" r:id="rId6"/>
    <hyperlink ref="E70" r:id="rId7"/>
    <hyperlink ref="E71" r:id="rId8"/>
    <hyperlink ref="E72" r:id="rId9" display="Documentation of VOC levels of product and invoice or equivalent to verify installed product. Sample documentation is available here."/>
    <hyperlink ref="E73" r:id="rId10"/>
    <hyperlink ref="E74" r:id="rId11" display="Documentation of certification of product and invoice or equivalent to verify installed product.  Sample documentation (PC 9 - PC 11) is available here."/>
    <hyperlink ref="E80" r:id="rId12" display="http://www.hcd.ca.gov/codes/calgreen/RMM_1.pdf"/>
    <hyperlink ref="B10" r:id="rId13"/>
    <hyperlink ref="E69" r:id="rId14"/>
    <hyperlink ref="E79" r:id="rId15"/>
    <hyperlink ref="E78" r:id="rId16"/>
    <hyperlink ref="E28" r:id="rId17"/>
  </hyperlinks>
  <pageMargins left="0.85" right="0.27" top="0.37" bottom="0.27" header="0.27" footer="0.17"/>
  <pageSetup scale="47" fitToHeight="4" orientation="landscape" r:id="rId18"/>
  <rowBreaks count="3" manualBreakCount="3">
    <brk id="47" max="12" man="1"/>
    <brk id="58" max="12" man="1"/>
    <brk id="74" max="12" man="1"/>
  </rowBreaks>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122"/>
  <sheetViews>
    <sheetView zoomScale="70" zoomScaleNormal="70" workbookViewId="0">
      <selection activeCell="C4" sqref="C4"/>
    </sheetView>
  </sheetViews>
  <sheetFormatPr defaultColWidth="12.42578125" defaultRowHeight="15.75"/>
  <cols>
    <col min="1" max="1" width="4.140625" style="363" customWidth="1"/>
    <col min="2" max="2" width="23.42578125" style="363" customWidth="1"/>
    <col min="3" max="3" width="18.42578125" style="363" customWidth="1"/>
    <col min="4" max="4" width="18.140625" style="363" customWidth="1"/>
    <col min="5" max="5" width="15.42578125" style="363" customWidth="1"/>
    <col min="6" max="6" width="17" style="363" customWidth="1"/>
    <col min="7" max="7" width="14.42578125" style="363" customWidth="1"/>
    <col min="8" max="8" width="13.7109375" style="363" customWidth="1"/>
    <col min="9" max="9" width="17.85546875" style="363" customWidth="1"/>
    <col min="10" max="10" width="14.7109375" style="363" customWidth="1"/>
    <col min="11" max="13" width="17.7109375" style="363" customWidth="1"/>
    <col min="14" max="14" width="27.85546875" style="363" customWidth="1"/>
    <col min="15" max="15" width="23" style="363" customWidth="1"/>
    <col min="16" max="18" width="12.42578125" style="363"/>
    <col min="19" max="19" width="15.5703125" style="363" customWidth="1"/>
    <col min="20" max="16384" width="12.42578125" style="363"/>
  </cols>
  <sheetData>
    <row r="2" spans="2:19" ht="63.95" customHeight="1" thickBot="1">
      <c r="B2" s="647" t="s">
        <v>637</v>
      </c>
      <c r="C2" s="648"/>
      <c r="D2" s="648"/>
      <c r="E2" s="648"/>
      <c r="F2" s="648"/>
      <c r="G2" s="648"/>
      <c r="H2" s="648"/>
      <c r="I2" s="648"/>
      <c r="J2" s="648"/>
      <c r="K2" s="648"/>
      <c r="L2" s="648"/>
      <c r="M2" s="648"/>
      <c r="N2" s="648"/>
      <c r="O2" s="649"/>
    </row>
    <row r="3" spans="2:19" ht="80.099999999999994" customHeight="1" thickBot="1">
      <c r="B3" s="650" t="s">
        <v>614</v>
      </c>
      <c r="C3" s="651"/>
      <c r="D3" s="364" t="s">
        <v>615</v>
      </c>
      <c r="E3" s="365" t="s">
        <v>616</v>
      </c>
      <c r="F3" s="366" t="s">
        <v>617</v>
      </c>
      <c r="G3" s="367" t="s">
        <v>618</v>
      </c>
      <c r="H3" s="368" t="s">
        <v>619</v>
      </c>
      <c r="I3" s="369" t="s">
        <v>620</v>
      </c>
      <c r="J3" s="370" t="s">
        <v>621</v>
      </c>
      <c r="K3" s="371" t="s">
        <v>622</v>
      </c>
      <c r="L3" s="366" t="s">
        <v>623</v>
      </c>
      <c r="M3" s="372" t="s">
        <v>624</v>
      </c>
      <c r="N3" s="417" t="s">
        <v>625</v>
      </c>
      <c r="O3" s="418" t="s">
        <v>626</v>
      </c>
    </row>
    <row r="4" spans="2:19" ht="37.5">
      <c r="B4" s="373" t="s">
        <v>627</v>
      </c>
      <c r="C4" s="419">
        <v>0</v>
      </c>
      <c r="D4" s="399"/>
      <c r="E4" s="399"/>
      <c r="F4" s="399"/>
      <c r="G4" s="399"/>
      <c r="H4" s="399"/>
      <c r="I4" s="399"/>
      <c r="J4" s="399"/>
      <c r="K4" s="399"/>
      <c r="L4" s="399"/>
      <c r="M4" s="399"/>
      <c r="N4" s="400"/>
      <c r="O4" s="401"/>
    </row>
    <row r="5" spans="2:19" ht="27" customHeight="1">
      <c r="B5" s="643" t="s">
        <v>628</v>
      </c>
      <c r="C5" s="643"/>
      <c r="D5" s="420"/>
      <c r="E5" s="420"/>
      <c r="F5" s="420"/>
      <c r="G5" s="420"/>
      <c r="H5" s="420"/>
      <c r="I5" s="420"/>
      <c r="J5" s="420"/>
      <c r="K5" s="420"/>
      <c r="L5" s="420"/>
      <c r="M5" s="420"/>
      <c r="N5" s="374">
        <f>SUM(D5:M5)</f>
        <v>0</v>
      </c>
      <c r="O5" s="375">
        <f>C4*N5</f>
        <v>0</v>
      </c>
      <c r="Q5" s="376"/>
    </row>
    <row r="6" spans="2:19" ht="27" customHeight="1">
      <c r="B6" s="644" t="s">
        <v>629</v>
      </c>
      <c r="C6" s="644"/>
      <c r="D6" s="420"/>
      <c r="E6" s="420"/>
      <c r="F6" s="420"/>
      <c r="G6" s="420"/>
      <c r="H6" s="420"/>
      <c r="I6" s="420"/>
      <c r="J6" s="420"/>
      <c r="K6" s="420"/>
      <c r="L6" s="420"/>
      <c r="M6" s="420"/>
      <c r="N6" s="377">
        <f>SUM(D6:M6)</f>
        <v>0</v>
      </c>
      <c r="O6" s="378">
        <f>C4*N6</f>
        <v>0</v>
      </c>
      <c r="Q6" s="376"/>
    </row>
    <row r="7" spans="2:19" ht="18.75">
      <c r="B7" s="402"/>
      <c r="C7" s="402"/>
      <c r="D7" s="403"/>
      <c r="E7" s="403"/>
      <c r="F7" s="403"/>
      <c r="G7" s="403"/>
      <c r="H7" s="403"/>
      <c r="I7" s="404"/>
      <c r="J7" s="405"/>
      <c r="K7" s="405"/>
      <c r="L7" s="405"/>
      <c r="M7" s="406"/>
      <c r="N7" s="407"/>
      <c r="O7" s="408"/>
      <c r="Q7" s="376"/>
    </row>
    <row r="8" spans="2:19" ht="37.5">
      <c r="B8" s="379" t="s">
        <v>630</v>
      </c>
      <c r="C8" s="421">
        <v>0</v>
      </c>
      <c r="D8" s="402" t="s">
        <v>349</v>
      </c>
      <c r="E8" s="402"/>
      <c r="F8" s="402"/>
      <c r="G8" s="402"/>
      <c r="H8" s="403"/>
      <c r="I8" s="402"/>
      <c r="J8" s="402" t="s">
        <v>349</v>
      </c>
      <c r="K8" s="402"/>
      <c r="L8" s="402"/>
      <c r="M8" s="409"/>
      <c r="N8" s="410"/>
      <c r="O8" s="411" t="s">
        <v>349</v>
      </c>
      <c r="Q8" s="376"/>
    </row>
    <row r="9" spans="2:19" ht="26.1" customHeight="1">
      <c r="B9" s="643" t="s">
        <v>628</v>
      </c>
      <c r="C9" s="643"/>
      <c r="D9" s="420"/>
      <c r="E9" s="420"/>
      <c r="F9" s="420"/>
      <c r="G9" s="420"/>
      <c r="H9" s="420"/>
      <c r="I9" s="420"/>
      <c r="J9" s="420"/>
      <c r="K9" s="420"/>
      <c r="L9" s="420"/>
      <c r="M9" s="420"/>
      <c r="N9" s="374">
        <f>SUM(D9:M9)</f>
        <v>0</v>
      </c>
      <c r="O9" s="375">
        <f>C8*N9</f>
        <v>0</v>
      </c>
    </row>
    <row r="10" spans="2:19" ht="27" customHeight="1">
      <c r="B10" s="644" t="s">
        <v>629</v>
      </c>
      <c r="C10" s="644"/>
      <c r="D10" s="420"/>
      <c r="E10" s="420"/>
      <c r="F10" s="420"/>
      <c r="G10" s="420"/>
      <c r="H10" s="420"/>
      <c r="I10" s="420"/>
      <c r="J10" s="420"/>
      <c r="K10" s="420"/>
      <c r="L10" s="420"/>
      <c r="M10" s="420"/>
      <c r="N10" s="377">
        <f>SUM(D10:M10)</f>
        <v>0</v>
      </c>
      <c r="O10" s="378">
        <f>C8*N10</f>
        <v>0</v>
      </c>
    </row>
    <row r="11" spans="2:19" ht="18.75">
      <c r="B11" s="402"/>
      <c r="C11" s="402"/>
      <c r="D11" s="403"/>
      <c r="E11" s="403"/>
      <c r="F11" s="403"/>
      <c r="G11" s="403"/>
      <c r="H11" s="403"/>
      <c r="I11" s="404"/>
      <c r="J11" s="405"/>
      <c r="K11" s="405"/>
      <c r="L11" s="405"/>
      <c r="M11" s="406"/>
      <c r="N11" s="407"/>
      <c r="O11" s="408"/>
    </row>
    <row r="12" spans="2:19" ht="37.5">
      <c r="B12" s="379" t="s">
        <v>631</v>
      </c>
      <c r="C12" s="421">
        <v>0</v>
      </c>
      <c r="D12" s="402"/>
      <c r="E12" s="402"/>
      <c r="F12" s="402"/>
      <c r="G12" s="402"/>
      <c r="H12" s="402"/>
      <c r="I12" s="402"/>
      <c r="J12" s="402"/>
      <c r="K12" s="402"/>
      <c r="L12" s="402"/>
      <c r="M12" s="409"/>
      <c r="N12" s="410"/>
      <c r="O12" s="411"/>
    </row>
    <row r="13" spans="2:19" ht="27.95" customHeight="1">
      <c r="B13" s="643" t="s">
        <v>628</v>
      </c>
      <c r="C13" s="643"/>
      <c r="D13" s="420"/>
      <c r="E13" s="420"/>
      <c r="F13" s="420"/>
      <c r="G13" s="420"/>
      <c r="H13" s="420"/>
      <c r="I13" s="420"/>
      <c r="J13" s="420"/>
      <c r="K13" s="420"/>
      <c r="L13" s="420"/>
      <c r="M13" s="420"/>
      <c r="N13" s="374">
        <f>SUM(D13:M13)</f>
        <v>0</v>
      </c>
      <c r="O13" s="375">
        <f>C12*N13</f>
        <v>0</v>
      </c>
    </row>
    <row r="14" spans="2:19" ht="24" customHeight="1">
      <c r="B14" s="644" t="s">
        <v>629</v>
      </c>
      <c r="C14" s="644"/>
      <c r="D14" s="420"/>
      <c r="E14" s="420"/>
      <c r="F14" s="420"/>
      <c r="G14" s="420"/>
      <c r="H14" s="420"/>
      <c r="I14" s="420"/>
      <c r="J14" s="420"/>
      <c r="K14" s="420"/>
      <c r="L14" s="420"/>
      <c r="M14" s="420"/>
      <c r="N14" s="377">
        <f>SUM(D14:M14)</f>
        <v>0</v>
      </c>
      <c r="O14" s="378">
        <f>C12*N14</f>
        <v>0</v>
      </c>
    </row>
    <row r="15" spans="2:19" ht="18.75">
      <c r="B15" s="402"/>
      <c r="C15" s="402"/>
      <c r="D15" s="403"/>
      <c r="E15" s="403"/>
      <c r="F15" s="403"/>
      <c r="G15" s="403"/>
      <c r="H15" s="403"/>
      <c r="I15" s="404"/>
      <c r="J15" s="405"/>
      <c r="K15" s="405"/>
      <c r="L15" s="405"/>
      <c r="M15" s="406"/>
      <c r="N15" s="407"/>
      <c r="O15" s="408"/>
    </row>
    <row r="16" spans="2:19" ht="72.95" customHeight="1">
      <c r="B16" s="379" t="s">
        <v>632</v>
      </c>
      <c r="C16" s="421">
        <v>0</v>
      </c>
      <c r="D16" s="412"/>
      <c r="E16" s="412"/>
      <c r="F16" s="412"/>
      <c r="G16" s="413"/>
      <c r="H16" s="413"/>
      <c r="I16" s="413"/>
      <c r="J16" s="412"/>
      <c r="K16" s="412"/>
      <c r="L16" s="412"/>
      <c r="M16" s="414"/>
      <c r="N16" s="415"/>
      <c r="O16" s="411"/>
      <c r="R16" s="380"/>
      <c r="S16" s="381"/>
    </row>
    <row r="17" spans="1:19" ht="27" customHeight="1">
      <c r="B17" s="643" t="s">
        <v>628</v>
      </c>
      <c r="C17" s="643"/>
      <c r="D17" s="420"/>
      <c r="E17" s="420"/>
      <c r="F17" s="420"/>
      <c r="G17" s="420"/>
      <c r="H17" s="420"/>
      <c r="I17" s="420"/>
      <c r="J17" s="420"/>
      <c r="K17" s="420"/>
      <c r="L17" s="420"/>
      <c r="M17" s="420"/>
      <c r="N17" s="374">
        <f>SUM(D17:M17)</f>
        <v>0</v>
      </c>
      <c r="O17" s="375">
        <f>C16*N17</f>
        <v>0</v>
      </c>
      <c r="Q17" s="645"/>
      <c r="R17" s="645"/>
      <c r="S17" s="645"/>
    </row>
    <row r="18" spans="1:19" ht="29.1" customHeight="1" thickBot="1">
      <c r="B18" s="644" t="s">
        <v>629</v>
      </c>
      <c r="C18" s="644"/>
      <c r="D18" s="420"/>
      <c r="E18" s="420"/>
      <c r="F18" s="420"/>
      <c r="G18" s="420"/>
      <c r="H18" s="420"/>
      <c r="I18" s="420"/>
      <c r="J18" s="420"/>
      <c r="K18" s="420"/>
      <c r="L18" s="420"/>
      <c r="M18" s="420"/>
      <c r="N18" s="382">
        <f>SUM(D18:M18)</f>
        <v>0</v>
      </c>
      <c r="O18" s="383">
        <f>C16*N18</f>
        <v>0</v>
      </c>
      <c r="Q18" s="646"/>
      <c r="R18" s="646"/>
    </row>
    <row r="19" spans="1:19" s="390" customFormat="1">
      <c r="A19" s="384"/>
      <c r="B19" s="384"/>
      <c r="C19" s="385"/>
      <c r="D19" s="386"/>
      <c r="E19" s="386"/>
      <c r="F19" s="386"/>
      <c r="G19" s="384"/>
      <c r="H19" s="386"/>
      <c r="I19" s="387"/>
      <c r="J19" s="386"/>
      <c r="K19" s="386"/>
      <c r="L19" s="386"/>
      <c r="M19" s="386"/>
      <c r="N19" s="388"/>
      <c r="O19" s="389"/>
    </row>
    <row r="20" spans="1:19" ht="23.25">
      <c r="A20" s="391"/>
      <c r="B20" s="392"/>
      <c r="C20" s="392"/>
      <c r="D20" s="393"/>
      <c r="E20" s="393"/>
      <c r="F20" s="393"/>
      <c r="G20" s="393"/>
      <c r="H20" s="635" t="s">
        <v>633</v>
      </c>
      <c r="I20" s="636"/>
      <c r="J20" s="636"/>
      <c r="K20" s="636"/>
      <c r="L20" s="636"/>
      <c r="M20" s="636"/>
      <c r="N20" s="636"/>
      <c r="O20" s="394">
        <f>O5+O9+O13+O17</f>
        <v>0</v>
      </c>
    </row>
    <row r="21" spans="1:19" ht="23.25">
      <c r="A21" s="391"/>
      <c r="B21" s="392"/>
      <c r="C21" s="395"/>
      <c r="D21" s="395"/>
      <c r="E21" s="395"/>
      <c r="F21" s="393"/>
      <c r="G21" s="393"/>
      <c r="H21" s="637" t="s">
        <v>634</v>
      </c>
      <c r="I21" s="637"/>
      <c r="J21" s="637"/>
      <c r="K21" s="637"/>
      <c r="L21" s="637"/>
      <c r="M21" s="637"/>
      <c r="N21" s="637"/>
      <c r="O21" s="396">
        <f>O18+O14+O10+O6</f>
        <v>0</v>
      </c>
    </row>
    <row r="22" spans="1:19" ht="45.95" customHeight="1">
      <c r="A22" s="391"/>
      <c r="B22" s="392"/>
      <c r="C22" s="395"/>
      <c r="D22" s="395"/>
      <c r="E22" s="395"/>
      <c r="F22" s="393"/>
      <c r="G22" s="393"/>
      <c r="H22" s="638" t="s">
        <v>635</v>
      </c>
      <c r="I22" s="638"/>
      <c r="J22" s="638"/>
      <c r="K22" s="638"/>
      <c r="L22" s="638"/>
      <c r="M22" s="638"/>
      <c r="N22" s="638"/>
      <c r="O22" s="397">
        <f>O21/29.3</f>
        <v>0</v>
      </c>
    </row>
    <row r="23" spans="1:19" ht="29.1" customHeight="1">
      <c r="A23" s="391"/>
      <c r="B23" s="392"/>
      <c r="C23" s="395"/>
      <c r="D23" s="395"/>
      <c r="E23" s="395"/>
      <c r="F23" s="393"/>
      <c r="G23" s="393"/>
      <c r="H23" s="639" t="s">
        <v>636</v>
      </c>
      <c r="I23" s="640"/>
      <c r="J23" s="640"/>
      <c r="K23" s="640"/>
      <c r="L23" s="640"/>
      <c r="M23" s="640"/>
      <c r="N23" s="641"/>
      <c r="O23" s="422"/>
    </row>
    <row r="24" spans="1:19" ht="31.5">
      <c r="A24" s="391"/>
      <c r="B24" s="392"/>
      <c r="C24" s="395"/>
      <c r="D24" s="395"/>
      <c r="E24" s="395"/>
      <c r="F24" s="393"/>
      <c r="G24" s="393"/>
      <c r="I24" s="398"/>
      <c r="J24" s="398"/>
      <c r="K24" s="642" t="s">
        <v>638</v>
      </c>
      <c r="L24" s="642"/>
      <c r="M24" s="642"/>
      <c r="N24" s="642"/>
      <c r="O24" s="416" t="e">
        <f>O23/(O20+O22)</f>
        <v>#DIV/0!</v>
      </c>
    </row>
    <row r="25" spans="1:19" ht="18.75">
      <c r="A25" s="391"/>
      <c r="B25" s="392"/>
      <c r="C25" s="392"/>
      <c r="D25" s="393"/>
      <c r="E25" s="393"/>
      <c r="F25" s="393"/>
      <c r="G25" s="393"/>
      <c r="I25" s="391"/>
      <c r="J25" s="391"/>
      <c r="K25" s="391"/>
      <c r="L25" s="391"/>
      <c r="M25" s="391"/>
      <c r="N25" s="391"/>
    </row>
    <row r="26" spans="1:19" s="427" customFormat="1" ht="18.75">
      <c r="A26" s="423"/>
      <c r="B26" s="424"/>
      <c r="C26" s="424"/>
      <c r="D26" s="425"/>
      <c r="E26" s="425"/>
      <c r="F26" s="426"/>
      <c r="G26" s="425"/>
    </row>
    <row r="27" spans="1:19" s="427" customFormat="1" ht="18.75">
      <c r="A27" s="423"/>
      <c r="B27" s="424"/>
      <c r="C27" s="424"/>
      <c r="D27" s="425"/>
      <c r="E27" s="425"/>
      <c r="F27" s="426"/>
      <c r="G27" s="425"/>
    </row>
    <row r="28" spans="1:19" s="427" customFormat="1" ht="36.950000000000003" customHeight="1">
      <c r="A28" s="423"/>
      <c r="B28" s="424"/>
      <c r="C28" s="424"/>
      <c r="D28" s="425"/>
      <c r="E28" s="425"/>
      <c r="F28" s="425"/>
      <c r="G28" s="425"/>
    </row>
    <row r="29" spans="1:19" s="427" customFormat="1">
      <c r="A29" s="423"/>
      <c r="B29" s="423"/>
      <c r="C29" s="423"/>
      <c r="D29" s="423"/>
      <c r="E29" s="423"/>
      <c r="F29" s="423"/>
      <c r="G29" s="423"/>
    </row>
    <row r="30" spans="1:19" s="427" customFormat="1" ht="30" customHeight="1">
      <c r="A30" s="423"/>
      <c r="B30" s="423"/>
      <c r="C30" s="423"/>
      <c r="D30" s="423"/>
      <c r="E30" s="423"/>
      <c r="F30" s="423"/>
      <c r="G30" s="423"/>
    </row>
    <row r="31" spans="1:19" s="427" customFormat="1" ht="36" customHeight="1">
      <c r="A31" s="423"/>
      <c r="B31" s="423"/>
      <c r="C31" s="423"/>
      <c r="D31" s="423"/>
      <c r="E31" s="423"/>
      <c r="F31" s="423"/>
      <c r="G31" s="423"/>
    </row>
    <row r="32" spans="1:19" s="427" customFormat="1">
      <c r="A32" s="423"/>
      <c r="B32" s="423"/>
      <c r="C32" s="423"/>
      <c r="D32" s="423"/>
      <c r="E32" s="423"/>
      <c r="F32" s="423"/>
      <c r="G32" s="423"/>
    </row>
    <row r="33" spans="1:7" s="427" customFormat="1">
      <c r="A33" s="423"/>
      <c r="B33" s="423"/>
      <c r="C33" s="423"/>
      <c r="D33" s="423"/>
      <c r="E33" s="423"/>
      <c r="F33" s="423"/>
      <c r="G33" s="423"/>
    </row>
    <row r="34" spans="1:7" s="427" customFormat="1">
      <c r="A34" s="423"/>
      <c r="B34" s="423"/>
      <c r="C34" s="423"/>
      <c r="D34" s="423"/>
      <c r="E34" s="423"/>
      <c r="F34" s="423"/>
      <c r="G34" s="423"/>
    </row>
    <row r="35" spans="1:7" s="427" customFormat="1">
      <c r="A35" s="423"/>
      <c r="B35" s="423"/>
      <c r="C35" s="423"/>
      <c r="D35" s="423"/>
      <c r="E35" s="423"/>
      <c r="F35" s="423"/>
      <c r="G35" s="423"/>
    </row>
    <row r="36" spans="1:7" s="427" customFormat="1">
      <c r="A36" s="423"/>
      <c r="B36" s="423"/>
      <c r="C36" s="423"/>
      <c r="D36" s="423"/>
      <c r="E36" s="423"/>
      <c r="F36" s="423"/>
      <c r="G36" s="423"/>
    </row>
    <row r="37" spans="1:7" s="427" customFormat="1"/>
    <row r="38" spans="1:7" s="427" customFormat="1"/>
    <row r="39" spans="1:7" s="427" customFormat="1"/>
    <row r="40" spans="1:7" s="427" customFormat="1"/>
    <row r="41" spans="1:7" s="427" customFormat="1"/>
    <row r="42" spans="1:7" s="427" customFormat="1"/>
    <row r="43" spans="1:7" s="427" customFormat="1"/>
    <row r="44" spans="1:7" s="427" customFormat="1"/>
    <row r="45" spans="1:7" s="427" customFormat="1"/>
    <row r="46" spans="1:7" s="427" customFormat="1"/>
    <row r="47" spans="1:7" s="427" customFormat="1"/>
    <row r="48" spans="1:7" s="427" customFormat="1"/>
    <row r="49" s="427" customFormat="1"/>
    <row r="50" s="427" customFormat="1"/>
    <row r="51" s="427" customFormat="1"/>
    <row r="52" s="427" customFormat="1"/>
    <row r="53" s="427" customFormat="1"/>
    <row r="54" s="427" customFormat="1"/>
    <row r="55" s="427" customFormat="1"/>
    <row r="56" s="427" customFormat="1"/>
    <row r="57" s="427" customFormat="1"/>
    <row r="58" s="427" customFormat="1"/>
    <row r="59" s="427" customFormat="1"/>
    <row r="60" s="427" customFormat="1"/>
    <row r="61" s="427" customFormat="1"/>
    <row r="62" s="427" customFormat="1"/>
    <row r="63" s="427" customFormat="1"/>
    <row r="64" s="427" customFormat="1"/>
    <row r="65" s="427" customFormat="1"/>
    <row r="66" s="427" customFormat="1"/>
    <row r="67" s="427" customFormat="1"/>
    <row r="68" s="427" customFormat="1"/>
    <row r="69" s="427" customFormat="1"/>
    <row r="70" s="427" customFormat="1"/>
    <row r="71" s="427" customFormat="1"/>
    <row r="72" s="427" customFormat="1"/>
    <row r="73" s="427" customFormat="1"/>
    <row r="74" s="427" customFormat="1"/>
    <row r="75" s="427" customFormat="1"/>
    <row r="76" s="427" customFormat="1"/>
    <row r="77" s="427" customFormat="1"/>
    <row r="78" s="427" customFormat="1"/>
    <row r="79" s="427" customFormat="1"/>
    <row r="80" s="427" customFormat="1"/>
    <row r="81" s="427" customFormat="1"/>
    <row r="82" s="427" customFormat="1"/>
    <row r="83" s="427" customFormat="1"/>
    <row r="84" s="427" customFormat="1"/>
    <row r="85" s="427" customFormat="1"/>
    <row r="86" s="427" customFormat="1"/>
    <row r="87" s="427" customFormat="1"/>
    <row r="88" s="427" customFormat="1"/>
    <row r="89" s="427" customFormat="1"/>
    <row r="90" s="427" customFormat="1"/>
    <row r="91" s="427" customFormat="1"/>
    <row r="92" s="427" customFormat="1"/>
    <row r="93" s="427" customFormat="1"/>
    <row r="94" s="427" customFormat="1"/>
    <row r="95" s="427" customFormat="1"/>
    <row r="96" s="427" customFormat="1"/>
    <row r="97" s="427" customFormat="1"/>
    <row r="98" s="427" customFormat="1"/>
    <row r="99" s="427" customFormat="1"/>
    <row r="100" s="427" customFormat="1"/>
    <row r="101" s="427" customFormat="1"/>
    <row r="102" s="427" customFormat="1"/>
    <row r="103" s="427" customFormat="1"/>
    <row r="104" s="427" customFormat="1"/>
    <row r="105" s="427" customFormat="1"/>
    <row r="106" s="427" customFormat="1"/>
    <row r="107" s="427" customFormat="1"/>
    <row r="108" s="427" customFormat="1"/>
    <row r="109" s="427" customFormat="1"/>
    <row r="110" s="427" customFormat="1"/>
    <row r="111" s="427" customFormat="1"/>
    <row r="112" s="427" customFormat="1"/>
    <row r="113" s="427" customFormat="1"/>
    <row r="114" s="427" customFormat="1"/>
    <row r="115" s="427" customFormat="1"/>
    <row r="116" s="427" customFormat="1"/>
    <row r="117" s="427" customFormat="1"/>
    <row r="118" s="427" customFormat="1"/>
    <row r="119" s="427" customFormat="1"/>
    <row r="120" s="427" customFormat="1"/>
    <row r="121" s="427" customFormat="1"/>
    <row r="122" s="427" customFormat="1"/>
  </sheetData>
  <sheetProtection password="CE0A" sheet="1" objects="1" scenarios="1"/>
  <mergeCells count="17">
    <mergeCell ref="B10:C10"/>
    <mergeCell ref="B2:O2"/>
    <mergeCell ref="B3:C3"/>
    <mergeCell ref="B5:C5"/>
    <mergeCell ref="B6:C6"/>
    <mergeCell ref="B9:C9"/>
    <mergeCell ref="B13:C13"/>
    <mergeCell ref="B14:C14"/>
    <mergeCell ref="B17:C17"/>
    <mergeCell ref="Q17:S17"/>
    <mergeCell ref="B18:C18"/>
    <mergeCell ref="Q18:R18"/>
    <mergeCell ref="H20:N20"/>
    <mergeCell ref="H21:N21"/>
    <mergeCell ref="H22:N22"/>
    <mergeCell ref="H23:N23"/>
    <mergeCell ref="K24:N24"/>
  </mergeCells>
  <pageMargins left="0.75" right="0.75" top="1" bottom="1" header="0.5" footer="0.5"/>
  <pageSetup scale="46" orientation="landscape"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98"/>
  <sheetViews>
    <sheetView zoomScale="90" zoomScaleNormal="90" zoomScalePageLayoutView="90" workbookViewId="0">
      <selection activeCell="D2" sqref="D2:G2"/>
    </sheetView>
  </sheetViews>
  <sheetFormatPr defaultColWidth="8.85546875" defaultRowHeight="15.75"/>
  <cols>
    <col min="1" max="1" width="1.42578125" style="79" customWidth="1"/>
    <col min="2" max="2" width="18.7109375" style="79" customWidth="1"/>
    <col min="3" max="3" width="11.140625" style="79" customWidth="1"/>
    <col min="4" max="4" width="42.7109375" style="79" customWidth="1"/>
    <col min="5" max="5" width="51.140625" style="79" customWidth="1"/>
    <col min="6" max="6" width="121.28515625" style="79" bestFit="1" customWidth="1"/>
    <col min="7" max="7" width="36.42578125" style="79" customWidth="1"/>
    <col min="8" max="8" width="44.28515625" style="79" customWidth="1"/>
    <col min="9" max="9" width="29.42578125" style="79" customWidth="1"/>
    <col min="10" max="10" width="41.42578125" style="79" customWidth="1"/>
    <col min="11" max="16384" width="8.85546875" style="79"/>
  </cols>
  <sheetData>
    <row r="1" spans="2:10" ht="13.5" customHeight="1" thickBot="1"/>
    <row r="2" spans="2:10" ht="16.5" thickBot="1">
      <c r="C2" s="80"/>
      <c r="D2" s="704" t="s">
        <v>182</v>
      </c>
      <c r="E2" s="705"/>
      <c r="F2" s="705"/>
      <c r="G2" s="706"/>
    </row>
    <row r="3" spans="2:10" ht="19.5" customHeight="1" thickBot="1">
      <c r="B3" s="81"/>
      <c r="C3" s="81"/>
      <c r="D3" s="82" t="s">
        <v>183</v>
      </c>
      <c r="E3" s="83" t="s">
        <v>184</v>
      </c>
      <c r="F3" s="84" t="s">
        <v>185</v>
      </c>
      <c r="G3" s="85" t="s">
        <v>186</v>
      </c>
    </row>
    <row r="4" spans="2:10" ht="54" customHeight="1">
      <c r="B4" s="313" t="s">
        <v>187</v>
      </c>
      <c r="C4" s="313" t="s">
        <v>188</v>
      </c>
      <c r="D4" s="314" t="s">
        <v>189</v>
      </c>
      <c r="E4" s="314" t="s">
        <v>190</v>
      </c>
      <c r="F4" s="86" t="s">
        <v>191</v>
      </c>
      <c r="G4" s="310" t="s">
        <v>192</v>
      </c>
      <c r="H4" s="87"/>
      <c r="I4" s="88"/>
    </row>
    <row r="5" spans="2:10" ht="15.75" customHeight="1">
      <c r="B5" s="685" t="s">
        <v>187</v>
      </c>
      <c r="C5" s="685" t="s">
        <v>193</v>
      </c>
      <c r="D5" s="687" t="s">
        <v>194</v>
      </c>
      <c r="E5" s="687" t="s">
        <v>195</v>
      </c>
      <c r="F5" s="696" t="s">
        <v>196</v>
      </c>
      <c r="G5" s="654" t="s">
        <v>197</v>
      </c>
      <c r="H5" s="87"/>
      <c r="I5" s="88"/>
    </row>
    <row r="6" spans="2:10" ht="31.5" customHeight="1">
      <c r="B6" s="685"/>
      <c r="C6" s="685"/>
      <c r="D6" s="687"/>
      <c r="E6" s="687"/>
      <c r="F6" s="696"/>
      <c r="G6" s="655"/>
      <c r="H6" s="87"/>
      <c r="I6" s="88"/>
      <c r="J6" s="88"/>
    </row>
    <row r="7" spans="2:10" ht="48" thickBot="1">
      <c r="B7" s="686"/>
      <c r="C7" s="686"/>
      <c r="D7" s="688"/>
      <c r="E7" s="312" t="s">
        <v>198</v>
      </c>
      <c r="F7" s="89" t="s">
        <v>199</v>
      </c>
      <c r="G7" s="656"/>
      <c r="H7" s="87"/>
      <c r="I7" s="88"/>
      <c r="J7" s="88"/>
    </row>
    <row r="8" spans="2:10" ht="4.5" customHeight="1" thickBot="1">
      <c r="B8" s="90"/>
      <c r="C8" s="91"/>
      <c r="D8" s="92"/>
      <c r="E8" s="92"/>
      <c r="F8" s="93"/>
      <c r="G8" s="94"/>
      <c r="H8" s="87"/>
      <c r="I8" s="88"/>
      <c r="J8" s="88"/>
    </row>
    <row r="9" spans="2:10" ht="14.25" customHeight="1">
      <c r="B9" s="678" t="s">
        <v>528</v>
      </c>
      <c r="C9" s="678" t="s">
        <v>201</v>
      </c>
      <c r="D9" s="681" t="s">
        <v>202</v>
      </c>
      <c r="E9" s="679" t="s">
        <v>203</v>
      </c>
      <c r="F9" s="697" t="s">
        <v>204</v>
      </c>
      <c r="G9" s="699" t="s">
        <v>375</v>
      </c>
      <c r="H9" s="87"/>
      <c r="I9" s="88"/>
      <c r="J9" s="88"/>
    </row>
    <row r="10" spans="2:10" ht="8.25" customHeight="1">
      <c r="B10" s="694"/>
      <c r="C10" s="694"/>
      <c r="D10" s="695"/>
      <c r="E10" s="680"/>
      <c r="F10" s="698"/>
      <c r="G10" s="680"/>
      <c r="H10" s="87"/>
      <c r="I10" s="88"/>
      <c r="J10" s="88"/>
    </row>
    <row r="11" spans="2:10">
      <c r="B11" s="694"/>
      <c r="C11" s="694"/>
      <c r="D11" s="695"/>
      <c r="E11" s="681"/>
      <c r="F11" s="698"/>
      <c r="G11" s="680"/>
      <c r="H11" s="88"/>
      <c r="I11" s="88"/>
    </row>
    <row r="12" spans="2:10">
      <c r="B12" s="694"/>
      <c r="C12" s="694"/>
      <c r="D12" s="695"/>
      <c r="E12" s="314" t="s">
        <v>478</v>
      </c>
      <c r="F12" s="96" t="s">
        <v>205</v>
      </c>
      <c r="G12" s="680"/>
      <c r="H12" s="88"/>
      <c r="I12" s="88"/>
    </row>
    <row r="13" spans="2:10" ht="47.25">
      <c r="B13" s="694"/>
      <c r="C13" s="694"/>
      <c r="D13" s="695"/>
      <c r="E13" s="314" t="s">
        <v>206</v>
      </c>
      <c r="F13" s="96" t="s">
        <v>207</v>
      </c>
      <c r="G13" s="681"/>
      <c r="H13" s="88"/>
      <c r="I13" s="88"/>
    </row>
    <row r="14" spans="2:10" ht="17.25" customHeight="1">
      <c r="B14" s="666" t="s">
        <v>528</v>
      </c>
      <c r="C14" s="666" t="s">
        <v>193</v>
      </c>
      <c r="D14" s="687" t="s">
        <v>208</v>
      </c>
      <c r="E14" s="687" t="s">
        <v>203</v>
      </c>
      <c r="F14" s="701" t="s">
        <v>408</v>
      </c>
      <c r="G14" s="666" t="s">
        <v>375</v>
      </c>
      <c r="H14" s="87"/>
      <c r="I14" s="88"/>
    </row>
    <row r="15" spans="2:10" ht="3.75" customHeight="1">
      <c r="B15" s="667"/>
      <c r="C15" s="667"/>
      <c r="D15" s="687"/>
      <c r="E15" s="687"/>
      <c r="F15" s="702"/>
      <c r="G15" s="655"/>
      <c r="H15" s="88"/>
      <c r="I15" s="88"/>
    </row>
    <row r="16" spans="2:10" ht="15.75" customHeight="1">
      <c r="B16" s="667"/>
      <c r="C16" s="667"/>
      <c r="D16" s="687"/>
      <c r="E16" s="687"/>
      <c r="F16" s="703"/>
      <c r="G16" s="655"/>
      <c r="H16" s="97"/>
    </row>
    <row r="17" spans="1:10" ht="7.5" customHeight="1">
      <c r="B17" s="667"/>
      <c r="C17" s="667"/>
      <c r="D17" s="687"/>
      <c r="E17" s="687" t="s">
        <v>478</v>
      </c>
      <c r="F17" s="696" t="s">
        <v>205</v>
      </c>
      <c r="G17" s="655"/>
    </row>
    <row r="18" spans="1:10" ht="12" customHeight="1">
      <c r="B18" s="667"/>
      <c r="C18" s="667"/>
      <c r="D18" s="687"/>
      <c r="E18" s="687"/>
      <c r="F18" s="696"/>
      <c r="G18" s="655"/>
    </row>
    <row r="19" spans="1:10" ht="51.75" customHeight="1" thickBot="1">
      <c r="B19" s="700"/>
      <c r="C19" s="700"/>
      <c r="D19" s="687"/>
      <c r="E19" s="311" t="s">
        <v>206</v>
      </c>
      <c r="F19" s="315" t="s">
        <v>207</v>
      </c>
      <c r="G19" s="656"/>
    </row>
    <row r="20" spans="1:10" s="100" customFormat="1" ht="18" customHeight="1" thickBot="1">
      <c r="A20" s="79"/>
      <c r="B20" s="319"/>
      <c r="C20" s="320"/>
      <c r="D20" s="320"/>
      <c r="E20" s="689" t="s">
        <v>213</v>
      </c>
      <c r="F20" s="690"/>
      <c r="G20" s="321"/>
      <c r="H20" s="79"/>
      <c r="I20" s="79"/>
      <c r="J20" s="79"/>
    </row>
    <row r="21" spans="1:10" s="101" customFormat="1" ht="18" customHeight="1">
      <c r="A21" s="79"/>
      <c r="B21" s="319"/>
      <c r="C21" s="320"/>
      <c r="D21" s="322"/>
      <c r="E21" s="323" t="s">
        <v>214</v>
      </c>
      <c r="F21" s="323" t="s">
        <v>215</v>
      </c>
      <c r="G21" s="321"/>
      <c r="H21" s="79"/>
      <c r="I21" s="79"/>
      <c r="J21" s="79"/>
    </row>
    <row r="22" spans="1:10">
      <c r="B22" s="319"/>
      <c r="C22" s="319"/>
      <c r="D22" s="106"/>
      <c r="E22" s="103" t="s">
        <v>216</v>
      </c>
      <c r="F22" s="103" t="s">
        <v>217</v>
      </c>
      <c r="G22" s="321"/>
    </row>
    <row r="23" spans="1:10">
      <c r="B23" s="319"/>
      <c r="C23" s="319"/>
      <c r="D23" s="106"/>
      <c r="E23" s="324" t="s">
        <v>218</v>
      </c>
      <c r="F23" s="324" t="s">
        <v>219</v>
      </c>
      <c r="G23" s="321"/>
    </row>
    <row r="24" spans="1:10">
      <c r="B24" s="106"/>
      <c r="C24" s="106"/>
      <c r="D24" s="106"/>
      <c r="E24" s="325" t="s">
        <v>12</v>
      </c>
      <c r="F24" s="325" t="s">
        <v>220</v>
      </c>
      <c r="G24" s="321"/>
    </row>
    <row r="25" spans="1:10">
      <c r="E25" s="99"/>
      <c r="F25" s="99"/>
      <c r="G25" s="99"/>
    </row>
    <row r="26" spans="1:10" ht="16.5" thickBot="1"/>
    <row r="27" spans="1:10" ht="16.5" thickBot="1">
      <c r="C27" s="106"/>
      <c r="D27" s="691" t="s">
        <v>221</v>
      </c>
      <c r="E27" s="692"/>
      <c r="F27" s="692"/>
      <c r="G27" s="693"/>
    </row>
    <row r="28" spans="1:10" ht="19.5" customHeight="1" thickBot="1">
      <c r="B28" s="81"/>
      <c r="C28" s="81"/>
      <c r="D28" s="107" t="s">
        <v>183</v>
      </c>
      <c r="E28" s="108" t="s">
        <v>184</v>
      </c>
      <c r="F28" s="109" t="s">
        <v>185</v>
      </c>
      <c r="G28" s="110" t="s">
        <v>186</v>
      </c>
    </row>
    <row r="29" spans="1:10" ht="63" customHeight="1">
      <c r="B29" s="694" t="s">
        <v>187</v>
      </c>
      <c r="C29" s="694" t="s">
        <v>188</v>
      </c>
      <c r="D29" s="695" t="s">
        <v>222</v>
      </c>
      <c r="E29" s="684" t="s">
        <v>531</v>
      </c>
      <c r="F29" s="682" t="s">
        <v>223</v>
      </c>
      <c r="G29" s="684" t="s">
        <v>192</v>
      </c>
      <c r="H29" s="87"/>
      <c r="I29" s="88"/>
    </row>
    <row r="30" spans="1:10">
      <c r="B30" s="694"/>
      <c r="C30" s="694"/>
      <c r="D30" s="695"/>
      <c r="E30" s="680"/>
      <c r="F30" s="683"/>
      <c r="G30" s="680"/>
      <c r="H30" s="87"/>
      <c r="I30" s="88"/>
    </row>
    <row r="31" spans="1:10">
      <c r="B31" s="694"/>
      <c r="C31" s="694"/>
      <c r="D31" s="695"/>
      <c r="E31" s="680"/>
      <c r="F31" s="683"/>
      <c r="G31" s="680"/>
      <c r="H31" s="87"/>
      <c r="I31" s="88"/>
    </row>
    <row r="32" spans="1:10">
      <c r="B32" s="694"/>
      <c r="C32" s="694"/>
      <c r="D32" s="695"/>
      <c r="E32" s="681"/>
      <c r="F32" s="665"/>
      <c r="G32" s="680"/>
      <c r="H32" s="87"/>
      <c r="I32" s="88"/>
    </row>
    <row r="33" spans="2:10" ht="47.25">
      <c r="B33" s="694"/>
      <c r="C33" s="694"/>
      <c r="D33" s="695"/>
      <c r="E33" s="151" t="s">
        <v>33</v>
      </c>
      <c r="F33" s="111" t="s">
        <v>224</v>
      </c>
      <c r="G33" s="680"/>
      <c r="H33" s="87"/>
      <c r="I33" s="88"/>
    </row>
    <row r="34" spans="2:10" ht="47.25">
      <c r="B34" s="694"/>
      <c r="C34" s="694"/>
      <c r="D34" s="695"/>
      <c r="E34" s="151" t="s">
        <v>70</v>
      </c>
      <c r="F34" s="111" t="s">
        <v>225</v>
      </c>
      <c r="G34" s="680"/>
      <c r="H34" s="87"/>
      <c r="I34" s="88"/>
    </row>
    <row r="35" spans="2:10" ht="31.5" customHeight="1">
      <c r="B35" s="694"/>
      <c r="C35" s="694"/>
      <c r="D35" s="695"/>
      <c r="E35" s="684" t="s">
        <v>226</v>
      </c>
      <c r="F35" s="664" t="s">
        <v>227</v>
      </c>
      <c r="G35" s="680"/>
      <c r="H35" s="87"/>
      <c r="I35" s="88"/>
    </row>
    <row r="36" spans="2:10">
      <c r="B36" s="694"/>
      <c r="C36" s="694"/>
      <c r="D36" s="695"/>
      <c r="E36" s="681"/>
      <c r="F36" s="665"/>
      <c r="G36" s="681"/>
      <c r="H36" s="87"/>
      <c r="I36" s="88"/>
    </row>
    <row r="37" spans="2:10" ht="63" customHeight="1">
      <c r="B37" s="685" t="s">
        <v>187</v>
      </c>
      <c r="C37" s="685" t="s">
        <v>193</v>
      </c>
      <c r="D37" s="687" t="s">
        <v>228</v>
      </c>
      <c r="E37" s="654" t="s">
        <v>229</v>
      </c>
      <c r="F37" s="659" t="s">
        <v>230</v>
      </c>
      <c r="G37" s="654" t="s">
        <v>231</v>
      </c>
      <c r="H37" s="87"/>
      <c r="I37" s="88"/>
    </row>
    <row r="38" spans="2:10" ht="20.25" customHeight="1">
      <c r="B38" s="685"/>
      <c r="C38" s="685"/>
      <c r="D38" s="687"/>
      <c r="E38" s="655"/>
      <c r="F38" s="670"/>
      <c r="G38" s="655"/>
      <c r="H38" s="87"/>
      <c r="I38" s="88"/>
    </row>
    <row r="39" spans="2:10" ht="1.5" customHeight="1">
      <c r="B39" s="685"/>
      <c r="C39" s="685"/>
      <c r="D39" s="687"/>
      <c r="E39" s="656"/>
      <c r="F39" s="660"/>
      <c r="G39" s="655"/>
      <c r="H39" s="87"/>
      <c r="I39" s="88"/>
      <c r="J39" s="88"/>
    </row>
    <row r="40" spans="2:10" ht="47.25">
      <c r="B40" s="685"/>
      <c r="C40" s="685"/>
      <c r="D40" s="687"/>
      <c r="E40" s="150" t="s">
        <v>33</v>
      </c>
      <c r="F40" s="104" t="s">
        <v>224</v>
      </c>
      <c r="G40" s="655"/>
      <c r="H40" s="87"/>
      <c r="I40" s="88"/>
      <c r="J40" s="88"/>
    </row>
    <row r="41" spans="2:10" ht="47.25">
      <c r="B41" s="685"/>
      <c r="C41" s="685"/>
      <c r="D41" s="687"/>
      <c r="E41" s="150" t="s">
        <v>70</v>
      </c>
      <c r="F41" s="104" t="s">
        <v>232</v>
      </c>
      <c r="G41" s="655"/>
      <c r="H41" s="87"/>
      <c r="I41" s="88"/>
      <c r="J41" s="88"/>
    </row>
    <row r="42" spans="2:10" ht="31.5" customHeight="1">
      <c r="B42" s="685"/>
      <c r="C42" s="685"/>
      <c r="D42" s="687"/>
      <c r="E42" s="654" t="s">
        <v>226</v>
      </c>
      <c r="F42" s="659" t="s">
        <v>233</v>
      </c>
      <c r="G42" s="655"/>
      <c r="H42" s="87"/>
      <c r="I42" s="88"/>
      <c r="J42" s="88"/>
    </row>
    <row r="43" spans="2:10" ht="18" customHeight="1" thickBot="1">
      <c r="B43" s="686"/>
      <c r="C43" s="686"/>
      <c r="D43" s="688"/>
      <c r="E43" s="671"/>
      <c r="F43" s="672"/>
      <c r="G43" s="671"/>
      <c r="H43" s="87"/>
      <c r="I43" s="88"/>
      <c r="J43" s="88"/>
    </row>
    <row r="44" spans="2:10" ht="4.5" customHeight="1" thickBot="1">
      <c r="B44" s="90"/>
      <c r="C44" s="91"/>
      <c r="D44" s="92"/>
      <c r="E44" s="92"/>
      <c r="F44" s="93"/>
      <c r="G44" s="94"/>
      <c r="H44" s="87"/>
      <c r="I44" s="88"/>
      <c r="J44" s="88"/>
    </row>
    <row r="45" spans="2:10" ht="31.5" customHeight="1">
      <c r="B45" s="673" t="s">
        <v>200</v>
      </c>
      <c r="C45" s="676" t="s">
        <v>201</v>
      </c>
      <c r="D45" s="679" t="s">
        <v>202</v>
      </c>
      <c r="E45" s="679" t="s">
        <v>234</v>
      </c>
      <c r="F45" s="682" t="s">
        <v>235</v>
      </c>
      <c r="G45" s="684" t="s">
        <v>236</v>
      </c>
      <c r="H45" s="87"/>
      <c r="I45" s="88"/>
      <c r="J45" s="88"/>
    </row>
    <row r="46" spans="2:10" ht="48" customHeight="1">
      <c r="B46" s="674"/>
      <c r="C46" s="677"/>
      <c r="D46" s="680"/>
      <c r="E46" s="680"/>
      <c r="F46" s="683"/>
      <c r="G46" s="680"/>
      <c r="H46" s="87"/>
      <c r="I46" s="88"/>
      <c r="J46" s="88"/>
    </row>
    <row r="47" spans="2:10" ht="7.5" hidden="1" customHeight="1">
      <c r="B47" s="674"/>
      <c r="C47" s="677"/>
      <c r="D47" s="680"/>
      <c r="E47" s="680"/>
      <c r="F47" s="683"/>
      <c r="G47" s="680"/>
      <c r="H47" s="87"/>
      <c r="I47" s="88"/>
      <c r="J47" s="88"/>
    </row>
    <row r="48" spans="2:10" ht="36" hidden="1" customHeight="1">
      <c r="B48" s="674"/>
      <c r="C48" s="677"/>
      <c r="D48" s="680"/>
      <c r="E48" s="680"/>
      <c r="F48" s="683"/>
      <c r="G48" s="680"/>
      <c r="H48" s="88"/>
      <c r="I48" s="88"/>
    </row>
    <row r="49" spans="2:9" ht="15.75" hidden="1" customHeight="1">
      <c r="B49" s="674"/>
      <c r="C49" s="677"/>
      <c r="D49" s="680"/>
      <c r="E49" s="681"/>
      <c r="F49" s="665"/>
      <c r="G49" s="680"/>
      <c r="H49" s="88"/>
      <c r="I49" s="88"/>
    </row>
    <row r="50" spans="2:9" ht="31.5">
      <c r="B50" s="674"/>
      <c r="C50" s="677"/>
      <c r="D50" s="680"/>
      <c r="E50" s="95" t="s">
        <v>237</v>
      </c>
      <c r="F50" s="112" t="s">
        <v>238</v>
      </c>
      <c r="G50" s="680"/>
      <c r="H50" s="88"/>
      <c r="I50" s="88"/>
    </row>
    <row r="51" spans="2:9" ht="47.25">
      <c r="B51" s="674"/>
      <c r="C51" s="677"/>
      <c r="D51" s="680"/>
      <c r="E51" s="151" t="s">
        <v>33</v>
      </c>
      <c r="F51" s="111" t="s">
        <v>239</v>
      </c>
      <c r="G51" s="680"/>
      <c r="H51" s="88"/>
      <c r="I51" s="88"/>
    </row>
    <row r="52" spans="2:9" ht="47.25">
      <c r="B52" s="674"/>
      <c r="C52" s="677"/>
      <c r="D52" s="680"/>
      <c r="E52" s="151" t="s">
        <v>70</v>
      </c>
      <c r="F52" s="111" t="s">
        <v>232</v>
      </c>
      <c r="G52" s="680"/>
      <c r="H52" s="88"/>
      <c r="I52" s="88"/>
    </row>
    <row r="53" spans="2:9" ht="31.5" customHeight="1">
      <c r="B53" s="674"/>
      <c r="C53" s="677"/>
      <c r="D53" s="680"/>
      <c r="E53" s="684" t="s">
        <v>226</v>
      </c>
      <c r="F53" s="664" t="s">
        <v>233</v>
      </c>
      <c r="G53" s="680"/>
      <c r="H53" s="88"/>
      <c r="I53" s="88"/>
    </row>
    <row r="54" spans="2:9">
      <c r="B54" s="675"/>
      <c r="C54" s="678"/>
      <c r="D54" s="681"/>
      <c r="E54" s="681"/>
      <c r="F54" s="665"/>
      <c r="G54" s="681"/>
      <c r="H54" s="88"/>
      <c r="I54" s="88"/>
    </row>
    <row r="55" spans="2:9" ht="31.5" customHeight="1">
      <c r="B55" s="666" t="s">
        <v>200</v>
      </c>
      <c r="C55" s="666" t="s">
        <v>193</v>
      </c>
      <c r="D55" s="668" t="s">
        <v>240</v>
      </c>
      <c r="E55" s="654" t="s">
        <v>234</v>
      </c>
      <c r="F55" s="659" t="s">
        <v>409</v>
      </c>
      <c r="G55" s="654" t="s">
        <v>236</v>
      </c>
      <c r="H55" s="88"/>
      <c r="I55" s="88"/>
    </row>
    <row r="56" spans="2:9" ht="15.75" customHeight="1">
      <c r="B56" s="667"/>
      <c r="C56" s="667"/>
      <c r="D56" s="669"/>
      <c r="E56" s="655"/>
      <c r="F56" s="670"/>
      <c r="G56" s="655"/>
      <c r="H56" s="88"/>
      <c r="I56" s="88"/>
    </row>
    <row r="57" spans="2:9" ht="25.5" customHeight="1">
      <c r="B57" s="667"/>
      <c r="C57" s="667"/>
      <c r="D57" s="669"/>
      <c r="E57" s="655"/>
      <c r="F57" s="670"/>
      <c r="G57" s="655"/>
      <c r="H57" s="88"/>
      <c r="I57" s="88"/>
    </row>
    <row r="58" spans="2:9">
      <c r="B58" s="667"/>
      <c r="C58" s="667"/>
      <c r="D58" s="669"/>
      <c r="E58" s="656"/>
      <c r="F58" s="660"/>
      <c r="G58" s="655"/>
      <c r="H58" s="88"/>
      <c r="I58" s="88"/>
    </row>
    <row r="59" spans="2:9">
      <c r="B59" s="667"/>
      <c r="C59" s="667"/>
      <c r="D59" s="669"/>
      <c r="E59" s="654" t="s">
        <v>237</v>
      </c>
      <c r="F59" s="657" t="s">
        <v>238</v>
      </c>
      <c r="G59" s="655"/>
      <c r="H59" s="88"/>
      <c r="I59" s="88"/>
    </row>
    <row r="60" spans="2:9" ht="15.75" customHeight="1">
      <c r="B60" s="667"/>
      <c r="C60" s="667"/>
      <c r="D60" s="669"/>
      <c r="E60" s="656"/>
      <c r="F60" s="658"/>
      <c r="G60" s="655"/>
      <c r="H60" s="88"/>
      <c r="I60" s="88"/>
    </row>
    <row r="61" spans="2:9" ht="47.25">
      <c r="B61" s="667"/>
      <c r="C61" s="667"/>
      <c r="D61" s="669"/>
      <c r="E61" s="150" t="s">
        <v>33</v>
      </c>
      <c r="F61" s="104" t="s">
        <v>239</v>
      </c>
      <c r="G61" s="655"/>
      <c r="H61" s="87"/>
      <c r="I61" s="88"/>
    </row>
    <row r="62" spans="2:9" ht="47.25">
      <c r="B62" s="667"/>
      <c r="C62" s="667"/>
      <c r="D62" s="669"/>
      <c r="E62" s="150" t="s">
        <v>70</v>
      </c>
      <c r="F62" s="104" t="s">
        <v>232</v>
      </c>
      <c r="G62" s="655"/>
      <c r="H62" s="88"/>
      <c r="I62" s="88"/>
    </row>
    <row r="63" spans="2:9" ht="31.5" customHeight="1">
      <c r="B63" s="667"/>
      <c r="C63" s="667"/>
      <c r="D63" s="669"/>
      <c r="E63" s="654" t="s">
        <v>226</v>
      </c>
      <c r="F63" s="659" t="s">
        <v>233</v>
      </c>
      <c r="G63" s="655"/>
      <c r="H63" s="88"/>
      <c r="I63" s="88"/>
    </row>
    <row r="64" spans="2:9">
      <c r="B64" s="667"/>
      <c r="C64" s="667"/>
      <c r="D64" s="669"/>
      <c r="E64" s="656"/>
      <c r="F64" s="660"/>
      <c r="G64" s="656"/>
      <c r="H64" s="88"/>
      <c r="I64" s="88"/>
    </row>
    <row r="65" spans="2:7" ht="35.25" customHeight="1" thickBot="1">
      <c r="B65" s="661" t="s">
        <v>209</v>
      </c>
      <c r="C65" s="662"/>
      <c r="D65" s="663"/>
      <c r="E65" s="152" t="s">
        <v>210</v>
      </c>
      <c r="F65" s="154" t="s">
        <v>211</v>
      </c>
      <c r="G65" s="98" t="s">
        <v>212</v>
      </c>
    </row>
    <row r="66" spans="2:7" ht="16.5" customHeight="1" thickBot="1">
      <c r="E66" s="652" t="s">
        <v>403</v>
      </c>
      <c r="F66" s="653"/>
    </row>
    <row r="67" spans="2:7">
      <c r="E67" s="102" t="s">
        <v>214</v>
      </c>
      <c r="F67" s="102" t="s">
        <v>215</v>
      </c>
    </row>
    <row r="68" spans="2:7">
      <c r="E68" s="153" t="s">
        <v>216</v>
      </c>
      <c r="F68" s="103" t="s">
        <v>241</v>
      </c>
    </row>
    <row r="69" spans="2:7">
      <c r="E69" s="104" t="s">
        <v>218</v>
      </c>
      <c r="F69" s="104" t="s">
        <v>242</v>
      </c>
    </row>
    <row r="70" spans="2:7" ht="20.25" customHeight="1">
      <c r="C70" s="113"/>
      <c r="D70" s="113"/>
      <c r="E70" s="105" t="s">
        <v>12</v>
      </c>
      <c r="F70" s="105" t="s">
        <v>243</v>
      </c>
      <c r="G70" s="114"/>
    </row>
    <row r="71" spans="2:7" ht="39" customHeight="1">
      <c r="B71" s="113" t="s">
        <v>244</v>
      </c>
      <c r="C71" s="114"/>
      <c r="D71" s="114"/>
      <c r="E71" s="114"/>
      <c r="F71" s="114"/>
      <c r="G71" s="114"/>
    </row>
    <row r="72" spans="2:7" ht="31.5" customHeight="1">
      <c r="B72" s="115"/>
      <c r="C72" s="114"/>
      <c r="D72" s="114"/>
      <c r="E72" s="116"/>
      <c r="F72" s="116"/>
      <c r="G72" s="114"/>
    </row>
    <row r="73" spans="2:7" ht="27.75" customHeight="1">
      <c r="C73" s="116"/>
      <c r="D73" s="116"/>
      <c r="G73" s="116"/>
    </row>
    <row r="75" spans="2:7">
      <c r="B75" s="117"/>
    </row>
    <row r="83" spans="5:7" ht="15" customHeight="1"/>
    <row r="89" spans="5:7" ht="15" customHeight="1"/>
    <row r="92" spans="5:7">
      <c r="E92" s="118"/>
      <c r="F92" s="118"/>
    </row>
    <row r="93" spans="5:7">
      <c r="E93" s="88"/>
      <c r="F93" s="88"/>
      <c r="G93" s="118"/>
    </row>
    <row r="94" spans="5:7">
      <c r="E94" s="118"/>
      <c r="F94" s="88"/>
      <c r="G94" s="88"/>
    </row>
    <row r="95" spans="5:7">
      <c r="E95" s="118"/>
      <c r="F95" s="118"/>
      <c r="G95" s="88"/>
    </row>
    <row r="96" spans="5:7">
      <c r="E96" s="118"/>
      <c r="F96" s="118"/>
      <c r="G96" s="118"/>
    </row>
    <row r="97" spans="5:7">
      <c r="E97" s="101"/>
      <c r="F97" s="101"/>
      <c r="G97" s="118"/>
    </row>
    <row r="98" spans="5:7">
      <c r="G98" s="101"/>
    </row>
  </sheetData>
  <sheetProtection password="CE0A" sheet="1" objects="1" scenarios="1"/>
  <dataConsolidate/>
  <mergeCells count="59">
    <mergeCell ref="D2:G2"/>
    <mergeCell ref="B5:B7"/>
    <mergeCell ref="C5:C7"/>
    <mergeCell ref="D5:D7"/>
    <mergeCell ref="E5:E6"/>
    <mergeCell ref="F5:F6"/>
    <mergeCell ref="G5:G7"/>
    <mergeCell ref="G14:G19"/>
    <mergeCell ref="E17:E18"/>
    <mergeCell ref="F17:F18"/>
    <mergeCell ref="B9:B13"/>
    <mergeCell ref="C9:C13"/>
    <mergeCell ref="D9:D13"/>
    <mergeCell ref="E9:E11"/>
    <mergeCell ref="F9:F11"/>
    <mergeCell ref="G9:G13"/>
    <mergeCell ref="B14:B19"/>
    <mergeCell ref="C14:C19"/>
    <mergeCell ref="D14:D19"/>
    <mergeCell ref="E14:E16"/>
    <mergeCell ref="F14:F16"/>
    <mergeCell ref="E20:F20"/>
    <mergeCell ref="D27:G27"/>
    <mergeCell ref="B29:B36"/>
    <mergeCell ref="C29:C36"/>
    <mergeCell ref="D29:D36"/>
    <mergeCell ref="E29:E32"/>
    <mergeCell ref="F29:F32"/>
    <mergeCell ref="G29:G36"/>
    <mergeCell ref="E35:E36"/>
    <mergeCell ref="F35:F36"/>
    <mergeCell ref="G37:G43"/>
    <mergeCell ref="E42:E43"/>
    <mergeCell ref="F42:F43"/>
    <mergeCell ref="B45:B54"/>
    <mergeCell ref="C45:C54"/>
    <mergeCell ref="D45:D54"/>
    <mergeCell ref="E45:E49"/>
    <mergeCell ref="F45:F49"/>
    <mergeCell ref="G45:G54"/>
    <mergeCell ref="E53:E54"/>
    <mergeCell ref="B37:B43"/>
    <mergeCell ref="C37:C43"/>
    <mergeCell ref="D37:D43"/>
    <mergeCell ref="E37:E39"/>
    <mergeCell ref="F37:F39"/>
    <mergeCell ref="B65:D65"/>
    <mergeCell ref="F53:F54"/>
    <mergeCell ref="B55:B64"/>
    <mergeCell ref="C55:C64"/>
    <mergeCell ref="D55:D64"/>
    <mergeCell ref="E55:E58"/>
    <mergeCell ref="F55:F58"/>
    <mergeCell ref="E66:F66"/>
    <mergeCell ref="G55:G64"/>
    <mergeCell ref="E59:E60"/>
    <mergeCell ref="F59:F60"/>
    <mergeCell ref="E63:E64"/>
    <mergeCell ref="F63:F64"/>
  </mergeCells>
  <printOptions horizontalCentered="1"/>
  <pageMargins left="0.5" right="0.5" top="0.5" bottom="0.5" header="0.3" footer="0.3"/>
  <pageSetup scale="44" fitToHeight="10" orientation="landscape" r:id="rId1"/>
  <headerFooter>
    <oddHeader>&amp;C&amp;12DOCUMENT SUBMISSION REQUIREMENTS</oddHeader>
  </headerFooter>
  <rowBreaks count="1" manualBreakCount="1">
    <brk id="26" min="1"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H48"/>
  <sheetViews>
    <sheetView zoomScale="90" zoomScaleNormal="90" zoomScalePageLayoutView="91" workbookViewId="0">
      <pane ySplit="2" topLeftCell="A3" activePane="bottomLeft" state="frozen"/>
      <selection activeCell="D22" sqref="D22"/>
      <selection pane="bottomLeft" activeCell="B2" sqref="B2"/>
    </sheetView>
  </sheetViews>
  <sheetFormatPr defaultColWidth="8.85546875" defaultRowHeight="15.75"/>
  <cols>
    <col min="1" max="1" width="8.85546875" style="79"/>
    <col min="2" max="2" width="40.140625" style="79" customWidth="1"/>
    <col min="3" max="3" width="73.42578125" style="79" customWidth="1"/>
    <col min="4" max="4" width="58.140625" style="79" customWidth="1"/>
    <col min="5" max="5" width="58.42578125" style="79" customWidth="1"/>
    <col min="6" max="17" width="8.85546875" style="79"/>
    <col min="18" max="18" width="10.140625" style="79" customWidth="1"/>
    <col min="19" max="16384" width="8.85546875" style="79"/>
  </cols>
  <sheetData>
    <row r="2" spans="2:5" s="119" customFormat="1" ht="48" thickBot="1">
      <c r="B2" s="326" t="s">
        <v>245</v>
      </c>
      <c r="C2" s="327" t="s">
        <v>246</v>
      </c>
      <c r="D2" s="328" t="s">
        <v>247</v>
      </c>
      <c r="E2" s="329" t="s">
        <v>248</v>
      </c>
    </row>
    <row r="3" spans="2:5" ht="16.5" customHeight="1">
      <c r="B3" s="709" t="s">
        <v>474</v>
      </c>
      <c r="C3" s="709" t="s">
        <v>473</v>
      </c>
      <c r="D3" s="709" t="s">
        <v>376</v>
      </c>
      <c r="E3" s="711" t="s">
        <v>249</v>
      </c>
    </row>
    <row r="4" spans="2:5" s="120" customFormat="1" ht="81" customHeight="1">
      <c r="B4" s="710"/>
      <c r="C4" s="710"/>
      <c r="D4" s="710"/>
      <c r="E4" s="712"/>
    </row>
    <row r="5" spans="2:5" s="120" customFormat="1" ht="34.5" customHeight="1">
      <c r="B5" s="713" t="s">
        <v>250</v>
      </c>
      <c r="C5" s="713" t="s">
        <v>640</v>
      </c>
      <c r="D5" s="714" t="s">
        <v>251</v>
      </c>
      <c r="E5" s="316" t="s">
        <v>252</v>
      </c>
    </row>
    <row r="6" spans="2:5" s="120" customFormat="1" ht="87" customHeight="1">
      <c r="B6" s="710"/>
      <c r="C6" s="710"/>
      <c r="D6" s="715"/>
      <c r="E6" s="713" t="s">
        <v>253</v>
      </c>
    </row>
    <row r="7" spans="2:5" s="120" customFormat="1" ht="60" customHeight="1">
      <c r="B7" s="105" t="s">
        <v>254</v>
      </c>
      <c r="C7" s="121" t="s">
        <v>471</v>
      </c>
      <c r="D7" s="122" t="s">
        <v>251</v>
      </c>
      <c r="E7" s="710"/>
    </row>
    <row r="8" spans="2:5" s="120" customFormat="1" ht="110.25">
      <c r="B8" s="315" t="s">
        <v>529</v>
      </c>
      <c r="C8" s="315" t="s">
        <v>255</v>
      </c>
      <c r="D8" s="104" t="s">
        <v>411</v>
      </c>
      <c r="E8" s="104" t="s">
        <v>530</v>
      </c>
    </row>
    <row r="9" spans="2:5" s="120" customFormat="1">
      <c r="B9" s="105" t="s">
        <v>256</v>
      </c>
      <c r="C9" s="105" t="s">
        <v>257</v>
      </c>
      <c r="D9" s="122" t="s">
        <v>251</v>
      </c>
      <c r="E9" s="122" t="s">
        <v>251</v>
      </c>
    </row>
    <row r="10" spans="2:5" s="120" customFormat="1" ht="31.5">
      <c r="B10" s="123" t="s">
        <v>258</v>
      </c>
      <c r="C10" s="124" t="s">
        <v>410</v>
      </c>
      <c r="D10" s="125" t="s">
        <v>251</v>
      </c>
      <c r="E10" s="125" t="s">
        <v>251</v>
      </c>
    </row>
    <row r="11" spans="2:5" s="120" customFormat="1" ht="15.75" customHeight="1">
      <c r="B11" s="111" t="s">
        <v>260</v>
      </c>
      <c r="C11" s="96" t="s">
        <v>261</v>
      </c>
      <c r="D11" s="126" t="s">
        <v>251</v>
      </c>
      <c r="E11" s="126" t="s">
        <v>251</v>
      </c>
    </row>
    <row r="12" spans="2:5" s="120" customFormat="1" ht="15.75" customHeight="1">
      <c r="B12" s="123" t="s">
        <v>262</v>
      </c>
      <c r="C12" s="124" t="s">
        <v>263</v>
      </c>
      <c r="D12" s="125" t="s">
        <v>251</v>
      </c>
      <c r="E12" s="125" t="s">
        <v>251</v>
      </c>
    </row>
    <row r="13" spans="2:5" ht="31.5">
      <c r="B13" s="96" t="s">
        <v>264</v>
      </c>
      <c r="C13" s="96" t="s">
        <v>639</v>
      </c>
      <c r="D13" s="126" t="s">
        <v>251</v>
      </c>
      <c r="E13" s="126" t="s">
        <v>251</v>
      </c>
    </row>
    <row r="14" spans="2:5">
      <c r="B14" s="330" t="s">
        <v>265</v>
      </c>
      <c r="C14" s="330" t="s">
        <v>266</v>
      </c>
      <c r="D14" s="125" t="s">
        <v>251</v>
      </c>
      <c r="E14" s="125" t="s">
        <v>251</v>
      </c>
    </row>
    <row r="15" spans="2:5" ht="31.5">
      <c r="B15" s="331" t="s">
        <v>267</v>
      </c>
      <c r="C15" s="332" t="s">
        <v>472</v>
      </c>
      <c r="D15" s="126" t="s">
        <v>251</v>
      </c>
      <c r="E15" s="126" t="s">
        <v>251</v>
      </c>
    </row>
    <row r="17" spans="4:7">
      <c r="D17" s="707" t="s">
        <v>268</v>
      </c>
      <c r="E17" s="708"/>
      <c r="F17" s="127"/>
      <c r="G17" s="127"/>
    </row>
    <row r="18" spans="4:7">
      <c r="D18" s="128" t="s">
        <v>269</v>
      </c>
      <c r="E18" s="129"/>
    </row>
    <row r="19" spans="4:7">
      <c r="D19" s="130" t="s">
        <v>270</v>
      </c>
      <c r="E19" s="131"/>
    </row>
    <row r="20" spans="4:7">
      <c r="D20" s="130" t="s">
        <v>271</v>
      </c>
      <c r="E20" s="131"/>
    </row>
    <row r="21" spans="4:7">
      <c r="D21" s="130" t="s">
        <v>272</v>
      </c>
      <c r="E21" s="131"/>
    </row>
    <row r="22" spans="4:7">
      <c r="D22" s="130" t="s">
        <v>273</v>
      </c>
      <c r="E22" s="131"/>
    </row>
    <row r="23" spans="4:7">
      <c r="D23" s="130" t="s">
        <v>274</v>
      </c>
      <c r="E23" s="131"/>
    </row>
    <row r="24" spans="4:7">
      <c r="D24" s="130" t="s">
        <v>275</v>
      </c>
      <c r="E24" s="131"/>
    </row>
    <row r="25" spans="4:7">
      <c r="D25" s="130" t="s">
        <v>276</v>
      </c>
      <c r="E25" s="131"/>
    </row>
    <row r="26" spans="4:7">
      <c r="D26" s="130" t="s">
        <v>277</v>
      </c>
      <c r="E26" s="131"/>
    </row>
    <row r="27" spans="4:7">
      <c r="D27" s="130" t="s">
        <v>278</v>
      </c>
      <c r="E27" s="131"/>
    </row>
    <row r="28" spans="4:7">
      <c r="D28" s="130" t="s">
        <v>279</v>
      </c>
      <c r="E28" s="131"/>
    </row>
    <row r="29" spans="4:7">
      <c r="D29" s="132" t="s">
        <v>280</v>
      </c>
      <c r="E29" s="129"/>
    </row>
    <row r="30" spans="4:7">
      <c r="D30" s="130" t="s">
        <v>281</v>
      </c>
      <c r="E30" s="131"/>
    </row>
    <row r="31" spans="4:7">
      <c r="D31" s="130" t="s">
        <v>282</v>
      </c>
      <c r="E31" s="131"/>
    </row>
    <row r="32" spans="4:7">
      <c r="D32" s="130" t="s">
        <v>283</v>
      </c>
      <c r="E32" s="131"/>
    </row>
    <row r="33" spans="4:8">
      <c r="D33" s="133" t="s">
        <v>284</v>
      </c>
      <c r="E33" s="131"/>
    </row>
    <row r="34" spans="4:8">
      <c r="D34" s="133" t="s">
        <v>285</v>
      </c>
      <c r="E34" s="131"/>
    </row>
    <row r="35" spans="4:8">
      <c r="D35" s="133" t="s">
        <v>286</v>
      </c>
      <c r="E35" s="131"/>
    </row>
    <row r="36" spans="4:8">
      <c r="D36" s="133" t="s">
        <v>287</v>
      </c>
      <c r="E36" s="131"/>
    </row>
    <row r="37" spans="4:8">
      <c r="D37" s="133" t="s">
        <v>288</v>
      </c>
      <c r="E37" s="131"/>
    </row>
    <row r="38" spans="4:8">
      <c r="D38" s="133" t="s">
        <v>289</v>
      </c>
      <c r="E38" s="131"/>
    </row>
    <row r="39" spans="4:8">
      <c r="D39" s="130" t="s">
        <v>290</v>
      </c>
      <c r="E39" s="131"/>
    </row>
    <row r="40" spans="4:8">
      <c r="D40" s="130" t="s">
        <v>291</v>
      </c>
      <c r="E40" s="131"/>
    </row>
    <row r="41" spans="4:8">
      <c r="D41" s="130" t="s">
        <v>292</v>
      </c>
      <c r="E41" s="131"/>
    </row>
    <row r="42" spans="4:8">
      <c r="D42" s="130" t="s">
        <v>293</v>
      </c>
      <c r="E42" s="131"/>
    </row>
    <row r="43" spans="4:8">
      <c r="D43" s="134" t="s">
        <v>294</v>
      </c>
      <c r="E43" s="131"/>
    </row>
    <row r="44" spans="4:8">
      <c r="D44" s="135" t="s">
        <v>295</v>
      </c>
      <c r="E44" s="136"/>
    </row>
    <row r="45" spans="4:8">
      <c r="D45" s="101"/>
      <c r="E45" s="101"/>
      <c r="F45" s="101"/>
      <c r="G45" s="101"/>
    </row>
    <row r="46" spans="4:8">
      <c r="D46" s="101"/>
      <c r="E46" s="101"/>
      <c r="F46" s="101"/>
      <c r="G46" s="101"/>
      <c r="H46" s="101"/>
    </row>
    <row r="47" spans="4:8">
      <c r="D47" s="101"/>
      <c r="E47" s="101"/>
      <c r="F47" s="101"/>
      <c r="G47" s="101"/>
      <c r="H47" s="101"/>
    </row>
    <row r="48" spans="4:8">
      <c r="D48" s="101"/>
      <c r="E48" s="101"/>
      <c r="F48" s="101"/>
      <c r="G48" s="101"/>
      <c r="H48" s="101"/>
    </row>
  </sheetData>
  <sheetProtection password="CE0A" sheet="1" objects="1" scenarios="1"/>
  <mergeCells count="9">
    <mergeCell ref="D17:E17"/>
    <mergeCell ref="B3:B4"/>
    <mergeCell ref="C3:C4"/>
    <mergeCell ref="D3:D4"/>
    <mergeCell ref="E3:E4"/>
    <mergeCell ref="B5:B6"/>
    <mergeCell ref="C5:C6"/>
    <mergeCell ref="D5:D6"/>
    <mergeCell ref="E6:E7"/>
  </mergeCells>
  <printOptions horizontalCentered="1"/>
  <pageMargins left="0.5" right="0.5" top="0.75" bottom="0.5" header="0.5" footer="0.3"/>
  <pageSetup paperSize="5" scale="68" fitToHeight="3" orientation="landscape" r:id="rId1"/>
  <headerFooter>
    <oddHeader>&amp;C&amp;12REHABILITATION PROJECT
VERIFICATION TEAM PROFESSIONAL QUALIFICATIONS</oddHeader>
  </headerFooter>
  <rowBreaks count="1" manualBreakCount="1">
    <brk id="15"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Instructions and FAQs</vt:lpstr>
      <vt:lpstr>APPLICATION PHASE</vt:lpstr>
      <vt:lpstr>CALCS</vt:lpstr>
      <vt:lpstr>PLACED IN SERVICE PHASE</vt:lpstr>
      <vt:lpstr>CALCS2</vt:lpstr>
      <vt:lpstr>Min. Construction+CAS+CALGreen</vt:lpstr>
      <vt:lpstr>ZNE Calculation</vt:lpstr>
      <vt:lpstr>Project Submission Requirements</vt:lpstr>
      <vt:lpstr>Rehab Verification Quals Final</vt:lpstr>
      <vt:lpstr>NC Verification Quals</vt:lpstr>
      <vt:lpstr>'APPLICATION PHASE'!Print_Area</vt:lpstr>
      <vt:lpstr>'Instructions and FAQs'!Print_Area</vt:lpstr>
      <vt:lpstr>'Min. Construction+CAS+CALGreen'!Print_Area</vt:lpstr>
      <vt:lpstr>'NC Verification Quals'!Print_Area</vt:lpstr>
      <vt:lpstr>'PLACED IN SERVICE PHASE'!Print_Area</vt:lpstr>
      <vt:lpstr>'Project Submission Requirements'!Print_Area</vt:lpstr>
      <vt:lpstr>'Rehab Verification Quals Final'!Print_Area</vt:lpstr>
      <vt:lpstr>'ZNE Calculation'!Print_Area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Harmon</dc:creator>
  <cp:lastModifiedBy>Craig, Wendy</cp:lastModifiedBy>
  <cp:lastPrinted>2015-02-11T20:04:52Z</cp:lastPrinted>
  <dcterms:created xsi:type="dcterms:W3CDTF">2012-05-03T22:17:39Z</dcterms:created>
  <dcterms:modified xsi:type="dcterms:W3CDTF">2015-02-12T18:35:52Z</dcterms:modified>
</cp:coreProperties>
</file>