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4890" windowHeight="7620" tabRatio="905" firstSheet="3" activeTab="8"/>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Forma'!$A$1:$AH$66</definedName>
    <definedName name="_xlnm.Print_Area" localSheetId="4">Application!$537:$681</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Forma'!$A$1:$AH$66</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546" i="3" l="1"/>
  <c r="C57" i="7" l="1"/>
  <c r="AG631" i="3"/>
  <c r="J29" i="4"/>
  <c r="G10" i="7"/>
  <c r="E10" i="7"/>
  <c r="A10" i="7"/>
  <c r="E8" i="7"/>
  <c r="I10" i="7" l="1"/>
  <c r="K10" i="7" s="1"/>
  <c r="M10" i="7" s="1"/>
  <c r="O10" i="7" s="1"/>
  <c r="M920" i="3"/>
  <c r="Q10" i="7" l="1"/>
  <c r="S10" i="7" s="1"/>
  <c r="E99" i="4"/>
  <c r="E32" i="4"/>
  <c r="E29" i="4"/>
  <c r="J72" i="4"/>
  <c r="E13" i="4"/>
  <c r="E37" i="7"/>
  <c r="A37" i="7"/>
  <c r="U10" i="7" l="1"/>
  <c r="W10" i="7" s="1"/>
  <c r="K98" i="4"/>
  <c r="E98" i="4" s="1"/>
  <c r="Y10" i="7" l="1"/>
  <c r="G51" i="7"/>
  <c r="I51" i="7" s="1"/>
  <c r="K51" i="7" s="1"/>
  <c r="M51" i="7" s="1"/>
  <c r="O51" i="7" s="1"/>
  <c r="Q51" i="7" s="1"/>
  <c r="S51" i="7" s="1"/>
  <c r="U51" i="7" s="1"/>
  <c r="W51" i="7" s="1"/>
  <c r="Y51" i="7" s="1"/>
  <c r="AA51" i="7" s="1"/>
  <c r="AC51" i="7" s="1"/>
  <c r="AE51" i="7" s="1"/>
  <c r="AG51" i="7" s="1"/>
  <c r="AI51" i="7" s="1"/>
  <c r="AK51" i="7" s="1"/>
  <c r="AM51" i="7" s="1"/>
  <c r="AO51" i="7" s="1"/>
  <c r="AQ51" i="7" s="1"/>
  <c r="AS51" i="7" s="1"/>
  <c r="AU51" i="7" s="1"/>
  <c r="AW51" i="7" s="1"/>
  <c r="AY51" i="7" s="1"/>
  <c r="BA51" i="7" s="1"/>
  <c r="BC51" i="7" s="1"/>
  <c r="BE51" i="7" s="1"/>
  <c r="BG51" i="7" s="1"/>
  <c r="BI51" i="7" s="1"/>
  <c r="BK51" i="7" s="1"/>
  <c r="BM51" i="7" s="1"/>
  <c r="BO51" i="7" s="1"/>
  <c r="BQ51" i="7" s="1"/>
  <c r="BS51" i="7" s="1"/>
  <c r="BU51" i="7" s="1"/>
  <c r="BW51" i="7" s="1"/>
  <c r="BY51" i="7" s="1"/>
  <c r="CA51" i="7" s="1"/>
  <c r="CC51" i="7" s="1"/>
  <c r="CE51" i="7" s="1"/>
  <c r="CG51" i="7" s="1"/>
  <c r="CI51" i="7" s="1"/>
  <c r="CK51" i="7" s="1"/>
  <c r="CM51" i="7" s="1"/>
  <c r="CO51" i="7" s="1"/>
  <c r="CQ51" i="7" s="1"/>
  <c r="CS51" i="7" s="1"/>
  <c r="CU51" i="7" s="1"/>
  <c r="CW51" i="7" s="1"/>
  <c r="CY51" i="7" s="1"/>
  <c r="DA51" i="7" s="1"/>
  <c r="DC51" i="7" s="1"/>
  <c r="DE51" i="7" s="1"/>
  <c r="DG51" i="7" s="1"/>
  <c r="DI51" i="7" s="1"/>
  <c r="DK51" i="7" s="1"/>
  <c r="DM51" i="7" s="1"/>
  <c r="DO51" i="7" s="1"/>
  <c r="DQ51" i="7" s="1"/>
  <c r="DS51" i="7" s="1"/>
  <c r="DU51" i="7" s="1"/>
  <c r="DW51" i="7" s="1"/>
  <c r="DY51" i="7" s="1"/>
  <c r="EA51" i="7" s="1"/>
  <c r="EC51" i="7" s="1"/>
  <c r="EE51" i="7" s="1"/>
  <c r="EG51" i="7" s="1"/>
  <c r="EI51" i="7" s="1"/>
  <c r="EK51" i="7" s="1"/>
  <c r="EM51" i="7" s="1"/>
  <c r="EO51" i="7" s="1"/>
  <c r="EQ51" i="7" s="1"/>
  <c r="ES51" i="7" s="1"/>
  <c r="EU51" i="7" s="1"/>
  <c r="EW51" i="7" s="1"/>
  <c r="EY51" i="7" s="1"/>
  <c r="FA51" i="7" s="1"/>
  <c r="FC51" i="7" s="1"/>
  <c r="FE51" i="7" s="1"/>
  <c r="FG51" i="7" s="1"/>
  <c r="FI51" i="7" s="1"/>
  <c r="FK51" i="7" s="1"/>
  <c r="FM51" i="7" s="1"/>
  <c r="FO51" i="7" s="1"/>
  <c r="FQ51" i="7" s="1"/>
  <c r="FS51" i="7" s="1"/>
  <c r="FU51" i="7" s="1"/>
  <c r="FW51" i="7" s="1"/>
  <c r="FY51" i="7" s="1"/>
  <c r="GA51" i="7" s="1"/>
  <c r="GC51" i="7" s="1"/>
  <c r="GE51" i="7" s="1"/>
  <c r="GG51" i="7" s="1"/>
  <c r="GI51" i="7" s="1"/>
  <c r="GK51" i="7" s="1"/>
  <c r="GM51" i="7" s="1"/>
  <c r="GO51" i="7" s="1"/>
  <c r="GQ51" i="7" s="1"/>
  <c r="GS51" i="7" s="1"/>
  <c r="GU51" i="7" s="1"/>
  <c r="GW51" i="7" s="1"/>
  <c r="GY51" i="7" s="1"/>
  <c r="HA51" i="7" s="1"/>
  <c r="HC51" i="7" s="1"/>
  <c r="HE51" i="7" s="1"/>
  <c r="HG51" i="7" s="1"/>
  <c r="HI51" i="7" s="1"/>
  <c r="HK51" i="7" s="1"/>
  <c r="HM51" i="7" s="1"/>
  <c r="HO51" i="7" s="1"/>
  <c r="HQ51" i="7" s="1"/>
  <c r="HS51" i="7" s="1"/>
  <c r="HU51" i="7" s="1"/>
  <c r="HW51" i="7" s="1"/>
  <c r="HY51" i="7" s="1"/>
  <c r="IA51" i="7" s="1"/>
  <c r="IC51" i="7" s="1"/>
  <c r="IE51" i="7" s="1"/>
  <c r="IG51" i="7" s="1"/>
  <c r="II51" i="7" s="1"/>
  <c r="IK51" i="7" s="1"/>
  <c r="IM51" i="7" s="1"/>
  <c r="IO51" i="7" s="1"/>
  <c r="IQ51" i="7" s="1"/>
  <c r="IS51" i="7" s="1"/>
  <c r="IU51" i="7" s="1"/>
  <c r="IW51" i="7" s="1"/>
  <c r="IY51" i="7" s="1"/>
  <c r="JA51" i="7" s="1"/>
  <c r="JC51" i="7" s="1"/>
  <c r="JE51" i="7" s="1"/>
  <c r="JG51" i="7" s="1"/>
  <c r="JI51" i="7" s="1"/>
  <c r="JK51" i="7" s="1"/>
  <c r="JM51" i="7" s="1"/>
  <c r="JO51" i="7" s="1"/>
  <c r="JQ51" i="7" s="1"/>
  <c r="JS51" i="7" s="1"/>
  <c r="JU51" i="7" s="1"/>
  <c r="JW51" i="7" s="1"/>
  <c r="JY51" i="7" s="1"/>
  <c r="KA51" i="7" s="1"/>
  <c r="KC51" i="7" s="1"/>
  <c r="KE51" i="7" s="1"/>
  <c r="KG51" i="7" s="1"/>
  <c r="KI51" i="7" s="1"/>
  <c r="KK51" i="7" s="1"/>
  <c r="KM51" i="7" s="1"/>
  <c r="KO51" i="7" s="1"/>
  <c r="KQ51" i="7" s="1"/>
  <c r="KS51" i="7" s="1"/>
  <c r="KU51" i="7" s="1"/>
  <c r="KW51" i="7" s="1"/>
  <c r="KY51" i="7" s="1"/>
  <c r="LA51" i="7" s="1"/>
  <c r="LC51" i="7" s="1"/>
  <c r="LE51" i="7" s="1"/>
  <c r="LG51" i="7" s="1"/>
  <c r="LI51" i="7" s="1"/>
  <c r="LK51" i="7" s="1"/>
  <c r="LM51" i="7" s="1"/>
  <c r="LO51" i="7" s="1"/>
  <c r="LQ51" i="7" s="1"/>
  <c r="LS51" i="7" s="1"/>
  <c r="LU51" i="7" s="1"/>
  <c r="LW51" i="7" s="1"/>
  <c r="LY51" i="7" s="1"/>
  <c r="MA51" i="7" s="1"/>
  <c r="MC51" i="7" s="1"/>
  <c r="ME51" i="7" s="1"/>
  <c r="MG51" i="7" s="1"/>
  <c r="MI51" i="7" s="1"/>
  <c r="MK51" i="7" s="1"/>
  <c r="MM51" i="7" s="1"/>
  <c r="MO51" i="7" s="1"/>
  <c r="MQ51" i="7" s="1"/>
  <c r="MS51" i="7" s="1"/>
  <c r="MU51" i="7" s="1"/>
  <c r="MW51" i="7" s="1"/>
  <c r="MY51" i="7" s="1"/>
  <c r="NA51" i="7" s="1"/>
  <c r="NC51" i="7" s="1"/>
  <c r="NE51" i="7" s="1"/>
  <c r="NG51" i="7" s="1"/>
  <c r="NI51" i="7" s="1"/>
  <c r="NK51" i="7" s="1"/>
  <c r="NM51" i="7" s="1"/>
  <c r="NO51" i="7" s="1"/>
  <c r="NQ51" i="7" s="1"/>
  <c r="NS51" i="7" s="1"/>
  <c r="NU51" i="7" s="1"/>
  <c r="NW51" i="7" s="1"/>
  <c r="NY51" i="7" s="1"/>
  <c r="OA51" i="7" s="1"/>
  <c r="OC51" i="7" s="1"/>
  <c r="OE51" i="7" s="1"/>
  <c r="OG51" i="7" s="1"/>
  <c r="OI51" i="7" s="1"/>
  <c r="OK51" i="7" s="1"/>
  <c r="OM51" i="7" s="1"/>
  <c r="OO51" i="7" s="1"/>
  <c r="OQ51" i="7" s="1"/>
  <c r="OS51" i="7" s="1"/>
  <c r="OU51" i="7" s="1"/>
  <c r="OW51" i="7" s="1"/>
  <c r="OY51" i="7" s="1"/>
  <c r="PA51" i="7" s="1"/>
  <c r="PC51" i="7" s="1"/>
  <c r="PE51" i="7" s="1"/>
  <c r="PG51" i="7" s="1"/>
  <c r="PI51" i="7" s="1"/>
  <c r="PK51" i="7" s="1"/>
  <c r="PM51" i="7" s="1"/>
  <c r="PO51" i="7" s="1"/>
  <c r="PQ51" i="7" s="1"/>
  <c r="PS51" i="7" s="1"/>
  <c r="PU51" i="7" s="1"/>
  <c r="PW51" i="7" s="1"/>
  <c r="PY51" i="7" s="1"/>
  <c r="QA51" i="7" s="1"/>
  <c r="QC51" i="7" s="1"/>
  <c r="QE51" i="7" s="1"/>
  <c r="QG51" i="7" s="1"/>
  <c r="QI51" i="7" s="1"/>
  <c r="QK51" i="7" s="1"/>
  <c r="QM51" i="7" s="1"/>
  <c r="QO51" i="7" s="1"/>
  <c r="QQ51" i="7" s="1"/>
  <c r="QS51" i="7" s="1"/>
  <c r="QU51" i="7" s="1"/>
  <c r="QW51" i="7" s="1"/>
  <c r="QY51" i="7" s="1"/>
  <c r="RA51" i="7" s="1"/>
  <c r="RC51" i="7" s="1"/>
  <c r="RE51" i="7" s="1"/>
  <c r="RG51" i="7" s="1"/>
  <c r="RI51" i="7" s="1"/>
  <c r="RK51" i="7" s="1"/>
  <c r="RM51" i="7" s="1"/>
  <c r="RO51" i="7" s="1"/>
  <c r="RQ51" i="7" s="1"/>
  <c r="RS51" i="7" s="1"/>
  <c r="RU51" i="7" s="1"/>
  <c r="RW51" i="7" s="1"/>
  <c r="RY51" i="7" s="1"/>
  <c r="SA51" i="7" s="1"/>
  <c r="SC51" i="7" s="1"/>
  <c r="SE51" i="7" s="1"/>
  <c r="SG51" i="7" s="1"/>
  <c r="SI51" i="7" s="1"/>
  <c r="SK51" i="7" s="1"/>
  <c r="SM51" i="7" s="1"/>
  <c r="SO51" i="7" s="1"/>
  <c r="SQ51" i="7" s="1"/>
  <c r="SS51" i="7" s="1"/>
  <c r="SU51" i="7" s="1"/>
  <c r="SW51" i="7" s="1"/>
  <c r="SY51" i="7" s="1"/>
  <c r="TA51" i="7" s="1"/>
  <c r="TC51" i="7" s="1"/>
  <c r="TE51" i="7" s="1"/>
  <c r="TG51" i="7" s="1"/>
  <c r="TI51" i="7" s="1"/>
  <c r="TK51" i="7" s="1"/>
  <c r="TM51" i="7" s="1"/>
  <c r="TO51" i="7" s="1"/>
  <c r="TQ51" i="7" s="1"/>
  <c r="TS51" i="7" s="1"/>
  <c r="TU51" i="7" s="1"/>
  <c r="TW51" i="7" s="1"/>
  <c r="TY51" i="7" s="1"/>
  <c r="UA51" i="7" s="1"/>
  <c r="UC51" i="7" s="1"/>
  <c r="UE51" i="7" s="1"/>
  <c r="UG51" i="7" s="1"/>
  <c r="UI51" i="7" s="1"/>
  <c r="UK51" i="7" s="1"/>
  <c r="UM51" i="7" s="1"/>
  <c r="UO51" i="7" s="1"/>
  <c r="UQ51" i="7" s="1"/>
  <c r="US51" i="7" s="1"/>
  <c r="UU51" i="7" s="1"/>
  <c r="UW51" i="7" s="1"/>
  <c r="UY51" i="7" s="1"/>
  <c r="VA51" i="7" s="1"/>
  <c r="VC51" i="7" s="1"/>
  <c r="VE51" i="7" s="1"/>
  <c r="VG51" i="7" s="1"/>
  <c r="VI51" i="7" s="1"/>
  <c r="VK51" i="7" s="1"/>
  <c r="VM51" i="7" s="1"/>
  <c r="VO51" i="7" s="1"/>
  <c r="VQ51" i="7" s="1"/>
  <c r="VS51" i="7" s="1"/>
  <c r="VU51" i="7" s="1"/>
  <c r="VW51" i="7" s="1"/>
  <c r="VY51" i="7" s="1"/>
  <c r="WA51" i="7" s="1"/>
  <c r="WC51" i="7" s="1"/>
  <c r="WE51" i="7" s="1"/>
  <c r="WG51" i="7" s="1"/>
  <c r="WI51" i="7" s="1"/>
  <c r="WK51" i="7" s="1"/>
  <c r="WM51" i="7" s="1"/>
  <c r="WO51" i="7" s="1"/>
  <c r="WQ51" i="7" s="1"/>
  <c r="WS51" i="7" s="1"/>
  <c r="WU51" i="7" s="1"/>
  <c r="WW51" i="7" s="1"/>
  <c r="WY51" i="7" s="1"/>
  <c r="XA51" i="7" s="1"/>
  <c r="XC51" i="7" s="1"/>
  <c r="XE51" i="7" s="1"/>
  <c r="XG51" i="7" s="1"/>
  <c r="XI51" i="7" s="1"/>
  <c r="XK51" i="7" s="1"/>
  <c r="XM51" i="7" s="1"/>
  <c r="XO51" i="7" s="1"/>
  <c r="XQ51" i="7" s="1"/>
  <c r="XS51" i="7" s="1"/>
  <c r="XU51" i="7" s="1"/>
  <c r="XW51" i="7" s="1"/>
  <c r="XY51" i="7" s="1"/>
  <c r="YA51" i="7" s="1"/>
  <c r="YC51" i="7" s="1"/>
  <c r="YE51" i="7" s="1"/>
  <c r="YG51" i="7" s="1"/>
  <c r="YI51" i="7" s="1"/>
  <c r="YK51" i="7" s="1"/>
  <c r="YM51" i="7" s="1"/>
  <c r="YO51" i="7" s="1"/>
  <c r="YQ51" i="7" s="1"/>
  <c r="YS51" i="7" s="1"/>
  <c r="YU51" i="7" s="1"/>
  <c r="YW51" i="7" s="1"/>
  <c r="YY51" i="7" s="1"/>
  <c r="ZA51" i="7" s="1"/>
  <c r="ZC51" i="7" s="1"/>
  <c r="ZE51" i="7" s="1"/>
  <c r="ZG51" i="7" s="1"/>
  <c r="ZI51" i="7" s="1"/>
  <c r="ZK51" i="7" s="1"/>
  <c r="ZM51" i="7" s="1"/>
  <c r="ZO51" i="7" s="1"/>
  <c r="ZQ51" i="7" s="1"/>
  <c r="ZS51" i="7" s="1"/>
  <c r="ZU51" i="7" s="1"/>
  <c r="ZW51" i="7" s="1"/>
  <c r="ZY51" i="7" s="1"/>
  <c r="AAA51" i="7" s="1"/>
  <c r="AAC51" i="7" s="1"/>
  <c r="AAE51" i="7" s="1"/>
  <c r="AAG51" i="7" s="1"/>
  <c r="AAI51" i="7" s="1"/>
  <c r="AAK51" i="7" s="1"/>
  <c r="AAM51" i="7" s="1"/>
  <c r="AAO51" i="7" s="1"/>
  <c r="AAQ51" i="7" s="1"/>
  <c r="AAS51" i="7" s="1"/>
  <c r="AAU51" i="7" s="1"/>
  <c r="AAW51" i="7" s="1"/>
  <c r="AAY51" i="7" s="1"/>
  <c r="ABA51" i="7" s="1"/>
  <c r="ABC51" i="7" s="1"/>
  <c r="ABE51" i="7" s="1"/>
  <c r="ABG51" i="7" s="1"/>
  <c r="ABI51" i="7" s="1"/>
  <c r="ABK51" i="7" s="1"/>
  <c r="ABM51" i="7" s="1"/>
  <c r="ABO51" i="7" s="1"/>
  <c r="ABQ51" i="7" s="1"/>
  <c r="ABS51" i="7" s="1"/>
  <c r="ABU51" i="7" s="1"/>
  <c r="ABW51" i="7" s="1"/>
  <c r="ABY51" i="7" s="1"/>
  <c r="ACA51" i="7" s="1"/>
  <c r="ACC51" i="7" s="1"/>
  <c r="ACE51" i="7" s="1"/>
  <c r="ACG51" i="7" s="1"/>
  <c r="ACI51" i="7" s="1"/>
  <c r="ACK51" i="7" s="1"/>
  <c r="ACM51" i="7" s="1"/>
  <c r="ACO51" i="7" s="1"/>
  <c r="ACQ51" i="7" s="1"/>
  <c r="ACS51" i="7" s="1"/>
  <c r="ACU51" i="7" s="1"/>
  <c r="ACW51" i="7" s="1"/>
  <c r="ACY51" i="7" s="1"/>
  <c r="ADA51" i="7" s="1"/>
  <c r="ADC51" i="7" s="1"/>
  <c r="ADE51" i="7" s="1"/>
  <c r="ADG51" i="7" s="1"/>
  <c r="ADI51" i="7" s="1"/>
  <c r="ADK51" i="7" s="1"/>
  <c r="ADM51" i="7" s="1"/>
  <c r="ADO51" i="7" s="1"/>
  <c r="ADQ51" i="7" s="1"/>
  <c r="ADS51" i="7" s="1"/>
  <c r="ADU51" i="7" s="1"/>
  <c r="ADW51" i="7" s="1"/>
  <c r="ADY51" i="7" s="1"/>
  <c r="AEA51" i="7" s="1"/>
  <c r="AEC51" i="7" s="1"/>
  <c r="AEE51" i="7" s="1"/>
  <c r="AEG51" i="7" s="1"/>
  <c r="AEI51" i="7" s="1"/>
  <c r="AEK51" i="7" s="1"/>
  <c r="AEM51" i="7" s="1"/>
  <c r="AEO51" i="7" s="1"/>
  <c r="AEQ51" i="7" s="1"/>
  <c r="AES51" i="7" s="1"/>
  <c r="AEU51" i="7" s="1"/>
  <c r="AEW51" i="7" s="1"/>
  <c r="AEY51" i="7" s="1"/>
  <c r="AFA51" i="7" s="1"/>
  <c r="AFC51" i="7" s="1"/>
  <c r="AFE51" i="7" s="1"/>
  <c r="AFG51" i="7" s="1"/>
  <c r="AFI51" i="7" s="1"/>
  <c r="AFK51" i="7" s="1"/>
  <c r="AFM51" i="7" s="1"/>
  <c r="AFO51" i="7" s="1"/>
  <c r="AFQ51" i="7" s="1"/>
  <c r="AFS51" i="7" s="1"/>
  <c r="AFU51" i="7" s="1"/>
  <c r="AFW51" i="7" s="1"/>
  <c r="AFY51" i="7" s="1"/>
  <c r="AGA51" i="7" s="1"/>
  <c r="AGC51" i="7" s="1"/>
  <c r="AGE51" i="7" s="1"/>
  <c r="AGG51" i="7" s="1"/>
  <c r="AGI51" i="7" s="1"/>
  <c r="AGK51" i="7" s="1"/>
  <c r="AGM51" i="7" s="1"/>
  <c r="AGO51" i="7" s="1"/>
  <c r="AGQ51" i="7" s="1"/>
  <c r="AGS51" i="7" s="1"/>
  <c r="AGU51" i="7" s="1"/>
  <c r="AGW51" i="7" s="1"/>
  <c r="AGY51" i="7" s="1"/>
  <c r="AHA51" i="7" s="1"/>
  <c r="AHC51" i="7" s="1"/>
  <c r="AHE51" i="7" s="1"/>
  <c r="AHG51" i="7" s="1"/>
  <c r="AHI51" i="7" s="1"/>
  <c r="AHK51" i="7" s="1"/>
  <c r="AHM51" i="7" s="1"/>
  <c r="AHO51" i="7" s="1"/>
  <c r="AHQ51" i="7" s="1"/>
  <c r="AHS51" i="7" s="1"/>
  <c r="AHU51" i="7" s="1"/>
  <c r="AHW51" i="7" s="1"/>
  <c r="AHY51" i="7" s="1"/>
  <c r="AIA51" i="7" s="1"/>
  <c r="AIC51" i="7" s="1"/>
  <c r="AIE51" i="7" s="1"/>
  <c r="AIG51" i="7" s="1"/>
  <c r="AII51" i="7" s="1"/>
  <c r="AIK51" i="7" s="1"/>
  <c r="AIM51" i="7" s="1"/>
  <c r="AIO51" i="7" s="1"/>
  <c r="AIQ51" i="7" s="1"/>
  <c r="AIS51" i="7" s="1"/>
  <c r="AIU51" i="7" s="1"/>
  <c r="AIW51" i="7" s="1"/>
  <c r="AIY51" i="7" s="1"/>
  <c r="AJA51" i="7" s="1"/>
  <c r="AJC51" i="7" s="1"/>
  <c r="AJE51" i="7" s="1"/>
  <c r="AJG51" i="7" s="1"/>
  <c r="AJI51" i="7" s="1"/>
  <c r="AJK51" i="7" s="1"/>
  <c r="AJM51" i="7" s="1"/>
  <c r="AJO51" i="7" s="1"/>
  <c r="AJQ51" i="7" s="1"/>
  <c r="AJS51" i="7" s="1"/>
  <c r="AJU51" i="7" s="1"/>
  <c r="AJW51" i="7" s="1"/>
  <c r="AJY51" i="7" s="1"/>
  <c r="AKA51" i="7" s="1"/>
  <c r="AKC51" i="7" s="1"/>
  <c r="AKE51" i="7" s="1"/>
  <c r="AKG51" i="7" s="1"/>
  <c r="AKI51" i="7" s="1"/>
  <c r="AKK51" i="7" s="1"/>
  <c r="AKM51" i="7" s="1"/>
  <c r="AKO51" i="7" s="1"/>
  <c r="AKQ51" i="7" s="1"/>
  <c r="AKS51" i="7" s="1"/>
  <c r="AKU51" i="7" s="1"/>
  <c r="AKW51" i="7" s="1"/>
  <c r="AKY51" i="7" s="1"/>
  <c r="ALA51" i="7" s="1"/>
  <c r="ALC51" i="7" s="1"/>
  <c r="ALE51" i="7" s="1"/>
  <c r="ALG51" i="7" s="1"/>
  <c r="ALI51" i="7" s="1"/>
  <c r="ALK51" i="7" s="1"/>
  <c r="ALM51" i="7" s="1"/>
  <c r="ALO51" i="7" s="1"/>
  <c r="ALQ51" i="7" s="1"/>
  <c r="ALS51" i="7" s="1"/>
  <c r="ALU51" i="7" s="1"/>
  <c r="ALW51" i="7" s="1"/>
  <c r="ALY51" i="7" s="1"/>
  <c r="AMA51" i="7" s="1"/>
  <c r="AMC51" i="7" s="1"/>
  <c r="AME51" i="7" s="1"/>
  <c r="AMG51" i="7" s="1"/>
  <c r="AMI51" i="7" s="1"/>
  <c r="AMK51" i="7" s="1"/>
  <c r="AMM51" i="7" s="1"/>
  <c r="AMO51" i="7" s="1"/>
  <c r="AMQ51" i="7" s="1"/>
  <c r="AMS51" i="7" s="1"/>
  <c r="AMU51" i="7" s="1"/>
  <c r="AMW51" i="7" s="1"/>
  <c r="AMY51" i="7" s="1"/>
  <c r="ANA51" i="7" s="1"/>
  <c r="ANC51" i="7" s="1"/>
  <c r="ANE51" i="7" s="1"/>
  <c r="ANG51" i="7" s="1"/>
  <c r="ANI51" i="7" s="1"/>
  <c r="ANK51" i="7" s="1"/>
  <c r="ANM51" i="7" s="1"/>
  <c r="ANO51" i="7" s="1"/>
  <c r="ANQ51" i="7" s="1"/>
  <c r="ANS51" i="7" s="1"/>
  <c r="ANU51" i="7" s="1"/>
  <c r="ANW51" i="7" s="1"/>
  <c r="ANY51" i="7" s="1"/>
  <c r="AOA51" i="7" s="1"/>
  <c r="AOC51" i="7" s="1"/>
  <c r="AOE51" i="7" s="1"/>
  <c r="AOG51" i="7" s="1"/>
  <c r="AOI51" i="7" s="1"/>
  <c r="AOK51" i="7" s="1"/>
  <c r="AOM51" i="7" s="1"/>
  <c r="AOO51" i="7" s="1"/>
  <c r="AOQ51" i="7" s="1"/>
  <c r="AOS51" i="7" s="1"/>
  <c r="AOU51" i="7" s="1"/>
  <c r="AOW51" i="7" s="1"/>
  <c r="AOY51" i="7" s="1"/>
  <c r="APA51" i="7" s="1"/>
  <c r="APC51" i="7" s="1"/>
  <c r="APE51" i="7" s="1"/>
  <c r="APG51" i="7" s="1"/>
  <c r="API51" i="7" s="1"/>
  <c r="APK51" i="7" s="1"/>
  <c r="APM51" i="7" s="1"/>
  <c r="APO51" i="7" s="1"/>
  <c r="APQ51" i="7" s="1"/>
  <c r="APS51" i="7" s="1"/>
  <c r="APU51" i="7" s="1"/>
  <c r="APW51" i="7" s="1"/>
  <c r="APY51" i="7" s="1"/>
  <c r="AQA51" i="7" s="1"/>
  <c r="AQC51" i="7" s="1"/>
  <c r="AQE51" i="7" s="1"/>
  <c r="AQG51" i="7" s="1"/>
  <c r="AQI51" i="7" s="1"/>
  <c r="AQK51" i="7" s="1"/>
  <c r="AQM51" i="7" s="1"/>
  <c r="AQO51" i="7" s="1"/>
  <c r="AQQ51" i="7" s="1"/>
  <c r="AQS51" i="7" s="1"/>
  <c r="AQU51" i="7" s="1"/>
  <c r="AQW51" i="7" s="1"/>
  <c r="AQY51" i="7" s="1"/>
  <c r="ARA51" i="7" s="1"/>
  <c r="ARC51" i="7" s="1"/>
  <c r="ARE51" i="7" s="1"/>
  <c r="ARG51" i="7" s="1"/>
  <c r="ARI51" i="7" s="1"/>
  <c r="ARK51" i="7" s="1"/>
  <c r="ARM51" i="7" s="1"/>
  <c r="ARO51" i="7" s="1"/>
  <c r="ARQ51" i="7" s="1"/>
  <c r="ARS51" i="7" s="1"/>
  <c r="ARU51" i="7" s="1"/>
  <c r="ARW51" i="7" s="1"/>
  <c r="ARY51" i="7" s="1"/>
  <c r="ASA51" i="7" s="1"/>
  <c r="ASC51" i="7" s="1"/>
  <c r="ASE51" i="7" s="1"/>
  <c r="ASG51" i="7" s="1"/>
  <c r="ASI51" i="7" s="1"/>
  <c r="ASK51" i="7" s="1"/>
  <c r="ASM51" i="7" s="1"/>
  <c r="ASO51" i="7" s="1"/>
  <c r="ASQ51" i="7" s="1"/>
  <c r="ASS51" i="7" s="1"/>
  <c r="ASU51" i="7" s="1"/>
  <c r="ASW51" i="7" s="1"/>
  <c r="ASY51" i="7" s="1"/>
  <c r="ATA51" i="7" s="1"/>
  <c r="ATC51" i="7" s="1"/>
  <c r="ATE51" i="7" s="1"/>
  <c r="ATG51" i="7" s="1"/>
  <c r="ATI51" i="7" s="1"/>
  <c r="ATK51" i="7" s="1"/>
  <c r="ATM51" i="7" s="1"/>
  <c r="ATO51" i="7" s="1"/>
  <c r="ATQ51" i="7" s="1"/>
  <c r="ATS51" i="7" s="1"/>
  <c r="ATU51" i="7" s="1"/>
  <c r="ATW51" i="7" s="1"/>
  <c r="ATY51" i="7" s="1"/>
  <c r="AUA51" i="7" s="1"/>
  <c r="AUC51" i="7" s="1"/>
  <c r="AUE51" i="7" s="1"/>
  <c r="AUG51" i="7" s="1"/>
  <c r="AUI51" i="7" s="1"/>
  <c r="AUK51" i="7" s="1"/>
  <c r="AUM51" i="7" s="1"/>
  <c r="AUO51" i="7" s="1"/>
  <c r="AUQ51" i="7" s="1"/>
  <c r="AUS51" i="7" s="1"/>
  <c r="AUU51" i="7" s="1"/>
  <c r="AUW51" i="7" s="1"/>
  <c r="AUY51" i="7" s="1"/>
  <c r="AVA51" i="7" s="1"/>
  <c r="AVC51" i="7" s="1"/>
  <c r="AVE51" i="7" s="1"/>
  <c r="AVG51" i="7" s="1"/>
  <c r="AVI51" i="7" s="1"/>
  <c r="AVK51" i="7" s="1"/>
  <c r="AVM51" i="7" s="1"/>
  <c r="AVO51" i="7" s="1"/>
  <c r="AVQ51" i="7" s="1"/>
  <c r="AVS51" i="7" s="1"/>
  <c r="AVU51" i="7" s="1"/>
  <c r="AVW51" i="7" s="1"/>
  <c r="AVY51" i="7" s="1"/>
  <c r="AWA51" i="7" s="1"/>
  <c r="AWC51" i="7" s="1"/>
  <c r="AWE51" i="7" s="1"/>
  <c r="AWG51" i="7" s="1"/>
  <c r="AWI51" i="7" s="1"/>
  <c r="AWK51" i="7" s="1"/>
  <c r="AWM51" i="7" s="1"/>
  <c r="AWO51" i="7" s="1"/>
  <c r="AWQ51" i="7" s="1"/>
  <c r="AWS51" i="7" s="1"/>
  <c r="AWU51" i="7" s="1"/>
  <c r="AWW51" i="7" s="1"/>
  <c r="AWY51" i="7" s="1"/>
  <c r="AXA51" i="7" s="1"/>
  <c r="AXC51" i="7" s="1"/>
  <c r="AXE51" i="7" s="1"/>
  <c r="AXG51" i="7" s="1"/>
  <c r="AXI51" i="7" s="1"/>
  <c r="AXK51" i="7" s="1"/>
  <c r="AXM51" i="7" s="1"/>
  <c r="AXO51" i="7" s="1"/>
  <c r="AXQ51" i="7" s="1"/>
  <c r="AXS51" i="7" s="1"/>
  <c r="AXU51" i="7" s="1"/>
  <c r="AXW51" i="7" s="1"/>
  <c r="AXY51" i="7" s="1"/>
  <c r="AYA51" i="7" s="1"/>
  <c r="AYC51" i="7" s="1"/>
  <c r="AYE51" i="7" s="1"/>
  <c r="AYG51" i="7" s="1"/>
  <c r="AYI51" i="7" s="1"/>
  <c r="AYK51" i="7" s="1"/>
  <c r="AYM51" i="7" s="1"/>
  <c r="AYO51" i="7" s="1"/>
  <c r="AYQ51" i="7" s="1"/>
  <c r="AYS51" i="7" s="1"/>
  <c r="AYU51" i="7" s="1"/>
  <c r="AYW51" i="7" s="1"/>
  <c r="AYY51" i="7" s="1"/>
  <c r="AZA51" i="7" s="1"/>
  <c r="AZC51" i="7" s="1"/>
  <c r="AZE51" i="7" s="1"/>
  <c r="AZG51" i="7" s="1"/>
  <c r="AZI51" i="7" s="1"/>
  <c r="AZK51" i="7" s="1"/>
  <c r="AZM51" i="7" s="1"/>
  <c r="AZO51" i="7" s="1"/>
  <c r="AZQ51" i="7" s="1"/>
  <c r="AZS51" i="7" s="1"/>
  <c r="AZU51" i="7" s="1"/>
  <c r="AZW51" i="7" s="1"/>
  <c r="AZY51" i="7" s="1"/>
  <c r="BAA51" i="7" s="1"/>
  <c r="BAC51" i="7" s="1"/>
  <c r="BAE51" i="7" s="1"/>
  <c r="BAG51" i="7" s="1"/>
  <c r="BAI51" i="7" s="1"/>
  <c r="BAK51" i="7" s="1"/>
  <c r="BAM51" i="7" s="1"/>
  <c r="BAO51" i="7" s="1"/>
  <c r="BAQ51" i="7" s="1"/>
  <c r="BAS51" i="7" s="1"/>
  <c r="BAU51" i="7" s="1"/>
  <c r="BAW51" i="7" s="1"/>
  <c r="BAY51" i="7" s="1"/>
  <c r="BBA51" i="7" s="1"/>
  <c r="BBC51" i="7" s="1"/>
  <c r="BBE51" i="7" s="1"/>
  <c r="BBG51" i="7" s="1"/>
  <c r="BBI51" i="7" s="1"/>
  <c r="BBK51" i="7" s="1"/>
  <c r="BBM51" i="7" s="1"/>
  <c r="BBO51" i="7" s="1"/>
  <c r="BBQ51" i="7" s="1"/>
  <c r="BBS51" i="7" s="1"/>
  <c r="BBU51" i="7" s="1"/>
  <c r="BBW51" i="7" s="1"/>
  <c r="BBY51" i="7" s="1"/>
  <c r="BCA51" i="7" s="1"/>
  <c r="BCC51" i="7" s="1"/>
  <c r="BCE51" i="7" s="1"/>
  <c r="BCG51" i="7" s="1"/>
  <c r="BCI51" i="7" s="1"/>
  <c r="BCK51" i="7" s="1"/>
  <c r="BCM51" i="7" s="1"/>
  <c r="BCO51" i="7" s="1"/>
  <c r="BCQ51" i="7" s="1"/>
  <c r="BCS51" i="7" s="1"/>
  <c r="BCU51" i="7" s="1"/>
  <c r="BCW51" i="7" s="1"/>
  <c r="BCY51" i="7" s="1"/>
  <c r="BDA51" i="7" s="1"/>
  <c r="BDC51" i="7" s="1"/>
  <c r="BDE51" i="7" s="1"/>
  <c r="BDG51" i="7" s="1"/>
  <c r="BDI51" i="7" s="1"/>
  <c r="BDK51" i="7" s="1"/>
  <c r="BDM51" i="7" s="1"/>
  <c r="BDO51" i="7" s="1"/>
  <c r="BDQ51" i="7" s="1"/>
  <c r="BDS51" i="7" s="1"/>
  <c r="BDU51" i="7" s="1"/>
  <c r="BDW51" i="7" s="1"/>
  <c r="BDY51" i="7" s="1"/>
  <c r="BEA51" i="7" s="1"/>
  <c r="BEC51" i="7" s="1"/>
  <c r="BEE51" i="7" s="1"/>
  <c r="BEG51" i="7" s="1"/>
  <c r="BEI51" i="7" s="1"/>
  <c r="BEK51" i="7" s="1"/>
  <c r="BEM51" i="7" s="1"/>
  <c r="BEO51" i="7" s="1"/>
  <c r="BEQ51" i="7" s="1"/>
  <c r="BES51" i="7" s="1"/>
  <c r="BEU51" i="7" s="1"/>
  <c r="BEW51" i="7" s="1"/>
  <c r="BEY51" i="7" s="1"/>
  <c r="BFA51" i="7" s="1"/>
  <c r="BFC51" i="7" s="1"/>
  <c r="BFE51" i="7" s="1"/>
  <c r="BFG51" i="7" s="1"/>
  <c r="BFI51" i="7" s="1"/>
  <c r="BFK51" i="7" s="1"/>
  <c r="BFM51" i="7" s="1"/>
  <c r="BFO51" i="7" s="1"/>
  <c r="BFQ51" i="7" s="1"/>
  <c r="BFS51" i="7" s="1"/>
  <c r="BFU51" i="7" s="1"/>
  <c r="BFW51" i="7" s="1"/>
  <c r="BFY51" i="7" s="1"/>
  <c r="BGA51" i="7" s="1"/>
  <c r="BGC51" i="7" s="1"/>
  <c r="BGE51" i="7" s="1"/>
  <c r="BGG51" i="7" s="1"/>
  <c r="BGI51" i="7" s="1"/>
  <c r="BGK51" i="7" s="1"/>
  <c r="BGM51" i="7" s="1"/>
  <c r="BGO51" i="7" s="1"/>
  <c r="BGQ51" i="7" s="1"/>
  <c r="BGS51" i="7" s="1"/>
  <c r="BGU51" i="7" s="1"/>
  <c r="BGW51" i="7" s="1"/>
  <c r="BGY51" i="7" s="1"/>
  <c r="BHA51" i="7" s="1"/>
  <c r="BHC51" i="7" s="1"/>
  <c r="BHE51" i="7" s="1"/>
  <c r="BHG51" i="7" s="1"/>
  <c r="BHI51" i="7" s="1"/>
  <c r="BHK51" i="7" s="1"/>
  <c r="BHM51" i="7" s="1"/>
  <c r="BHO51" i="7" s="1"/>
  <c r="BHQ51" i="7" s="1"/>
  <c r="BHS51" i="7" s="1"/>
  <c r="BHU51" i="7" s="1"/>
  <c r="BHW51" i="7" s="1"/>
  <c r="BHY51" i="7" s="1"/>
  <c r="BIA51" i="7" s="1"/>
  <c r="BIC51" i="7" s="1"/>
  <c r="BIE51" i="7" s="1"/>
  <c r="BIG51" i="7" s="1"/>
  <c r="BII51" i="7" s="1"/>
  <c r="BIK51" i="7" s="1"/>
  <c r="BIM51" i="7" s="1"/>
  <c r="BIO51" i="7" s="1"/>
  <c r="BIQ51" i="7" s="1"/>
  <c r="BIS51" i="7" s="1"/>
  <c r="BIU51" i="7" s="1"/>
  <c r="BIW51" i="7" s="1"/>
  <c r="BIY51" i="7" s="1"/>
  <c r="BJA51" i="7" s="1"/>
  <c r="BJC51" i="7" s="1"/>
  <c r="BJE51" i="7" s="1"/>
  <c r="BJG51" i="7" s="1"/>
  <c r="BJI51" i="7" s="1"/>
  <c r="BJK51" i="7" s="1"/>
  <c r="BJM51" i="7" s="1"/>
  <c r="BJO51" i="7" s="1"/>
  <c r="BJQ51" i="7" s="1"/>
  <c r="BJS51" i="7" s="1"/>
  <c r="BJU51" i="7" s="1"/>
  <c r="BJW51" i="7" s="1"/>
  <c r="BJY51" i="7" s="1"/>
  <c r="BKA51" i="7" s="1"/>
  <c r="BKC51" i="7" s="1"/>
  <c r="BKE51" i="7" s="1"/>
  <c r="BKG51" i="7" s="1"/>
  <c r="BKI51" i="7" s="1"/>
  <c r="BKK51" i="7" s="1"/>
  <c r="BKM51" i="7" s="1"/>
  <c r="BKO51" i="7" s="1"/>
  <c r="BKQ51" i="7" s="1"/>
  <c r="BKS51" i="7" s="1"/>
  <c r="BKU51" i="7" s="1"/>
  <c r="BKW51" i="7" s="1"/>
  <c r="BKY51" i="7" s="1"/>
  <c r="BLA51" i="7" s="1"/>
  <c r="BLC51" i="7" s="1"/>
  <c r="BLE51" i="7" s="1"/>
  <c r="BLG51" i="7" s="1"/>
  <c r="BLI51" i="7" s="1"/>
  <c r="BLK51" i="7" s="1"/>
  <c r="BLM51" i="7" s="1"/>
  <c r="BLO51" i="7" s="1"/>
  <c r="BLQ51" i="7" s="1"/>
  <c r="BLS51" i="7" s="1"/>
  <c r="BLU51" i="7" s="1"/>
  <c r="BLW51" i="7" s="1"/>
  <c r="BLY51" i="7" s="1"/>
  <c r="BMA51" i="7" s="1"/>
  <c r="BMC51" i="7" s="1"/>
  <c r="BME51" i="7" s="1"/>
  <c r="BMG51" i="7" s="1"/>
  <c r="BMI51" i="7" s="1"/>
  <c r="BMK51" i="7" s="1"/>
  <c r="BMM51" i="7" s="1"/>
  <c r="BMO51" i="7" s="1"/>
  <c r="BMQ51" i="7" s="1"/>
  <c r="BMS51" i="7" s="1"/>
  <c r="BMU51" i="7" s="1"/>
  <c r="BMW51" i="7" s="1"/>
  <c r="BMY51" i="7" s="1"/>
  <c r="BNA51" i="7" s="1"/>
  <c r="BNC51" i="7" s="1"/>
  <c r="BNE51" i="7" s="1"/>
  <c r="BNG51" i="7" s="1"/>
  <c r="BNI51" i="7" s="1"/>
  <c r="BNK51" i="7" s="1"/>
  <c r="BNM51" i="7" s="1"/>
  <c r="BNO51" i="7" s="1"/>
  <c r="BNQ51" i="7" s="1"/>
  <c r="BNS51" i="7" s="1"/>
  <c r="BNU51" i="7" s="1"/>
  <c r="BNW51" i="7" s="1"/>
  <c r="BNY51" i="7" s="1"/>
  <c r="BOA51" i="7" s="1"/>
  <c r="BOC51" i="7" s="1"/>
  <c r="BOE51" i="7" s="1"/>
  <c r="BOG51" i="7" s="1"/>
  <c r="BOI51" i="7" s="1"/>
  <c r="BOK51" i="7" s="1"/>
  <c r="BOM51" i="7" s="1"/>
  <c r="BOO51" i="7" s="1"/>
  <c r="BOQ51" i="7" s="1"/>
  <c r="BOS51" i="7" s="1"/>
  <c r="BOU51" i="7" s="1"/>
  <c r="BOW51" i="7" s="1"/>
  <c r="BOY51" i="7" s="1"/>
  <c r="BPA51" i="7" s="1"/>
  <c r="BPC51" i="7" s="1"/>
  <c r="BPE51" i="7" s="1"/>
  <c r="BPG51" i="7" s="1"/>
  <c r="BPI51" i="7" s="1"/>
  <c r="BPK51" i="7" s="1"/>
  <c r="BPM51" i="7" s="1"/>
  <c r="BPO51" i="7" s="1"/>
  <c r="BPQ51" i="7" s="1"/>
  <c r="BPS51" i="7" s="1"/>
  <c r="BPU51" i="7" s="1"/>
  <c r="BPW51" i="7" s="1"/>
  <c r="BPY51" i="7" s="1"/>
  <c r="BQA51" i="7" s="1"/>
  <c r="BQC51" i="7" s="1"/>
  <c r="BQE51" i="7" s="1"/>
  <c r="BQG51" i="7" s="1"/>
  <c r="BQI51" i="7" s="1"/>
  <c r="BQK51" i="7" s="1"/>
  <c r="BQM51" i="7" s="1"/>
  <c r="BQO51" i="7" s="1"/>
  <c r="BQQ51" i="7" s="1"/>
  <c r="BQS51" i="7" s="1"/>
  <c r="BQU51" i="7" s="1"/>
  <c r="BQW51" i="7" s="1"/>
  <c r="BQY51" i="7" s="1"/>
  <c r="BRA51" i="7" s="1"/>
  <c r="BRC51" i="7" s="1"/>
  <c r="BRE51" i="7" s="1"/>
  <c r="BRG51" i="7" s="1"/>
  <c r="BRI51" i="7" s="1"/>
  <c r="BRK51" i="7" s="1"/>
  <c r="BRM51" i="7" s="1"/>
  <c r="BRO51" i="7" s="1"/>
  <c r="BRQ51" i="7" s="1"/>
  <c r="BRS51" i="7" s="1"/>
  <c r="BRU51" i="7" s="1"/>
  <c r="BRW51" i="7" s="1"/>
  <c r="BRY51" i="7" s="1"/>
  <c r="BSA51" i="7" s="1"/>
  <c r="BSC51" i="7" s="1"/>
  <c r="BSE51" i="7" s="1"/>
  <c r="BSG51" i="7" s="1"/>
  <c r="BSI51" i="7" s="1"/>
  <c r="BSK51" i="7" s="1"/>
  <c r="BSM51" i="7" s="1"/>
  <c r="BSO51" i="7" s="1"/>
  <c r="BSQ51" i="7" s="1"/>
  <c r="BSS51" i="7" s="1"/>
  <c r="BSU51" i="7" s="1"/>
  <c r="BSW51" i="7" s="1"/>
  <c r="BSY51" i="7" s="1"/>
  <c r="BTA51" i="7" s="1"/>
  <c r="BTC51" i="7" s="1"/>
  <c r="BTE51" i="7" s="1"/>
  <c r="BTG51" i="7" s="1"/>
  <c r="BTI51" i="7" s="1"/>
  <c r="BTK51" i="7" s="1"/>
  <c r="BTM51" i="7" s="1"/>
  <c r="BTO51" i="7" s="1"/>
  <c r="BTQ51" i="7" s="1"/>
  <c r="BTS51" i="7" s="1"/>
  <c r="BTU51" i="7" s="1"/>
  <c r="BTW51" i="7" s="1"/>
  <c r="BTY51" i="7" s="1"/>
  <c r="BUA51" i="7" s="1"/>
  <c r="BUC51" i="7" s="1"/>
  <c r="BUE51" i="7" s="1"/>
  <c r="BUG51" i="7" s="1"/>
  <c r="BUI51" i="7" s="1"/>
  <c r="BUK51" i="7" s="1"/>
  <c r="BUM51" i="7" s="1"/>
  <c r="BUO51" i="7" s="1"/>
  <c r="BUQ51" i="7" s="1"/>
  <c r="BUS51" i="7" s="1"/>
  <c r="BUU51" i="7" s="1"/>
  <c r="BUW51" i="7" s="1"/>
  <c r="BUY51" i="7" s="1"/>
  <c r="BVA51" i="7" s="1"/>
  <c r="BVC51" i="7" s="1"/>
  <c r="BVE51" i="7" s="1"/>
  <c r="BVG51" i="7" s="1"/>
  <c r="BVI51" i="7" s="1"/>
  <c r="BVK51" i="7" s="1"/>
  <c r="BVM51" i="7" s="1"/>
  <c r="BVO51" i="7" s="1"/>
  <c r="BVQ51" i="7" s="1"/>
  <c r="BVS51" i="7" s="1"/>
  <c r="BVU51" i="7" s="1"/>
  <c r="BVW51" i="7" s="1"/>
  <c r="BVY51" i="7" s="1"/>
  <c r="BWA51" i="7" s="1"/>
  <c r="BWC51" i="7" s="1"/>
  <c r="BWE51" i="7" s="1"/>
  <c r="BWG51" i="7" s="1"/>
  <c r="BWI51" i="7" s="1"/>
  <c r="BWK51" i="7" s="1"/>
  <c r="BWM51" i="7" s="1"/>
  <c r="BWO51" i="7" s="1"/>
  <c r="BWQ51" i="7" s="1"/>
  <c r="BWS51" i="7" s="1"/>
  <c r="BWU51" i="7" s="1"/>
  <c r="BWW51" i="7" s="1"/>
  <c r="BWY51" i="7" s="1"/>
  <c r="BXA51" i="7" s="1"/>
  <c r="BXC51" i="7" s="1"/>
  <c r="BXE51" i="7" s="1"/>
  <c r="BXG51" i="7" s="1"/>
  <c r="BXI51" i="7" s="1"/>
  <c r="BXK51" i="7" s="1"/>
  <c r="BXM51" i="7" s="1"/>
  <c r="BXO51" i="7" s="1"/>
  <c r="BXQ51" i="7" s="1"/>
  <c r="BXS51" i="7" s="1"/>
  <c r="BXU51" i="7" s="1"/>
  <c r="BXW51" i="7" s="1"/>
  <c r="BXY51" i="7" s="1"/>
  <c r="BYA51" i="7" s="1"/>
  <c r="BYC51" i="7" s="1"/>
  <c r="BYE51" i="7" s="1"/>
  <c r="BYG51" i="7" s="1"/>
  <c r="BYI51" i="7" s="1"/>
  <c r="BYK51" i="7" s="1"/>
  <c r="BYM51" i="7" s="1"/>
  <c r="BYO51" i="7" s="1"/>
  <c r="BYQ51" i="7" s="1"/>
  <c r="BYS51" i="7" s="1"/>
  <c r="BYU51" i="7" s="1"/>
  <c r="BYW51" i="7" s="1"/>
  <c r="BYY51" i="7" s="1"/>
  <c r="BZA51" i="7" s="1"/>
  <c r="BZC51" i="7" s="1"/>
  <c r="BZE51" i="7" s="1"/>
  <c r="BZG51" i="7" s="1"/>
  <c r="BZI51" i="7" s="1"/>
  <c r="BZK51" i="7" s="1"/>
  <c r="BZM51" i="7" s="1"/>
  <c r="BZO51" i="7" s="1"/>
  <c r="BZQ51" i="7" s="1"/>
  <c r="BZS51" i="7" s="1"/>
  <c r="BZU51" i="7" s="1"/>
  <c r="BZW51" i="7" s="1"/>
  <c r="BZY51" i="7" s="1"/>
  <c r="CAA51" i="7" s="1"/>
  <c r="CAC51" i="7" s="1"/>
  <c r="CAE51" i="7" s="1"/>
  <c r="CAG51" i="7" s="1"/>
  <c r="CAI51" i="7" s="1"/>
  <c r="CAK51" i="7" s="1"/>
  <c r="CAM51" i="7" s="1"/>
  <c r="CAO51" i="7" s="1"/>
  <c r="CAQ51" i="7" s="1"/>
  <c r="CAS51" i="7" s="1"/>
  <c r="CAU51" i="7" s="1"/>
  <c r="CAW51" i="7" s="1"/>
  <c r="CAY51" i="7" s="1"/>
  <c r="CBA51" i="7" s="1"/>
  <c r="CBC51" i="7" s="1"/>
  <c r="CBE51" i="7" s="1"/>
  <c r="CBG51" i="7" s="1"/>
  <c r="CBI51" i="7" s="1"/>
  <c r="CBK51" i="7" s="1"/>
  <c r="CBM51" i="7" s="1"/>
  <c r="CBO51" i="7" s="1"/>
  <c r="CBQ51" i="7" s="1"/>
  <c r="CBS51" i="7" s="1"/>
  <c r="CBU51" i="7" s="1"/>
  <c r="CBW51" i="7" s="1"/>
  <c r="CBY51" i="7" s="1"/>
  <c r="CCA51" i="7" s="1"/>
  <c r="CCC51" i="7" s="1"/>
  <c r="CCE51" i="7" s="1"/>
  <c r="CCG51" i="7" s="1"/>
  <c r="CCI51" i="7" s="1"/>
  <c r="CCK51" i="7" s="1"/>
  <c r="CCM51" i="7" s="1"/>
  <c r="CCO51" i="7" s="1"/>
  <c r="CCQ51" i="7" s="1"/>
  <c r="CCS51" i="7" s="1"/>
  <c r="CCU51" i="7" s="1"/>
  <c r="CCW51" i="7" s="1"/>
  <c r="CCY51" i="7" s="1"/>
  <c r="CDA51" i="7" s="1"/>
  <c r="CDC51" i="7" s="1"/>
  <c r="CDE51" i="7" s="1"/>
  <c r="CDG51" i="7" s="1"/>
  <c r="CDI51" i="7" s="1"/>
  <c r="CDK51" i="7" s="1"/>
  <c r="CDM51" i="7" s="1"/>
  <c r="CDO51" i="7" s="1"/>
  <c r="CDQ51" i="7" s="1"/>
  <c r="CDS51" i="7" s="1"/>
  <c r="CDU51" i="7" s="1"/>
  <c r="CDW51" i="7" s="1"/>
  <c r="CDY51" i="7" s="1"/>
  <c r="CEA51" i="7" s="1"/>
  <c r="CEC51" i="7" s="1"/>
  <c r="CEE51" i="7" s="1"/>
  <c r="CEG51" i="7" s="1"/>
  <c r="CEI51" i="7" s="1"/>
  <c r="CEK51" i="7" s="1"/>
  <c r="CEM51" i="7" s="1"/>
  <c r="CEO51" i="7" s="1"/>
  <c r="CEQ51" i="7" s="1"/>
  <c r="CES51" i="7" s="1"/>
  <c r="CEU51" i="7" s="1"/>
  <c r="CEW51" i="7" s="1"/>
  <c r="CEY51" i="7" s="1"/>
  <c r="CFA51" i="7" s="1"/>
  <c r="CFC51" i="7" s="1"/>
  <c r="CFE51" i="7" s="1"/>
  <c r="CFG51" i="7" s="1"/>
  <c r="CFI51" i="7" s="1"/>
  <c r="CFK51" i="7" s="1"/>
  <c r="CFM51" i="7" s="1"/>
  <c r="CFO51" i="7" s="1"/>
  <c r="CFQ51" i="7" s="1"/>
  <c r="CFS51" i="7" s="1"/>
  <c r="CFU51" i="7" s="1"/>
  <c r="CFW51" i="7" s="1"/>
  <c r="CFY51" i="7" s="1"/>
  <c r="CGA51" i="7" s="1"/>
  <c r="CGC51" i="7" s="1"/>
  <c r="CGE51" i="7" s="1"/>
  <c r="CGG51" i="7" s="1"/>
  <c r="CGI51" i="7" s="1"/>
  <c r="CGK51" i="7" s="1"/>
  <c r="CGM51" i="7" s="1"/>
  <c r="CGO51" i="7" s="1"/>
  <c r="CGQ51" i="7" s="1"/>
  <c r="CGS51" i="7" s="1"/>
  <c r="CGU51" i="7" s="1"/>
  <c r="CGW51" i="7" s="1"/>
  <c r="CGY51" i="7" s="1"/>
  <c r="CHA51" i="7" s="1"/>
  <c r="CHC51" i="7" s="1"/>
  <c r="CHE51" i="7" s="1"/>
  <c r="CHG51" i="7" s="1"/>
  <c r="CHI51" i="7" s="1"/>
  <c r="CHK51" i="7" s="1"/>
  <c r="CHM51" i="7" s="1"/>
  <c r="CHO51" i="7" s="1"/>
  <c r="CHQ51" i="7" s="1"/>
  <c r="CHS51" i="7" s="1"/>
  <c r="CHU51" i="7" s="1"/>
  <c r="CHW51" i="7" s="1"/>
  <c r="CHY51" i="7" s="1"/>
  <c r="CIA51" i="7" s="1"/>
  <c r="CIC51" i="7" s="1"/>
  <c r="CIE51" i="7" s="1"/>
  <c r="CIG51" i="7" s="1"/>
  <c r="CII51" i="7" s="1"/>
  <c r="CIK51" i="7" s="1"/>
  <c r="CIM51" i="7" s="1"/>
  <c r="CIO51" i="7" s="1"/>
  <c r="CIQ51" i="7" s="1"/>
  <c r="CIS51" i="7" s="1"/>
  <c r="CIU51" i="7" s="1"/>
  <c r="CIW51" i="7" s="1"/>
  <c r="CIY51" i="7" s="1"/>
  <c r="CJA51" i="7" s="1"/>
  <c r="CJC51" i="7" s="1"/>
  <c r="CJE51" i="7" s="1"/>
  <c r="CJG51" i="7" s="1"/>
  <c r="CJI51" i="7" s="1"/>
  <c r="CJK51" i="7" s="1"/>
  <c r="CJM51" i="7" s="1"/>
  <c r="CJO51" i="7" s="1"/>
  <c r="CJQ51" i="7" s="1"/>
  <c r="CJS51" i="7" s="1"/>
  <c r="CJU51" i="7" s="1"/>
  <c r="CJW51" i="7" s="1"/>
  <c r="CJY51" i="7" s="1"/>
  <c r="CKA51" i="7" s="1"/>
  <c r="CKC51" i="7" s="1"/>
  <c r="CKE51" i="7" s="1"/>
  <c r="CKG51" i="7" s="1"/>
  <c r="CKI51" i="7" s="1"/>
  <c r="CKK51" i="7" s="1"/>
  <c r="CKM51" i="7" s="1"/>
  <c r="CKO51" i="7" s="1"/>
  <c r="CKQ51" i="7" s="1"/>
  <c r="CKS51" i="7" s="1"/>
  <c r="CKU51" i="7" s="1"/>
  <c r="CKW51" i="7" s="1"/>
  <c r="CKY51" i="7" s="1"/>
  <c r="CLA51" i="7" s="1"/>
  <c r="CLC51" i="7" s="1"/>
  <c r="CLE51" i="7" s="1"/>
  <c r="CLG51" i="7" s="1"/>
  <c r="CLI51" i="7" s="1"/>
  <c r="CLK51" i="7" s="1"/>
  <c r="CLM51" i="7" s="1"/>
  <c r="CLO51" i="7" s="1"/>
  <c r="CLQ51" i="7" s="1"/>
  <c r="CLS51" i="7" s="1"/>
  <c r="CLU51" i="7" s="1"/>
  <c r="CLW51" i="7" s="1"/>
  <c r="CLY51" i="7" s="1"/>
  <c r="CMA51" i="7" s="1"/>
  <c r="CMC51" i="7" s="1"/>
  <c r="CME51" i="7" s="1"/>
  <c r="CMG51" i="7" s="1"/>
  <c r="CMI51" i="7" s="1"/>
  <c r="CMK51" i="7" s="1"/>
  <c r="CMM51" i="7" s="1"/>
  <c r="CMO51" i="7" s="1"/>
  <c r="CMQ51" i="7" s="1"/>
  <c r="CMS51" i="7" s="1"/>
  <c r="CMU51" i="7" s="1"/>
  <c r="CMW51" i="7" s="1"/>
  <c r="CMY51" i="7" s="1"/>
  <c r="CNA51" i="7" s="1"/>
  <c r="CNC51" i="7" s="1"/>
  <c r="CNE51" i="7" s="1"/>
  <c r="CNG51" i="7" s="1"/>
  <c r="CNI51" i="7" s="1"/>
  <c r="CNK51" i="7" s="1"/>
  <c r="CNM51" i="7" s="1"/>
  <c r="CNO51" i="7" s="1"/>
  <c r="CNQ51" i="7" s="1"/>
  <c r="CNS51" i="7" s="1"/>
  <c r="CNU51" i="7" s="1"/>
  <c r="CNW51" i="7" s="1"/>
  <c r="CNY51" i="7" s="1"/>
  <c r="COA51" i="7" s="1"/>
  <c r="COC51" i="7" s="1"/>
  <c r="COE51" i="7" s="1"/>
  <c r="COG51" i="7" s="1"/>
  <c r="COI51" i="7" s="1"/>
  <c r="COK51" i="7" s="1"/>
  <c r="COM51" i="7" s="1"/>
  <c r="COO51" i="7" s="1"/>
  <c r="COQ51" i="7" s="1"/>
  <c r="COS51" i="7" s="1"/>
  <c r="COU51" i="7" s="1"/>
  <c r="COW51" i="7" s="1"/>
  <c r="COY51" i="7" s="1"/>
  <c r="CPA51" i="7" s="1"/>
  <c r="CPC51" i="7" s="1"/>
  <c r="CPE51" i="7" s="1"/>
  <c r="CPG51" i="7" s="1"/>
  <c r="CPI51" i="7" s="1"/>
  <c r="CPK51" i="7" s="1"/>
  <c r="CPM51" i="7" s="1"/>
  <c r="CPO51" i="7" s="1"/>
  <c r="CPQ51" i="7" s="1"/>
  <c r="CPS51" i="7" s="1"/>
  <c r="CPU51" i="7" s="1"/>
  <c r="CPW51" i="7" s="1"/>
  <c r="CPY51" i="7" s="1"/>
  <c r="CQA51" i="7" s="1"/>
  <c r="CQC51" i="7" s="1"/>
  <c r="CQE51" i="7" s="1"/>
  <c r="CQG51" i="7" s="1"/>
  <c r="CQI51" i="7" s="1"/>
  <c r="CQK51" i="7" s="1"/>
  <c r="CQM51" i="7" s="1"/>
  <c r="CQO51" i="7" s="1"/>
  <c r="CQQ51" i="7" s="1"/>
  <c r="CQS51" i="7" s="1"/>
  <c r="CQU51" i="7" s="1"/>
  <c r="CQW51" i="7" s="1"/>
  <c r="CQY51" i="7" s="1"/>
  <c r="CRA51" i="7" s="1"/>
  <c r="CRC51" i="7" s="1"/>
  <c r="CRE51" i="7" s="1"/>
  <c r="CRG51" i="7" s="1"/>
  <c r="CRI51" i="7" s="1"/>
  <c r="CRK51" i="7" s="1"/>
  <c r="CRM51" i="7" s="1"/>
  <c r="CRO51" i="7" s="1"/>
  <c r="CRQ51" i="7" s="1"/>
  <c r="CRS51" i="7" s="1"/>
  <c r="CRU51" i="7" s="1"/>
  <c r="CRW51" i="7" s="1"/>
  <c r="CRY51" i="7" s="1"/>
  <c r="CSA51" i="7" s="1"/>
  <c r="CSC51" i="7" s="1"/>
  <c r="CSE51" i="7" s="1"/>
  <c r="CSG51" i="7" s="1"/>
  <c r="CSI51" i="7" s="1"/>
  <c r="CSK51" i="7" s="1"/>
  <c r="CSM51" i="7" s="1"/>
  <c r="CSO51" i="7" s="1"/>
  <c r="CSQ51" i="7" s="1"/>
  <c r="CSS51" i="7" s="1"/>
  <c r="CSU51" i="7" s="1"/>
  <c r="CSW51" i="7" s="1"/>
  <c r="CSY51" i="7" s="1"/>
  <c r="CTA51" i="7" s="1"/>
  <c r="CTC51" i="7" s="1"/>
  <c r="CTE51" i="7" s="1"/>
  <c r="CTG51" i="7" s="1"/>
  <c r="CTI51" i="7" s="1"/>
  <c r="CTK51" i="7" s="1"/>
  <c r="CTM51" i="7" s="1"/>
  <c r="CTO51" i="7" s="1"/>
  <c r="CTQ51" i="7" s="1"/>
  <c r="CTS51" i="7" s="1"/>
  <c r="CTU51" i="7" s="1"/>
  <c r="CTW51" i="7" s="1"/>
  <c r="CTY51" i="7" s="1"/>
  <c r="CUA51" i="7" s="1"/>
  <c r="CUC51" i="7" s="1"/>
  <c r="CUE51" i="7" s="1"/>
  <c r="CUG51" i="7" s="1"/>
  <c r="CUI51" i="7" s="1"/>
  <c r="CUK51" i="7" s="1"/>
  <c r="CUM51" i="7" s="1"/>
  <c r="CUO51" i="7" s="1"/>
  <c r="CUQ51" i="7" s="1"/>
  <c r="CUS51" i="7" s="1"/>
  <c r="CUU51" i="7" s="1"/>
  <c r="CUW51" i="7" s="1"/>
  <c r="CUY51" i="7" s="1"/>
  <c r="CVA51" i="7" s="1"/>
  <c r="CVC51" i="7" s="1"/>
  <c r="CVE51" i="7" s="1"/>
  <c r="CVG51" i="7" s="1"/>
  <c r="CVI51" i="7" s="1"/>
  <c r="CVK51" i="7" s="1"/>
  <c r="CVM51" i="7" s="1"/>
  <c r="CVO51" i="7" s="1"/>
  <c r="CVQ51" i="7" s="1"/>
  <c r="CVS51" i="7" s="1"/>
  <c r="CVU51" i="7" s="1"/>
  <c r="CVW51" i="7" s="1"/>
  <c r="CVY51" i="7" s="1"/>
  <c r="CWA51" i="7" s="1"/>
  <c r="CWC51" i="7" s="1"/>
  <c r="CWE51" i="7" s="1"/>
  <c r="CWG51" i="7" s="1"/>
  <c r="CWI51" i="7" s="1"/>
  <c r="CWK51" i="7" s="1"/>
  <c r="CWM51" i="7" s="1"/>
  <c r="CWO51" i="7" s="1"/>
  <c r="CWQ51" i="7" s="1"/>
  <c r="CWS51" i="7" s="1"/>
  <c r="CWU51" i="7" s="1"/>
  <c r="CWW51" i="7" s="1"/>
  <c r="CWY51" i="7" s="1"/>
  <c r="CXA51" i="7" s="1"/>
  <c r="CXC51" i="7" s="1"/>
  <c r="CXE51" i="7" s="1"/>
  <c r="CXG51" i="7" s="1"/>
  <c r="CXI51" i="7" s="1"/>
  <c r="CXK51" i="7" s="1"/>
  <c r="CXM51" i="7" s="1"/>
  <c r="CXO51" i="7" s="1"/>
  <c r="CXQ51" i="7" s="1"/>
  <c r="CXS51" i="7" s="1"/>
  <c r="CXU51" i="7" s="1"/>
  <c r="CXW51" i="7" s="1"/>
  <c r="CXY51" i="7" s="1"/>
  <c r="CYA51" i="7" s="1"/>
  <c r="CYC51" i="7" s="1"/>
  <c r="CYE51" i="7" s="1"/>
  <c r="CYG51" i="7" s="1"/>
  <c r="CYI51" i="7" s="1"/>
  <c r="CYK51" i="7" s="1"/>
  <c r="CYM51" i="7" s="1"/>
  <c r="CYO51" i="7" s="1"/>
  <c r="CYQ51" i="7" s="1"/>
  <c r="CYS51" i="7" s="1"/>
  <c r="CYU51" i="7" s="1"/>
  <c r="CYW51" i="7" s="1"/>
  <c r="CYY51" i="7" s="1"/>
  <c r="CZA51" i="7" s="1"/>
  <c r="CZC51" i="7" s="1"/>
  <c r="CZE51" i="7" s="1"/>
  <c r="CZG51" i="7" s="1"/>
  <c r="CZI51" i="7" s="1"/>
  <c r="CZK51" i="7" s="1"/>
  <c r="CZM51" i="7" s="1"/>
  <c r="CZO51" i="7" s="1"/>
  <c r="CZQ51" i="7" s="1"/>
  <c r="CZS51" i="7" s="1"/>
  <c r="CZU51" i="7" s="1"/>
  <c r="CZW51" i="7" s="1"/>
  <c r="CZY51" i="7" s="1"/>
  <c r="DAA51" i="7" s="1"/>
  <c r="DAC51" i="7" s="1"/>
  <c r="DAE51" i="7" s="1"/>
  <c r="DAG51" i="7" s="1"/>
  <c r="DAI51" i="7" s="1"/>
  <c r="DAK51" i="7" s="1"/>
  <c r="DAM51" i="7" s="1"/>
  <c r="DAO51" i="7" s="1"/>
  <c r="DAQ51" i="7" s="1"/>
  <c r="DAS51" i="7" s="1"/>
  <c r="DAU51" i="7" s="1"/>
  <c r="DAW51" i="7" s="1"/>
  <c r="DAY51" i="7" s="1"/>
  <c r="DBA51" i="7" s="1"/>
  <c r="DBC51" i="7" s="1"/>
  <c r="DBE51" i="7" s="1"/>
  <c r="DBG51" i="7" s="1"/>
  <c r="DBI51" i="7" s="1"/>
  <c r="DBK51" i="7" s="1"/>
  <c r="DBM51" i="7" s="1"/>
  <c r="DBO51" i="7" s="1"/>
  <c r="DBQ51" i="7" s="1"/>
  <c r="DBS51" i="7" s="1"/>
  <c r="DBU51" i="7" s="1"/>
  <c r="DBW51" i="7" s="1"/>
  <c r="DBY51" i="7" s="1"/>
  <c r="DCA51" i="7" s="1"/>
  <c r="DCC51" i="7" s="1"/>
  <c r="DCE51" i="7" s="1"/>
  <c r="DCG51" i="7" s="1"/>
  <c r="DCI51" i="7" s="1"/>
  <c r="DCK51" i="7" s="1"/>
  <c r="DCM51" i="7" s="1"/>
  <c r="DCO51" i="7" s="1"/>
  <c r="DCQ51" i="7" s="1"/>
  <c r="DCS51" i="7" s="1"/>
  <c r="DCU51" i="7" s="1"/>
  <c r="DCW51" i="7" s="1"/>
  <c r="DCY51" i="7" s="1"/>
  <c r="DDA51" i="7" s="1"/>
  <c r="DDC51" i="7" s="1"/>
  <c r="DDE51" i="7" s="1"/>
  <c r="DDG51" i="7" s="1"/>
  <c r="DDI51" i="7" s="1"/>
  <c r="DDK51" i="7" s="1"/>
  <c r="DDM51" i="7" s="1"/>
  <c r="DDO51" i="7" s="1"/>
  <c r="DDQ51" i="7" s="1"/>
  <c r="DDS51" i="7" s="1"/>
  <c r="DDU51" i="7" s="1"/>
  <c r="DDW51" i="7" s="1"/>
  <c r="DDY51" i="7" s="1"/>
  <c r="DEA51" i="7" s="1"/>
  <c r="DEC51" i="7" s="1"/>
  <c r="DEE51" i="7" s="1"/>
  <c r="DEG51" i="7" s="1"/>
  <c r="DEI51" i="7" s="1"/>
  <c r="DEK51" i="7" s="1"/>
  <c r="DEM51" i="7" s="1"/>
  <c r="DEO51" i="7" s="1"/>
  <c r="DEQ51" i="7" s="1"/>
  <c r="DES51" i="7" s="1"/>
  <c r="DEU51" i="7" s="1"/>
  <c r="DEW51" i="7" s="1"/>
  <c r="DEY51" i="7" s="1"/>
  <c r="DFA51" i="7" s="1"/>
  <c r="DFC51" i="7" s="1"/>
  <c r="DFE51" i="7" s="1"/>
  <c r="DFG51" i="7" s="1"/>
  <c r="DFI51" i="7" s="1"/>
  <c r="DFK51" i="7" s="1"/>
  <c r="DFM51" i="7" s="1"/>
  <c r="DFO51" i="7" s="1"/>
  <c r="DFQ51" i="7" s="1"/>
  <c r="DFS51" i="7" s="1"/>
  <c r="DFU51" i="7" s="1"/>
  <c r="DFW51" i="7" s="1"/>
  <c r="DFY51" i="7" s="1"/>
  <c r="DGA51" i="7" s="1"/>
  <c r="DGC51" i="7" s="1"/>
  <c r="DGE51" i="7" s="1"/>
  <c r="DGG51" i="7" s="1"/>
  <c r="DGI51" i="7" s="1"/>
  <c r="DGK51" i="7" s="1"/>
  <c r="DGM51" i="7" s="1"/>
  <c r="DGO51" i="7" s="1"/>
  <c r="DGQ51" i="7" s="1"/>
  <c r="DGS51" i="7" s="1"/>
  <c r="DGU51" i="7" s="1"/>
  <c r="DGW51" i="7" s="1"/>
  <c r="DGY51" i="7" s="1"/>
  <c r="DHA51" i="7" s="1"/>
  <c r="DHC51" i="7" s="1"/>
  <c r="DHE51" i="7" s="1"/>
  <c r="DHG51" i="7" s="1"/>
  <c r="DHI51" i="7" s="1"/>
  <c r="DHK51" i="7" s="1"/>
  <c r="DHM51" i="7" s="1"/>
  <c r="DHO51" i="7" s="1"/>
  <c r="DHQ51" i="7" s="1"/>
  <c r="DHS51" i="7" s="1"/>
  <c r="DHU51" i="7" s="1"/>
  <c r="DHW51" i="7" s="1"/>
  <c r="DHY51" i="7" s="1"/>
  <c r="DIA51" i="7" s="1"/>
  <c r="DIC51" i="7" s="1"/>
  <c r="DIE51" i="7" s="1"/>
  <c r="DIG51" i="7" s="1"/>
  <c r="DII51" i="7" s="1"/>
  <c r="DIK51" i="7" s="1"/>
  <c r="DIM51" i="7" s="1"/>
  <c r="DIO51" i="7" s="1"/>
  <c r="DIQ51" i="7" s="1"/>
  <c r="DIS51" i="7" s="1"/>
  <c r="DIU51" i="7" s="1"/>
  <c r="DIW51" i="7" s="1"/>
  <c r="DIY51" i="7" s="1"/>
  <c r="DJA51" i="7" s="1"/>
  <c r="DJC51" i="7" s="1"/>
  <c r="DJE51" i="7" s="1"/>
  <c r="DJG51" i="7" s="1"/>
  <c r="DJI51" i="7" s="1"/>
  <c r="DJK51" i="7" s="1"/>
  <c r="DJM51" i="7" s="1"/>
  <c r="DJO51" i="7" s="1"/>
  <c r="DJQ51" i="7" s="1"/>
  <c r="DJS51" i="7" s="1"/>
  <c r="DJU51" i="7" s="1"/>
  <c r="DJW51" i="7" s="1"/>
  <c r="DJY51" i="7" s="1"/>
  <c r="DKA51" i="7" s="1"/>
  <c r="DKC51" i="7" s="1"/>
  <c r="DKE51" i="7" s="1"/>
  <c r="DKG51" i="7" s="1"/>
  <c r="DKI51" i="7" s="1"/>
  <c r="DKK51" i="7" s="1"/>
  <c r="DKM51" i="7" s="1"/>
  <c r="DKO51" i="7" s="1"/>
  <c r="DKQ51" i="7" s="1"/>
  <c r="DKS51" i="7" s="1"/>
  <c r="DKU51" i="7" s="1"/>
  <c r="DKW51" i="7" s="1"/>
  <c r="DKY51" i="7" s="1"/>
  <c r="DLA51" i="7" s="1"/>
  <c r="DLC51" i="7" s="1"/>
  <c r="DLE51" i="7" s="1"/>
  <c r="DLG51" i="7" s="1"/>
  <c r="DLI51" i="7" s="1"/>
  <c r="DLK51" i="7" s="1"/>
  <c r="DLM51" i="7" s="1"/>
  <c r="DLO51" i="7" s="1"/>
  <c r="DLQ51" i="7" s="1"/>
  <c r="DLS51" i="7" s="1"/>
  <c r="DLU51" i="7" s="1"/>
  <c r="DLW51" i="7" s="1"/>
  <c r="DLY51" i="7" s="1"/>
  <c r="DMA51" i="7" s="1"/>
  <c r="DMC51" i="7" s="1"/>
  <c r="DME51" i="7" s="1"/>
  <c r="DMG51" i="7" s="1"/>
  <c r="DMI51" i="7" s="1"/>
  <c r="DMK51" i="7" s="1"/>
  <c r="DMM51" i="7" s="1"/>
  <c r="DMO51" i="7" s="1"/>
  <c r="DMQ51" i="7" s="1"/>
  <c r="DMS51" i="7" s="1"/>
  <c r="DMU51" i="7" s="1"/>
  <c r="DMW51" i="7" s="1"/>
  <c r="DMY51" i="7" s="1"/>
  <c r="DNA51" i="7" s="1"/>
  <c r="DNC51" i="7" s="1"/>
  <c r="DNE51" i="7" s="1"/>
  <c r="DNG51" i="7" s="1"/>
  <c r="DNI51" i="7" s="1"/>
  <c r="DNK51" i="7" s="1"/>
  <c r="DNM51" i="7" s="1"/>
  <c r="DNO51" i="7" s="1"/>
  <c r="DNQ51" i="7" s="1"/>
  <c r="DNS51" i="7" s="1"/>
  <c r="DNU51" i="7" s="1"/>
  <c r="DNW51" i="7" s="1"/>
  <c r="DNY51" i="7" s="1"/>
  <c r="DOA51" i="7" s="1"/>
  <c r="DOC51" i="7" s="1"/>
  <c r="DOE51" i="7" s="1"/>
  <c r="DOG51" i="7" s="1"/>
  <c r="DOI51" i="7" s="1"/>
  <c r="DOK51" i="7" s="1"/>
  <c r="DOM51" i="7" s="1"/>
  <c r="DOO51" i="7" s="1"/>
  <c r="DOQ51" i="7" s="1"/>
  <c r="DOS51" i="7" s="1"/>
  <c r="DOU51" i="7" s="1"/>
  <c r="DOW51" i="7" s="1"/>
  <c r="DOY51" i="7" s="1"/>
  <c r="DPA51" i="7" s="1"/>
  <c r="DPC51" i="7" s="1"/>
  <c r="DPE51" i="7" s="1"/>
  <c r="DPG51" i="7" s="1"/>
  <c r="DPI51" i="7" s="1"/>
  <c r="DPK51" i="7" s="1"/>
  <c r="DPM51" i="7" s="1"/>
  <c r="DPO51" i="7" s="1"/>
  <c r="DPQ51" i="7" s="1"/>
  <c r="DPS51" i="7" s="1"/>
  <c r="DPU51" i="7" s="1"/>
  <c r="DPW51" i="7" s="1"/>
  <c r="DPY51" i="7" s="1"/>
  <c r="DQA51" i="7" s="1"/>
  <c r="DQC51" i="7" s="1"/>
  <c r="DQE51" i="7" s="1"/>
  <c r="DQG51" i="7" s="1"/>
  <c r="DQI51" i="7" s="1"/>
  <c r="DQK51" i="7" s="1"/>
  <c r="DQM51" i="7" s="1"/>
  <c r="DQO51" i="7" s="1"/>
  <c r="DQQ51" i="7" s="1"/>
  <c r="DQS51" i="7" s="1"/>
  <c r="DQU51" i="7" s="1"/>
  <c r="DQW51" i="7" s="1"/>
  <c r="DQY51" i="7" s="1"/>
  <c r="DRA51" i="7" s="1"/>
  <c r="DRC51" i="7" s="1"/>
  <c r="DRE51" i="7" s="1"/>
  <c r="DRG51" i="7" s="1"/>
  <c r="DRI51" i="7" s="1"/>
  <c r="DRK51" i="7" s="1"/>
  <c r="DRM51" i="7" s="1"/>
  <c r="DRO51" i="7" s="1"/>
  <c r="DRQ51" i="7" s="1"/>
  <c r="DRS51" i="7" s="1"/>
  <c r="DRU51" i="7" s="1"/>
  <c r="DRW51" i="7" s="1"/>
  <c r="DRY51" i="7" s="1"/>
  <c r="DSA51" i="7" s="1"/>
  <c r="DSC51" i="7" s="1"/>
  <c r="DSE51" i="7" s="1"/>
  <c r="DSG51" i="7" s="1"/>
  <c r="DSI51" i="7" s="1"/>
  <c r="DSK51" i="7" s="1"/>
  <c r="DSM51" i="7" s="1"/>
  <c r="DSO51" i="7" s="1"/>
  <c r="DSQ51" i="7" s="1"/>
  <c r="DSS51" i="7" s="1"/>
  <c r="DSU51" i="7" s="1"/>
  <c r="DSW51" i="7" s="1"/>
  <c r="DSY51" i="7" s="1"/>
  <c r="DTA51" i="7" s="1"/>
  <c r="DTC51" i="7" s="1"/>
  <c r="DTE51" i="7" s="1"/>
  <c r="DTG51" i="7" s="1"/>
  <c r="DTI51" i="7" s="1"/>
  <c r="DTK51" i="7" s="1"/>
  <c r="DTM51" i="7" s="1"/>
  <c r="DTO51" i="7" s="1"/>
  <c r="DTQ51" i="7" s="1"/>
  <c r="DTS51" i="7" s="1"/>
  <c r="DTU51" i="7" s="1"/>
  <c r="DTW51" i="7" s="1"/>
  <c r="DTY51" i="7" s="1"/>
  <c r="DUA51" i="7" s="1"/>
  <c r="DUC51" i="7" s="1"/>
  <c r="DUE51" i="7" s="1"/>
  <c r="DUG51" i="7" s="1"/>
  <c r="DUI51" i="7" s="1"/>
  <c r="DUK51" i="7" s="1"/>
  <c r="DUM51" i="7" s="1"/>
  <c r="DUO51" i="7" s="1"/>
  <c r="DUQ51" i="7" s="1"/>
  <c r="DUS51" i="7" s="1"/>
  <c r="DUU51" i="7" s="1"/>
  <c r="DUW51" i="7" s="1"/>
  <c r="DUY51" i="7" s="1"/>
  <c r="DVA51" i="7" s="1"/>
  <c r="DVC51" i="7" s="1"/>
  <c r="DVE51" i="7" s="1"/>
  <c r="DVG51" i="7" s="1"/>
  <c r="DVI51" i="7" s="1"/>
  <c r="DVK51" i="7" s="1"/>
  <c r="DVM51" i="7" s="1"/>
  <c r="DVO51" i="7" s="1"/>
  <c r="DVQ51" i="7" s="1"/>
  <c r="DVS51" i="7" s="1"/>
  <c r="DVU51" i="7" s="1"/>
  <c r="DVW51" i="7" s="1"/>
  <c r="DVY51" i="7" s="1"/>
  <c r="DWA51" i="7" s="1"/>
  <c r="DWC51" i="7" s="1"/>
  <c r="DWE51" i="7" s="1"/>
  <c r="DWG51" i="7" s="1"/>
  <c r="DWI51" i="7" s="1"/>
  <c r="DWK51" i="7" s="1"/>
  <c r="DWM51" i="7" s="1"/>
  <c r="DWO51" i="7" s="1"/>
  <c r="DWQ51" i="7" s="1"/>
  <c r="DWS51" i="7" s="1"/>
  <c r="DWU51" i="7" s="1"/>
  <c r="DWW51" i="7" s="1"/>
  <c r="DWY51" i="7" s="1"/>
  <c r="DXA51" i="7" s="1"/>
  <c r="DXC51" i="7" s="1"/>
  <c r="DXE51" i="7" s="1"/>
  <c r="DXG51" i="7" s="1"/>
  <c r="DXI51" i="7" s="1"/>
  <c r="DXK51" i="7" s="1"/>
  <c r="DXM51" i="7" s="1"/>
  <c r="DXO51" i="7" s="1"/>
  <c r="DXQ51" i="7" s="1"/>
  <c r="DXS51" i="7" s="1"/>
  <c r="DXU51" i="7" s="1"/>
  <c r="DXW51" i="7" s="1"/>
  <c r="DXY51" i="7" s="1"/>
  <c r="DYA51" i="7" s="1"/>
  <c r="DYC51" i="7" s="1"/>
  <c r="DYE51" i="7" s="1"/>
  <c r="DYG51" i="7" s="1"/>
  <c r="DYI51" i="7" s="1"/>
  <c r="DYK51" i="7" s="1"/>
  <c r="DYM51" i="7" s="1"/>
  <c r="DYO51" i="7" s="1"/>
  <c r="DYQ51" i="7" s="1"/>
  <c r="DYS51" i="7" s="1"/>
  <c r="DYU51" i="7" s="1"/>
  <c r="DYW51" i="7" s="1"/>
  <c r="DYY51" i="7" s="1"/>
  <c r="DZA51" i="7" s="1"/>
  <c r="DZC51" i="7" s="1"/>
  <c r="DZE51" i="7" s="1"/>
  <c r="DZG51" i="7" s="1"/>
  <c r="DZI51" i="7" s="1"/>
  <c r="DZK51" i="7" s="1"/>
  <c r="DZM51" i="7" s="1"/>
  <c r="DZO51" i="7" s="1"/>
  <c r="DZQ51" i="7" s="1"/>
  <c r="DZS51" i="7" s="1"/>
  <c r="DZU51" i="7" s="1"/>
  <c r="DZW51" i="7" s="1"/>
  <c r="DZY51" i="7" s="1"/>
  <c r="EAA51" i="7" s="1"/>
  <c r="EAC51" i="7" s="1"/>
  <c r="EAE51" i="7" s="1"/>
  <c r="EAG51" i="7" s="1"/>
  <c r="EAI51" i="7" s="1"/>
  <c r="EAK51" i="7" s="1"/>
  <c r="EAM51" i="7" s="1"/>
  <c r="EAO51" i="7" s="1"/>
  <c r="EAQ51" i="7" s="1"/>
  <c r="EAS51" i="7" s="1"/>
  <c r="EAU51" i="7" s="1"/>
  <c r="EAW51" i="7" s="1"/>
  <c r="EAY51" i="7" s="1"/>
  <c r="EBA51" i="7" s="1"/>
  <c r="EBC51" i="7" s="1"/>
  <c r="EBE51" i="7" s="1"/>
  <c r="EBG51" i="7" s="1"/>
  <c r="EBI51" i="7" s="1"/>
  <c r="EBK51" i="7" s="1"/>
  <c r="EBM51" i="7" s="1"/>
  <c r="EBO51" i="7" s="1"/>
  <c r="EBQ51" i="7" s="1"/>
  <c r="EBS51" i="7" s="1"/>
  <c r="EBU51" i="7" s="1"/>
  <c r="EBW51" i="7" s="1"/>
  <c r="EBY51" i="7" s="1"/>
  <c r="ECA51" i="7" s="1"/>
  <c r="ECC51" i="7" s="1"/>
  <c r="ECE51" i="7" s="1"/>
  <c r="ECG51" i="7" s="1"/>
  <c r="ECI51" i="7" s="1"/>
  <c r="ECK51" i="7" s="1"/>
  <c r="ECM51" i="7" s="1"/>
  <c r="ECO51" i="7" s="1"/>
  <c r="ECQ51" i="7" s="1"/>
  <c r="ECS51" i="7" s="1"/>
  <c r="ECU51" i="7" s="1"/>
  <c r="ECW51" i="7" s="1"/>
  <c r="ECY51" i="7" s="1"/>
  <c r="EDA51" i="7" s="1"/>
  <c r="EDC51" i="7" s="1"/>
  <c r="EDE51" i="7" s="1"/>
  <c r="EDG51" i="7" s="1"/>
  <c r="EDI51" i="7" s="1"/>
  <c r="EDK51" i="7" s="1"/>
  <c r="EDM51" i="7" s="1"/>
  <c r="EDO51" i="7" s="1"/>
  <c r="EDQ51" i="7" s="1"/>
  <c r="EDS51" i="7" s="1"/>
  <c r="EDU51" i="7" s="1"/>
  <c r="EDW51" i="7" s="1"/>
  <c r="EDY51" i="7" s="1"/>
  <c r="EEA51" i="7" s="1"/>
  <c r="EEC51" i="7" s="1"/>
  <c r="EEE51" i="7" s="1"/>
  <c r="EEG51" i="7" s="1"/>
  <c r="EEI51" i="7" s="1"/>
  <c r="EEK51" i="7" s="1"/>
  <c r="EEM51" i="7" s="1"/>
  <c r="EEO51" i="7" s="1"/>
  <c r="EEQ51" i="7" s="1"/>
  <c r="EES51" i="7" s="1"/>
  <c r="EEU51" i="7" s="1"/>
  <c r="EEW51" i="7" s="1"/>
  <c r="EEY51" i="7" s="1"/>
  <c r="EFA51" i="7" s="1"/>
  <c r="EFC51" i="7" s="1"/>
  <c r="EFE51" i="7" s="1"/>
  <c r="EFG51" i="7" s="1"/>
  <c r="EFI51" i="7" s="1"/>
  <c r="EFK51" i="7" s="1"/>
  <c r="EFM51" i="7" s="1"/>
  <c r="EFO51" i="7" s="1"/>
  <c r="EFQ51" i="7" s="1"/>
  <c r="EFS51" i="7" s="1"/>
  <c r="EFU51" i="7" s="1"/>
  <c r="EFW51" i="7" s="1"/>
  <c r="EFY51" i="7" s="1"/>
  <c r="EGA51" i="7" s="1"/>
  <c r="EGC51" i="7" s="1"/>
  <c r="EGE51" i="7" s="1"/>
  <c r="EGG51" i="7" s="1"/>
  <c r="EGI51" i="7" s="1"/>
  <c r="EGK51" i="7" s="1"/>
  <c r="EGM51" i="7" s="1"/>
  <c r="EGO51" i="7" s="1"/>
  <c r="EGQ51" i="7" s="1"/>
  <c r="EGS51" i="7" s="1"/>
  <c r="EGU51" i="7" s="1"/>
  <c r="EGW51" i="7" s="1"/>
  <c r="EGY51" i="7" s="1"/>
  <c r="EHA51" i="7" s="1"/>
  <c r="EHC51" i="7" s="1"/>
  <c r="EHE51" i="7" s="1"/>
  <c r="EHG51" i="7" s="1"/>
  <c r="EHI51" i="7" s="1"/>
  <c r="EHK51" i="7" s="1"/>
  <c r="EHM51" i="7" s="1"/>
  <c r="EHO51" i="7" s="1"/>
  <c r="EHQ51" i="7" s="1"/>
  <c r="EHS51" i="7" s="1"/>
  <c r="EHU51" i="7" s="1"/>
  <c r="EHW51" i="7" s="1"/>
  <c r="EHY51" i="7" s="1"/>
  <c r="EIA51" i="7" s="1"/>
  <c r="EIC51" i="7" s="1"/>
  <c r="EIE51" i="7" s="1"/>
  <c r="EIG51" i="7" s="1"/>
  <c r="EII51" i="7" s="1"/>
  <c r="EIK51" i="7" s="1"/>
  <c r="EIM51" i="7" s="1"/>
  <c r="EIO51" i="7" s="1"/>
  <c r="EIQ51" i="7" s="1"/>
  <c r="EIS51" i="7" s="1"/>
  <c r="EIU51" i="7" s="1"/>
  <c r="EIW51" i="7" s="1"/>
  <c r="EIY51" i="7" s="1"/>
  <c r="EJA51" i="7" s="1"/>
  <c r="EJC51" i="7" s="1"/>
  <c r="EJE51" i="7" s="1"/>
  <c r="EJG51" i="7" s="1"/>
  <c r="EJI51" i="7" s="1"/>
  <c r="EJK51" i="7" s="1"/>
  <c r="EJM51" i="7" s="1"/>
  <c r="EJO51" i="7" s="1"/>
  <c r="EJQ51" i="7" s="1"/>
  <c r="EJS51" i="7" s="1"/>
  <c r="EJU51" i="7" s="1"/>
  <c r="EJW51" i="7" s="1"/>
  <c r="EJY51" i="7" s="1"/>
  <c r="EKA51" i="7" s="1"/>
  <c r="EKC51" i="7" s="1"/>
  <c r="EKE51" i="7" s="1"/>
  <c r="EKG51" i="7" s="1"/>
  <c r="EKI51" i="7" s="1"/>
  <c r="EKK51" i="7" s="1"/>
  <c r="EKM51" i="7" s="1"/>
  <c r="EKO51" i="7" s="1"/>
  <c r="EKQ51" i="7" s="1"/>
  <c r="EKS51" i="7" s="1"/>
  <c r="EKU51" i="7" s="1"/>
  <c r="EKW51" i="7" s="1"/>
  <c r="EKY51" i="7" s="1"/>
  <c r="ELA51" i="7" s="1"/>
  <c r="ELC51" i="7" s="1"/>
  <c r="ELE51" i="7" s="1"/>
  <c r="ELG51" i="7" s="1"/>
  <c r="ELI51" i="7" s="1"/>
  <c r="ELK51" i="7" s="1"/>
  <c r="ELM51" i="7" s="1"/>
  <c r="ELO51" i="7" s="1"/>
  <c r="ELQ51" i="7" s="1"/>
  <c r="ELS51" i="7" s="1"/>
  <c r="ELU51" i="7" s="1"/>
  <c r="ELW51" i="7" s="1"/>
  <c r="ELY51" i="7" s="1"/>
  <c r="EMA51" i="7" s="1"/>
  <c r="EMC51" i="7" s="1"/>
  <c r="EME51" i="7" s="1"/>
  <c r="EMG51" i="7" s="1"/>
  <c r="EMI51" i="7" s="1"/>
  <c r="EMK51" i="7" s="1"/>
  <c r="EMM51" i="7" s="1"/>
  <c r="EMO51" i="7" s="1"/>
  <c r="EMQ51" i="7" s="1"/>
  <c r="EMS51" i="7" s="1"/>
  <c r="EMU51" i="7" s="1"/>
  <c r="EMW51" i="7" s="1"/>
  <c r="EMY51" i="7" s="1"/>
  <c r="ENA51" i="7" s="1"/>
  <c r="ENC51" i="7" s="1"/>
  <c r="ENE51" i="7" s="1"/>
  <c r="ENG51" i="7" s="1"/>
  <c r="ENI51" i="7" s="1"/>
  <c r="ENK51" i="7" s="1"/>
  <c r="ENM51" i="7" s="1"/>
  <c r="ENO51" i="7" s="1"/>
  <c r="ENQ51" i="7" s="1"/>
  <c r="ENS51" i="7" s="1"/>
  <c r="ENU51" i="7" s="1"/>
  <c r="ENW51" i="7" s="1"/>
  <c r="ENY51" i="7" s="1"/>
  <c r="EOA51" i="7" s="1"/>
  <c r="EOC51" i="7" s="1"/>
  <c r="EOE51" i="7" s="1"/>
  <c r="EOG51" i="7" s="1"/>
  <c r="EOI51" i="7" s="1"/>
  <c r="EOK51" i="7" s="1"/>
  <c r="EOM51" i="7" s="1"/>
  <c r="EOO51" i="7" s="1"/>
  <c r="EOQ51" i="7" s="1"/>
  <c r="EOS51" i="7" s="1"/>
  <c r="EOU51" i="7" s="1"/>
  <c r="EOW51" i="7" s="1"/>
  <c r="EOY51" i="7" s="1"/>
  <c r="EPA51" i="7" s="1"/>
  <c r="EPC51" i="7" s="1"/>
  <c r="EPE51" i="7" s="1"/>
  <c r="EPG51" i="7" s="1"/>
  <c r="EPI51" i="7" s="1"/>
  <c r="EPK51" i="7" s="1"/>
  <c r="EPM51" i="7" s="1"/>
  <c r="EPO51" i="7" s="1"/>
  <c r="EPQ51" i="7" s="1"/>
  <c r="EPS51" i="7" s="1"/>
  <c r="EPU51" i="7" s="1"/>
  <c r="EPW51" i="7" s="1"/>
  <c r="EPY51" i="7" s="1"/>
  <c r="EQA51" i="7" s="1"/>
  <c r="EQC51" i="7" s="1"/>
  <c r="EQE51" i="7" s="1"/>
  <c r="EQG51" i="7" s="1"/>
  <c r="EQI51" i="7" s="1"/>
  <c r="EQK51" i="7" s="1"/>
  <c r="EQM51" i="7" s="1"/>
  <c r="EQO51" i="7" s="1"/>
  <c r="EQQ51" i="7" s="1"/>
  <c r="EQS51" i="7" s="1"/>
  <c r="EQU51" i="7" s="1"/>
  <c r="EQW51" i="7" s="1"/>
  <c r="EQY51" i="7" s="1"/>
  <c r="ERA51" i="7" s="1"/>
  <c r="ERC51" i="7" s="1"/>
  <c r="ERE51" i="7" s="1"/>
  <c r="ERG51" i="7" s="1"/>
  <c r="ERI51" i="7" s="1"/>
  <c r="ERK51" i="7" s="1"/>
  <c r="ERM51" i="7" s="1"/>
  <c r="ERO51" i="7" s="1"/>
  <c r="ERQ51" i="7" s="1"/>
  <c r="ERS51" i="7" s="1"/>
  <c r="ERU51" i="7" s="1"/>
  <c r="ERW51" i="7" s="1"/>
  <c r="ERY51" i="7" s="1"/>
  <c r="ESA51" i="7" s="1"/>
  <c r="ESC51" i="7" s="1"/>
  <c r="ESE51" i="7" s="1"/>
  <c r="ESG51" i="7" s="1"/>
  <c r="ESI51" i="7" s="1"/>
  <c r="ESK51" i="7" s="1"/>
  <c r="ESM51" i="7" s="1"/>
  <c r="ESO51" i="7" s="1"/>
  <c r="ESQ51" i="7" s="1"/>
  <c r="ESS51" i="7" s="1"/>
  <c r="ESU51" i="7" s="1"/>
  <c r="ESW51" i="7" s="1"/>
  <c r="ESY51" i="7" s="1"/>
  <c r="ETA51" i="7" s="1"/>
  <c r="ETC51" i="7" s="1"/>
  <c r="ETE51" i="7" s="1"/>
  <c r="ETG51" i="7" s="1"/>
  <c r="ETI51" i="7" s="1"/>
  <c r="ETK51" i="7" s="1"/>
  <c r="ETM51" i="7" s="1"/>
  <c r="ETO51" i="7" s="1"/>
  <c r="ETQ51" i="7" s="1"/>
  <c r="ETS51" i="7" s="1"/>
  <c r="ETU51" i="7" s="1"/>
  <c r="ETW51" i="7" s="1"/>
  <c r="ETY51" i="7" s="1"/>
  <c r="EUA51" i="7" s="1"/>
  <c r="EUC51" i="7" s="1"/>
  <c r="EUE51" i="7" s="1"/>
  <c r="EUG51" i="7" s="1"/>
  <c r="EUI51" i="7" s="1"/>
  <c r="EUK51" i="7" s="1"/>
  <c r="EUM51" i="7" s="1"/>
  <c r="EUO51" i="7" s="1"/>
  <c r="EUQ51" i="7" s="1"/>
  <c r="EUS51" i="7" s="1"/>
  <c r="EUU51" i="7" s="1"/>
  <c r="EUW51" i="7" s="1"/>
  <c r="EUY51" i="7" s="1"/>
  <c r="EVA51" i="7" s="1"/>
  <c r="EVC51" i="7" s="1"/>
  <c r="EVE51" i="7" s="1"/>
  <c r="EVG51" i="7" s="1"/>
  <c r="EVI51" i="7" s="1"/>
  <c r="EVK51" i="7" s="1"/>
  <c r="EVM51" i="7" s="1"/>
  <c r="EVO51" i="7" s="1"/>
  <c r="EVQ51" i="7" s="1"/>
  <c r="EVS51" i="7" s="1"/>
  <c r="EVU51" i="7" s="1"/>
  <c r="EVW51" i="7" s="1"/>
  <c r="EVY51" i="7" s="1"/>
  <c r="EWA51" i="7" s="1"/>
  <c r="EWC51" i="7" s="1"/>
  <c r="EWE51" i="7" s="1"/>
  <c r="EWG51" i="7" s="1"/>
  <c r="EWI51" i="7" s="1"/>
  <c r="EWK51" i="7" s="1"/>
  <c r="EWM51" i="7" s="1"/>
  <c r="EWO51" i="7" s="1"/>
  <c r="EWQ51" i="7" s="1"/>
  <c r="EWS51" i="7" s="1"/>
  <c r="EWU51" i="7" s="1"/>
  <c r="EWW51" i="7" s="1"/>
  <c r="EWY51" i="7" s="1"/>
  <c r="EXA51" i="7" s="1"/>
  <c r="EXC51" i="7" s="1"/>
  <c r="EXE51" i="7" s="1"/>
  <c r="EXG51" i="7" s="1"/>
  <c r="EXI51" i="7" s="1"/>
  <c r="EXK51" i="7" s="1"/>
  <c r="EXM51" i="7" s="1"/>
  <c r="EXO51" i="7" s="1"/>
  <c r="EXQ51" i="7" s="1"/>
  <c r="EXS51" i="7" s="1"/>
  <c r="EXU51" i="7" s="1"/>
  <c r="EXW51" i="7" s="1"/>
  <c r="EXY51" i="7" s="1"/>
  <c r="EYA51" i="7" s="1"/>
  <c r="EYC51" i="7" s="1"/>
  <c r="EYE51" i="7" s="1"/>
  <c r="EYG51" i="7" s="1"/>
  <c r="EYI51" i="7" s="1"/>
  <c r="EYK51" i="7" s="1"/>
  <c r="EYM51" i="7" s="1"/>
  <c r="EYO51" i="7" s="1"/>
  <c r="EYQ51" i="7" s="1"/>
  <c r="EYS51" i="7" s="1"/>
  <c r="EYU51" i="7" s="1"/>
  <c r="EYW51" i="7" s="1"/>
  <c r="EYY51" i="7" s="1"/>
  <c r="EZA51" i="7" s="1"/>
  <c r="EZC51" i="7" s="1"/>
  <c r="EZE51" i="7" s="1"/>
  <c r="EZG51" i="7" s="1"/>
  <c r="EZI51" i="7" s="1"/>
  <c r="EZK51" i="7" s="1"/>
  <c r="EZM51" i="7" s="1"/>
  <c r="EZO51" i="7" s="1"/>
  <c r="EZQ51" i="7" s="1"/>
  <c r="EZS51" i="7" s="1"/>
  <c r="EZU51" i="7" s="1"/>
  <c r="EZW51" i="7" s="1"/>
  <c r="EZY51" i="7" s="1"/>
  <c r="FAA51" i="7" s="1"/>
  <c r="FAC51" i="7" s="1"/>
  <c r="FAE51" i="7" s="1"/>
  <c r="FAG51" i="7" s="1"/>
  <c r="FAI51" i="7" s="1"/>
  <c r="FAK51" i="7" s="1"/>
  <c r="FAM51" i="7" s="1"/>
  <c r="FAO51" i="7" s="1"/>
  <c r="FAQ51" i="7" s="1"/>
  <c r="FAS51" i="7" s="1"/>
  <c r="FAU51" i="7" s="1"/>
  <c r="FAW51" i="7" s="1"/>
  <c r="FAY51" i="7" s="1"/>
  <c r="FBA51" i="7" s="1"/>
  <c r="FBC51" i="7" s="1"/>
  <c r="FBE51" i="7" s="1"/>
  <c r="FBG51" i="7" s="1"/>
  <c r="FBI51" i="7" s="1"/>
  <c r="FBK51" i="7" s="1"/>
  <c r="FBM51" i="7" s="1"/>
  <c r="FBO51" i="7" s="1"/>
  <c r="FBQ51" i="7" s="1"/>
  <c r="FBS51" i="7" s="1"/>
  <c r="FBU51" i="7" s="1"/>
  <c r="FBW51" i="7" s="1"/>
  <c r="FBY51" i="7" s="1"/>
  <c r="FCA51" i="7" s="1"/>
  <c r="FCC51" i="7" s="1"/>
  <c r="FCE51" i="7" s="1"/>
  <c r="FCG51" i="7" s="1"/>
  <c r="FCI51" i="7" s="1"/>
  <c r="FCK51" i="7" s="1"/>
  <c r="FCM51" i="7" s="1"/>
  <c r="FCO51" i="7" s="1"/>
  <c r="FCQ51" i="7" s="1"/>
  <c r="FCS51" i="7" s="1"/>
  <c r="FCU51" i="7" s="1"/>
  <c r="FCW51" i="7" s="1"/>
  <c r="FCY51" i="7" s="1"/>
  <c r="FDA51" i="7" s="1"/>
  <c r="FDC51" i="7" s="1"/>
  <c r="FDE51" i="7" s="1"/>
  <c r="FDG51" i="7" s="1"/>
  <c r="FDI51" i="7" s="1"/>
  <c r="FDK51" i="7" s="1"/>
  <c r="FDM51" i="7" s="1"/>
  <c r="FDO51" i="7" s="1"/>
  <c r="FDQ51" i="7" s="1"/>
  <c r="FDS51" i="7" s="1"/>
  <c r="FDU51" i="7" s="1"/>
  <c r="FDW51" i="7" s="1"/>
  <c r="FDY51" i="7" s="1"/>
  <c r="FEA51" i="7" s="1"/>
  <c r="FEC51" i="7" s="1"/>
  <c r="FEE51" i="7" s="1"/>
  <c r="FEG51" i="7" s="1"/>
  <c r="FEI51" i="7" s="1"/>
  <c r="FEK51" i="7" s="1"/>
  <c r="FEM51" i="7" s="1"/>
  <c r="FEO51" i="7" s="1"/>
  <c r="FEQ51" i="7" s="1"/>
  <c r="FES51" i="7" s="1"/>
  <c r="FEU51" i="7" s="1"/>
  <c r="FEW51" i="7" s="1"/>
  <c r="FEY51" i="7" s="1"/>
  <c r="FFA51" i="7" s="1"/>
  <c r="FFC51" i="7" s="1"/>
  <c r="FFE51" i="7" s="1"/>
  <c r="FFG51" i="7" s="1"/>
  <c r="FFI51" i="7" s="1"/>
  <c r="FFK51" i="7" s="1"/>
  <c r="FFM51" i="7" s="1"/>
  <c r="FFO51" i="7" s="1"/>
  <c r="FFQ51" i="7" s="1"/>
  <c r="FFS51" i="7" s="1"/>
  <c r="FFU51" i="7" s="1"/>
  <c r="FFW51" i="7" s="1"/>
  <c r="FFY51" i="7" s="1"/>
  <c r="FGA51" i="7" s="1"/>
  <c r="FGC51" i="7" s="1"/>
  <c r="FGE51" i="7" s="1"/>
  <c r="FGG51" i="7" s="1"/>
  <c r="FGI51" i="7" s="1"/>
  <c r="FGK51" i="7" s="1"/>
  <c r="FGM51" i="7" s="1"/>
  <c r="FGO51" i="7" s="1"/>
  <c r="FGQ51" i="7" s="1"/>
  <c r="FGS51" i="7" s="1"/>
  <c r="FGU51" i="7" s="1"/>
  <c r="FGW51" i="7" s="1"/>
  <c r="FGY51" i="7" s="1"/>
  <c r="FHA51" i="7" s="1"/>
  <c r="FHC51" i="7" s="1"/>
  <c r="FHE51" i="7" s="1"/>
  <c r="FHG51" i="7" s="1"/>
  <c r="FHI51" i="7" s="1"/>
  <c r="FHK51" i="7" s="1"/>
  <c r="FHM51" i="7" s="1"/>
  <c r="FHO51" i="7" s="1"/>
  <c r="FHQ51" i="7" s="1"/>
  <c r="FHS51" i="7" s="1"/>
  <c r="FHU51" i="7" s="1"/>
  <c r="FHW51" i="7" s="1"/>
  <c r="FHY51" i="7" s="1"/>
  <c r="FIA51" i="7" s="1"/>
  <c r="FIC51" i="7" s="1"/>
  <c r="FIE51" i="7" s="1"/>
  <c r="FIG51" i="7" s="1"/>
  <c r="FII51" i="7" s="1"/>
  <c r="FIK51" i="7" s="1"/>
  <c r="FIM51" i="7" s="1"/>
  <c r="FIO51" i="7" s="1"/>
  <c r="FIQ51" i="7" s="1"/>
  <c r="FIS51" i="7" s="1"/>
  <c r="FIU51" i="7" s="1"/>
  <c r="FIW51" i="7" s="1"/>
  <c r="FIY51" i="7" s="1"/>
  <c r="FJA51" i="7" s="1"/>
  <c r="FJC51" i="7" s="1"/>
  <c r="FJE51" i="7" s="1"/>
  <c r="FJG51" i="7" s="1"/>
  <c r="FJI51" i="7" s="1"/>
  <c r="FJK51" i="7" s="1"/>
  <c r="FJM51" i="7" s="1"/>
  <c r="FJO51" i="7" s="1"/>
  <c r="FJQ51" i="7" s="1"/>
  <c r="FJS51" i="7" s="1"/>
  <c r="FJU51" i="7" s="1"/>
  <c r="FJW51" i="7" s="1"/>
  <c r="FJY51" i="7" s="1"/>
  <c r="FKA51" i="7" s="1"/>
  <c r="FKC51" i="7" s="1"/>
  <c r="FKE51" i="7" s="1"/>
  <c r="FKG51" i="7" s="1"/>
  <c r="FKI51" i="7" s="1"/>
  <c r="FKK51" i="7" s="1"/>
  <c r="FKM51" i="7" s="1"/>
  <c r="FKO51" i="7" s="1"/>
  <c r="FKQ51" i="7" s="1"/>
  <c r="FKS51" i="7" s="1"/>
  <c r="FKU51" i="7" s="1"/>
  <c r="FKW51" i="7" s="1"/>
  <c r="FKY51" i="7" s="1"/>
  <c r="FLA51" i="7" s="1"/>
  <c r="FLC51" i="7" s="1"/>
  <c r="FLE51" i="7" s="1"/>
  <c r="FLG51" i="7" s="1"/>
  <c r="FLI51" i="7" s="1"/>
  <c r="FLK51" i="7" s="1"/>
  <c r="FLM51" i="7" s="1"/>
  <c r="FLO51" i="7" s="1"/>
  <c r="FLQ51" i="7" s="1"/>
  <c r="FLS51" i="7" s="1"/>
  <c r="FLU51" i="7" s="1"/>
  <c r="FLW51" i="7" s="1"/>
  <c r="FLY51" i="7" s="1"/>
  <c r="FMA51" i="7" s="1"/>
  <c r="FMC51" i="7" s="1"/>
  <c r="FME51" i="7" s="1"/>
  <c r="FMG51" i="7" s="1"/>
  <c r="FMI51" i="7" s="1"/>
  <c r="FMK51" i="7" s="1"/>
  <c r="FMM51" i="7" s="1"/>
  <c r="FMO51" i="7" s="1"/>
  <c r="FMQ51" i="7" s="1"/>
  <c r="FMS51" i="7" s="1"/>
  <c r="FMU51" i="7" s="1"/>
  <c r="FMW51" i="7" s="1"/>
  <c r="FMY51" i="7" s="1"/>
  <c r="FNA51" i="7" s="1"/>
  <c r="FNC51" i="7" s="1"/>
  <c r="FNE51" i="7" s="1"/>
  <c r="FNG51" i="7" s="1"/>
  <c r="FNI51" i="7" s="1"/>
  <c r="FNK51" i="7" s="1"/>
  <c r="FNM51" i="7" s="1"/>
  <c r="FNO51" i="7" s="1"/>
  <c r="FNQ51" i="7" s="1"/>
  <c r="FNS51" i="7" s="1"/>
  <c r="FNU51" i="7" s="1"/>
  <c r="FNW51" i="7" s="1"/>
  <c r="FNY51" i="7" s="1"/>
  <c r="FOA51" i="7" s="1"/>
  <c r="FOC51" i="7" s="1"/>
  <c r="FOE51" i="7" s="1"/>
  <c r="FOG51" i="7" s="1"/>
  <c r="FOI51" i="7" s="1"/>
  <c r="FOK51" i="7" s="1"/>
  <c r="FOM51" i="7" s="1"/>
  <c r="FOO51" i="7" s="1"/>
  <c r="FOQ51" i="7" s="1"/>
  <c r="FOS51" i="7" s="1"/>
  <c r="FOU51" i="7" s="1"/>
  <c r="FOW51" i="7" s="1"/>
  <c r="FOY51" i="7" s="1"/>
  <c r="FPA51" i="7" s="1"/>
  <c r="FPC51" i="7" s="1"/>
  <c r="FPE51" i="7" s="1"/>
  <c r="FPG51" i="7" s="1"/>
  <c r="FPI51" i="7" s="1"/>
  <c r="FPK51" i="7" s="1"/>
  <c r="FPM51" i="7" s="1"/>
  <c r="FPO51" i="7" s="1"/>
  <c r="FPQ51" i="7" s="1"/>
  <c r="FPS51" i="7" s="1"/>
  <c r="FPU51" i="7" s="1"/>
  <c r="FPW51" i="7" s="1"/>
  <c r="FPY51" i="7" s="1"/>
  <c r="FQA51" i="7" s="1"/>
  <c r="FQC51" i="7" s="1"/>
  <c r="FQE51" i="7" s="1"/>
  <c r="FQG51" i="7" s="1"/>
  <c r="FQI51" i="7" s="1"/>
  <c r="FQK51" i="7" s="1"/>
  <c r="FQM51" i="7" s="1"/>
  <c r="FQO51" i="7" s="1"/>
  <c r="FQQ51" i="7" s="1"/>
  <c r="FQS51" i="7" s="1"/>
  <c r="FQU51" i="7" s="1"/>
  <c r="FQW51" i="7" s="1"/>
  <c r="FQY51" i="7" s="1"/>
  <c r="FRA51" i="7" s="1"/>
  <c r="FRC51" i="7" s="1"/>
  <c r="FRE51" i="7" s="1"/>
  <c r="FRG51" i="7" s="1"/>
  <c r="FRI51" i="7" s="1"/>
  <c r="FRK51" i="7" s="1"/>
  <c r="FRM51" i="7" s="1"/>
  <c r="FRO51" i="7" s="1"/>
  <c r="FRQ51" i="7" s="1"/>
  <c r="FRS51" i="7" s="1"/>
  <c r="FRU51" i="7" s="1"/>
  <c r="FRW51" i="7" s="1"/>
  <c r="FRY51" i="7" s="1"/>
  <c r="FSA51" i="7" s="1"/>
  <c r="FSC51" i="7" s="1"/>
  <c r="FSE51" i="7" s="1"/>
  <c r="FSG51" i="7" s="1"/>
  <c r="FSI51" i="7" s="1"/>
  <c r="FSK51" i="7" s="1"/>
  <c r="FSM51" i="7" s="1"/>
  <c r="FSO51" i="7" s="1"/>
  <c r="FSQ51" i="7" s="1"/>
  <c r="FSS51" i="7" s="1"/>
  <c r="FSU51" i="7" s="1"/>
  <c r="FSW51" i="7" s="1"/>
  <c r="FSY51" i="7" s="1"/>
  <c r="FTA51" i="7" s="1"/>
  <c r="FTC51" i="7" s="1"/>
  <c r="FTE51" i="7" s="1"/>
  <c r="FTG51" i="7" s="1"/>
  <c r="FTI51" i="7" s="1"/>
  <c r="FTK51" i="7" s="1"/>
  <c r="FTM51" i="7" s="1"/>
  <c r="FTO51" i="7" s="1"/>
  <c r="FTQ51" i="7" s="1"/>
  <c r="FTS51" i="7" s="1"/>
  <c r="FTU51" i="7" s="1"/>
  <c r="FTW51" i="7" s="1"/>
  <c r="FTY51" i="7" s="1"/>
  <c r="FUA51" i="7" s="1"/>
  <c r="FUC51" i="7" s="1"/>
  <c r="FUE51" i="7" s="1"/>
  <c r="FUG51" i="7" s="1"/>
  <c r="FUI51" i="7" s="1"/>
  <c r="FUK51" i="7" s="1"/>
  <c r="FUM51" i="7" s="1"/>
  <c r="FUO51" i="7" s="1"/>
  <c r="FUQ51" i="7" s="1"/>
  <c r="FUS51" i="7" s="1"/>
  <c r="FUU51" i="7" s="1"/>
  <c r="FUW51" i="7" s="1"/>
  <c r="FUY51" i="7" s="1"/>
  <c r="FVA51" i="7" s="1"/>
  <c r="FVC51" i="7" s="1"/>
  <c r="FVE51" i="7" s="1"/>
  <c r="FVG51" i="7" s="1"/>
  <c r="FVI51" i="7" s="1"/>
  <c r="FVK51" i="7" s="1"/>
  <c r="FVM51" i="7" s="1"/>
  <c r="FVO51" i="7" s="1"/>
  <c r="FVQ51" i="7" s="1"/>
  <c r="FVS51" i="7" s="1"/>
  <c r="FVU51" i="7" s="1"/>
  <c r="FVW51" i="7" s="1"/>
  <c r="FVY51" i="7" s="1"/>
  <c r="FWA51" i="7" s="1"/>
  <c r="FWC51" i="7" s="1"/>
  <c r="FWE51" i="7" s="1"/>
  <c r="FWG51" i="7" s="1"/>
  <c r="FWI51" i="7" s="1"/>
  <c r="FWK51" i="7" s="1"/>
  <c r="FWM51" i="7" s="1"/>
  <c r="FWO51" i="7" s="1"/>
  <c r="FWQ51" i="7" s="1"/>
  <c r="FWS51" i="7" s="1"/>
  <c r="FWU51" i="7" s="1"/>
  <c r="FWW51" i="7" s="1"/>
  <c r="FWY51" i="7" s="1"/>
  <c r="FXA51" i="7" s="1"/>
  <c r="FXC51" i="7" s="1"/>
  <c r="FXE51" i="7" s="1"/>
  <c r="FXG51" i="7" s="1"/>
  <c r="FXI51" i="7" s="1"/>
  <c r="FXK51" i="7" s="1"/>
  <c r="FXM51" i="7" s="1"/>
  <c r="FXO51" i="7" s="1"/>
  <c r="FXQ51" i="7" s="1"/>
  <c r="FXS51" i="7" s="1"/>
  <c r="FXU51" i="7" s="1"/>
  <c r="FXW51" i="7" s="1"/>
  <c r="FXY51" i="7" s="1"/>
  <c r="FYA51" i="7" s="1"/>
  <c r="FYC51" i="7" s="1"/>
  <c r="FYE51" i="7" s="1"/>
  <c r="FYG51" i="7" s="1"/>
  <c r="FYI51" i="7" s="1"/>
  <c r="FYK51" i="7" s="1"/>
  <c r="FYM51" i="7" s="1"/>
  <c r="FYO51" i="7" s="1"/>
  <c r="FYQ51" i="7" s="1"/>
  <c r="FYS51" i="7" s="1"/>
  <c r="FYU51" i="7" s="1"/>
  <c r="FYW51" i="7" s="1"/>
  <c r="FYY51" i="7" s="1"/>
  <c r="FZA51" i="7" s="1"/>
  <c r="FZC51" i="7" s="1"/>
  <c r="FZE51" i="7" s="1"/>
  <c r="FZG51" i="7" s="1"/>
  <c r="FZI51" i="7" s="1"/>
  <c r="FZK51" i="7" s="1"/>
  <c r="FZM51" i="7" s="1"/>
  <c r="FZO51" i="7" s="1"/>
  <c r="FZQ51" i="7" s="1"/>
  <c r="FZS51" i="7" s="1"/>
  <c r="FZU51" i="7" s="1"/>
  <c r="FZW51" i="7" s="1"/>
  <c r="FZY51" i="7" s="1"/>
  <c r="GAA51" i="7" s="1"/>
  <c r="GAC51" i="7" s="1"/>
  <c r="GAE51" i="7" s="1"/>
  <c r="GAG51" i="7" s="1"/>
  <c r="GAI51" i="7" s="1"/>
  <c r="GAK51" i="7" s="1"/>
  <c r="GAM51" i="7" s="1"/>
  <c r="GAO51" i="7" s="1"/>
  <c r="GAQ51" i="7" s="1"/>
  <c r="GAS51" i="7" s="1"/>
  <c r="GAU51" i="7" s="1"/>
  <c r="GAW51" i="7" s="1"/>
  <c r="GAY51" i="7" s="1"/>
  <c r="GBA51" i="7" s="1"/>
  <c r="GBC51" i="7" s="1"/>
  <c r="GBE51" i="7" s="1"/>
  <c r="GBG51" i="7" s="1"/>
  <c r="GBI51" i="7" s="1"/>
  <c r="GBK51" i="7" s="1"/>
  <c r="GBM51" i="7" s="1"/>
  <c r="GBO51" i="7" s="1"/>
  <c r="GBQ51" i="7" s="1"/>
  <c r="GBS51" i="7" s="1"/>
  <c r="GBU51" i="7" s="1"/>
  <c r="GBW51" i="7" s="1"/>
  <c r="GBY51" i="7" s="1"/>
  <c r="GCA51" i="7" s="1"/>
  <c r="GCC51" i="7" s="1"/>
  <c r="GCE51" i="7" s="1"/>
  <c r="GCG51" i="7" s="1"/>
  <c r="GCI51" i="7" s="1"/>
  <c r="GCK51" i="7" s="1"/>
  <c r="GCM51" i="7" s="1"/>
  <c r="GCO51" i="7" s="1"/>
  <c r="GCQ51" i="7" s="1"/>
  <c r="GCS51" i="7" s="1"/>
  <c r="GCU51" i="7" s="1"/>
  <c r="GCW51" i="7" s="1"/>
  <c r="GCY51" i="7" s="1"/>
  <c r="GDA51" i="7" s="1"/>
  <c r="GDC51" i="7" s="1"/>
  <c r="GDE51" i="7" s="1"/>
  <c r="GDG51" i="7" s="1"/>
  <c r="GDI51" i="7" s="1"/>
  <c r="GDK51" i="7" s="1"/>
  <c r="GDM51" i="7" s="1"/>
  <c r="GDO51" i="7" s="1"/>
  <c r="GDQ51" i="7" s="1"/>
  <c r="GDS51" i="7" s="1"/>
  <c r="GDU51" i="7" s="1"/>
  <c r="GDW51" i="7" s="1"/>
  <c r="GDY51" i="7" s="1"/>
  <c r="GEA51" i="7" s="1"/>
  <c r="GEC51" i="7" s="1"/>
  <c r="GEE51" i="7" s="1"/>
  <c r="GEG51" i="7" s="1"/>
  <c r="GEI51" i="7" s="1"/>
  <c r="GEK51" i="7" s="1"/>
  <c r="GEM51" i="7" s="1"/>
  <c r="GEO51" i="7" s="1"/>
  <c r="GEQ51" i="7" s="1"/>
  <c r="GES51" i="7" s="1"/>
  <c r="GEU51" i="7" s="1"/>
  <c r="GEW51" i="7" s="1"/>
  <c r="GEY51" i="7" s="1"/>
  <c r="GFA51" i="7" s="1"/>
  <c r="GFC51" i="7" s="1"/>
  <c r="GFE51" i="7" s="1"/>
  <c r="GFG51" i="7" s="1"/>
  <c r="GFI51" i="7" s="1"/>
  <c r="GFK51" i="7" s="1"/>
  <c r="GFM51" i="7" s="1"/>
  <c r="GFO51" i="7" s="1"/>
  <c r="GFQ51" i="7" s="1"/>
  <c r="GFS51" i="7" s="1"/>
  <c r="GFU51" i="7" s="1"/>
  <c r="GFW51" i="7" s="1"/>
  <c r="GFY51" i="7" s="1"/>
  <c r="GGA51" i="7" s="1"/>
  <c r="GGC51" i="7" s="1"/>
  <c r="GGE51" i="7" s="1"/>
  <c r="GGG51" i="7" s="1"/>
  <c r="GGI51" i="7" s="1"/>
  <c r="GGK51" i="7" s="1"/>
  <c r="GGM51" i="7" s="1"/>
  <c r="GGO51" i="7" s="1"/>
  <c r="GGQ51" i="7" s="1"/>
  <c r="GGS51" i="7" s="1"/>
  <c r="GGU51" i="7" s="1"/>
  <c r="GGW51" i="7" s="1"/>
  <c r="GGY51" i="7" s="1"/>
  <c r="GHA51" i="7" s="1"/>
  <c r="GHC51" i="7" s="1"/>
  <c r="GHE51" i="7" s="1"/>
  <c r="GHG51" i="7" s="1"/>
  <c r="GHI51" i="7" s="1"/>
  <c r="GHK51" i="7" s="1"/>
  <c r="GHM51" i="7" s="1"/>
  <c r="GHO51" i="7" s="1"/>
  <c r="GHQ51" i="7" s="1"/>
  <c r="GHS51" i="7" s="1"/>
  <c r="GHU51" i="7" s="1"/>
  <c r="GHW51" i="7" s="1"/>
  <c r="GHY51" i="7" s="1"/>
  <c r="GIA51" i="7" s="1"/>
  <c r="GIC51" i="7" s="1"/>
  <c r="GIE51" i="7" s="1"/>
  <c r="GIG51" i="7" s="1"/>
  <c r="GII51" i="7" s="1"/>
  <c r="GIK51" i="7" s="1"/>
  <c r="GIM51" i="7" s="1"/>
  <c r="GIO51" i="7" s="1"/>
  <c r="GIQ51" i="7" s="1"/>
  <c r="GIS51" i="7" s="1"/>
  <c r="GIU51" i="7" s="1"/>
  <c r="GIW51" i="7" s="1"/>
  <c r="GIY51" i="7" s="1"/>
  <c r="GJA51" i="7" s="1"/>
  <c r="GJC51" i="7" s="1"/>
  <c r="GJE51" i="7" s="1"/>
  <c r="GJG51" i="7" s="1"/>
  <c r="GJI51" i="7" s="1"/>
  <c r="GJK51" i="7" s="1"/>
  <c r="GJM51" i="7" s="1"/>
  <c r="GJO51" i="7" s="1"/>
  <c r="GJQ51" i="7" s="1"/>
  <c r="GJS51" i="7" s="1"/>
  <c r="GJU51" i="7" s="1"/>
  <c r="GJW51" i="7" s="1"/>
  <c r="GJY51" i="7" s="1"/>
  <c r="GKA51" i="7" s="1"/>
  <c r="GKC51" i="7" s="1"/>
  <c r="GKE51" i="7" s="1"/>
  <c r="GKG51" i="7" s="1"/>
  <c r="GKI51" i="7" s="1"/>
  <c r="GKK51" i="7" s="1"/>
  <c r="GKM51" i="7" s="1"/>
  <c r="GKO51" i="7" s="1"/>
  <c r="GKQ51" i="7" s="1"/>
  <c r="GKS51" i="7" s="1"/>
  <c r="GKU51" i="7" s="1"/>
  <c r="GKW51" i="7" s="1"/>
  <c r="GKY51" i="7" s="1"/>
  <c r="GLA51" i="7" s="1"/>
  <c r="GLC51" i="7" s="1"/>
  <c r="GLE51" i="7" s="1"/>
  <c r="GLG51" i="7" s="1"/>
  <c r="GLI51" i="7" s="1"/>
  <c r="GLK51" i="7" s="1"/>
  <c r="GLM51" i="7" s="1"/>
  <c r="GLO51" i="7" s="1"/>
  <c r="GLQ51" i="7" s="1"/>
  <c r="GLS51" i="7" s="1"/>
  <c r="GLU51" i="7" s="1"/>
  <c r="GLW51" i="7" s="1"/>
  <c r="GLY51" i="7" s="1"/>
  <c r="GMA51" i="7" s="1"/>
  <c r="GMC51" i="7" s="1"/>
  <c r="GME51" i="7" s="1"/>
  <c r="GMG51" i="7" s="1"/>
  <c r="GMI51" i="7" s="1"/>
  <c r="GMK51" i="7" s="1"/>
  <c r="GMM51" i="7" s="1"/>
  <c r="GMO51" i="7" s="1"/>
  <c r="GMQ51" i="7" s="1"/>
  <c r="GMS51" i="7" s="1"/>
  <c r="GMU51" i="7" s="1"/>
  <c r="GMW51" i="7" s="1"/>
  <c r="GMY51" i="7" s="1"/>
  <c r="GNA51" i="7" s="1"/>
  <c r="GNC51" i="7" s="1"/>
  <c r="GNE51" i="7" s="1"/>
  <c r="GNG51" i="7" s="1"/>
  <c r="GNI51" i="7" s="1"/>
  <c r="GNK51" i="7" s="1"/>
  <c r="GNM51" i="7" s="1"/>
  <c r="GNO51" i="7" s="1"/>
  <c r="GNQ51" i="7" s="1"/>
  <c r="GNS51" i="7" s="1"/>
  <c r="GNU51" i="7" s="1"/>
  <c r="GNW51" i="7" s="1"/>
  <c r="GNY51" i="7" s="1"/>
  <c r="GOA51" i="7" s="1"/>
  <c r="GOC51" i="7" s="1"/>
  <c r="GOE51" i="7" s="1"/>
  <c r="GOG51" i="7" s="1"/>
  <c r="GOI51" i="7" s="1"/>
  <c r="GOK51" i="7" s="1"/>
  <c r="GOM51" i="7" s="1"/>
  <c r="GOO51" i="7" s="1"/>
  <c r="GOQ51" i="7" s="1"/>
  <c r="GOS51" i="7" s="1"/>
  <c r="GOU51" i="7" s="1"/>
  <c r="GOW51" i="7" s="1"/>
  <c r="GOY51" i="7" s="1"/>
  <c r="GPA51" i="7" s="1"/>
  <c r="GPC51" i="7" s="1"/>
  <c r="GPE51" i="7" s="1"/>
  <c r="GPG51" i="7" s="1"/>
  <c r="GPI51" i="7" s="1"/>
  <c r="GPK51" i="7" s="1"/>
  <c r="GPM51" i="7" s="1"/>
  <c r="GPO51" i="7" s="1"/>
  <c r="GPQ51" i="7" s="1"/>
  <c r="GPS51" i="7" s="1"/>
  <c r="GPU51" i="7" s="1"/>
  <c r="GPW51" i="7" s="1"/>
  <c r="GPY51" i="7" s="1"/>
  <c r="GQA51" i="7" s="1"/>
  <c r="GQC51" i="7" s="1"/>
  <c r="GQE51" i="7" s="1"/>
  <c r="GQG51" i="7" s="1"/>
  <c r="GQI51" i="7" s="1"/>
  <c r="GQK51" i="7" s="1"/>
  <c r="GQM51" i="7" s="1"/>
  <c r="GQO51" i="7" s="1"/>
  <c r="GQQ51" i="7" s="1"/>
  <c r="GQS51" i="7" s="1"/>
  <c r="GQU51" i="7" s="1"/>
  <c r="GQW51" i="7" s="1"/>
  <c r="GQY51" i="7" s="1"/>
  <c r="GRA51" i="7" s="1"/>
  <c r="GRC51" i="7" s="1"/>
  <c r="GRE51" i="7" s="1"/>
  <c r="GRG51" i="7" s="1"/>
  <c r="GRI51" i="7" s="1"/>
  <c r="GRK51" i="7" s="1"/>
  <c r="GRM51" i="7" s="1"/>
  <c r="GRO51" i="7" s="1"/>
  <c r="GRQ51" i="7" s="1"/>
  <c r="GRS51" i="7" s="1"/>
  <c r="GRU51" i="7" s="1"/>
  <c r="GRW51" i="7" s="1"/>
  <c r="GRY51" i="7" s="1"/>
  <c r="GSA51" i="7" s="1"/>
  <c r="GSC51" i="7" s="1"/>
  <c r="GSE51" i="7" s="1"/>
  <c r="GSG51" i="7" s="1"/>
  <c r="GSI51" i="7" s="1"/>
  <c r="GSK51" i="7" s="1"/>
  <c r="GSM51" i="7" s="1"/>
  <c r="GSO51" i="7" s="1"/>
  <c r="GSQ51" i="7" s="1"/>
  <c r="GSS51" i="7" s="1"/>
  <c r="GSU51" i="7" s="1"/>
  <c r="GSW51" i="7" s="1"/>
  <c r="GSY51" i="7" s="1"/>
  <c r="GTA51" i="7" s="1"/>
  <c r="GTC51" i="7" s="1"/>
  <c r="GTE51" i="7" s="1"/>
  <c r="GTG51" i="7" s="1"/>
  <c r="GTI51" i="7" s="1"/>
  <c r="GTK51" i="7" s="1"/>
  <c r="GTM51" i="7" s="1"/>
  <c r="GTO51" i="7" s="1"/>
  <c r="GTQ51" i="7" s="1"/>
  <c r="GTS51" i="7" s="1"/>
  <c r="GTU51" i="7" s="1"/>
  <c r="GTW51" i="7" s="1"/>
  <c r="GTY51" i="7" s="1"/>
  <c r="GUA51" i="7" s="1"/>
  <c r="GUC51" i="7" s="1"/>
  <c r="GUE51" i="7" s="1"/>
  <c r="GUG51" i="7" s="1"/>
  <c r="GUI51" i="7" s="1"/>
  <c r="GUK51" i="7" s="1"/>
  <c r="GUM51" i="7" s="1"/>
  <c r="GUO51" i="7" s="1"/>
  <c r="GUQ51" i="7" s="1"/>
  <c r="GUS51" i="7" s="1"/>
  <c r="GUU51" i="7" s="1"/>
  <c r="GUW51" i="7" s="1"/>
  <c r="GUY51" i="7" s="1"/>
  <c r="GVA51" i="7" s="1"/>
  <c r="GVC51" i="7" s="1"/>
  <c r="GVE51" i="7" s="1"/>
  <c r="GVG51" i="7" s="1"/>
  <c r="GVI51" i="7" s="1"/>
  <c r="GVK51" i="7" s="1"/>
  <c r="GVM51" i="7" s="1"/>
  <c r="GVO51" i="7" s="1"/>
  <c r="GVQ51" i="7" s="1"/>
  <c r="GVS51" i="7" s="1"/>
  <c r="GVU51" i="7" s="1"/>
  <c r="GVW51" i="7" s="1"/>
  <c r="GVY51" i="7" s="1"/>
  <c r="GWA51" i="7" s="1"/>
  <c r="GWC51" i="7" s="1"/>
  <c r="GWE51" i="7" s="1"/>
  <c r="GWG51" i="7" s="1"/>
  <c r="GWI51" i="7" s="1"/>
  <c r="GWK51" i="7" s="1"/>
  <c r="GWM51" i="7" s="1"/>
  <c r="GWO51" i="7" s="1"/>
  <c r="GWQ51" i="7" s="1"/>
  <c r="GWS51" i="7" s="1"/>
  <c r="GWU51" i="7" s="1"/>
  <c r="GWW51" i="7" s="1"/>
  <c r="GWY51" i="7" s="1"/>
  <c r="GXA51" i="7" s="1"/>
  <c r="GXC51" i="7" s="1"/>
  <c r="GXE51" i="7" s="1"/>
  <c r="GXG51" i="7" s="1"/>
  <c r="GXI51" i="7" s="1"/>
  <c r="GXK51" i="7" s="1"/>
  <c r="GXM51" i="7" s="1"/>
  <c r="GXO51" i="7" s="1"/>
  <c r="GXQ51" i="7" s="1"/>
  <c r="GXS51" i="7" s="1"/>
  <c r="GXU51" i="7" s="1"/>
  <c r="GXW51" i="7" s="1"/>
  <c r="GXY51" i="7" s="1"/>
  <c r="GYA51" i="7" s="1"/>
  <c r="GYC51" i="7" s="1"/>
  <c r="GYE51" i="7" s="1"/>
  <c r="GYG51" i="7" s="1"/>
  <c r="GYI51" i="7" s="1"/>
  <c r="GYK51" i="7" s="1"/>
  <c r="GYM51" i="7" s="1"/>
  <c r="GYO51" i="7" s="1"/>
  <c r="GYQ51" i="7" s="1"/>
  <c r="GYS51" i="7" s="1"/>
  <c r="GYU51" i="7" s="1"/>
  <c r="GYW51" i="7" s="1"/>
  <c r="GYY51" i="7" s="1"/>
  <c r="GZA51" i="7" s="1"/>
  <c r="GZC51" i="7" s="1"/>
  <c r="GZE51" i="7" s="1"/>
  <c r="GZG51" i="7" s="1"/>
  <c r="GZI51" i="7" s="1"/>
  <c r="GZK51" i="7" s="1"/>
  <c r="GZM51" i="7" s="1"/>
  <c r="GZO51" i="7" s="1"/>
  <c r="GZQ51" i="7" s="1"/>
  <c r="GZS51" i="7" s="1"/>
  <c r="GZU51" i="7" s="1"/>
  <c r="GZW51" i="7" s="1"/>
  <c r="GZY51" i="7" s="1"/>
  <c r="HAA51" i="7" s="1"/>
  <c r="HAC51" i="7" s="1"/>
  <c r="HAE51" i="7" s="1"/>
  <c r="HAG51" i="7" s="1"/>
  <c r="HAI51" i="7" s="1"/>
  <c r="HAK51" i="7" s="1"/>
  <c r="HAM51" i="7" s="1"/>
  <c r="HAO51" i="7" s="1"/>
  <c r="HAQ51" i="7" s="1"/>
  <c r="HAS51" i="7" s="1"/>
  <c r="HAU51" i="7" s="1"/>
  <c r="HAW51" i="7" s="1"/>
  <c r="HAY51" i="7" s="1"/>
  <c r="HBA51" i="7" s="1"/>
  <c r="HBC51" i="7" s="1"/>
  <c r="HBE51" i="7" s="1"/>
  <c r="HBG51" i="7" s="1"/>
  <c r="HBI51" i="7" s="1"/>
  <c r="HBK51" i="7" s="1"/>
  <c r="HBM51" i="7" s="1"/>
  <c r="HBO51" i="7" s="1"/>
  <c r="HBQ51" i="7" s="1"/>
  <c r="HBS51" i="7" s="1"/>
  <c r="HBU51" i="7" s="1"/>
  <c r="HBW51" i="7" s="1"/>
  <c r="HBY51" i="7" s="1"/>
  <c r="HCA51" i="7" s="1"/>
  <c r="HCC51" i="7" s="1"/>
  <c r="HCE51" i="7" s="1"/>
  <c r="HCG51" i="7" s="1"/>
  <c r="HCI51" i="7" s="1"/>
  <c r="HCK51" i="7" s="1"/>
  <c r="HCM51" i="7" s="1"/>
  <c r="HCO51" i="7" s="1"/>
  <c r="HCQ51" i="7" s="1"/>
  <c r="HCS51" i="7" s="1"/>
  <c r="HCU51" i="7" s="1"/>
  <c r="HCW51" i="7" s="1"/>
  <c r="HCY51" i="7" s="1"/>
  <c r="HDA51" i="7" s="1"/>
  <c r="HDC51" i="7" s="1"/>
  <c r="HDE51" i="7" s="1"/>
  <c r="HDG51" i="7" s="1"/>
  <c r="HDI51" i="7" s="1"/>
  <c r="HDK51" i="7" s="1"/>
  <c r="HDM51" i="7" s="1"/>
  <c r="HDO51" i="7" s="1"/>
  <c r="HDQ51" i="7" s="1"/>
  <c r="HDS51" i="7" s="1"/>
  <c r="HDU51" i="7" s="1"/>
  <c r="HDW51" i="7" s="1"/>
  <c r="HDY51" i="7" s="1"/>
  <c r="HEA51" i="7" s="1"/>
  <c r="HEC51" i="7" s="1"/>
  <c r="HEE51" i="7" s="1"/>
  <c r="HEG51" i="7" s="1"/>
  <c r="HEI51" i="7" s="1"/>
  <c r="HEK51" i="7" s="1"/>
  <c r="HEM51" i="7" s="1"/>
  <c r="HEO51" i="7" s="1"/>
  <c r="HEQ51" i="7" s="1"/>
  <c r="HES51" i="7" s="1"/>
  <c r="HEU51" i="7" s="1"/>
  <c r="HEW51" i="7" s="1"/>
  <c r="HEY51" i="7" s="1"/>
  <c r="HFA51" i="7" s="1"/>
  <c r="HFC51" i="7" s="1"/>
  <c r="HFE51" i="7" s="1"/>
  <c r="HFG51" i="7" s="1"/>
  <c r="HFI51" i="7" s="1"/>
  <c r="HFK51" i="7" s="1"/>
  <c r="HFM51" i="7" s="1"/>
  <c r="HFO51" i="7" s="1"/>
  <c r="HFQ51" i="7" s="1"/>
  <c r="HFS51" i="7" s="1"/>
  <c r="HFU51" i="7" s="1"/>
  <c r="HFW51" i="7" s="1"/>
  <c r="HFY51" i="7" s="1"/>
  <c r="HGA51" i="7" s="1"/>
  <c r="HGC51" i="7" s="1"/>
  <c r="HGE51" i="7" s="1"/>
  <c r="HGG51" i="7" s="1"/>
  <c r="HGI51" i="7" s="1"/>
  <c r="HGK51" i="7" s="1"/>
  <c r="HGM51" i="7" s="1"/>
  <c r="HGO51" i="7" s="1"/>
  <c r="HGQ51" i="7" s="1"/>
  <c r="HGS51" i="7" s="1"/>
  <c r="HGU51" i="7" s="1"/>
  <c r="HGW51" i="7" s="1"/>
  <c r="HGY51" i="7" s="1"/>
  <c r="HHA51" i="7" s="1"/>
  <c r="HHC51" i="7" s="1"/>
  <c r="HHE51" i="7" s="1"/>
  <c r="HHG51" i="7" s="1"/>
  <c r="HHI51" i="7" s="1"/>
  <c r="HHK51" i="7" s="1"/>
  <c r="HHM51" i="7" s="1"/>
  <c r="HHO51" i="7" s="1"/>
  <c r="HHQ51" i="7" s="1"/>
  <c r="HHS51" i="7" s="1"/>
  <c r="HHU51" i="7" s="1"/>
  <c r="HHW51" i="7" s="1"/>
  <c r="HHY51" i="7" s="1"/>
  <c r="HIA51" i="7" s="1"/>
  <c r="HIC51" i="7" s="1"/>
  <c r="HIE51" i="7" s="1"/>
  <c r="HIG51" i="7" s="1"/>
  <c r="HII51" i="7" s="1"/>
  <c r="HIK51" i="7" s="1"/>
  <c r="HIM51" i="7" s="1"/>
  <c r="HIO51" i="7" s="1"/>
  <c r="HIQ51" i="7" s="1"/>
  <c r="HIS51" i="7" s="1"/>
  <c r="HIU51" i="7" s="1"/>
  <c r="HIW51" i="7" s="1"/>
  <c r="HIY51" i="7" s="1"/>
  <c r="HJA51" i="7" s="1"/>
  <c r="HJC51" i="7" s="1"/>
  <c r="HJE51" i="7" s="1"/>
  <c r="HJG51" i="7" s="1"/>
  <c r="HJI51" i="7" s="1"/>
  <c r="HJK51" i="7" s="1"/>
  <c r="HJM51" i="7" s="1"/>
  <c r="HJO51" i="7" s="1"/>
  <c r="HJQ51" i="7" s="1"/>
  <c r="HJS51" i="7" s="1"/>
  <c r="HJU51" i="7" s="1"/>
  <c r="HJW51" i="7" s="1"/>
  <c r="HJY51" i="7" s="1"/>
  <c r="HKA51" i="7" s="1"/>
  <c r="HKC51" i="7" s="1"/>
  <c r="HKE51" i="7" s="1"/>
  <c r="HKG51" i="7" s="1"/>
  <c r="HKI51" i="7" s="1"/>
  <c r="HKK51" i="7" s="1"/>
  <c r="HKM51" i="7" s="1"/>
  <c r="HKO51" i="7" s="1"/>
  <c r="HKQ51" i="7" s="1"/>
  <c r="HKS51" i="7" s="1"/>
  <c r="HKU51" i="7" s="1"/>
  <c r="HKW51" i="7" s="1"/>
  <c r="HKY51" i="7" s="1"/>
  <c r="HLA51" i="7" s="1"/>
  <c r="HLC51" i="7" s="1"/>
  <c r="HLE51" i="7" s="1"/>
  <c r="HLG51" i="7" s="1"/>
  <c r="HLI51" i="7" s="1"/>
  <c r="HLK51" i="7" s="1"/>
  <c r="HLM51" i="7" s="1"/>
  <c r="HLO51" i="7" s="1"/>
  <c r="HLQ51" i="7" s="1"/>
  <c r="HLS51" i="7" s="1"/>
  <c r="HLU51" i="7" s="1"/>
  <c r="HLW51" i="7" s="1"/>
  <c r="HLY51" i="7" s="1"/>
  <c r="HMA51" i="7" s="1"/>
  <c r="HMC51" i="7" s="1"/>
  <c r="HME51" i="7" s="1"/>
  <c r="HMG51" i="7" s="1"/>
  <c r="HMI51" i="7" s="1"/>
  <c r="HMK51" i="7" s="1"/>
  <c r="HMM51" i="7" s="1"/>
  <c r="HMO51" i="7" s="1"/>
  <c r="HMQ51" i="7" s="1"/>
  <c r="HMS51" i="7" s="1"/>
  <c r="HMU51" i="7" s="1"/>
  <c r="HMW51" i="7" s="1"/>
  <c r="HMY51" i="7" s="1"/>
  <c r="HNA51" i="7" s="1"/>
  <c r="HNC51" i="7" s="1"/>
  <c r="HNE51" i="7" s="1"/>
  <c r="HNG51" i="7" s="1"/>
  <c r="HNI51" i="7" s="1"/>
  <c r="HNK51" i="7" s="1"/>
  <c r="HNM51" i="7" s="1"/>
  <c r="HNO51" i="7" s="1"/>
  <c r="HNQ51" i="7" s="1"/>
  <c r="HNS51" i="7" s="1"/>
  <c r="HNU51" i="7" s="1"/>
  <c r="HNW51" i="7" s="1"/>
  <c r="HNY51" i="7" s="1"/>
  <c r="HOA51" i="7" s="1"/>
  <c r="HOC51" i="7" s="1"/>
  <c r="HOE51" i="7" s="1"/>
  <c r="HOG51" i="7" s="1"/>
  <c r="HOI51" i="7" s="1"/>
  <c r="HOK51" i="7" s="1"/>
  <c r="HOM51" i="7" s="1"/>
  <c r="HOO51" i="7" s="1"/>
  <c r="HOQ51" i="7" s="1"/>
  <c r="HOS51" i="7" s="1"/>
  <c r="HOU51" i="7" s="1"/>
  <c r="HOW51" i="7" s="1"/>
  <c r="HOY51" i="7" s="1"/>
  <c r="HPA51" i="7" s="1"/>
  <c r="HPC51" i="7" s="1"/>
  <c r="HPE51" i="7" s="1"/>
  <c r="HPG51" i="7" s="1"/>
  <c r="HPI51" i="7" s="1"/>
  <c r="HPK51" i="7" s="1"/>
  <c r="HPM51" i="7" s="1"/>
  <c r="HPO51" i="7" s="1"/>
  <c r="HPQ51" i="7" s="1"/>
  <c r="HPS51" i="7" s="1"/>
  <c r="HPU51" i="7" s="1"/>
  <c r="HPW51" i="7" s="1"/>
  <c r="HPY51" i="7" s="1"/>
  <c r="HQA51" i="7" s="1"/>
  <c r="HQC51" i="7" s="1"/>
  <c r="HQE51" i="7" s="1"/>
  <c r="HQG51" i="7" s="1"/>
  <c r="HQI51" i="7" s="1"/>
  <c r="HQK51" i="7" s="1"/>
  <c r="HQM51" i="7" s="1"/>
  <c r="HQO51" i="7" s="1"/>
  <c r="HQQ51" i="7" s="1"/>
  <c r="HQS51" i="7" s="1"/>
  <c r="HQU51" i="7" s="1"/>
  <c r="HQW51" i="7" s="1"/>
  <c r="HQY51" i="7" s="1"/>
  <c r="HRA51" i="7" s="1"/>
  <c r="HRC51" i="7" s="1"/>
  <c r="HRE51" i="7" s="1"/>
  <c r="HRG51" i="7" s="1"/>
  <c r="HRI51" i="7" s="1"/>
  <c r="HRK51" i="7" s="1"/>
  <c r="HRM51" i="7" s="1"/>
  <c r="HRO51" i="7" s="1"/>
  <c r="HRQ51" i="7" s="1"/>
  <c r="HRS51" i="7" s="1"/>
  <c r="HRU51" i="7" s="1"/>
  <c r="HRW51" i="7" s="1"/>
  <c r="HRY51" i="7" s="1"/>
  <c r="HSA51" i="7" s="1"/>
  <c r="HSC51" i="7" s="1"/>
  <c r="HSE51" i="7" s="1"/>
  <c r="HSG51" i="7" s="1"/>
  <c r="HSI51" i="7" s="1"/>
  <c r="HSK51" i="7" s="1"/>
  <c r="HSM51" i="7" s="1"/>
  <c r="HSO51" i="7" s="1"/>
  <c r="HSQ51" i="7" s="1"/>
  <c r="HSS51" i="7" s="1"/>
  <c r="HSU51" i="7" s="1"/>
  <c r="HSW51" i="7" s="1"/>
  <c r="HSY51" i="7" s="1"/>
  <c r="HTA51" i="7" s="1"/>
  <c r="HTC51" i="7" s="1"/>
  <c r="HTE51" i="7" s="1"/>
  <c r="HTG51" i="7" s="1"/>
  <c r="HTI51" i="7" s="1"/>
  <c r="HTK51" i="7" s="1"/>
  <c r="HTM51" i="7" s="1"/>
  <c r="HTO51" i="7" s="1"/>
  <c r="HTQ51" i="7" s="1"/>
  <c r="HTS51" i="7" s="1"/>
  <c r="HTU51" i="7" s="1"/>
  <c r="HTW51" i="7" s="1"/>
  <c r="HTY51" i="7" s="1"/>
  <c r="HUA51" i="7" s="1"/>
  <c r="HUC51" i="7" s="1"/>
  <c r="HUE51" i="7" s="1"/>
  <c r="HUG51" i="7" s="1"/>
  <c r="HUI51" i="7" s="1"/>
  <c r="HUK51" i="7" s="1"/>
  <c r="HUM51" i="7" s="1"/>
  <c r="HUO51" i="7" s="1"/>
  <c r="HUQ51" i="7" s="1"/>
  <c r="HUS51" i="7" s="1"/>
  <c r="HUU51" i="7" s="1"/>
  <c r="HUW51" i="7" s="1"/>
  <c r="HUY51" i="7" s="1"/>
  <c r="HVA51" i="7" s="1"/>
  <c r="HVC51" i="7" s="1"/>
  <c r="HVE51" i="7" s="1"/>
  <c r="HVG51" i="7" s="1"/>
  <c r="HVI51" i="7" s="1"/>
  <c r="HVK51" i="7" s="1"/>
  <c r="HVM51" i="7" s="1"/>
  <c r="HVO51" i="7" s="1"/>
  <c r="HVQ51" i="7" s="1"/>
  <c r="HVS51" i="7" s="1"/>
  <c r="HVU51" i="7" s="1"/>
  <c r="HVW51" i="7" s="1"/>
  <c r="HVY51" i="7" s="1"/>
  <c r="HWA51" i="7" s="1"/>
  <c r="HWC51" i="7" s="1"/>
  <c r="HWE51" i="7" s="1"/>
  <c r="HWG51" i="7" s="1"/>
  <c r="HWI51" i="7" s="1"/>
  <c r="HWK51" i="7" s="1"/>
  <c r="HWM51" i="7" s="1"/>
  <c r="HWO51" i="7" s="1"/>
  <c r="HWQ51" i="7" s="1"/>
  <c r="HWS51" i="7" s="1"/>
  <c r="HWU51" i="7" s="1"/>
  <c r="HWW51" i="7" s="1"/>
  <c r="HWY51" i="7" s="1"/>
  <c r="HXA51" i="7" s="1"/>
  <c r="HXC51" i="7" s="1"/>
  <c r="HXE51" i="7" s="1"/>
  <c r="HXG51" i="7" s="1"/>
  <c r="HXI51" i="7" s="1"/>
  <c r="HXK51" i="7" s="1"/>
  <c r="HXM51" i="7" s="1"/>
  <c r="HXO51" i="7" s="1"/>
  <c r="HXQ51" i="7" s="1"/>
  <c r="HXS51" i="7" s="1"/>
  <c r="HXU51" i="7" s="1"/>
  <c r="HXW51" i="7" s="1"/>
  <c r="HXY51" i="7" s="1"/>
  <c r="HYA51" i="7" s="1"/>
  <c r="HYC51" i="7" s="1"/>
  <c r="HYE51" i="7" s="1"/>
  <c r="HYG51" i="7" s="1"/>
  <c r="HYI51" i="7" s="1"/>
  <c r="HYK51" i="7" s="1"/>
  <c r="HYM51" i="7" s="1"/>
  <c r="HYO51" i="7" s="1"/>
  <c r="HYQ51" i="7" s="1"/>
  <c r="HYS51" i="7" s="1"/>
  <c r="HYU51" i="7" s="1"/>
  <c r="HYW51" i="7" s="1"/>
  <c r="HYY51" i="7" s="1"/>
  <c r="HZA51" i="7" s="1"/>
  <c r="HZC51" i="7" s="1"/>
  <c r="HZE51" i="7" s="1"/>
  <c r="HZG51" i="7" s="1"/>
  <c r="HZI51" i="7" s="1"/>
  <c r="HZK51" i="7" s="1"/>
  <c r="HZM51" i="7" s="1"/>
  <c r="HZO51" i="7" s="1"/>
  <c r="HZQ51" i="7" s="1"/>
  <c r="HZS51" i="7" s="1"/>
  <c r="HZU51" i="7" s="1"/>
  <c r="HZW51" i="7" s="1"/>
  <c r="HZY51" i="7" s="1"/>
  <c r="IAA51" i="7" s="1"/>
  <c r="IAC51" i="7" s="1"/>
  <c r="IAE51" i="7" s="1"/>
  <c r="IAG51" i="7" s="1"/>
  <c r="IAI51" i="7" s="1"/>
  <c r="IAK51" i="7" s="1"/>
  <c r="IAM51" i="7" s="1"/>
  <c r="IAO51" i="7" s="1"/>
  <c r="IAQ51" i="7" s="1"/>
  <c r="IAS51" i="7" s="1"/>
  <c r="IAU51" i="7" s="1"/>
  <c r="IAW51" i="7" s="1"/>
  <c r="IAY51" i="7" s="1"/>
  <c r="IBA51" i="7" s="1"/>
  <c r="IBC51" i="7" s="1"/>
  <c r="IBE51" i="7" s="1"/>
  <c r="IBG51" i="7" s="1"/>
  <c r="IBI51" i="7" s="1"/>
  <c r="IBK51" i="7" s="1"/>
  <c r="IBM51" i="7" s="1"/>
  <c r="IBO51" i="7" s="1"/>
  <c r="IBQ51" i="7" s="1"/>
  <c r="IBS51" i="7" s="1"/>
  <c r="IBU51" i="7" s="1"/>
  <c r="IBW51" i="7" s="1"/>
  <c r="IBY51" i="7" s="1"/>
  <c r="ICA51" i="7" s="1"/>
  <c r="ICC51" i="7" s="1"/>
  <c r="ICE51" i="7" s="1"/>
  <c r="ICG51" i="7" s="1"/>
  <c r="ICI51" i="7" s="1"/>
  <c r="ICK51" i="7" s="1"/>
  <c r="ICM51" i="7" s="1"/>
  <c r="ICO51" i="7" s="1"/>
  <c r="ICQ51" i="7" s="1"/>
  <c r="ICS51" i="7" s="1"/>
  <c r="ICU51" i="7" s="1"/>
  <c r="ICW51" i="7" s="1"/>
  <c r="ICY51" i="7" s="1"/>
  <c r="IDA51" i="7" s="1"/>
  <c r="IDC51" i="7" s="1"/>
  <c r="IDE51" i="7" s="1"/>
  <c r="IDG51" i="7" s="1"/>
  <c r="IDI51" i="7" s="1"/>
  <c r="IDK51" i="7" s="1"/>
  <c r="IDM51" i="7" s="1"/>
  <c r="IDO51" i="7" s="1"/>
  <c r="IDQ51" i="7" s="1"/>
  <c r="IDS51" i="7" s="1"/>
  <c r="IDU51" i="7" s="1"/>
  <c r="IDW51" i="7" s="1"/>
  <c r="IDY51" i="7" s="1"/>
  <c r="IEA51" i="7" s="1"/>
  <c r="IEC51" i="7" s="1"/>
  <c r="IEE51" i="7" s="1"/>
  <c r="IEG51" i="7" s="1"/>
  <c r="IEI51" i="7" s="1"/>
  <c r="IEK51" i="7" s="1"/>
  <c r="IEM51" i="7" s="1"/>
  <c r="IEO51" i="7" s="1"/>
  <c r="IEQ51" i="7" s="1"/>
  <c r="IES51" i="7" s="1"/>
  <c r="IEU51" i="7" s="1"/>
  <c r="IEW51" i="7" s="1"/>
  <c r="IEY51" i="7" s="1"/>
  <c r="IFA51" i="7" s="1"/>
  <c r="IFC51" i="7" s="1"/>
  <c r="IFE51" i="7" s="1"/>
  <c r="IFG51" i="7" s="1"/>
  <c r="IFI51" i="7" s="1"/>
  <c r="IFK51" i="7" s="1"/>
  <c r="IFM51" i="7" s="1"/>
  <c r="IFO51" i="7" s="1"/>
  <c r="IFQ51" i="7" s="1"/>
  <c r="IFS51" i="7" s="1"/>
  <c r="IFU51" i="7" s="1"/>
  <c r="IFW51" i="7" s="1"/>
  <c r="IFY51" i="7" s="1"/>
  <c r="IGA51" i="7" s="1"/>
  <c r="IGC51" i="7" s="1"/>
  <c r="IGE51" i="7" s="1"/>
  <c r="IGG51" i="7" s="1"/>
  <c r="IGI51" i="7" s="1"/>
  <c r="IGK51" i="7" s="1"/>
  <c r="IGM51" i="7" s="1"/>
  <c r="IGO51" i="7" s="1"/>
  <c r="IGQ51" i="7" s="1"/>
  <c r="IGS51" i="7" s="1"/>
  <c r="IGU51" i="7" s="1"/>
  <c r="IGW51" i="7" s="1"/>
  <c r="IGY51" i="7" s="1"/>
  <c r="IHA51" i="7" s="1"/>
  <c r="IHC51" i="7" s="1"/>
  <c r="IHE51" i="7" s="1"/>
  <c r="IHG51" i="7" s="1"/>
  <c r="IHI51" i="7" s="1"/>
  <c r="IHK51" i="7" s="1"/>
  <c r="IHM51" i="7" s="1"/>
  <c r="IHO51" i="7" s="1"/>
  <c r="IHQ51" i="7" s="1"/>
  <c r="IHS51" i="7" s="1"/>
  <c r="IHU51" i="7" s="1"/>
  <c r="IHW51" i="7" s="1"/>
  <c r="IHY51" i="7" s="1"/>
  <c r="IIA51" i="7" s="1"/>
  <c r="IIC51" i="7" s="1"/>
  <c r="IIE51" i="7" s="1"/>
  <c r="IIG51" i="7" s="1"/>
  <c r="III51" i="7" s="1"/>
  <c r="IIK51" i="7" s="1"/>
  <c r="IIM51" i="7" s="1"/>
  <c r="IIO51" i="7" s="1"/>
  <c r="IIQ51" i="7" s="1"/>
  <c r="IIS51" i="7" s="1"/>
  <c r="IIU51" i="7" s="1"/>
  <c r="IIW51" i="7" s="1"/>
  <c r="IIY51" i="7" s="1"/>
  <c r="IJA51" i="7" s="1"/>
  <c r="IJC51" i="7" s="1"/>
  <c r="IJE51" i="7" s="1"/>
  <c r="IJG51" i="7" s="1"/>
  <c r="IJI51" i="7" s="1"/>
  <c r="IJK51" i="7" s="1"/>
  <c r="IJM51" i="7" s="1"/>
  <c r="IJO51" i="7" s="1"/>
  <c r="IJQ51" i="7" s="1"/>
  <c r="IJS51" i="7" s="1"/>
  <c r="IJU51" i="7" s="1"/>
  <c r="IJW51" i="7" s="1"/>
  <c r="IJY51" i="7" s="1"/>
  <c r="IKA51" i="7" s="1"/>
  <c r="IKC51" i="7" s="1"/>
  <c r="IKE51" i="7" s="1"/>
  <c r="IKG51" i="7" s="1"/>
  <c r="IKI51" i="7" s="1"/>
  <c r="IKK51" i="7" s="1"/>
  <c r="IKM51" i="7" s="1"/>
  <c r="IKO51" i="7" s="1"/>
  <c r="IKQ51" i="7" s="1"/>
  <c r="IKS51" i="7" s="1"/>
  <c r="IKU51" i="7" s="1"/>
  <c r="IKW51" i="7" s="1"/>
  <c r="IKY51" i="7" s="1"/>
  <c r="ILA51" i="7" s="1"/>
  <c r="ILC51" i="7" s="1"/>
  <c r="ILE51" i="7" s="1"/>
  <c r="ILG51" i="7" s="1"/>
  <c r="ILI51" i="7" s="1"/>
  <c r="ILK51" i="7" s="1"/>
  <c r="ILM51" i="7" s="1"/>
  <c r="ILO51" i="7" s="1"/>
  <c r="ILQ51" i="7" s="1"/>
  <c r="ILS51" i="7" s="1"/>
  <c r="ILU51" i="7" s="1"/>
  <c r="ILW51" i="7" s="1"/>
  <c r="ILY51" i="7" s="1"/>
  <c r="IMA51" i="7" s="1"/>
  <c r="IMC51" i="7" s="1"/>
  <c r="IME51" i="7" s="1"/>
  <c r="IMG51" i="7" s="1"/>
  <c r="IMI51" i="7" s="1"/>
  <c r="IMK51" i="7" s="1"/>
  <c r="IMM51" i="7" s="1"/>
  <c r="IMO51" i="7" s="1"/>
  <c r="IMQ51" i="7" s="1"/>
  <c r="IMS51" i="7" s="1"/>
  <c r="IMU51" i="7" s="1"/>
  <c r="IMW51" i="7" s="1"/>
  <c r="IMY51" i="7" s="1"/>
  <c r="INA51" i="7" s="1"/>
  <c r="INC51" i="7" s="1"/>
  <c r="INE51" i="7" s="1"/>
  <c r="ING51" i="7" s="1"/>
  <c r="INI51" i="7" s="1"/>
  <c r="INK51" i="7" s="1"/>
  <c r="INM51" i="7" s="1"/>
  <c r="INO51" i="7" s="1"/>
  <c r="INQ51" i="7" s="1"/>
  <c r="INS51" i="7" s="1"/>
  <c r="INU51" i="7" s="1"/>
  <c r="INW51" i="7" s="1"/>
  <c r="INY51" i="7" s="1"/>
  <c r="IOA51" i="7" s="1"/>
  <c r="IOC51" i="7" s="1"/>
  <c r="IOE51" i="7" s="1"/>
  <c r="IOG51" i="7" s="1"/>
  <c r="IOI51" i="7" s="1"/>
  <c r="IOK51" i="7" s="1"/>
  <c r="IOM51" i="7" s="1"/>
  <c r="IOO51" i="7" s="1"/>
  <c r="IOQ51" i="7" s="1"/>
  <c r="IOS51" i="7" s="1"/>
  <c r="IOU51" i="7" s="1"/>
  <c r="IOW51" i="7" s="1"/>
  <c r="IOY51" i="7" s="1"/>
  <c r="IPA51" i="7" s="1"/>
  <c r="IPC51" i="7" s="1"/>
  <c r="IPE51" i="7" s="1"/>
  <c r="IPG51" i="7" s="1"/>
  <c r="IPI51" i="7" s="1"/>
  <c r="IPK51" i="7" s="1"/>
  <c r="IPM51" i="7" s="1"/>
  <c r="IPO51" i="7" s="1"/>
  <c r="IPQ51" i="7" s="1"/>
  <c r="IPS51" i="7" s="1"/>
  <c r="IPU51" i="7" s="1"/>
  <c r="IPW51" i="7" s="1"/>
  <c r="IPY51" i="7" s="1"/>
  <c r="IQA51" i="7" s="1"/>
  <c r="IQC51" i="7" s="1"/>
  <c r="IQE51" i="7" s="1"/>
  <c r="IQG51" i="7" s="1"/>
  <c r="IQI51" i="7" s="1"/>
  <c r="IQK51" i="7" s="1"/>
  <c r="IQM51" i="7" s="1"/>
  <c r="IQO51" i="7" s="1"/>
  <c r="IQQ51" i="7" s="1"/>
  <c r="IQS51" i="7" s="1"/>
  <c r="IQU51" i="7" s="1"/>
  <c r="IQW51" i="7" s="1"/>
  <c r="IQY51" i="7" s="1"/>
  <c r="IRA51" i="7" s="1"/>
  <c r="IRC51" i="7" s="1"/>
  <c r="IRE51" i="7" s="1"/>
  <c r="IRG51" i="7" s="1"/>
  <c r="IRI51" i="7" s="1"/>
  <c r="IRK51" i="7" s="1"/>
  <c r="IRM51" i="7" s="1"/>
  <c r="IRO51" i="7" s="1"/>
  <c r="IRQ51" i="7" s="1"/>
  <c r="IRS51" i="7" s="1"/>
  <c r="IRU51" i="7" s="1"/>
  <c r="IRW51" i="7" s="1"/>
  <c r="IRY51" i="7" s="1"/>
  <c r="ISA51" i="7" s="1"/>
  <c r="ISC51" i="7" s="1"/>
  <c r="ISE51" i="7" s="1"/>
  <c r="ISG51" i="7" s="1"/>
  <c r="ISI51" i="7" s="1"/>
  <c r="ISK51" i="7" s="1"/>
  <c r="ISM51" i="7" s="1"/>
  <c r="ISO51" i="7" s="1"/>
  <c r="ISQ51" i="7" s="1"/>
  <c r="ISS51" i="7" s="1"/>
  <c r="ISU51" i="7" s="1"/>
  <c r="ISW51" i="7" s="1"/>
  <c r="ISY51" i="7" s="1"/>
  <c r="ITA51" i="7" s="1"/>
  <c r="ITC51" i="7" s="1"/>
  <c r="ITE51" i="7" s="1"/>
  <c r="ITG51" i="7" s="1"/>
  <c r="ITI51" i="7" s="1"/>
  <c r="ITK51" i="7" s="1"/>
  <c r="ITM51" i="7" s="1"/>
  <c r="ITO51" i="7" s="1"/>
  <c r="ITQ51" i="7" s="1"/>
  <c r="ITS51" i="7" s="1"/>
  <c r="ITU51" i="7" s="1"/>
  <c r="ITW51" i="7" s="1"/>
  <c r="ITY51" i="7" s="1"/>
  <c r="IUA51" i="7" s="1"/>
  <c r="IUC51" i="7" s="1"/>
  <c r="IUE51" i="7" s="1"/>
  <c r="IUG51" i="7" s="1"/>
  <c r="IUI51" i="7" s="1"/>
  <c r="IUK51" i="7" s="1"/>
  <c r="IUM51" i="7" s="1"/>
  <c r="IUO51" i="7" s="1"/>
  <c r="IUQ51" i="7" s="1"/>
  <c r="IUS51" i="7" s="1"/>
  <c r="IUU51" i="7" s="1"/>
  <c r="IUW51" i="7" s="1"/>
  <c r="IUY51" i="7" s="1"/>
  <c r="IVA51" i="7" s="1"/>
  <c r="IVC51" i="7" s="1"/>
  <c r="IVE51" i="7" s="1"/>
  <c r="IVG51" i="7" s="1"/>
  <c r="IVI51" i="7" s="1"/>
  <c r="IVK51" i="7" s="1"/>
  <c r="IVM51" i="7" s="1"/>
  <c r="IVO51" i="7" s="1"/>
  <c r="IVQ51" i="7" s="1"/>
  <c r="IVS51" i="7" s="1"/>
  <c r="IVU51" i="7" s="1"/>
  <c r="IVW51" i="7" s="1"/>
  <c r="IVY51" i="7" s="1"/>
  <c r="IWA51" i="7" s="1"/>
  <c r="IWC51" i="7" s="1"/>
  <c r="IWE51" i="7" s="1"/>
  <c r="IWG51" i="7" s="1"/>
  <c r="IWI51" i="7" s="1"/>
  <c r="IWK51" i="7" s="1"/>
  <c r="IWM51" i="7" s="1"/>
  <c r="IWO51" i="7" s="1"/>
  <c r="IWQ51" i="7" s="1"/>
  <c r="IWS51" i="7" s="1"/>
  <c r="IWU51" i="7" s="1"/>
  <c r="IWW51" i="7" s="1"/>
  <c r="IWY51" i="7" s="1"/>
  <c r="IXA51" i="7" s="1"/>
  <c r="IXC51" i="7" s="1"/>
  <c r="IXE51" i="7" s="1"/>
  <c r="IXG51" i="7" s="1"/>
  <c r="IXI51" i="7" s="1"/>
  <c r="IXK51" i="7" s="1"/>
  <c r="IXM51" i="7" s="1"/>
  <c r="IXO51" i="7" s="1"/>
  <c r="IXQ51" i="7" s="1"/>
  <c r="IXS51" i="7" s="1"/>
  <c r="IXU51" i="7" s="1"/>
  <c r="IXW51" i="7" s="1"/>
  <c r="IXY51" i="7" s="1"/>
  <c r="IYA51" i="7" s="1"/>
  <c r="IYC51" i="7" s="1"/>
  <c r="IYE51" i="7" s="1"/>
  <c r="IYG51" i="7" s="1"/>
  <c r="IYI51" i="7" s="1"/>
  <c r="IYK51" i="7" s="1"/>
  <c r="IYM51" i="7" s="1"/>
  <c r="IYO51" i="7" s="1"/>
  <c r="IYQ51" i="7" s="1"/>
  <c r="IYS51" i="7" s="1"/>
  <c r="IYU51" i="7" s="1"/>
  <c r="IYW51" i="7" s="1"/>
  <c r="IYY51" i="7" s="1"/>
  <c r="IZA51" i="7" s="1"/>
  <c r="IZC51" i="7" s="1"/>
  <c r="IZE51" i="7" s="1"/>
  <c r="IZG51" i="7" s="1"/>
  <c r="IZI51" i="7" s="1"/>
  <c r="IZK51" i="7" s="1"/>
  <c r="IZM51" i="7" s="1"/>
  <c r="IZO51" i="7" s="1"/>
  <c r="IZQ51" i="7" s="1"/>
  <c r="IZS51" i="7" s="1"/>
  <c r="IZU51" i="7" s="1"/>
  <c r="IZW51" i="7" s="1"/>
  <c r="IZY51" i="7" s="1"/>
  <c r="JAA51" i="7" s="1"/>
  <c r="JAC51" i="7" s="1"/>
  <c r="JAE51" i="7" s="1"/>
  <c r="JAG51" i="7" s="1"/>
  <c r="JAI51" i="7" s="1"/>
  <c r="JAK51" i="7" s="1"/>
  <c r="JAM51" i="7" s="1"/>
  <c r="JAO51" i="7" s="1"/>
  <c r="JAQ51" i="7" s="1"/>
  <c r="JAS51" i="7" s="1"/>
  <c r="JAU51" i="7" s="1"/>
  <c r="JAW51" i="7" s="1"/>
  <c r="JAY51" i="7" s="1"/>
  <c r="JBA51" i="7" s="1"/>
  <c r="JBC51" i="7" s="1"/>
  <c r="JBE51" i="7" s="1"/>
  <c r="JBG51" i="7" s="1"/>
  <c r="JBI51" i="7" s="1"/>
  <c r="JBK51" i="7" s="1"/>
  <c r="JBM51" i="7" s="1"/>
  <c r="JBO51" i="7" s="1"/>
  <c r="JBQ51" i="7" s="1"/>
  <c r="JBS51" i="7" s="1"/>
  <c r="JBU51" i="7" s="1"/>
  <c r="JBW51" i="7" s="1"/>
  <c r="JBY51" i="7" s="1"/>
  <c r="JCA51" i="7" s="1"/>
  <c r="JCC51" i="7" s="1"/>
  <c r="JCE51" i="7" s="1"/>
  <c r="JCG51" i="7" s="1"/>
  <c r="JCI51" i="7" s="1"/>
  <c r="JCK51" i="7" s="1"/>
  <c r="JCM51" i="7" s="1"/>
  <c r="JCO51" i="7" s="1"/>
  <c r="JCQ51" i="7" s="1"/>
  <c r="JCS51" i="7" s="1"/>
  <c r="JCU51" i="7" s="1"/>
  <c r="JCW51" i="7" s="1"/>
  <c r="JCY51" i="7" s="1"/>
  <c r="JDA51" i="7" s="1"/>
  <c r="JDC51" i="7" s="1"/>
  <c r="JDE51" i="7" s="1"/>
  <c r="JDG51" i="7" s="1"/>
  <c r="JDI51" i="7" s="1"/>
  <c r="JDK51" i="7" s="1"/>
  <c r="JDM51" i="7" s="1"/>
  <c r="JDO51" i="7" s="1"/>
  <c r="JDQ51" i="7" s="1"/>
  <c r="JDS51" i="7" s="1"/>
  <c r="JDU51" i="7" s="1"/>
  <c r="JDW51" i="7" s="1"/>
  <c r="JDY51" i="7" s="1"/>
  <c r="JEA51" i="7" s="1"/>
  <c r="JEC51" i="7" s="1"/>
  <c r="JEE51" i="7" s="1"/>
  <c r="JEG51" i="7" s="1"/>
  <c r="JEI51" i="7" s="1"/>
  <c r="JEK51" i="7" s="1"/>
  <c r="JEM51" i="7" s="1"/>
  <c r="JEO51" i="7" s="1"/>
  <c r="JEQ51" i="7" s="1"/>
  <c r="JES51" i="7" s="1"/>
  <c r="JEU51" i="7" s="1"/>
  <c r="JEW51" i="7" s="1"/>
  <c r="JEY51" i="7" s="1"/>
  <c r="JFA51" i="7" s="1"/>
  <c r="JFC51" i="7" s="1"/>
  <c r="JFE51" i="7" s="1"/>
  <c r="JFG51" i="7" s="1"/>
  <c r="JFI51" i="7" s="1"/>
  <c r="JFK51" i="7" s="1"/>
  <c r="JFM51" i="7" s="1"/>
  <c r="JFO51" i="7" s="1"/>
  <c r="JFQ51" i="7" s="1"/>
  <c r="JFS51" i="7" s="1"/>
  <c r="JFU51" i="7" s="1"/>
  <c r="JFW51" i="7" s="1"/>
  <c r="JFY51" i="7" s="1"/>
  <c r="JGA51" i="7" s="1"/>
  <c r="JGC51" i="7" s="1"/>
  <c r="JGE51" i="7" s="1"/>
  <c r="JGG51" i="7" s="1"/>
  <c r="JGI51" i="7" s="1"/>
  <c r="JGK51" i="7" s="1"/>
  <c r="JGM51" i="7" s="1"/>
  <c r="JGO51" i="7" s="1"/>
  <c r="JGQ51" i="7" s="1"/>
  <c r="JGS51" i="7" s="1"/>
  <c r="JGU51" i="7" s="1"/>
  <c r="JGW51" i="7" s="1"/>
  <c r="JGY51" i="7" s="1"/>
  <c r="JHA51" i="7" s="1"/>
  <c r="JHC51" i="7" s="1"/>
  <c r="JHE51" i="7" s="1"/>
  <c r="JHG51" i="7" s="1"/>
  <c r="JHI51" i="7" s="1"/>
  <c r="JHK51" i="7" s="1"/>
  <c r="JHM51" i="7" s="1"/>
  <c r="JHO51" i="7" s="1"/>
  <c r="JHQ51" i="7" s="1"/>
  <c r="JHS51" i="7" s="1"/>
  <c r="JHU51" i="7" s="1"/>
  <c r="JHW51" i="7" s="1"/>
  <c r="JHY51" i="7" s="1"/>
  <c r="JIA51" i="7" s="1"/>
  <c r="JIC51" i="7" s="1"/>
  <c r="JIE51" i="7" s="1"/>
  <c r="JIG51" i="7" s="1"/>
  <c r="JII51" i="7" s="1"/>
  <c r="JIK51" i="7" s="1"/>
  <c r="JIM51" i="7" s="1"/>
  <c r="JIO51" i="7" s="1"/>
  <c r="JIQ51" i="7" s="1"/>
  <c r="JIS51" i="7" s="1"/>
  <c r="JIU51" i="7" s="1"/>
  <c r="JIW51" i="7" s="1"/>
  <c r="JIY51" i="7" s="1"/>
  <c r="JJA51" i="7" s="1"/>
  <c r="JJC51" i="7" s="1"/>
  <c r="JJE51" i="7" s="1"/>
  <c r="JJG51" i="7" s="1"/>
  <c r="JJI51" i="7" s="1"/>
  <c r="JJK51" i="7" s="1"/>
  <c r="JJM51" i="7" s="1"/>
  <c r="JJO51" i="7" s="1"/>
  <c r="JJQ51" i="7" s="1"/>
  <c r="JJS51" i="7" s="1"/>
  <c r="JJU51" i="7" s="1"/>
  <c r="JJW51" i="7" s="1"/>
  <c r="JJY51" i="7" s="1"/>
  <c r="JKA51" i="7" s="1"/>
  <c r="JKC51" i="7" s="1"/>
  <c r="JKE51" i="7" s="1"/>
  <c r="JKG51" i="7" s="1"/>
  <c r="JKI51" i="7" s="1"/>
  <c r="JKK51" i="7" s="1"/>
  <c r="JKM51" i="7" s="1"/>
  <c r="JKO51" i="7" s="1"/>
  <c r="JKQ51" i="7" s="1"/>
  <c r="JKS51" i="7" s="1"/>
  <c r="JKU51" i="7" s="1"/>
  <c r="JKW51" i="7" s="1"/>
  <c r="JKY51" i="7" s="1"/>
  <c r="JLA51" i="7" s="1"/>
  <c r="JLC51" i="7" s="1"/>
  <c r="JLE51" i="7" s="1"/>
  <c r="JLG51" i="7" s="1"/>
  <c r="JLI51" i="7" s="1"/>
  <c r="JLK51" i="7" s="1"/>
  <c r="JLM51" i="7" s="1"/>
  <c r="JLO51" i="7" s="1"/>
  <c r="JLQ51" i="7" s="1"/>
  <c r="JLS51" i="7" s="1"/>
  <c r="JLU51" i="7" s="1"/>
  <c r="JLW51" i="7" s="1"/>
  <c r="JLY51" i="7" s="1"/>
  <c r="JMA51" i="7" s="1"/>
  <c r="JMC51" i="7" s="1"/>
  <c r="JME51" i="7" s="1"/>
  <c r="JMG51" i="7" s="1"/>
  <c r="JMI51" i="7" s="1"/>
  <c r="JMK51" i="7" s="1"/>
  <c r="JMM51" i="7" s="1"/>
  <c r="JMO51" i="7" s="1"/>
  <c r="JMQ51" i="7" s="1"/>
  <c r="JMS51" i="7" s="1"/>
  <c r="JMU51" i="7" s="1"/>
  <c r="JMW51" i="7" s="1"/>
  <c r="JMY51" i="7" s="1"/>
  <c r="JNA51" i="7" s="1"/>
  <c r="JNC51" i="7" s="1"/>
  <c r="JNE51" i="7" s="1"/>
  <c r="JNG51" i="7" s="1"/>
  <c r="JNI51" i="7" s="1"/>
  <c r="JNK51" i="7" s="1"/>
  <c r="JNM51" i="7" s="1"/>
  <c r="JNO51" i="7" s="1"/>
  <c r="JNQ51" i="7" s="1"/>
  <c r="JNS51" i="7" s="1"/>
  <c r="JNU51" i="7" s="1"/>
  <c r="JNW51" i="7" s="1"/>
  <c r="JNY51" i="7" s="1"/>
  <c r="JOA51" i="7" s="1"/>
  <c r="JOC51" i="7" s="1"/>
  <c r="JOE51" i="7" s="1"/>
  <c r="JOG51" i="7" s="1"/>
  <c r="JOI51" i="7" s="1"/>
  <c r="JOK51" i="7" s="1"/>
  <c r="JOM51" i="7" s="1"/>
  <c r="JOO51" i="7" s="1"/>
  <c r="JOQ51" i="7" s="1"/>
  <c r="JOS51" i="7" s="1"/>
  <c r="JOU51" i="7" s="1"/>
  <c r="JOW51" i="7" s="1"/>
  <c r="JOY51" i="7" s="1"/>
  <c r="JPA51" i="7" s="1"/>
  <c r="JPC51" i="7" s="1"/>
  <c r="JPE51" i="7" s="1"/>
  <c r="JPG51" i="7" s="1"/>
  <c r="JPI51" i="7" s="1"/>
  <c r="JPK51" i="7" s="1"/>
  <c r="JPM51" i="7" s="1"/>
  <c r="JPO51" i="7" s="1"/>
  <c r="JPQ51" i="7" s="1"/>
  <c r="JPS51" i="7" s="1"/>
  <c r="JPU51" i="7" s="1"/>
  <c r="JPW51" i="7" s="1"/>
  <c r="JPY51" i="7" s="1"/>
  <c r="JQA51" i="7" s="1"/>
  <c r="JQC51" i="7" s="1"/>
  <c r="JQE51" i="7" s="1"/>
  <c r="JQG51" i="7" s="1"/>
  <c r="JQI51" i="7" s="1"/>
  <c r="JQK51" i="7" s="1"/>
  <c r="JQM51" i="7" s="1"/>
  <c r="JQO51" i="7" s="1"/>
  <c r="JQQ51" i="7" s="1"/>
  <c r="JQS51" i="7" s="1"/>
  <c r="JQU51" i="7" s="1"/>
  <c r="JQW51" i="7" s="1"/>
  <c r="JQY51" i="7" s="1"/>
  <c r="JRA51" i="7" s="1"/>
  <c r="JRC51" i="7" s="1"/>
  <c r="JRE51" i="7" s="1"/>
  <c r="JRG51" i="7" s="1"/>
  <c r="JRI51" i="7" s="1"/>
  <c r="JRK51" i="7" s="1"/>
  <c r="JRM51" i="7" s="1"/>
  <c r="JRO51" i="7" s="1"/>
  <c r="JRQ51" i="7" s="1"/>
  <c r="JRS51" i="7" s="1"/>
  <c r="JRU51" i="7" s="1"/>
  <c r="JRW51" i="7" s="1"/>
  <c r="JRY51" i="7" s="1"/>
  <c r="JSA51" i="7" s="1"/>
  <c r="JSC51" i="7" s="1"/>
  <c r="JSE51" i="7" s="1"/>
  <c r="JSG51" i="7" s="1"/>
  <c r="JSI51" i="7" s="1"/>
  <c r="JSK51" i="7" s="1"/>
  <c r="JSM51" i="7" s="1"/>
  <c r="JSO51" i="7" s="1"/>
  <c r="JSQ51" i="7" s="1"/>
  <c r="JSS51" i="7" s="1"/>
  <c r="JSU51" i="7" s="1"/>
  <c r="JSW51" i="7" s="1"/>
  <c r="JSY51" i="7" s="1"/>
  <c r="JTA51" i="7" s="1"/>
  <c r="JTC51" i="7" s="1"/>
  <c r="JTE51" i="7" s="1"/>
  <c r="JTG51" i="7" s="1"/>
  <c r="JTI51" i="7" s="1"/>
  <c r="JTK51" i="7" s="1"/>
  <c r="JTM51" i="7" s="1"/>
  <c r="JTO51" i="7" s="1"/>
  <c r="JTQ51" i="7" s="1"/>
  <c r="JTS51" i="7" s="1"/>
  <c r="JTU51" i="7" s="1"/>
  <c r="JTW51" i="7" s="1"/>
  <c r="JTY51" i="7" s="1"/>
  <c r="JUA51" i="7" s="1"/>
  <c r="JUC51" i="7" s="1"/>
  <c r="JUE51" i="7" s="1"/>
  <c r="JUG51" i="7" s="1"/>
  <c r="JUI51" i="7" s="1"/>
  <c r="JUK51" i="7" s="1"/>
  <c r="JUM51" i="7" s="1"/>
  <c r="JUO51" i="7" s="1"/>
  <c r="JUQ51" i="7" s="1"/>
  <c r="JUS51" i="7" s="1"/>
  <c r="JUU51" i="7" s="1"/>
  <c r="JUW51" i="7" s="1"/>
  <c r="JUY51" i="7" s="1"/>
  <c r="JVA51" i="7" s="1"/>
  <c r="JVC51" i="7" s="1"/>
  <c r="JVE51" i="7" s="1"/>
  <c r="JVG51" i="7" s="1"/>
  <c r="JVI51" i="7" s="1"/>
  <c r="JVK51" i="7" s="1"/>
  <c r="JVM51" i="7" s="1"/>
  <c r="JVO51" i="7" s="1"/>
  <c r="JVQ51" i="7" s="1"/>
  <c r="JVS51" i="7" s="1"/>
  <c r="JVU51" i="7" s="1"/>
  <c r="JVW51" i="7" s="1"/>
  <c r="JVY51" i="7" s="1"/>
  <c r="JWA51" i="7" s="1"/>
  <c r="JWC51" i="7" s="1"/>
  <c r="JWE51" i="7" s="1"/>
  <c r="JWG51" i="7" s="1"/>
  <c r="JWI51" i="7" s="1"/>
  <c r="JWK51" i="7" s="1"/>
  <c r="JWM51" i="7" s="1"/>
  <c r="JWO51" i="7" s="1"/>
  <c r="JWQ51" i="7" s="1"/>
  <c r="JWS51" i="7" s="1"/>
  <c r="JWU51" i="7" s="1"/>
  <c r="JWW51" i="7" s="1"/>
  <c r="JWY51" i="7" s="1"/>
  <c r="JXA51" i="7" s="1"/>
  <c r="JXC51" i="7" s="1"/>
  <c r="JXE51" i="7" s="1"/>
  <c r="JXG51" i="7" s="1"/>
  <c r="JXI51" i="7" s="1"/>
  <c r="JXK51" i="7" s="1"/>
  <c r="JXM51" i="7" s="1"/>
  <c r="JXO51" i="7" s="1"/>
  <c r="JXQ51" i="7" s="1"/>
  <c r="JXS51" i="7" s="1"/>
  <c r="JXU51" i="7" s="1"/>
  <c r="JXW51" i="7" s="1"/>
  <c r="JXY51" i="7" s="1"/>
  <c r="JYA51" i="7" s="1"/>
  <c r="JYC51" i="7" s="1"/>
  <c r="JYE51" i="7" s="1"/>
  <c r="JYG51" i="7" s="1"/>
  <c r="JYI51" i="7" s="1"/>
  <c r="JYK51" i="7" s="1"/>
  <c r="JYM51" i="7" s="1"/>
  <c r="JYO51" i="7" s="1"/>
  <c r="JYQ51" i="7" s="1"/>
  <c r="JYS51" i="7" s="1"/>
  <c r="JYU51" i="7" s="1"/>
  <c r="JYW51" i="7" s="1"/>
  <c r="JYY51" i="7" s="1"/>
  <c r="JZA51" i="7" s="1"/>
  <c r="JZC51" i="7" s="1"/>
  <c r="JZE51" i="7" s="1"/>
  <c r="JZG51" i="7" s="1"/>
  <c r="JZI51" i="7" s="1"/>
  <c r="JZK51" i="7" s="1"/>
  <c r="JZM51" i="7" s="1"/>
  <c r="JZO51" i="7" s="1"/>
  <c r="JZQ51" i="7" s="1"/>
  <c r="JZS51" i="7" s="1"/>
  <c r="JZU51" i="7" s="1"/>
  <c r="JZW51" i="7" s="1"/>
  <c r="JZY51" i="7" s="1"/>
  <c r="KAA51" i="7" s="1"/>
  <c r="KAC51" i="7" s="1"/>
  <c r="KAE51" i="7" s="1"/>
  <c r="KAG51" i="7" s="1"/>
  <c r="KAI51" i="7" s="1"/>
  <c r="KAK51" i="7" s="1"/>
  <c r="KAM51" i="7" s="1"/>
  <c r="KAO51" i="7" s="1"/>
  <c r="KAQ51" i="7" s="1"/>
  <c r="KAS51" i="7" s="1"/>
  <c r="KAU51" i="7" s="1"/>
  <c r="KAW51" i="7" s="1"/>
  <c r="KAY51" i="7" s="1"/>
  <c r="KBA51" i="7" s="1"/>
  <c r="KBC51" i="7" s="1"/>
  <c r="KBE51" i="7" s="1"/>
  <c r="KBG51" i="7" s="1"/>
  <c r="KBI51" i="7" s="1"/>
  <c r="KBK51" i="7" s="1"/>
  <c r="KBM51" i="7" s="1"/>
  <c r="KBO51" i="7" s="1"/>
  <c r="KBQ51" i="7" s="1"/>
  <c r="KBS51" i="7" s="1"/>
  <c r="KBU51" i="7" s="1"/>
  <c r="KBW51" i="7" s="1"/>
  <c r="KBY51" i="7" s="1"/>
  <c r="KCA51" i="7" s="1"/>
  <c r="KCC51" i="7" s="1"/>
  <c r="KCE51" i="7" s="1"/>
  <c r="KCG51" i="7" s="1"/>
  <c r="KCI51" i="7" s="1"/>
  <c r="KCK51" i="7" s="1"/>
  <c r="KCM51" i="7" s="1"/>
  <c r="KCO51" i="7" s="1"/>
  <c r="KCQ51" i="7" s="1"/>
  <c r="KCS51" i="7" s="1"/>
  <c r="KCU51" i="7" s="1"/>
  <c r="KCW51" i="7" s="1"/>
  <c r="KCY51" i="7" s="1"/>
  <c r="KDA51" i="7" s="1"/>
  <c r="KDC51" i="7" s="1"/>
  <c r="KDE51" i="7" s="1"/>
  <c r="KDG51" i="7" s="1"/>
  <c r="KDI51" i="7" s="1"/>
  <c r="KDK51" i="7" s="1"/>
  <c r="KDM51" i="7" s="1"/>
  <c r="KDO51" i="7" s="1"/>
  <c r="KDQ51" i="7" s="1"/>
  <c r="KDS51" i="7" s="1"/>
  <c r="KDU51" i="7" s="1"/>
  <c r="KDW51" i="7" s="1"/>
  <c r="KDY51" i="7" s="1"/>
  <c r="KEA51" i="7" s="1"/>
  <c r="KEC51" i="7" s="1"/>
  <c r="KEE51" i="7" s="1"/>
  <c r="KEG51" i="7" s="1"/>
  <c r="KEI51" i="7" s="1"/>
  <c r="KEK51" i="7" s="1"/>
  <c r="KEM51" i="7" s="1"/>
  <c r="KEO51" i="7" s="1"/>
  <c r="KEQ51" i="7" s="1"/>
  <c r="KES51" i="7" s="1"/>
  <c r="KEU51" i="7" s="1"/>
  <c r="KEW51" i="7" s="1"/>
  <c r="KEY51" i="7" s="1"/>
  <c r="KFA51" i="7" s="1"/>
  <c r="KFC51" i="7" s="1"/>
  <c r="KFE51" i="7" s="1"/>
  <c r="KFG51" i="7" s="1"/>
  <c r="KFI51" i="7" s="1"/>
  <c r="KFK51" i="7" s="1"/>
  <c r="KFM51" i="7" s="1"/>
  <c r="KFO51" i="7" s="1"/>
  <c r="KFQ51" i="7" s="1"/>
  <c r="KFS51" i="7" s="1"/>
  <c r="KFU51" i="7" s="1"/>
  <c r="KFW51" i="7" s="1"/>
  <c r="KFY51" i="7" s="1"/>
  <c r="KGA51" i="7" s="1"/>
  <c r="KGC51" i="7" s="1"/>
  <c r="KGE51" i="7" s="1"/>
  <c r="KGG51" i="7" s="1"/>
  <c r="KGI51" i="7" s="1"/>
  <c r="KGK51" i="7" s="1"/>
  <c r="KGM51" i="7" s="1"/>
  <c r="KGO51" i="7" s="1"/>
  <c r="KGQ51" i="7" s="1"/>
  <c r="KGS51" i="7" s="1"/>
  <c r="KGU51" i="7" s="1"/>
  <c r="KGW51" i="7" s="1"/>
  <c r="KGY51" i="7" s="1"/>
  <c r="KHA51" i="7" s="1"/>
  <c r="KHC51" i="7" s="1"/>
  <c r="KHE51" i="7" s="1"/>
  <c r="KHG51" i="7" s="1"/>
  <c r="KHI51" i="7" s="1"/>
  <c r="KHK51" i="7" s="1"/>
  <c r="KHM51" i="7" s="1"/>
  <c r="KHO51" i="7" s="1"/>
  <c r="KHQ51" i="7" s="1"/>
  <c r="KHS51" i="7" s="1"/>
  <c r="KHU51" i="7" s="1"/>
  <c r="KHW51" i="7" s="1"/>
  <c r="KHY51" i="7" s="1"/>
  <c r="KIA51" i="7" s="1"/>
  <c r="KIC51" i="7" s="1"/>
  <c r="KIE51" i="7" s="1"/>
  <c r="KIG51" i="7" s="1"/>
  <c r="KII51" i="7" s="1"/>
  <c r="KIK51" i="7" s="1"/>
  <c r="KIM51" i="7" s="1"/>
  <c r="KIO51" i="7" s="1"/>
  <c r="KIQ51" i="7" s="1"/>
  <c r="KIS51" i="7" s="1"/>
  <c r="KIU51" i="7" s="1"/>
  <c r="KIW51" i="7" s="1"/>
  <c r="KIY51" i="7" s="1"/>
  <c r="KJA51" i="7" s="1"/>
  <c r="KJC51" i="7" s="1"/>
  <c r="KJE51" i="7" s="1"/>
  <c r="KJG51" i="7" s="1"/>
  <c r="KJI51" i="7" s="1"/>
  <c r="KJK51" i="7" s="1"/>
  <c r="KJM51" i="7" s="1"/>
  <c r="KJO51" i="7" s="1"/>
  <c r="KJQ51" i="7" s="1"/>
  <c r="KJS51" i="7" s="1"/>
  <c r="KJU51" i="7" s="1"/>
  <c r="KJW51" i="7" s="1"/>
  <c r="KJY51" i="7" s="1"/>
  <c r="KKA51" i="7" s="1"/>
  <c r="KKC51" i="7" s="1"/>
  <c r="KKE51" i="7" s="1"/>
  <c r="KKG51" i="7" s="1"/>
  <c r="KKI51" i="7" s="1"/>
  <c r="KKK51" i="7" s="1"/>
  <c r="KKM51" i="7" s="1"/>
  <c r="KKO51" i="7" s="1"/>
  <c r="KKQ51" i="7" s="1"/>
  <c r="KKS51" i="7" s="1"/>
  <c r="KKU51" i="7" s="1"/>
  <c r="KKW51" i="7" s="1"/>
  <c r="KKY51" i="7" s="1"/>
  <c r="KLA51" i="7" s="1"/>
  <c r="KLC51" i="7" s="1"/>
  <c r="KLE51" i="7" s="1"/>
  <c r="KLG51" i="7" s="1"/>
  <c r="KLI51" i="7" s="1"/>
  <c r="KLK51" i="7" s="1"/>
  <c r="KLM51" i="7" s="1"/>
  <c r="KLO51" i="7" s="1"/>
  <c r="KLQ51" i="7" s="1"/>
  <c r="KLS51" i="7" s="1"/>
  <c r="KLU51" i="7" s="1"/>
  <c r="KLW51" i="7" s="1"/>
  <c r="KLY51" i="7" s="1"/>
  <c r="KMA51" i="7" s="1"/>
  <c r="KMC51" i="7" s="1"/>
  <c r="KME51" i="7" s="1"/>
  <c r="KMG51" i="7" s="1"/>
  <c r="KMI51" i="7" s="1"/>
  <c r="KMK51" i="7" s="1"/>
  <c r="KMM51" i="7" s="1"/>
  <c r="KMO51" i="7" s="1"/>
  <c r="KMQ51" i="7" s="1"/>
  <c r="KMS51" i="7" s="1"/>
  <c r="KMU51" i="7" s="1"/>
  <c r="KMW51" i="7" s="1"/>
  <c r="KMY51" i="7" s="1"/>
  <c r="KNA51" i="7" s="1"/>
  <c r="KNC51" i="7" s="1"/>
  <c r="KNE51" i="7" s="1"/>
  <c r="KNG51" i="7" s="1"/>
  <c r="KNI51" i="7" s="1"/>
  <c r="KNK51" i="7" s="1"/>
  <c r="KNM51" i="7" s="1"/>
  <c r="KNO51" i="7" s="1"/>
  <c r="KNQ51" i="7" s="1"/>
  <c r="KNS51" i="7" s="1"/>
  <c r="KNU51" i="7" s="1"/>
  <c r="KNW51" i="7" s="1"/>
  <c r="KNY51" i="7" s="1"/>
  <c r="KOA51" i="7" s="1"/>
  <c r="KOC51" i="7" s="1"/>
  <c r="KOE51" i="7" s="1"/>
  <c r="KOG51" i="7" s="1"/>
  <c r="KOI51" i="7" s="1"/>
  <c r="KOK51" i="7" s="1"/>
  <c r="KOM51" i="7" s="1"/>
  <c r="KOO51" i="7" s="1"/>
  <c r="KOQ51" i="7" s="1"/>
  <c r="KOS51" i="7" s="1"/>
  <c r="KOU51" i="7" s="1"/>
  <c r="KOW51" i="7" s="1"/>
  <c r="KOY51" i="7" s="1"/>
  <c r="KPA51" i="7" s="1"/>
  <c r="KPC51" i="7" s="1"/>
  <c r="KPE51" i="7" s="1"/>
  <c r="KPG51" i="7" s="1"/>
  <c r="KPI51" i="7" s="1"/>
  <c r="KPK51" i="7" s="1"/>
  <c r="KPM51" i="7" s="1"/>
  <c r="KPO51" i="7" s="1"/>
  <c r="KPQ51" i="7" s="1"/>
  <c r="KPS51" i="7" s="1"/>
  <c r="KPU51" i="7" s="1"/>
  <c r="KPW51" i="7" s="1"/>
  <c r="KPY51" i="7" s="1"/>
  <c r="KQA51" i="7" s="1"/>
  <c r="KQC51" i="7" s="1"/>
  <c r="KQE51" i="7" s="1"/>
  <c r="KQG51" i="7" s="1"/>
  <c r="KQI51" i="7" s="1"/>
  <c r="KQK51" i="7" s="1"/>
  <c r="KQM51" i="7" s="1"/>
  <c r="KQO51" i="7" s="1"/>
  <c r="KQQ51" i="7" s="1"/>
  <c r="KQS51" i="7" s="1"/>
  <c r="KQU51" i="7" s="1"/>
  <c r="KQW51" i="7" s="1"/>
  <c r="KQY51" i="7" s="1"/>
  <c r="KRA51" i="7" s="1"/>
  <c r="KRC51" i="7" s="1"/>
  <c r="KRE51" i="7" s="1"/>
  <c r="KRG51" i="7" s="1"/>
  <c r="KRI51" i="7" s="1"/>
  <c r="KRK51" i="7" s="1"/>
  <c r="KRM51" i="7" s="1"/>
  <c r="KRO51" i="7" s="1"/>
  <c r="KRQ51" i="7" s="1"/>
  <c r="KRS51" i="7" s="1"/>
  <c r="KRU51" i="7" s="1"/>
  <c r="KRW51" i="7" s="1"/>
  <c r="KRY51" i="7" s="1"/>
  <c r="KSA51" i="7" s="1"/>
  <c r="KSC51" i="7" s="1"/>
  <c r="KSE51" i="7" s="1"/>
  <c r="KSG51" i="7" s="1"/>
  <c r="KSI51" i="7" s="1"/>
  <c r="KSK51" i="7" s="1"/>
  <c r="KSM51" i="7" s="1"/>
  <c r="KSO51" i="7" s="1"/>
  <c r="KSQ51" i="7" s="1"/>
  <c r="KSS51" i="7" s="1"/>
  <c r="KSU51" i="7" s="1"/>
  <c r="KSW51" i="7" s="1"/>
  <c r="KSY51" i="7" s="1"/>
  <c r="KTA51" i="7" s="1"/>
  <c r="KTC51" i="7" s="1"/>
  <c r="KTE51" i="7" s="1"/>
  <c r="KTG51" i="7" s="1"/>
  <c r="KTI51" i="7" s="1"/>
  <c r="KTK51" i="7" s="1"/>
  <c r="KTM51" i="7" s="1"/>
  <c r="KTO51" i="7" s="1"/>
  <c r="KTQ51" i="7" s="1"/>
  <c r="KTS51" i="7" s="1"/>
  <c r="KTU51" i="7" s="1"/>
  <c r="KTW51" i="7" s="1"/>
  <c r="KTY51" i="7" s="1"/>
  <c r="KUA51" i="7" s="1"/>
  <c r="KUC51" i="7" s="1"/>
  <c r="KUE51" i="7" s="1"/>
  <c r="KUG51" i="7" s="1"/>
  <c r="KUI51" i="7" s="1"/>
  <c r="KUK51" i="7" s="1"/>
  <c r="KUM51" i="7" s="1"/>
  <c r="KUO51" i="7" s="1"/>
  <c r="KUQ51" i="7" s="1"/>
  <c r="KUS51" i="7" s="1"/>
  <c r="KUU51" i="7" s="1"/>
  <c r="KUW51" i="7" s="1"/>
  <c r="KUY51" i="7" s="1"/>
  <c r="KVA51" i="7" s="1"/>
  <c r="KVC51" i="7" s="1"/>
  <c r="KVE51" i="7" s="1"/>
  <c r="KVG51" i="7" s="1"/>
  <c r="KVI51" i="7" s="1"/>
  <c r="KVK51" i="7" s="1"/>
  <c r="KVM51" i="7" s="1"/>
  <c r="KVO51" i="7" s="1"/>
  <c r="KVQ51" i="7" s="1"/>
  <c r="KVS51" i="7" s="1"/>
  <c r="KVU51" i="7" s="1"/>
  <c r="KVW51" i="7" s="1"/>
  <c r="KVY51" i="7" s="1"/>
  <c r="KWA51" i="7" s="1"/>
  <c r="KWC51" i="7" s="1"/>
  <c r="KWE51" i="7" s="1"/>
  <c r="KWG51" i="7" s="1"/>
  <c r="KWI51" i="7" s="1"/>
  <c r="KWK51" i="7" s="1"/>
  <c r="KWM51" i="7" s="1"/>
  <c r="KWO51" i="7" s="1"/>
  <c r="KWQ51" i="7" s="1"/>
  <c r="KWS51" i="7" s="1"/>
  <c r="KWU51" i="7" s="1"/>
  <c r="KWW51" i="7" s="1"/>
  <c r="KWY51" i="7" s="1"/>
  <c r="KXA51" i="7" s="1"/>
  <c r="KXC51" i="7" s="1"/>
  <c r="KXE51" i="7" s="1"/>
  <c r="KXG51" i="7" s="1"/>
  <c r="KXI51" i="7" s="1"/>
  <c r="KXK51" i="7" s="1"/>
  <c r="KXM51" i="7" s="1"/>
  <c r="KXO51" i="7" s="1"/>
  <c r="KXQ51" i="7" s="1"/>
  <c r="KXS51" i="7" s="1"/>
  <c r="KXU51" i="7" s="1"/>
  <c r="KXW51" i="7" s="1"/>
  <c r="KXY51" i="7" s="1"/>
  <c r="KYA51" i="7" s="1"/>
  <c r="KYC51" i="7" s="1"/>
  <c r="KYE51" i="7" s="1"/>
  <c r="KYG51" i="7" s="1"/>
  <c r="KYI51" i="7" s="1"/>
  <c r="KYK51" i="7" s="1"/>
  <c r="KYM51" i="7" s="1"/>
  <c r="KYO51" i="7" s="1"/>
  <c r="KYQ51" i="7" s="1"/>
  <c r="KYS51" i="7" s="1"/>
  <c r="KYU51" i="7" s="1"/>
  <c r="KYW51" i="7" s="1"/>
  <c r="KYY51" i="7" s="1"/>
  <c r="KZA51" i="7" s="1"/>
  <c r="KZC51" i="7" s="1"/>
  <c r="KZE51" i="7" s="1"/>
  <c r="KZG51" i="7" s="1"/>
  <c r="KZI51" i="7" s="1"/>
  <c r="KZK51" i="7" s="1"/>
  <c r="KZM51" i="7" s="1"/>
  <c r="KZO51" i="7" s="1"/>
  <c r="KZQ51" i="7" s="1"/>
  <c r="KZS51" i="7" s="1"/>
  <c r="KZU51" i="7" s="1"/>
  <c r="KZW51" i="7" s="1"/>
  <c r="KZY51" i="7" s="1"/>
  <c r="LAA51" i="7" s="1"/>
  <c r="LAC51" i="7" s="1"/>
  <c r="LAE51" i="7" s="1"/>
  <c r="LAG51" i="7" s="1"/>
  <c r="LAI51" i="7" s="1"/>
  <c r="LAK51" i="7" s="1"/>
  <c r="LAM51" i="7" s="1"/>
  <c r="LAO51" i="7" s="1"/>
  <c r="LAQ51" i="7" s="1"/>
  <c r="LAS51" i="7" s="1"/>
  <c r="LAU51" i="7" s="1"/>
  <c r="LAW51" i="7" s="1"/>
  <c r="LAY51" i="7" s="1"/>
  <c r="LBA51" i="7" s="1"/>
  <c r="LBC51" i="7" s="1"/>
  <c r="LBE51" i="7" s="1"/>
  <c r="LBG51" i="7" s="1"/>
  <c r="LBI51" i="7" s="1"/>
  <c r="LBK51" i="7" s="1"/>
  <c r="LBM51" i="7" s="1"/>
  <c r="LBO51" i="7" s="1"/>
  <c r="LBQ51" i="7" s="1"/>
  <c r="LBS51" i="7" s="1"/>
  <c r="LBU51" i="7" s="1"/>
  <c r="LBW51" i="7" s="1"/>
  <c r="LBY51" i="7" s="1"/>
  <c r="LCA51" i="7" s="1"/>
  <c r="LCC51" i="7" s="1"/>
  <c r="LCE51" i="7" s="1"/>
  <c r="LCG51" i="7" s="1"/>
  <c r="LCI51" i="7" s="1"/>
  <c r="LCK51" i="7" s="1"/>
  <c r="LCM51" i="7" s="1"/>
  <c r="LCO51" i="7" s="1"/>
  <c r="LCQ51" i="7" s="1"/>
  <c r="LCS51" i="7" s="1"/>
  <c r="LCU51" i="7" s="1"/>
  <c r="LCW51" i="7" s="1"/>
  <c r="LCY51" i="7" s="1"/>
  <c r="LDA51" i="7" s="1"/>
  <c r="LDC51" i="7" s="1"/>
  <c r="LDE51" i="7" s="1"/>
  <c r="LDG51" i="7" s="1"/>
  <c r="LDI51" i="7" s="1"/>
  <c r="LDK51" i="7" s="1"/>
  <c r="LDM51" i="7" s="1"/>
  <c r="LDO51" i="7" s="1"/>
  <c r="LDQ51" i="7" s="1"/>
  <c r="LDS51" i="7" s="1"/>
  <c r="LDU51" i="7" s="1"/>
  <c r="LDW51" i="7" s="1"/>
  <c r="LDY51" i="7" s="1"/>
  <c r="LEA51" i="7" s="1"/>
  <c r="LEC51" i="7" s="1"/>
  <c r="LEE51" i="7" s="1"/>
  <c r="LEG51" i="7" s="1"/>
  <c r="LEI51" i="7" s="1"/>
  <c r="LEK51" i="7" s="1"/>
  <c r="LEM51" i="7" s="1"/>
  <c r="LEO51" i="7" s="1"/>
  <c r="LEQ51" i="7" s="1"/>
  <c r="LES51" i="7" s="1"/>
  <c r="LEU51" i="7" s="1"/>
  <c r="LEW51" i="7" s="1"/>
  <c r="LEY51" i="7" s="1"/>
  <c r="LFA51" i="7" s="1"/>
  <c r="LFC51" i="7" s="1"/>
  <c r="LFE51" i="7" s="1"/>
  <c r="LFG51" i="7" s="1"/>
  <c r="LFI51" i="7" s="1"/>
  <c r="LFK51" i="7" s="1"/>
  <c r="LFM51" i="7" s="1"/>
  <c r="LFO51" i="7" s="1"/>
  <c r="LFQ51" i="7" s="1"/>
  <c r="LFS51" i="7" s="1"/>
  <c r="LFU51" i="7" s="1"/>
  <c r="LFW51" i="7" s="1"/>
  <c r="LFY51" i="7" s="1"/>
  <c r="LGA51" i="7" s="1"/>
  <c r="LGC51" i="7" s="1"/>
  <c r="LGE51" i="7" s="1"/>
  <c r="LGG51" i="7" s="1"/>
  <c r="LGI51" i="7" s="1"/>
  <c r="LGK51" i="7" s="1"/>
  <c r="LGM51" i="7" s="1"/>
  <c r="LGO51" i="7" s="1"/>
  <c r="LGQ51" i="7" s="1"/>
  <c r="LGS51" i="7" s="1"/>
  <c r="LGU51" i="7" s="1"/>
  <c r="LGW51" i="7" s="1"/>
  <c r="LGY51" i="7" s="1"/>
  <c r="LHA51" i="7" s="1"/>
  <c r="LHC51" i="7" s="1"/>
  <c r="LHE51" i="7" s="1"/>
  <c r="LHG51" i="7" s="1"/>
  <c r="LHI51" i="7" s="1"/>
  <c r="LHK51" i="7" s="1"/>
  <c r="LHM51" i="7" s="1"/>
  <c r="LHO51" i="7" s="1"/>
  <c r="LHQ51" i="7" s="1"/>
  <c r="LHS51" i="7" s="1"/>
  <c r="LHU51" i="7" s="1"/>
  <c r="LHW51" i="7" s="1"/>
  <c r="LHY51" i="7" s="1"/>
  <c r="LIA51" i="7" s="1"/>
  <c r="LIC51" i="7" s="1"/>
  <c r="LIE51" i="7" s="1"/>
  <c r="LIG51" i="7" s="1"/>
  <c r="LII51" i="7" s="1"/>
  <c r="LIK51" i="7" s="1"/>
  <c r="LIM51" i="7" s="1"/>
  <c r="LIO51" i="7" s="1"/>
  <c r="LIQ51" i="7" s="1"/>
  <c r="LIS51" i="7" s="1"/>
  <c r="LIU51" i="7" s="1"/>
  <c r="LIW51" i="7" s="1"/>
  <c r="LIY51" i="7" s="1"/>
  <c r="LJA51" i="7" s="1"/>
  <c r="LJC51" i="7" s="1"/>
  <c r="LJE51" i="7" s="1"/>
  <c r="LJG51" i="7" s="1"/>
  <c r="LJI51" i="7" s="1"/>
  <c r="LJK51" i="7" s="1"/>
  <c r="LJM51" i="7" s="1"/>
  <c r="LJO51" i="7" s="1"/>
  <c r="LJQ51" i="7" s="1"/>
  <c r="LJS51" i="7" s="1"/>
  <c r="LJU51" i="7" s="1"/>
  <c r="LJW51" i="7" s="1"/>
  <c r="LJY51" i="7" s="1"/>
  <c r="LKA51" i="7" s="1"/>
  <c r="LKC51" i="7" s="1"/>
  <c r="LKE51" i="7" s="1"/>
  <c r="LKG51" i="7" s="1"/>
  <c r="LKI51" i="7" s="1"/>
  <c r="LKK51" i="7" s="1"/>
  <c r="LKM51" i="7" s="1"/>
  <c r="LKO51" i="7" s="1"/>
  <c r="LKQ51" i="7" s="1"/>
  <c r="LKS51" i="7" s="1"/>
  <c r="LKU51" i="7" s="1"/>
  <c r="LKW51" i="7" s="1"/>
  <c r="LKY51" i="7" s="1"/>
  <c r="LLA51" i="7" s="1"/>
  <c r="LLC51" i="7" s="1"/>
  <c r="LLE51" i="7" s="1"/>
  <c r="LLG51" i="7" s="1"/>
  <c r="LLI51" i="7" s="1"/>
  <c r="LLK51" i="7" s="1"/>
  <c r="LLM51" i="7" s="1"/>
  <c r="LLO51" i="7" s="1"/>
  <c r="LLQ51" i="7" s="1"/>
  <c r="LLS51" i="7" s="1"/>
  <c r="LLU51" i="7" s="1"/>
  <c r="LLW51" i="7" s="1"/>
  <c r="LLY51" i="7" s="1"/>
  <c r="LMA51" i="7" s="1"/>
  <c r="LMC51" i="7" s="1"/>
  <c r="LME51" i="7" s="1"/>
  <c r="LMG51" i="7" s="1"/>
  <c r="LMI51" i="7" s="1"/>
  <c r="LMK51" i="7" s="1"/>
  <c r="LMM51" i="7" s="1"/>
  <c r="LMO51" i="7" s="1"/>
  <c r="LMQ51" i="7" s="1"/>
  <c r="LMS51" i="7" s="1"/>
  <c r="LMU51" i="7" s="1"/>
  <c r="LMW51" i="7" s="1"/>
  <c r="LMY51" i="7" s="1"/>
  <c r="LNA51" i="7" s="1"/>
  <c r="LNC51" i="7" s="1"/>
  <c r="LNE51" i="7" s="1"/>
  <c r="LNG51" i="7" s="1"/>
  <c r="LNI51" i="7" s="1"/>
  <c r="LNK51" i="7" s="1"/>
  <c r="LNM51" i="7" s="1"/>
  <c r="LNO51" i="7" s="1"/>
  <c r="LNQ51" i="7" s="1"/>
  <c r="LNS51" i="7" s="1"/>
  <c r="LNU51" i="7" s="1"/>
  <c r="LNW51" i="7" s="1"/>
  <c r="LNY51" i="7" s="1"/>
  <c r="LOA51" i="7" s="1"/>
  <c r="LOC51" i="7" s="1"/>
  <c r="LOE51" i="7" s="1"/>
  <c r="LOG51" i="7" s="1"/>
  <c r="LOI51" i="7" s="1"/>
  <c r="LOK51" i="7" s="1"/>
  <c r="LOM51" i="7" s="1"/>
  <c r="LOO51" i="7" s="1"/>
  <c r="LOQ51" i="7" s="1"/>
  <c r="LOS51" i="7" s="1"/>
  <c r="LOU51" i="7" s="1"/>
  <c r="LOW51" i="7" s="1"/>
  <c r="LOY51" i="7" s="1"/>
  <c r="LPA51" i="7" s="1"/>
  <c r="LPC51" i="7" s="1"/>
  <c r="LPE51" i="7" s="1"/>
  <c r="LPG51" i="7" s="1"/>
  <c r="LPI51" i="7" s="1"/>
  <c r="LPK51" i="7" s="1"/>
  <c r="LPM51" i="7" s="1"/>
  <c r="LPO51" i="7" s="1"/>
  <c r="LPQ51" i="7" s="1"/>
  <c r="LPS51" i="7" s="1"/>
  <c r="LPU51" i="7" s="1"/>
  <c r="LPW51" i="7" s="1"/>
  <c r="LPY51" i="7" s="1"/>
  <c r="LQA51" i="7" s="1"/>
  <c r="LQC51" i="7" s="1"/>
  <c r="LQE51" i="7" s="1"/>
  <c r="LQG51" i="7" s="1"/>
  <c r="LQI51" i="7" s="1"/>
  <c r="LQK51" i="7" s="1"/>
  <c r="LQM51" i="7" s="1"/>
  <c r="LQO51" i="7" s="1"/>
  <c r="LQQ51" i="7" s="1"/>
  <c r="LQS51" i="7" s="1"/>
  <c r="LQU51" i="7" s="1"/>
  <c r="LQW51" i="7" s="1"/>
  <c r="LQY51" i="7" s="1"/>
  <c r="LRA51" i="7" s="1"/>
  <c r="LRC51" i="7" s="1"/>
  <c r="LRE51" i="7" s="1"/>
  <c r="LRG51" i="7" s="1"/>
  <c r="LRI51" i="7" s="1"/>
  <c r="LRK51" i="7" s="1"/>
  <c r="LRM51" i="7" s="1"/>
  <c r="LRO51" i="7" s="1"/>
  <c r="LRQ51" i="7" s="1"/>
  <c r="LRS51" i="7" s="1"/>
  <c r="LRU51" i="7" s="1"/>
  <c r="LRW51" i="7" s="1"/>
  <c r="LRY51" i="7" s="1"/>
  <c r="LSA51" i="7" s="1"/>
  <c r="LSC51" i="7" s="1"/>
  <c r="LSE51" i="7" s="1"/>
  <c r="LSG51" i="7" s="1"/>
  <c r="LSI51" i="7" s="1"/>
  <c r="LSK51" i="7" s="1"/>
  <c r="LSM51" i="7" s="1"/>
  <c r="LSO51" i="7" s="1"/>
  <c r="LSQ51" i="7" s="1"/>
  <c r="LSS51" i="7" s="1"/>
  <c r="LSU51" i="7" s="1"/>
  <c r="LSW51" i="7" s="1"/>
  <c r="LSY51" i="7" s="1"/>
  <c r="LTA51" i="7" s="1"/>
  <c r="LTC51" i="7" s="1"/>
  <c r="LTE51" i="7" s="1"/>
  <c r="LTG51" i="7" s="1"/>
  <c r="LTI51" i="7" s="1"/>
  <c r="LTK51" i="7" s="1"/>
  <c r="LTM51" i="7" s="1"/>
  <c r="LTO51" i="7" s="1"/>
  <c r="LTQ51" i="7" s="1"/>
  <c r="LTS51" i="7" s="1"/>
  <c r="LTU51" i="7" s="1"/>
  <c r="LTW51" i="7" s="1"/>
  <c r="LTY51" i="7" s="1"/>
  <c r="LUA51" i="7" s="1"/>
  <c r="LUC51" i="7" s="1"/>
  <c r="LUE51" i="7" s="1"/>
  <c r="LUG51" i="7" s="1"/>
  <c r="LUI51" i="7" s="1"/>
  <c r="LUK51" i="7" s="1"/>
  <c r="LUM51" i="7" s="1"/>
  <c r="LUO51" i="7" s="1"/>
  <c r="LUQ51" i="7" s="1"/>
  <c r="LUS51" i="7" s="1"/>
  <c r="LUU51" i="7" s="1"/>
  <c r="LUW51" i="7" s="1"/>
  <c r="LUY51" i="7" s="1"/>
  <c r="LVA51" i="7" s="1"/>
  <c r="LVC51" i="7" s="1"/>
  <c r="LVE51" i="7" s="1"/>
  <c r="LVG51" i="7" s="1"/>
  <c r="LVI51" i="7" s="1"/>
  <c r="LVK51" i="7" s="1"/>
  <c r="LVM51" i="7" s="1"/>
  <c r="LVO51" i="7" s="1"/>
  <c r="LVQ51" i="7" s="1"/>
  <c r="LVS51" i="7" s="1"/>
  <c r="LVU51" i="7" s="1"/>
  <c r="LVW51" i="7" s="1"/>
  <c r="LVY51" i="7" s="1"/>
  <c r="LWA51" i="7" s="1"/>
  <c r="LWC51" i="7" s="1"/>
  <c r="LWE51" i="7" s="1"/>
  <c r="LWG51" i="7" s="1"/>
  <c r="LWI51" i="7" s="1"/>
  <c r="LWK51" i="7" s="1"/>
  <c r="LWM51" i="7" s="1"/>
  <c r="LWO51" i="7" s="1"/>
  <c r="LWQ51" i="7" s="1"/>
  <c r="LWS51" i="7" s="1"/>
  <c r="LWU51" i="7" s="1"/>
  <c r="LWW51" i="7" s="1"/>
  <c r="LWY51" i="7" s="1"/>
  <c r="LXA51" i="7" s="1"/>
  <c r="LXC51" i="7" s="1"/>
  <c r="LXE51" i="7" s="1"/>
  <c r="LXG51" i="7" s="1"/>
  <c r="LXI51" i="7" s="1"/>
  <c r="LXK51" i="7" s="1"/>
  <c r="LXM51" i="7" s="1"/>
  <c r="LXO51" i="7" s="1"/>
  <c r="LXQ51" i="7" s="1"/>
  <c r="LXS51" i="7" s="1"/>
  <c r="LXU51" i="7" s="1"/>
  <c r="LXW51" i="7" s="1"/>
  <c r="LXY51" i="7" s="1"/>
  <c r="LYA51" i="7" s="1"/>
  <c r="LYC51" i="7" s="1"/>
  <c r="LYE51" i="7" s="1"/>
  <c r="LYG51" i="7" s="1"/>
  <c r="LYI51" i="7" s="1"/>
  <c r="LYK51" i="7" s="1"/>
  <c r="LYM51" i="7" s="1"/>
  <c r="LYO51" i="7" s="1"/>
  <c r="LYQ51" i="7" s="1"/>
  <c r="LYS51" i="7" s="1"/>
  <c r="LYU51" i="7" s="1"/>
  <c r="LYW51" i="7" s="1"/>
  <c r="LYY51" i="7" s="1"/>
  <c r="LZA51" i="7" s="1"/>
  <c r="LZC51" i="7" s="1"/>
  <c r="LZE51" i="7" s="1"/>
  <c r="LZG51" i="7" s="1"/>
  <c r="LZI51" i="7" s="1"/>
  <c r="LZK51" i="7" s="1"/>
  <c r="LZM51" i="7" s="1"/>
  <c r="LZO51" i="7" s="1"/>
  <c r="LZQ51" i="7" s="1"/>
  <c r="LZS51" i="7" s="1"/>
  <c r="LZU51" i="7" s="1"/>
  <c r="LZW51" i="7" s="1"/>
  <c r="LZY51" i="7" s="1"/>
  <c r="MAA51" i="7" s="1"/>
  <c r="MAC51" i="7" s="1"/>
  <c r="MAE51" i="7" s="1"/>
  <c r="MAG51" i="7" s="1"/>
  <c r="MAI51" i="7" s="1"/>
  <c r="MAK51" i="7" s="1"/>
  <c r="MAM51" i="7" s="1"/>
  <c r="MAO51" i="7" s="1"/>
  <c r="MAQ51" i="7" s="1"/>
  <c r="MAS51" i="7" s="1"/>
  <c r="MAU51" i="7" s="1"/>
  <c r="MAW51" i="7" s="1"/>
  <c r="MAY51" i="7" s="1"/>
  <c r="MBA51" i="7" s="1"/>
  <c r="MBC51" i="7" s="1"/>
  <c r="MBE51" i="7" s="1"/>
  <c r="MBG51" i="7" s="1"/>
  <c r="MBI51" i="7" s="1"/>
  <c r="MBK51" i="7" s="1"/>
  <c r="MBM51" i="7" s="1"/>
  <c r="MBO51" i="7" s="1"/>
  <c r="MBQ51" i="7" s="1"/>
  <c r="MBS51" i="7" s="1"/>
  <c r="MBU51" i="7" s="1"/>
  <c r="MBW51" i="7" s="1"/>
  <c r="MBY51" i="7" s="1"/>
  <c r="MCA51" i="7" s="1"/>
  <c r="MCC51" i="7" s="1"/>
  <c r="MCE51" i="7" s="1"/>
  <c r="MCG51" i="7" s="1"/>
  <c r="MCI51" i="7" s="1"/>
  <c r="MCK51" i="7" s="1"/>
  <c r="MCM51" i="7" s="1"/>
  <c r="MCO51" i="7" s="1"/>
  <c r="MCQ51" i="7" s="1"/>
  <c r="MCS51" i="7" s="1"/>
  <c r="MCU51" i="7" s="1"/>
  <c r="MCW51" i="7" s="1"/>
  <c r="MCY51" i="7" s="1"/>
  <c r="MDA51" i="7" s="1"/>
  <c r="MDC51" i="7" s="1"/>
  <c r="MDE51" i="7" s="1"/>
  <c r="MDG51" i="7" s="1"/>
  <c r="MDI51" i="7" s="1"/>
  <c r="MDK51" i="7" s="1"/>
  <c r="MDM51" i="7" s="1"/>
  <c r="MDO51" i="7" s="1"/>
  <c r="MDQ51" i="7" s="1"/>
  <c r="MDS51" i="7" s="1"/>
  <c r="MDU51" i="7" s="1"/>
  <c r="MDW51" i="7" s="1"/>
  <c r="MDY51" i="7" s="1"/>
  <c r="MEA51" i="7" s="1"/>
  <c r="MEC51" i="7" s="1"/>
  <c r="MEE51" i="7" s="1"/>
  <c r="MEG51" i="7" s="1"/>
  <c r="MEI51" i="7" s="1"/>
  <c r="MEK51" i="7" s="1"/>
  <c r="MEM51" i="7" s="1"/>
  <c r="MEO51" i="7" s="1"/>
  <c r="MEQ51" i="7" s="1"/>
  <c r="MES51" i="7" s="1"/>
  <c r="MEU51" i="7" s="1"/>
  <c r="MEW51" i="7" s="1"/>
  <c r="MEY51" i="7" s="1"/>
  <c r="MFA51" i="7" s="1"/>
  <c r="MFC51" i="7" s="1"/>
  <c r="MFE51" i="7" s="1"/>
  <c r="MFG51" i="7" s="1"/>
  <c r="MFI51" i="7" s="1"/>
  <c r="MFK51" i="7" s="1"/>
  <c r="MFM51" i="7" s="1"/>
  <c r="MFO51" i="7" s="1"/>
  <c r="MFQ51" i="7" s="1"/>
  <c r="MFS51" i="7" s="1"/>
  <c r="MFU51" i="7" s="1"/>
  <c r="MFW51" i="7" s="1"/>
  <c r="MFY51" i="7" s="1"/>
  <c r="MGA51" i="7" s="1"/>
  <c r="MGC51" i="7" s="1"/>
  <c r="MGE51" i="7" s="1"/>
  <c r="MGG51" i="7" s="1"/>
  <c r="MGI51" i="7" s="1"/>
  <c r="MGK51" i="7" s="1"/>
  <c r="MGM51" i="7" s="1"/>
  <c r="MGO51" i="7" s="1"/>
  <c r="MGQ51" i="7" s="1"/>
  <c r="MGS51" i="7" s="1"/>
  <c r="MGU51" i="7" s="1"/>
  <c r="MGW51" i="7" s="1"/>
  <c r="MGY51" i="7" s="1"/>
  <c r="MHA51" i="7" s="1"/>
  <c r="MHC51" i="7" s="1"/>
  <c r="MHE51" i="7" s="1"/>
  <c r="MHG51" i="7" s="1"/>
  <c r="MHI51" i="7" s="1"/>
  <c r="MHK51" i="7" s="1"/>
  <c r="MHM51" i="7" s="1"/>
  <c r="MHO51" i="7" s="1"/>
  <c r="MHQ51" i="7" s="1"/>
  <c r="MHS51" i="7" s="1"/>
  <c r="MHU51" i="7" s="1"/>
  <c r="MHW51" i="7" s="1"/>
  <c r="MHY51" i="7" s="1"/>
  <c r="MIA51" i="7" s="1"/>
  <c r="MIC51" i="7" s="1"/>
  <c r="MIE51" i="7" s="1"/>
  <c r="MIG51" i="7" s="1"/>
  <c r="MII51" i="7" s="1"/>
  <c r="MIK51" i="7" s="1"/>
  <c r="MIM51" i="7" s="1"/>
  <c r="MIO51" i="7" s="1"/>
  <c r="MIQ51" i="7" s="1"/>
  <c r="MIS51" i="7" s="1"/>
  <c r="MIU51" i="7" s="1"/>
  <c r="MIW51" i="7" s="1"/>
  <c r="MIY51" i="7" s="1"/>
  <c r="MJA51" i="7" s="1"/>
  <c r="MJC51" i="7" s="1"/>
  <c r="MJE51" i="7" s="1"/>
  <c r="MJG51" i="7" s="1"/>
  <c r="MJI51" i="7" s="1"/>
  <c r="MJK51" i="7" s="1"/>
  <c r="MJM51" i="7" s="1"/>
  <c r="MJO51" i="7" s="1"/>
  <c r="MJQ51" i="7" s="1"/>
  <c r="MJS51" i="7" s="1"/>
  <c r="MJU51" i="7" s="1"/>
  <c r="MJW51" i="7" s="1"/>
  <c r="MJY51" i="7" s="1"/>
  <c r="MKA51" i="7" s="1"/>
  <c r="MKC51" i="7" s="1"/>
  <c r="MKE51" i="7" s="1"/>
  <c r="MKG51" i="7" s="1"/>
  <c r="MKI51" i="7" s="1"/>
  <c r="MKK51" i="7" s="1"/>
  <c r="MKM51" i="7" s="1"/>
  <c r="MKO51" i="7" s="1"/>
  <c r="MKQ51" i="7" s="1"/>
  <c r="MKS51" i="7" s="1"/>
  <c r="MKU51" i="7" s="1"/>
  <c r="MKW51" i="7" s="1"/>
  <c r="MKY51" i="7" s="1"/>
  <c r="MLA51" i="7" s="1"/>
  <c r="MLC51" i="7" s="1"/>
  <c r="MLE51" i="7" s="1"/>
  <c r="MLG51" i="7" s="1"/>
  <c r="MLI51" i="7" s="1"/>
  <c r="MLK51" i="7" s="1"/>
  <c r="MLM51" i="7" s="1"/>
  <c r="MLO51" i="7" s="1"/>
  <c r="MLQ51" i="7" s="1"/>
  <c r="MLS51" i="7" s="1"/>
  <c r="MLU51" i="7" s="1"/>
  <c r="MLW51" i="7" s="1"/>
  <c r="MLY51" i="7" s="1"/>
  <c r="MMA51" i="7" s="1"/>
  <c r="MMC51" i="7" s="1"/>
  <c r="MME51" i="7" s="1"/>
  <c r="MMG51" i="7" s="1"/>
  <c r="MMI51" i="7" s="1"/>
  <c r="MMK51" i="7" s="1"/>
  <c r="MMM51" i="7" s="1"/>
  <c r="MMO51" i="7" s="1"/>
  <c r="MMQ51" i="7" s="1"/>
  <c r="MMS51" i="7" s="1"/>
  <c r="MMU51" i="7" s="1"/>
  <c r="MMW51" i="7" s="1"/>
  <c r="MMY51" i="7" s="1"/>
  <c r="MNA51" i="7" s="1"/>
  <c r="MNC51" i="7" s="1"/>
  <c r="MNE51" i="7" s="1"/>
  <c r="MNG51" i="7" s="1"/>
  <c r="MNI51" i="7" s="1"/>
  <c r="MNK51" i="7" s="1"/>
  <c r="MNM51" i="7" s="1"/>
  <c r="MNO51" i="7" s="1"/>
  <c r="MNQ51" i="7" s="1"/>
  <c r="MNS51" i="7" s="1"/>
  <c r="MNU51" i="7" s="1"/>
  <c r="MNW51" i="7" s="1"/>
  <c r="MNY51" i="7" s="1"/>
  <c r="MOA51" i="7" s="1"/>
  <c r="MOC51" i="7" s="1"/>
  <c r="MOE51" i="7" s="1"/>
  <c r="MOG51" i="7" s="1"/>
  <c r="MOI51" i="7" s="1"/>
  <c r="MOK51" i="7" s="1"/>
  <c r="MOM51" i="7" s="1"/>
  <c r="MOO51" i="7" s="1"/>
  <c r="MOQ51" i="7" s="1"/>
  <c r="MOS51" i="7" s="1"/>
  <c r="MOU51" i="7" s="1"/>
  <c r="MOW51" i="7" s="1"/>
  <c r="MOY51" i="7" s="1"/>
  <c r="MPA51" i="7" s="1"/>
  <c r="MPC51" i="7" s="1"/>
  <c r="MPE51" i="7" s="1"/>
  <c r="MPG51" i="7" s="1"/>
  <c r="MPI51" i="7" s="1"/>
  <c r="MPK51" i="7" s="1"/>
  <c r="MPM51" i="7" s="1"/>
  <c r="MPO51" i="7" s="1"/>
  <c r="MPQ51" i="7" s="1"/>
  <c r="MPS51" i="7" s="1"/>
  <c r="MPU51" i="7" s="1"/>
  <c r="MPW51" i="7" s="1"/>
  <c r="MPY51" i="7" s="1"/>
  <c r="MQA51" i="7" s="1"/>
  <c r="MQC51" i="7" s="1"/>
  <c r="MQE51" i="7" s="1"/>
  <c r="MQG51" i="7" s="1"/>
  <c r="MQI51" i="7" s="1"/>
  <c r="MQK51" i="7" s="1"/>
  <c r="MQM51" i="7" s="1"/>
  <c r="MQO51" i="7" s="1"/>
  <c r="MQQ51" i="7" s="1"/>
  <c r="MQS51" i="7" s="1"/>
  <c r="MQU51" i="7" s="1"/>
  <c r="MQW51" i="7" s="1"/>
  <c r="MQY51" i="7" s="1"/>
  <c r="MRA51" i="7" s="1"/>
  <c r="MRC51" i="7" s="1"/>
  <c r="MRE51" i="7" s="1"/>
  <c r="MRG51" i="7" s="1"/>
  <c r="MRI51" i="7" s="1"/>
  <c r="MRK51" i="7" s="1"/>
  <c r="MRM51" i="7" s="1"/>
  <c r="MRO51" i="7" s="1"/>
  <c r="MRQ51" i="7" s="1"/>
  <c r="MRS51" i="7" s="1"/>
  <c r="MRU51" i="7" s="1"/>
  <c r="MRW51" i="7" s="1"/>
  <c r="MRY51" i="7" s="1"/>
  <c r="MSA51" i="7" s="1"/>
  <c r="MSC51" i="7" s="1"/>
  <c r="MSE51" i="7" s="1"/>
  <c r="MSG51" i="7" s="1"/>
  <c r="MSI51" i="7" s="1"/>
  <c r="MSK51" i="7" s="1"/>
  <c r="MSM51" i="7" s="1"/>
  <c r="MSO51" i="7" s="1"/>
  <c r="MSQ51" i="7" s="1"/>
  <c r="MSS51" i="7" s="1"/>
  <c r="MSU51" i="7" s="1"/>
  <c r="MSW51" i="7" s="1"/>
  <c r="MSY51" i="7" s="1"/>
  <c r="MTA51" i="7" s="1"/>
  <c r="MTC51" i="7" s="1"/>
  <c r="MTE51" i="7" s="1"/>
  <c r="MTG51" i="7" s="1"/>
  <c r="MTI51" i="7" s="1"/>
  <c r="MTK51" i="7" s="1"/>
  <c r="MTM51" i="7" s="1"/>
  <c r="MTO51" i="7" s="1"/>
  <c r="MTQ51" i="7" s="1"/>
  <c r="MTS51" i="7" s="1"/>
  <c r="MTU51" i="7" s="1"/>
  <c r="MTW51" i="7" s="1"/>
  <c r="MTY51" i="7" s="1"/>
  <c r="MUA51" i="7" s="1"/>
  <c r="MUC51" i="7" s="1"/>
  <c r="MUE51" i="7" s="1"/>
  <c r="MUG51" i="7" s="1"/>
  <c r="MUI51" i="7" s="1"/>
  <c r="MUK51" i="7" s="1"/>
  <c r="MUM51" i="7" s="1"/>
  <c r="MUO51" i="7" s="1"/>
  <c r="MUQ51" i="7" s="1"/>
  <c r="MUS51" i="7" s="1"/>
  <c r="MUU51" i="7" s="1"/>
  <c r="MUW51" i="7" s="1"/>
  <c r="MUY51" i="7" s="1"/>
  <c r="MVA51" i="7" s="1"/>
  <c r="MVC51" i="7" s="1"/>
  <c r="MVE51" i="7" s="1"/>
  <c r="MVG51" i="7" s="1"/>
  <c r="MVI51" i="7" s="1"/>
  <c r="MVK51" i="7" s="1"/>
  <c r="MVM51" i="7" s="1"/>
  <c r="MVO51" i="7" s="1"/>
  <c r="MVQ51" i="7" s="1"/>
  <c r="MVS51" i="7" s="1"/>
  <c r="MVU51" i="7" s="1"/>
  <c r="MVW51" i="7" s="1"/>
  <c r="MVY51" i="7" s="1"/>
  <c r="MWA51" i="7" s="1"/>
  <c r="MWC51" i="7" s="1"/>
  <c r="MWE51" i="7" s="1"/>
  <c r="MWG51" i="7" s="1"/>
  <c r="MWI51" i="7" s="1"/>
  <c r="MWK51" i="7" s="1"/>
  <c r="MWM51" i="7" s="1"/>
  <c r="MWO51" i="7" s="1"/>
  <c r="MWQ51" i="7" s="1"/>
  <c r="MWS51" i="7" s="1"/>
  <c r="MWU51" i="7" s="1"/>
  <c r="MWW51" i="7" s="1"/>
  <c r="MWY51" i="7" s="1"/>
  <c r="MXA51" i="7" s="1"/>
  <c r="MXC51" i="7" s="1"/>
  <c r="MXE51" i="7" s="1"/>
  <c r="MXG51" i="7" s="1"/>
  <c r="MXI51" i="7" s="1"/>
  <c r="MXK51" i="7" s="1"/>
  <c r="MXM51" i="7" s="1"/>
  <c r="MXO51" i="7" s="1"/>
  <c r="MXQ51" i="7" s="1"/>
  <c r="MXS51" i="7" s="1"/>
  <c r="MXU51" i="7" s="1"/>
  <c r="MXW51" i="7" s="1"/>
  <c r="MXY51" i="7" s="1"/>
  <c r="MYA51" i="7" s="1"/>
  <c r="MYC51" i="7" s="1"/>
  <c r="MYE51" i="7" s="1"/>
  <c r="MYG51" i="7" s="1"/>
  <c r="MYI51" i="7" s="1"/>
  <c r="MYK51" i="7" s="1"/>
  <c r="MYM51" i="7" s="1"/>
  <c r="MYO51" i="7" s="1"/>
  <c r="MYQ51" i="7" s="1"/>
  <c r="MYS51" i="7" s="1"/>
  <c r="MYU51" i="7" s="1"/>
  <c r="MYW51" i="7" s="1"/>
  <c r="MYY51" i="7" s="1"/>
  <c r="MZA51" i="7" s="1"/>
  <c r="MZC51" i="7" s="1"/>
  <c r="MZE51" i="7" s="1"/>
  <c r="MZG51" i="7" s="1"/>
  <c r="MZI51" i="7" s="1"/>
  <c r="MZK51" i="7" s="1"/>
  <c r="MZM51" i="7" s="1"/>
  <c r="MZO51" i="7" s="1"/>
  <c r="MZQ51" i="7" s="1"/>
  <c r="MZS51" i="7" s="1"/>
  <c r="MZU51" i="7" s="1"/>
  <c r="MZW51" i="7" s="1"/>
  <c r="MZY51" i="7" s="1"/>
  <c r="NAA51" i="7" s="1"/>
  <c r="NAC51" i="7" s="1"/>
  <c r="NAE51" i="7" s="1"/>
  <c r="NAG51" i="7" s="1"/>
  <c r="NAI51" i="7" s="1"/>
  <c r="NAK51" i="7" s="1"/>
  <c r="NAM51" i="7" s="1"/>
  <c r="NAO51" i="7" s="1"/>
  <c r="NAQ51" i="7" s="1"/>
  <c r="NAS51" i="7" s="1"/>
  <c r="NAU51" i="7" s="1"/>
  <c r="NAW51" i="7" s="1"/>
  <c r="NAY51" i="7" s="1"/>
  <c r="NBA51" i="7" s="1"/>
  <c r="NBC51" i="7" s="1"/>
  <c r="NBE51" i="7" s="1"/>
  <c r="NBG51" i="7" s="1"/>
  <c r="NBI51" i="7" s="1"/>
  <c r="NBK51" i="7" s="1"/>
  <c r="NBM51" i="7" s="1"/>
  <c r="NBO51" i="7" s="1"/>
  <c r="NBQ51" i="7" s="1"/>
  <c r="NBS51" i="7" s="1"/>
  <c r="NBU51" i="7" s="1"/>
  <c r="NBW51" i="7" s="1"/>
  <c r="NBY51" i="7" s="1"/>
  <c r="NCA51" i="7" s="1"/>
  <c r="NCC51" i="7" s="1"/>
  <c r="NCE51" i="7" s="1"/>
  <c r="NCG51" i="7" s="1"/>
  <c r="NCI51" i="7" s="1"/>
  <c r="NCK51" i="7" s="1"/>
  <c r="NCM51" i="7" s="1"/>
  <c r="NCO51" i="7" s="1"/>
  <c r="NCQ51" i="7" s="1"/>
  <c r="NCS51" i="7" s="1"/>
  <c r="NCU51" i="7" s="1"/>
  <c r="NCW51" i="7" s="1"/>
  <c r="NCY51" i="7" s="1"/>
  <c r="NDA51" i="7" s="1"/>
  <c r="NDC51" i="7" s="1"/>
  <c r="NDE51" i="7" s="1"/>
  <c r="NDG51" i="7" s="1"/>
  <c r="NDI51" i="7" s="1"/>
  <c r="NDK51" i="7" s="1"/>
  <c r="NDM51" i="7" s="1"/>
  <c r="NDO51" i="7" s="1"/>
  <c r="NDQ51" i="7" s="1"/>
  <c r="NDS51" i="7" s="1"/>
  <c r="NDU51" i="7" s="1"/>
  <c r="NDW51" i="7" s="1"/>
  <c r="NDY51" i="7" s="1"/>
  <c r="NEA51" i="7" s="1"/>
  <c r="NEC51" i="7" s="1"/>
  <c r="NEE51" i="7" s="1"/>
  <c r="NEG51" i="7" s="1"/>
  <c r="NEI51" i="7" s="1"/>
  <c r="NEK51" i="7" s="1"/>
  <c r="NEM51" i="7" s="1"/>
  <c r="NEO51" i="7" s="1"/>
  <c r="NEQ51" i="7" s="1"/>
  <c r="NES51" i="7" s="1"/>
  <c r="NEU51" i="7" s="1"/>
  <c r="NEW51" i="7" s="1"/>
  <c r="NEY51" i="7" s="1"/>
  <c r="NFA51" i="7" s="1"/>
  <c r="NFC51" i="7" s="1"/>
  <c r="NFE51" i="7" s="1"/>
  <c r="NFG51" i="7" s="1"/>
  <c r="NFI51" i="7" s="1"/>
  <c r="NFK51" i="7" s="1"/>
  <c r="NFM51" i="7" s="1"/>
  <c r="NFO51" i="7" s="1"/>
  <c r="NFQ51" i="7" s="1"/>
  <c r="NFS51" i="7" s="1"/>
  <c r="NFU51" i="7" s="1"/>
  <c r="NFW51" i="7" s="1"/>
  <c r="NFY51" i="7" s="1"/>
  <c r="NGA51" i="7" s="1"/>
  <c r="NGC51" i="7" s="1"/>
  <c r="NGE51" i="7" s="1"/>
  <c r="NGG51" i="7" s="1"/>
  <c r="NGI51" i="7" s="1"/>
  <c r="NGK51" i="7" s="1"/>
  <c r="NGM51" i="7" s="1"/>
  <c r="NGO51" i="7" s="1"/>
  <c r="NGQ51" i="7" s="1"/>
  <c r="NGS51" i="7" s="1"/>
  <c r="NGU51" i="7" s="1"/>
  <c r="NGW51" i="7" s="1"/>
  <c r="NGY51" i="7" s="1"/>
  <c r="NHA51" i="7" s="1"/>
  <c r="NHC51" i="7" s="1"/>
  <c r="NHE51" i="7" s="1"/>
  <c r="NHG51" i="7" s="1"/>
  <c r="NHI51" i="7" s="1"/>
  <c r="NHK51" i="7" s="1"/>
  <c r="NHM51" i="7" s="1"/>
  <c r="NHO51" i="7" s="1"/>
  <c r="NHQ51" i="7" s="1"/>
  <c r="NHS51" i="7" s="1"/>
  <c r="NHU51" i="7" s="1"/>
  <c r="NHW51" i="7" s="1"/>
  <c r="NHY51" i="7" s="1"/>
  <c r="NIA51" i="7" s="1"/>
  <c r="NIC51" i="7" s="1"/>
  <c r="NIE51" i="7" s="1"/>
  <c r="NIG51" i="7" s="1"/>
  <c r="NII51" i="7" s="1"/>
  <c r="NIK51" i="7" s="1"/>
  <c r="NIM51" i="7" s="1"/>
  <c r="NIO51" i="7" s="1"/>
  <c r="NIQ51" i="7" s="1"/>
  <c r="NIS51" i="7" s="1"/>
  <c r="NIU51" i="7" s="1"/>
  <c r="NIW51" i="7" s="1"/>
  <c r="NIY51" i="7" s="1"/>
  <c r="NJA51" i="7" s="1"/>
  <c r="NJC51" i="7" s="1"/>
  <c r="NJE51" i="7" s="1"/>
  <c r="NJG51" i="7" s="1"/>
  <c r="NJI51" i="7" s="1"/>
  <c r="NJK51" i="7" s="1"/>
  <c r="NJM51" i="7" s="1"/>
  <c r="NJO51" i="7" s="1"/>
  <c r="NJQ51" i="7" s="1"/>
  <c r="NJS51" i="7" s="1"/>
  <c r="NJU51" i="7" s="1"/>
  <c r="NJW51" i="7" s="1"/>
  <c r="NJY51" i="7" s="1"/>
  <c r="NKA51" i="7" s="1"/>
  <c r="NKC51" i="7" s="1"/>
  <c r="NKE51" i="7" s="1"/>
  <c r="NKG51" i="7" s="1"/>
  <c r="NKI51" i="7" s="1"/>
  <c r="NKK51" i="7" s="1"/>
  <c r="NKM51" i="7" s="1"/>
  <c r="NKO51" i="7" s="1"/>
  <c r="NKQ51" i="7" s="1"/>
  <c r="NKS51" i="7" s="1"/>
  <c r="NKU51" i="7" s="1"/>
  <c r="NKW51" i="7" s="1"/>
  <c r="NKY51" i="7" s="1"/>
  <c r="NLA51" i="7" s="1"/>
  <c r="NLC51" i="7" s="1"/>
  <c r="NLE51" i="7" s="1"/>
  <c r="NLG51" i="7" s="1"/>
  <c r="NLI51" i="7" s="1"/>
  <c r="NLK51" i="7" s="1"/>
  <c r="NLM51" i="7" s="1"/>
  <c r="NLO51" i="7" s="1"/>
  <c r="NLQ51" i="7" s="1"/>
  <c r="NLS51" i="7" s="1"/>
  <c r="NLU51" i="7" s="1"/>
  <c r="NLW51" i="7" s="1"/>
  <c r="NLY51" i="7" s="1"/>
  <c r="NMA51" i="7" s="1"/>
  <c r="NMC51" i="7" s="1"/>
  <c r="NME51" i="7" s="1"/>
  <c r="NMG51" i="7" s="1"/>
  <c r="NMI51" i="7" s="1"/>
  <c r="NMK51" i="7" s="1"/>
  <c r="NMM51" i="7" s="1"/>
  <c r="NMO51" i="7" s="1"/>
  <c r="NMQ51" i="7" s="1"/>
  <c r="NMS51" i="7" s="1"/>
  <c r="NMU51" i="7" s="1"/>
  <c r="NMW51" i="7" s="1"/>
  <c r="NMY51" i="7" s="1"/>
  <c r="NNA51" i="7" s="1"/>
  <c r="NNC51" i="7" s="1"/>
  <c r="NNE51" i="7" s="1"/>
  <c r="NNG51" i="7" s="1"/>
  <c r="NNI51" i="7" s="1"/>
  <c r="NNK51" i="7" s="1"/>
  <c r="NNM51" i="7" s="1"/>
  <c r="NNO51" i="7" s="1"/>
  <c r="NNQ51" i="7" s="1"/>
  <c r="NNS51" i="7" s="1"/>
  <c r="NNU51" i="7" s="1"/>
  <c r="NNW51" i="7" s="1"/>
  <c r="NNY51" i="7" s="1"/>
  <c r="NOA51" i="7" s="1"/>
  <c r="NOC51" i="7" s="1"/>
  <c r="NOE51" i="7" s="1"/>
  <c r="NOG51" i="7" s="1"/>
  <c r="NOI51" i="7" s="1"/>
  <c r="NOK51" i="7" s="1"/>
  <c r="NOM51" i="7" s="1"/>
  <c r="NOO51" i="7" s="1"/>
  <c r="NOQ51" i="7" s="1"/>
  <c r="NOS51" i="7" s="1"/>
  <c r="NOU51" i="7" s="1"/>
  <c r="NOW51" i="7" s="1"/>
  <c r="NOY51" i="7" s="1"/>
  <c r="NPA51" i="7" s="1"/>
  <c r="NPC51" i="7" s="1"/>
  <c r="NPE51" i="7" s="1"/>
  <c r="NPG51" i="7" s="1"/>
  <c r="NPI51" i="7" s="1"/>
  <c r="NPK51" i="7" s="1"/>
  <c r="NPM51" i="7" s="1"/>
  <c r="NPO51" i="7" s="1"/>
  <c r="NPQ51" i="7" s="1"/>
  <c r="NPS51" i="7" s="1"/>
  <c r="NPU51" i="7" s="1"/>
  <c r="NPW51" i="7" s="1"/>
  <c r="NPY51" i="7" s="1"/>
  <c r="NQA51" i="7" s="1"/>
  <c r="NQC51" i="7" s="1"/>
  <c r="NQE51" i="7" s="1"/>
  <c r="NQG51" i="7" s="1"/>
  <c r="NQI51" i="7" s="1"/>
  <c r="NQK51" i="7" s="1"/>
  <c r="NQM51" i="7" s="1"/>
  <c r="NQO51" i="7" s="1"/>
  <c r="NQQ51" i="7" s="1"/>
  <c r="NQS51" i="7" s="1"/>
  <c r="NQU51" i="7" s="1"/>
  <c r="NQW51" i="7" s="1"/>
  <c r="NQY51" i="7" s="1"/>
  <c r="NRA51" i="7" s="1"/>
  <c r="NRC51" i="7" s="1"/>
  <c r="NRE51" i="7" s="1"/>
  <c r="NRG51" i="7" s="1"/>
  <c r="NRI51" i="7" s="1"/>
  <c r="NRK51" i="7" s="1"/>
  <c r="NRM51" i="7" s="1"/>
  <c r="NRO51" i="7" s="1"/>
  <c r="NRQ51" i="7" s="1"/>
  <c r="NRS51" i="7" s="1"/>
  <c r="NRU51" i="7" s="1"/>
  <c r="NRW51" i="7" s="1"/>
  <c r="NRY51" i="7" s="1"/>
  <c r="NSA51" i="7" s="1"/>
  <c r="NSC51" i="7" s="1"/>
  <c r="NSE51" i="7" s="1"/>
  <c r="NSG51" i="7" s="1"/>
  <c r="NSI51" i="7" s="1"/>
  <c r="NSK51" i="7" s="1"/>
  <c r="NSM51" i="7" s="1"/>
  <c r="NSO51" i="7" s="1"/>
  <c r="NSQ51" i="7" s="1"/>
  <c r="NSS51" i="7" s="1"/>
  <c r="NSU51" i="7" s="1"/>
  <c r="NSW51" i="7" s="1"/>
  <c r="NSY51" i="7" s="1"/>
  <c r="NTA51" i="7" s="1"/>
  <c r="NTC51" i="7" s="1"/>
  <c r="NTE51" i="7" s="1"/>
  <c r="NTG51" i="7" s="1"/>
  <c r="NTI51" i="7" s="1"/>
  <c r="NTK51" i="7" s="1"/>
  <c r="NTM51" i="7" s="1"/>
  <c r="NTO51" i="7" s="1"/>
  <c r="NTQ51" i="7" s="1"/>
  <c r="NTS51" i="7" s="1"/>
  <c r="NTU51" i="7" s="1"/>
  <c r="NTW51" i="7" s="1"/>
  <c r="NTY51" i="7" s="1"/>
  <c r="NUA51" i="7" s="1"/>
  <c r="NUC51" i="7" s="1"/>
  <c r="NUE51" i="7" s="1"/>
  <c r="NUG51" i="7" s="1"/>
  <c r="NUI51" i="7" s="1"/>
  <c r="NUK51" i="7" s="1"/>
  <c r="NUM51" i="7" s="1"/>
  <c r="NUO51" i="7" s="1"/>
  <c r="NUQ51" i="7" s="1"/>
  <c r="NUS51" i="7" s="1"/>
  <c r="NUU51" i="7" s="1"/>
  <c r="NUW51" i="7" s="1"/>
  <c r="NUY51" i="7" s="1"/>
  <c r="NVA51" i="7" s="1"/>
  <c r="NVC51" i="7" s="1"/>
  <c r="NVE51" i="7" s="1"/>
  <c r="NVG51" i="7" s="1"/>
  <c r="NVI51" i="7" s="1"/>
  <c r="NVK51" i="7" s="1"/>
  <c r="NVM51" i="7" s="1"/>
  <c r="NVO51" i="7" s="1"/>
  <c r="NVQ51" i="7" s="1"/>
  <c r="NVS51" i="7" s="1"/>
  <c r="NVU51" i="7" s="1"/>
  <c r="NVW51" i="7" s="1"/>
  <c r="NVY51" i="7" s="1"/>
  <c r="NWA51" i="7" s="1"/>
  <c r="NWC51" i="7" s="1"/>
  <c r="NWE51" i="7" s="1"/>
  <c r="NWG51" i="7" s="1"/>
  <c r="NWI51" i="7" s="1"/>
  <c r="NWK51" i="7" s="1"/>
  <c r="NWM51" i="7" s="1"/>
  <c r="NWO51" i="7" s="1"/>
  <c r="NWQ51" i="7" s="1"/>
  <c r="NWS51" i="7" s="1"/>
  <c r="NWU51" i="7" s="1"/>
  <c r="NWW51" i="7" s="1"/>
  <c r="NWY51" i="7" s="1"/>
  <c r="NXA51" i="7" s="1"/>
  <c r="NXC51" i="7" s="1"/>
  <c r="NXE51" i="7" s="1"/>
  <c r="NXG51" i="7" s="1"/>
  <c r="NXI51" i="7" s="1"/>
  <c r="NXK51" i="7" s="1"/>
  <c r="NXM51" i="7" s="1"/>
  <c r="NXO51" i="7" s="1"/>
  <c r="NXQ51" i="7" s="1"/>
  <c r="NXS51" i="7" s="1"/>
  <c r="NXU51" i="7" s="1"/>
  <c r="NXW51" i="7" s="1"/>
  <c r="NXY51" i="7" s="1"/>
  <c r="NYA51" i="7" s="1"/>
  <c r="NYC51" i="7" s="1"/>
  <c r="NYE51" i="7" s="1"/>
  <c r="NYG51" i="7" s="1"/>
  <c r="NYI51" i="7" s="1"/>
  <c r="NYK51" i="7" s="1"/>
  <c r="NYM51" i="7" s="1"/>
  <c r="NYO51" i="7" s="1"/>
  <c r="NYQ51" i="7" s="1"/>
  <c r="NYS51" i="7" s="1"/>
  <c r="NYU51" i="7" s="1"/>
  <c r="NYW51" i="7" s="1"/>
  <c r="NYY51" i="7" s="1"/>
  <c r="NZA51" i="7" s="1"/>
  <c r="NZC51" i="7" s="1"/>
  <c r="NZE51" i="7" s="1"/>
  <c r="NZG51" i="7" s="1"/>
  <c r="NZI51" i="7" s="1"/>
  <c r="NZK51" i="7" s="1"/>
  <c r="NZM51" i="7" s="1"/>
  <c r="NZO51" i="7" s="1"/>
  <c r="NZQ51" i="7" s="1"/>
  <c r="NZS51" i="7" s="1"/>
  <c r="NZU51" i="7" s="1"/>
  <c r="NZW51" i="7" s="1"/>
  <c r="NZY51" i="7" s="1"/>
  <c r="OAA51" i="7" s="1"/>
  <c r="OAC51" i="7" s="1"/>
  <c r="OAE51" i="7" s="1"/>
  <c r="OAG51" i="7" s="1"/>
  <c r="OAI51" i="7" s="1"/>
  <c r="OAK51" i="7" s="1"/>
  <c r="OAM51" i="7" s="1"/>
  <c r="OAO51" i="7" s="1"/>
  <c r="OAQ51" i="7" s="1"/>
  <c r="OAS51" i="7" s="1"/>
  <c r="OAU51" i="7" s="1"/>
  <c r="OAW51" i="7" s="1"/>
  <c r="OAY51" i="7" s="1"/>
  <c r="OBA51" i="7" s="1"/>
  <c r="OBC51" i="7" s="1"/>
  <c r="OBE51" i="7" s="1"/>
  <c r="OBG51" i="7" s="1"/>
  <c r="OBI51" i="7" s="1"/>
  <c r="OBK51" i="7" s="1"/>
  <c r="OBM51" i="7" s="1"/>
  <c r="OBO51" i="7" s="1"/>
  <c r="OBQ51" i="7" s="1"/>
  <c r="OBS51" i="7" s="1"/>
  <c r="OBU51" i="7" s="1"/>
  <c r="OBW51" i="7" s="1"/>
  <c r="OBY51" i="7" s="1"/>
  <c r="OCA51" i="7" s="1"/>
  <c r="OCC51" i="7" s="1"/>
  <c r="OCE51" i="7" s="1"/>
  <c r="OCG51" i="7" s="1"/>
  <c r="OCI51" i="7" s="1"/>
  <c r="OCK51" i="7" s="1"/>
  <c r="OCM51" i="7" s="1"/>
  <c r="OCO51" i="7" s="1"/>
  <c r="OCQ51" i="7" s="1"/>
  <c r="OCS51" i="7" s="1"/>
  <c r="OCU51" i="7" s="1"/>
  <c r="OCW51" i="7" s="1"/>
  <c r="OCY51" i="7" s="1"/>
  <c r="ODA51" i="7" s="1"/>
  <c r="ODC51" i="7" s="1"/>
  <c r="ODE51" i="7" s="1"/>
  <c r="ODG51" i="7" s="1"/>
  <c r="ODI51" i="7" s="1"/>
  <c r="ODK51" i="7" s="1"/>
  <c r="ODM51" i="7" s="1"/>
  <c r="ODO51" i="7" s="1"/>
  <c r="ODQ51" i="7" s="1"/>
  <c r="ODS51" i="7" s="1"/>
  <c r="ODU51" i="7" s="1"/>
  <c r="ODW51" i="7" s="1"/>
  <c r="ODY51" i="7" s="1"/>
  <c r="OEA51" i="7" s="1"/>
  <c r="OEC51" i="7" s="1"/>
  <c r="OEE51" i="7" s="1"/>
  <c r="OEG51" i="7" s="1"/>
  <c r="OEI51" i="7" s="1"/>
  <c r="OEK51" i="7" s="1"/>
  <c r="OEM51" i="7" s="1"/>
  <c r="OEO51" i="7" s="1"/>
  <c r="OEQ51" i="7" s="1"/>
  <c r="OES51" i="7" s="1"/>
  <c r="OEU51" i="7" s="1"/>
  <c r="OEW51" i="7" s="1"/>
  <c r="OEY51" i="7" s="1"/>
  <c r="OFA51" i="7" s="1"/>
  <c r="OFC51" i="7" s="1"/>
  <c r="OFE51" i="7" s="1"/>
  <c r="OFG51" i="7" s="1"/>
  <c r="OFI51" i="7" s="1"/>
  <c r="OFK51" i="7" s="1"/>
  <c r="OFM51" i="7" s="1"/>
  <c r="OFO51" i="7" s="1"/>
  <c r="OFQ51" i="7" s="1"/>
  <c r="OFS51" i="7" s="1"/>
  <c r="OFU51" i="7" s="1"/>
  <c r="OFW51" i="7" s="1"/>
  <c r="OFY51" i="7" s="1"/>
  <c r="OGA51" i="7" s="1"/>
  <c r="OGC51" i="7" s="1"/>
  <c r="OGE51" i="7" s="1"/>
  <c r="OGG51" i="7" s="1"/>
  <c r="OGI51" i="7" s="1"/>
  <c r="OGK51" i="7" s="1"/>
  <c r="OGM51" i="7" s="1"/>
  <c r="OGO51" i="7" s="1"/>
  <c r="OGQ51" i="7" s="1"/>
  <c r="OGS51" i="7" s="1"/>
  <c r="OGU51" i="7" s="1"/>
  <c r="OGW51" i="7" s="1"/>
  <c r="OGY51" i="7" s="1"/>
  <c r="OHA51" i="7" s="1"/>
  <c r="OHC51" i="7" s="1"/>
  <c r="OHE51" i="7" s="1"/>
  <c r="OHG51" i="7" s="1"/>
  <c r="OHI51" i="7" s="1"/>
  <c r="OHK51" i="7" s="1"/>
  <c r="OHM51" i="7" s="1"/>
  <c r="OHO51" i="7" s="1"/>
  <c r="OHQ51" i="7" s="1"/>
  <c r="OHS51" i="7" s="1"/>
  <c r="OHU51" i="7" s="1"/>
  <c r="OHW51" i="7" s="1"/>
  <c r="OHY51" i="7" s="1"/>
  <c r="OIA51" i="7" s="1"/>
  <c r="OIC51" i="7" s="1"/>
  <c r="OIE51" i="7" s="1"/>
  <c r="OIG51" i="7" s="1"/>
  <c r="OII51" i="7" s="1"/>
  <c r="OIK51" i="7" s="1"/>
  <c r="OIM51" i="7" s="1"/>
  <c r="OIO51" i="7" s="1"/>
  <c r="OIQ51" i="7" s="1"/>
  <c r="OIS51" i="7" s="1"/>
  <c r="OIU51" i="7" s="1"/>
  <c r="OIW51" i="7" s="1"/>
  <c r="OIY51" i="7" s="1"/>
  <c r="OJA51" i="7" s="1"/>
  <c r="OJC51" i="7" s="1"/>
  <c r="OJE51" i="7" s="1"/>
  <c r="OJG51" i="7" s="1"/>
  <c r="OJI51" i="7" s="1"/>
  <c r="OJK51" i="7" s="1"/>
  <c r="OJM51" i="7" s="1"/>
  <c r="OJO51" i="7" s="1"/>
  <c r="OJQ51" i="7" s="1"/>
  <c r="OJS51" i="7" s="1"/>
  <c r="OJU51" i="7" s="1"/>
  <c r="OJW51" i="7" s="1"/>
  <c r="OJY51" i="7" s="1"/>
  <c r="OKA51" i="7" s="1"/>
  <c r="OKC51" i="7" s="1"/>
  <c r="OKE51" i="7" s="1"/>
  <c r="OKG51" i="7" s="1"/>
  <c r="OKI51" i="7" s="1"/>
  <c r="OKK51" i="7" s="1"/>
  <c r="OKM51" i="7" s="1"/>
  <c r="OKO51" i="7" s="1"/>
  <c r="OKQ51" i="7" s="1"/>
  <c r="OKS51" i="7" s="1"/>
  <c r="OKU51" i="7" s="1"/>
  <c r="OKW51" i="7" s="1"/>
  <c r="OKY51" i="7" s="1"/>
  <c r="OLA51" i="7" s="1"/>
  <c r="OLC51" i="7" s="1"/>
  <c r="OLE51" i="7" s="1"/>
  <c r="OLG51" i="7" s="1"/>
  <c r="OLI51" i="7" s="1"/>
  <c r="OLK51" i="7" s="1"/>
  <c r="OLM51" i="7" s="1"/>
  <c r="OLO51" i="7" s="1"/>
  <c r="OLQ51" i="7" s="1"/>
  <c r="OLS51" i="7" s="1"/>
  <c r="OLU51" i="7" s="1"/>
  <c r="OLW51" i="7" s="1"/>
  <c r="OLY51" i="7" s="1"/>
  <c r="OMA51" i="7" s="1"/>
  <c r="OMC51" i="7" s="1"/>
  <c r="OME51" i="7" s="1"/>
  <c r="OMG51" i="7" s="1"/>
  <c r="OMI51" i="7" s="1"/>
  <c r="OMK51" i="7" s="1"/>
  <c r="OMM51" i="7" s="1"/>
  <c r="OMO51" i="7" s="1"/>
  <c r="OMQ51" i="7" s="1"/>
  <c r="OMS51" i="7" s="1"/>
  <c r="OMU51" i="7" s="1"/>
  <c r="OMW51" i="7" s="1"/>
  <c r="OMY51" i="7" s="1"/>
  <c r="ONA51" i="7" s="1"/>
  <c r="ONC51" i="7" s="1"/>
  <c r="ONE51" i="7" s="1"/>
  <c r="ONG51" i="7" s="1"/>
  <c r="ONI51" i="7" s="1"/>
  <c r="ONK51" i="7" s="1"/>
  <c r="ONM51" i="7" s="1"/>
  <c r="ONO51" i="7" s="1"/>
  <c r="ONQ51" i="7" s="1"/>
  <c r="ONS51" i="7" s="1"/>
  <c r="ONU51" i="7" s="1"/>
  <c r="ONW51" i="7" s="1"/>
  <c r="ONY51" i="7" s="1"/>
  <c r="OOA51" i="7" s="1"/>
  <c r="OOC51" i="7" s="1"/>
  <c r="OOE51" i="7" s="1"/>
  <c r="OOG51" i="7" s="1"/>
  <c r="OOI51" i="7" s="1"/>
  <c r="OOK51" i="7" s="1"/>
  <c r="OOM51" i="7" s="1"/>
  <c r="OOO51" i="7" s="1"/>
  <c r="OOQ51" i="7" s="1"/>
  <c r="OOS51" i="7" s="1"/>
  <c r="OOU51" i="7" s="1"/>
  <c r="OOW51" i="7" s="1"/>
  <c r="OOY51" i="7" s="1"/>
  <c r="OPA51" i="7" s="1"/>
  <c r="OPC51" i="7" s="1"/>
  <c r="OPE51" i="7" s="1"/>
  <c r="OPG51" i="7" s="1"/>
  <c r="OPI51" i="7" s="1"/>
  <c r="OPK51" i="7" s="1"/>
  <c r="OPM51" i="7" s="1"/>
  <c r="OPO51" i="7" s="1"/>
  <c r="OPQ51" i="7" s="1"/>
  <c r="OPS51" i="7" s="1"/>
  <c r="OPU51" i="7" s="1"/>
  <c r="OPW51" i="7" s="1"/>
  <c r="OPY51" i="7" s="1"/>
  <c r="OQA51" i="7" s="1"/>
  <c r="OQC51" i="7" s="1"/>
  <c r="OQE51" i="7" s="1"/>
  <c r="OQG51" i="7" s="1"/>
  <c r="OQI51" i="7" s="1"/>
  <c r="OQK51" i="7" s="1"/>
  <c r="OQM51" i="7" s="1"/>
  <c r="OQO51" i="7" s="1"/>
  <c r="OQQ51" i="7" s="1"/>
  <c r="OQS51" i="7" s="1"/>
  <c r="OQU51" i="7" s="1"/>
  <c r="OQW51" i="7" s="1"/>
  <c r="OQY51" i="7" s="1"/>
  <c r="ORA51" i="7" s="1"/>
  <c r="ORC51" i="7" s="1"/>
  <c r="ORE51" i="7" s="1"/>
  <c r="ORG51" i="7" s="1"/>
  <c r="ORI51" i="7" s="1"/>
  <c r="ORK51" i="7" s="1"/>
  <c r="ORM51" i="7" s="1"/>
  <c r="ORO51" i="7" s="1"/>
  <c r="ORQ51" i="7" s="1"/>
  <c r="ORS51" i="7" s="1"/>
  <c r="ORU51" i="7" s="1"/>
  <c r="ORW51" i="7" s="1"/>
  <c r="ORY51" i="7" s="1"/>
  <c r="OSA51" i="7" s="1"/>
  <c r="OSC51" i="7" s="1"/>
  <c r="OSE51" i="7" s="1"/>
  <c r="OSG51" i="7" s="1"/>
  <c r="OSI51" i="7" s="1"/>
  <c r="OSK51" i="7" s="1"/>
  <c r="OSM51" i="7" s="1"/>
  <c r="OSO51" i="7" s="1"/>
  <c r="OSQ51" i="7" s="1"/>
  <c r="OSS51" i="7" s="1"/>
  <c r="OSU51" i="7" s="1"/>
  <c r="OSW51" i="7" s="1"/>
  <c r="OSY51" i="7" s="1"/>
  <c r="OTA51" i="7" s="1"/>
  <c r="OTC51" i="7" s="1"/>
  <c r="OTE51" i="7" s="1"/>
  <c r="OTG51" i="7" s="1"/>
  <c r="OTI51" i="7" s="1"/>
  <c r="OTK51" i="7" s="1"/>
  <c r="OTM51" i="7" s="1"/>
  <c r="OTO51" i="7" s="1"/>
  <c r="OTQ51" i="7" s="1"/>
  <c r="OTS51" i="7" s="1"/>
  <c r="OTU51" i="7" s="1"/>
  <c r="OTW51" i="7" s="1"/>
  <c r="OTY51" i="7" s="1"/>
  <c r="OUA51" i="7" s="1"/>
  <c r="OUC51" i="7" s="1"/>
  <c r="OUE51" i="7" s="1"/>
  <c r="OUG51" i="7" s="1"/>
  <c r="OUI51" i="7" s="1"/>
  <c r="OUK51" i="7" s="1"/>
  <c r="OUM51" i="7" s="1"/>
  <c r="OUO51" i="7" s="1"/>
  <c r="OUQ51" i="7" s="1"/>
  <c r="OUS51" i="7" s="1"/>
  <c r="OUU51" i="7" s="1"/>
  <c r="OUW51" i="7" s="1"/>
  <c r="OUY51" i="7" s="1"/>
  <c r="OVA51" i="7" s="1"/>
  <c r="OVC51" i="7" s="1"/>
  <c r="OVE51" i="7" s="1"/>
  <c r="OVG51" i="7" s="1"/>
  <c r="OVI51" i="7" s="1"/>
  <c r="OVK51" i="7" s="1"/>
  <c r="OVM51" i="7" s="1"/>
  <c r="OVO51" i="7" s="1"/>
  <c r="OVQ51" i="7" s="1"/>
  <c r="OVS51" i="7" s="1"/>
  <c r="OVU51" i="7" s="1"/>
  <c r="OVW51" i="7" s="1"/>
  <c r="OVY51" i="7" s="1"/>
  <c r="OWA51" i="7" s="1"/>
  <c r="OWC51" i="7" s="1"/>
  <c r="OWE51" i="7" s="1"/>
  <c r="OWG51" i="7" s="1"/>
  <c r="OWI51" i="7" s="1"/>
  <c r="OWK51" i="7" s="1"/>
  <c r="OWM51" i="7" s="1"/>
  <c r="OWO51" i="7" s="1"/>
  <c r="OWQ51" i="7" s="1"/>
  <c r="OWS51" i="7" s="1"/>
  <c r="OWU51" i="7" s="1"/>
  <c r="OWW51" i="7" s="1"/>
  <c r="OWY51" i="7" s="1"/>
  <c r="OXA51" i="7" s="1"/>
  <c r="OXC51" i="7" s="1"/>
  <c r="OXE51" i="7" s="1"/>
  <c r="OXG51" i="7" s="1"/>
  <c r="OXI51" i="7" s="1"/>
  <c r="OXK51" i="7" s="1"/>
  <c r="OXM51" i="7" s="1"/>
  <c r="OXO51" i="7" s="1"/>
  <c r="OXQ51" i="7" s="1"/>
  <c r="OXS51" i="7" s="1"/>
  <c r="OXU51" i="7" s="1"/>
  <c r="OXW51" i="7" s="1"/>
  <c r="OXY51" i="7" s="1"/>
  <c r="OYA51" i="7" s="1"/>
  <c r="OYC51" i="7" s="1"/>
  <c r="OYE51" i="7" s="1"/>
  <c r="OYG51" i="7" s="1"/>
  <c r="OYI51" i="7" s="1"/>
  <c r="OYK51" i="7" s="1"/>
  <c r="OYM51" i="7" s="1"/>
  <c r="OYO51" i="7" s="1"/>
  <c r="OYQ51" i="7" s="1"/>
  <c r="OYS51" i="7" s="1"/>
  <c r="OYU51" i="7" s="1"/>
  <c r="OYW51" i="7" s="1"/>
  <c r="OYY51" i="7" s="1"/>
  <c r="OZA51" i="7" s="1"/>
  <c r="OZC51" i="7" s="1"/>
  <c r="OZE51" i="7" s="1"/>
  <c r="OZG51" i="7" s="1"/>
  <c r="OZI51" i="7" s="1"/>
  <c r="OZK51" i="7" s="1"/>
  <c r="OZM51" i="7" s="1"/>
  <c r="OZO51" i="7" s="1"/>
  <c r="OZQ51" i="7" s="1"/>
  <c r="OZS51" i="7" s="1"/>
  <c r="OZU51" i="7" s="1"/>
  <c r="OZW51" i="7" s="1"/>
  <c r="OZY51" i="7" s="1"/>
  <c r="PAA51" i="7" s="1"/>
  <c r="PAC51" i="7" s="1"/>
  <c r="PAE51" i="7" s="1"/>
  <c r="PAG51" i="7" s="1"/>
  <c r="PAI51" i="7" s="1"/>
  <c r="PAK51" i="7" s="1"/>
  <c r="PAM51" i="7" s="1"/>
  <c r="PAO51" i="7" s="1"/>
  <c r="PAQ51" i="7" s="1"/>
  <c r="PAS51" i="7" s="1"/>
  <c r="PAU51" i="7" s="1"/>
  <c r="PAW51" i="7" s="1"/>
  <c r="PAY51" i="7" s="1"/>
  <c r="PBA51" i="7" s="1"/>
  <c r="PBC51" i="7" s="1"/>
  <c r="PBE51" i="7" s="1"/>
  <c r="PBG51" i="7" s="1"/>
  <c r="PBI51" i="7" s="1"/>
  <c r="PBK51" i="7" s="1"/>
  <c r="PBM51" i="7" s="1"/>
  <c r="PBO51" i="7" s="1"/>
  <c r="PBQ51" i="7" s="1"/>
  <c r="PBS51" i="7" s="1"/>
  <c r="PBU51" i="7" s="1"/>
  <c r="PBW51" i="7" s="1"/>
  <c r="PBY51" i="7" s="1"/>
  <c r="PCA51" i="7" s="1"/>
  <c r="PCC51" i="7" s="1"/>
  <c r="PCE51" i="7" s="1"/>
  <c r="PCG51" i="7" s="1"/>
  <c r="PCI51" i="7" s="1"/>
  <c r="PCK51" i="7" s="1"/>
  <c r="PCM51" i="7" s="1"/>
  <c r="PCO51" i="7" s="1"/>
  <c r="PCQ51" i="7" s="1"/>
  <c r="PCS51" i="7" s="1"/>
  <c r="PCU51" i="7" s="1"/>
  <c r="PCW51" i="7" s="1"/>
  <c r="PCY51" i="7" s="1"/>
  <c r="PDA51" i="7" s="1"/>
  <c r="PDC51" i="7" s="1"/>
  <c r="PDE51" i="7" s="1"/>
  <c r="PDG51" i="7" s="1"/>
  <c r="PDI51" i="7" s="1"/>
  <c r="PDK51" i="7" s="1"/>
  <c r="PDM51" i="7" s="1"/>
  <c r="PDO51" i="7" s="1"/>
  <c r="PDQ51" i="7" s="1"/>
  <c r="PDS51" i="7" s="1"/>
  <c r="PDU51" i="7" s="1"/>
  <c r="PDW51" i="7" s="1"/>
  <c r="PDY51" i="7" s="1"/>
  <c r="PEA51" i="7" s="1"/>
  <c r="PEC51" i="7" s="1"/>
  <c r="PEE51" i="7" s="1"/>
  <c r="PEG51" i="7" s="1"/>
  <c r="PEI51" i="7" s="1"/>
  <c r="PEK51" i="7" s="1"/>
  <c r="PEM51" i="7" s="1"/>
  <c r="PEO51" i="7" s="1"/>
  <c r="PEQ51" i="7" s="1"/>
  <c r="PES51" i="7" s="1"/>
  <c r="PEU51" i="7" s="1"/>
  <c r="PEW51" i="7" s="1"/>
  <c r="PEY51" i="7" s="1"/>
  <c r="PFA51" i="7" s="1"/>
  <c r="PFC51" i="7" s="1"/>
  <c r="PFE51" i="7" s="1"/>
  <c r="PFG51" i="7" s="1"/>
  <c r="PFI51" i="7" s="1"/>
  <c r="PFK51" i="7" s="1"/>
  <c r="PFM51" i="7" s="1"/>
  <c r="PFO51" i="7" s="1"/>
  <c r="PFQ51" i="7" s="1"/>
  <c r="PFS51" i="7" s="1"/>
  <c r="PFU51" i="7" s="1"/>
  <c r="PFW51" i="7" s="1"/>
  <c r="PFY51" i="7" s="1"/>
  <c r="PGA51" i="7" s="1"/>
  <c r="PGC51" i="7" s="1"/>
  <c r="PGE51" i="7" s="1"/>
  <c r="PGG51" i="7" s="1"/>
  <c r="PGI51" i="7" s="1"/>
  <c r="PGK51" i="7" s="1"/>
  <c r="PGM51" i="7" s="1"/>
  <c r="PGO51" i="7" s="1"/>
  <c r="PGQ51" i="7" s="1"/>
  <c r="PGS51" i="7" s="1"/>
  <c r="PGU51" i="7" s="1"/>
  <c r="PGW51" i="7" s="1"/>
  <c r="PGY51" i="7" s="1"/>
  <c r="PHA51" i="7" s="1"/>
  <c r="PHC51" i="7" s="1"/>
  <c r="PHE51" i="7" s="1"/>
  <c r="PHG51" i="7" s="1"/>
  <c r="PHI51" i="7" s="1"/>
  <c r="PHK51" i="7" s="1"/>
  <c r="PHM51" i="7" s="1"/>
  <c r="PHO51" i="7" s="1"/>
  <c r="PHQ51" i="7" s="1"/>
  <c r="PHS51" i="7" s="1"/>
  <c r="PHU51" i="7" s="1"/>
  <c r="PHW51" i="7" s="1"/>
  <c r="PHY51" i="7" s="1"/>
  <c r="PIA51" i="7" s="1"/>
  <c r="PIC51" i="7" s="1"/>
  <c r="PIE51" i="7" s="1"/>
  <c r="PIG51" i="7" s="1"/>
  <c r="PII51" i="7" s="1"/>
  <c r="PIK51" i="7" s="1"/>
  <c r="PIM51" i="7" s="1"/>
  <c r="PIO51" i="7" s="1"/>
  <c r="PIQ51" i="7" s="1"/>
  <c r="PIS51" i="7" s="1"/>
  <c r="PIU51" i="7" s="1"/>
  <c r="PIW51" i="7" s="1"/>
  <c r="PIY51" i="7" s="1"/>
  <c r="PJA51" i="7" s="1"/>
  <c r="PJC51" i="7" s="1"/>
  <c r="PJE51" i="7" s="1"/>
  <c r="PJG51" i="7" s="1"/>
  <c r="PJI51" i="7" s="1"/>
  <c r="PJK51" i="7" s="1"/>
  <c r="PJM51" i="7" s="1"/>
  <c r="PJO51" i="7" s="1"/>
  <c r="PJQ51" i="7" s="1"/>
  <c r="PJS51" i="7" s="1"/>
  <c r="PJU51" i="7" s="1"/>
  <c r="PJW51" i="7" s="1"/>
  <c r="PJY51" i="7" s="1"/>
  <c r="PKA51" i="7" s="1"/>
  <c r="PKC51" i="7" s="1"/>
  <c r="PKE51" i="7" s="1"/>
  <c r="PKG51" i="7" s="1"/>
  <c r="PKI51" i="7" s="1"/>
  <c r="PKK51" i="7" s="1"/>
  <c r="PKM51" i="7" s="1"/>
  <c r="PKO51" i="7" s="1"/>
  <c r="PKQ51" i="7" s="1"/>
  <c r="PKS51" i="7" s="1"/>
  <c r="PKU51" i="7" s="1"/>
  <c r="PKW51" i="7" s="1"/>
  <c r="PKY51" i="7" s="1"/>
  <c r="PLA51" i="7" s="1"/>
  <c r="PLC51" i="7" s="1"/>
  <c r="PLE51" i="7" s="1"/>
  <c r="PLG51" i="7" s="1"/>
  <c r="PLI51" i="7" s="1"/>
  <c r="PLK51" i="7" s="1"/>
  <c r="PLM51" i="7" s="1"/>
  <c r="PLO51" i="7" s="1"/>
  <c r="PLQ51" i="7" s="1"/>
  <c r="PLS51" i="7" s="1"/>
  <c r="PLU51" i="7" s="1"/>
  <c r="PLW51" i="7" s="1"/>
  <c r="PLY51" i="7" s="1"/>
  <c r="PMA51" i="7" s="1"/>
  <c r="PMC51" i="7" s="1"/>
  <c r="PME51" i="7" s="1"/>
  <c r="PMG51" i="7" s="1"/>
  <c r="PMI51" i="7" s="1"/>
  <c r="PMK51" i="7" s="1"/>
  <c r="PMM51" i="7" s="1"/>
  <c r="PMO51" i="7" s="1"/>
  <c r="PMQ51" i="7" s="1"/>
  <c r="PMS51" i="7" s="1"/>
  <c r="PMU51" i="7" s="1"/>
  <c r="PMW51" i="7" s="1"/>
  <c r="PMY51" i="7" s="1"/>
  <c r="PNA51" i="7" s="1"/>
  <c r="PNC51" i="7" s="1"/>
  <c r="PNE51" i="7" s="1"/>
  <c r="PNG51" i="7" s="1"/>
  <c r="PNI51" i="7" s="1"/>
  <c r="PNK51" i="7" s="1"/>
  <c r="PNM51" i="7" s="1"/>
  <c r="PNO51" i="7" s="1"/>
  <c r="PNQ51" i="7" s="1"/>
  <c r="PNS51" i="7" s="1"/>
  <c r="PNU51" i="7" s="1"/>
  <c r="PNW51" i="7" s="1"/>
  <c r="PNY51" i="7" s="1"/>
  <c r="POA51" i="7" s="1"/>
  <c r="POC51" i="7" s="1"/>
  <c r="POE51" i="7" s="1"/>
  <c r="POG51" i="7" s="1"/>
  <c r="POI51" i="7" s="1"/>
  <c r="POK51" i="7" s="1"/>
  <c r="POM51" i="7" s="1"/>
  <c r="POO51" i="7" s="1"/>
  <c r="POQ51" i="7" s="1"/>
  <c r="POS51" i="7" s="1"/>
  <c r="POU51" i="7" s="1"/>
  <c r="POW51" i="7" s="1"/>
  <c r="POY51" i="7" s="1"/>
  <c r="PPA51" i="7" s="1"/>
  <c r="PPC51" i="7" s="1"/>
  <c r="PPE51" i="7" s="1"/>
  <c r="PPG51" i="7" s="1"/>
  <c r="PPI51" i="7" s="1"/>
  <c r="PPK51" i="7" s="1"/>
  <c r="PPM51" i="7" s="1"/>
  <c r="PPO51" i="7" s="1"/>
  <c r="PPQ51" i="7" s="1"/>
  <c r="PPS51" i="7" s="1"/>
  <c r="PPU51" i="7" s="1"/>
  <c r="PPW51" i="7" s="1"/>
  <c r="PPY51" i="7" s="1"/>
  <c r="PQA51" i="7" s="1"/>
  <c r="PQC51" i="7" s="1"/>
  <c r="PQE51" i="7" s="1"/>
  <c r="PQG51" i="7" s="1"/>
  <c r="PQI51" i="7" s="1"/>
  <c r="PQK51" i="7" s="1"/>
  <c r="PQM51" i="7" s="1"/>
  <c r="PQO51" i="7" s="1"/>
  <c r="PQQ51" i="7" s="1"/>
  <c r="PQS51" i="7" s="1"/>
  <c r="PQU51" i="7" s="1"/>
  <c r="PQW51" i="7" s="1"/>
  <c r="PQY51" i="7" s="1"/>
  <c r="PRA51" i="7" s="1"/>
  <c r="PRC51" i="7" s="1"/>
  <c r="PRE51" i="7" s="1"/>
  <c r="PRG51" i="7" s="1"/>
  <c r="PRI51" i="7" s="1"/>
  <c r="PRK51" i="7" s="1"/>
  <c r="PRM51" i="7" s="1"/>
  <c r="PRO51" i="7" s="1"/>
  <c r="PRQ51" i="7" s="1"/>
  <c r="PRS51" i="7" s="1"/>
  <c r="PRU51" i="7" s="1"/>
  <c r="PRW51" i="7" s="1"/>
  <c r="PRY51" i="7" s="1"/>
  <c r="PSA51" i="7" s="1"/>
  <c r="PSC51" i="7" s="1"/>
  <c r="PSE51" i="7" s="1"/>
  <c r="PSG51" i="7" s="1"/>
  <c r="PSI51" i="7" s="1"/>
  <c r="PSK51" i="7" s="1"/>
  <c r="PSM51" i="7" s="1"/>
  <c r="PSO51" i="7" s="1"/>
  <c r="PSQ51" i="7" s="1"/>
  <c r="PSS51" i="7" s="1"/>
  <c r="PSU51" i="7" s="1"/>
  <c r="PSW51" i="7" s="1"/>
  <c r="PSY51" i="7" s="1"/>
  <c r="PTA51" i="7" s="1"/>
  <c r="PTC51" i="7" s="1"/>
  <c r="PTE51" i="7" s="1"/>
  <c r="PTG51" i="7" s="1"/>
  <c r="PTI51" i="7" s="1"/>
  <c r="PTK51" i="7" s="1"/>
  <c r="PTM51" i="7" s="1"/>
  <c r="PTO51" i="7" s="1"/>
  <c r="PTQ51" i="7" s="1"/>
  <c r="PTS51" i="7" s="1"/>
  <c r="PTU51" i="7" s="1"/>
  <c r="PTW51" i="7" s="1"/>
  <c r="PTY51" i="7" s="1"/>
  <c r="PUA51" i="7" s="1"/>
  <c r="PUC51" i="7" s="1"/>
  <c r="PUE51" i="7" s="1"/>
  <c r="PUG51" i="7" s="1"/>
  <c r="PUI51" i="7" s="1"/>
  <c r="PUK51" i="7" s="1"/>
  <c r="PUM51" i="7" s="1"/>
  <c r="PUO51" i="7" s="1"/>
  <c r="PUQ51" i="7" s="1"/>
  <c r="PUS51" i="7" s="1"/>
  <c r="PUU51" i="7" s="1"/>
  <c r="PUW51" i="7" s="1"/>
  <c r="PUY51" i="7" s="1"/>
  <c r="PVA51" i="7" s="1"/>
  <c r="PVC51" i="7" s="1"/>
  <c r="PVE51" i="7" s="1"/>
  <c r="PVG51" i="7" s="1"/>
  <c r="PVI51" i="7" s="1"/>
  <c r="PVK51" i="7" s="1"/>
  <c r="PVM51" i="7" s="1"/>
  <c r="PVO51" i="7" s="1"/>
  <c r="PVQ51" i="7" s="1"/>
  <c r="PVS51" i="7" s="1"/>
  <c r="PVU51" i="7" s="1"/>
  <c r="PVW51" i="7" s="1"/>
  <c r="PVY51" i="7" s="1"/>
  <c r="PWA51" i="7" s="1"/>
  <c r="PWC51" i="7" s="1"/>
  <c r="PWE51" i="7" s="1"/>
  <c r="PWG51" i="7" s="1"/>
  <c r="PWI51" i="7" s="1"/>
  <c r="PWK51" i="7" s="1"/>
  <c r="PWM51" i="7" s="1"/>
  <c r="PWO51" i="7" s="1"/>
  <c r="PWQ51" i="7" s="1"/>
  <c r="PWS51" i="7" s="1"/>
  <c r="PWU51" i="7" s="1"/>
  <c r="PWW51" i="7" s="1"/>
  <c r="PWY51" i="7" s="1"/>
  <c r="PXA51" i="7" s="1"/>
  <c r="PXC51" i="7" s="1"/>
  <c r="PXE51" i="7" s="1"/>
  <c r="PXG51" i="7" s="1"/>
  <c r="PXI51" i="7" s="1"/>
  <c r="PXK51" i="7" s="1"/>
  <c r="PXM51" i="7" s="1"/>
  <c r="PXO51" i="7" s="1"/>
  <c r="PXQ51" i="7" s="1"/>
  <c r="PXS51" i="7" s="1"/>
  <c r="PXU51" i="7" s="1"/>
  <c r="PXW51" i="7" s="1"/>
  <c r="PXY51" i="7" s="1"/>
  <c r="PYA51" i="7" s="1"/>
  <c r="PYC51" i="7" s="1"/>
  <c r="PYE51" i="7" s="1"/>
  <c r="PYG51" i="7" s="1"/>
  <c r="PYI51" i="7" s="1"/>
  <c r="PYK51" i="7" s="1"/>
  <c r="PYM51" i="7" s="1"/>
  <c r="PYO51" i="7" s="1"/>
  <c r="PYQ51" i="7" s="1"/>
  <c r="PYS51" i="7" s="1"/>
  <c r="PYU51" i="7" s="1"/>
  <c r="PYW51" i="7" s="1"/>
  <c r="PYY51" i="7" s="1"/>
  <c r="PZA51" i="7" s="1"/>
  <c r="PZC51" i="7" s="1"/>
  <c r="PZE51" i="7" s="1"/>
  <c r="PZG51" i="7" s="1"/>
  <c r="PZI51" i="7" s="1"/>
  <c r="PZK51" i="7" s="1"/>
  <c r="PZM51" i="7" s="1"/>
  <c r="PZO51" i="7" s="1"/>
  <c r="PZQ51" i="7" s="1"/>
  <c r="PZS51" i="7" s="1"/>
  <c r="PZU51" i="7" s="1"/>
  <c r="PZW51" i="7" s="1"/>
  <c r="PZY51" i="7" s="1"/>
  <c r="QAA51" i="7" s="1"/>
  <c r="QAC51" i="7" s="1"/>
  <c r="QAE51" i="7" s="1"/>
  <c r="QAG51" i="7" s="1"/>
  <c r="QAI51" i="7" s="1"/>
  <c r="QAK51" i="7" s="1"/>
  <c r="QAM51" i="7" s="1"/>
  <c r="QAO51" i="7" s="1"/>
  <c r="QAQ51" i="7" s="1"/>
  <c r="QAS51" i="7" s="1"/>
  <c r="QAU51" i="7" s="1"/>
  <c r="QAW51" i="7" s="1"/>
  <c r="QAY51" i="7" s="1"/>
  <c r="QBA51" i="7" s="1"/>
  <c r="QBC51" i="7" s="1"/>
  <c r="QBE51" i="7" s="1"/>
  <c r="QBG51" i="7" s="1"/>
  <c r="QBI51" i="7" s="1"/>
  <c r="QBK51" i="7" s="1"/>
  <c r="QBM51" i="7" s="1"/>
  <c r="QBO51" i="7" s="1"/>
  <c r="QBQ51" i="7" s="1"/>
  <c r="QBS51" i="7" s="1"/>
  <c r="QBU51" i="7" s="1"/>
  <c r="QBW51" i="7" s="1"/>
  <c r="QBY51" i="7" s="1"/>
  <c r="QCA51" i="7" s="1"/>
  <c r="QCC51" i="7" s="1"/>
  <c r="QCE51" i="7" s="1"/>
  <c r="QCG51" i="7" s="1"/>
  <c r="QCI51" i="7" s="1"/>
  <c r="QCK51" i="7" s="1"/>
  <c r="QCM51" i="7" s="1"/>
  <c r="QCO51" i="7" s="1"/>
  <c r="QCQ51" i="7" s="1"/>
  <c r="QCS51" i="7" s="1"/>
  <c r="QCU51" i="7" s="1"/>
  <c r="QCW51" i="7" s="1"/>
  <c r="QCY51" i="7" s="1"/>
  <c r="QDA51" i="7" s="1"/>
  <c r="QDC51" i="7" s="1"/>
  <c r="QDE51" i="7" s="1"/>
  <c r="QDG51" i="7" s="1"/>
  <c r="QDI51" i="7" s="1"/>
  <c r="QDK51" i="7" s="1"/>
  <c r="QDM51" i="7" s="1"/>
  <c r="QDO51" i="7" s="1"/>
  <c r="QDQ51" i="7" s="1"/>
  <c r="QDS51" i="7" s="1"/>
  <c r="QDU51" i="7" s="1"/>
  <c r="QDW51" i="7" s="1"/>
  <c r="QDY51" i="7" s="1"/>
  <c r="QEA51" i="7" s="1"/>
  <c r="QEC51" i="7" s="1"/>
  <c r="QEE51" i="7" s="1"/>
  <c r="QEG51" i="7" s="1"/>
  <c r="QEI51" i="7" s="1"/>
  <c r="QEK51" i="7" s="1"/>
  <c r="QEM51" i="7" s="1"/>
  <c r="QEO51" i="7" s="1"/>
  <c r="QEQ51" i="7" s="1"/>
  <c r="QES51" i="7" s="1"/>
  <c r="QEU51" i="7" s="1"/>
  <c r="QEW51" i="7" s="1"/>
  <c r="QEY51" i="7" s="1"/>
  <c r="QFA51" i="7" s="1"/>
  <c r="QFC51" i="7" s="1"/>
  <c r="QFE51" i="7" s="1"/>
  <c r="QFG51" i="7" s="1"/>
  <c r="QFI51" i="7" s="1"/>
  <c r="QFK51" i="7" s="1"/>
  <c r="QFM51" i="7" s="1"/>
  <c r="QFO51" i="7" s="1"/>
  <c r="QFQ51" i="7" s="1"/>
  <c r="QFS51" i="7" s="1"/>
  <c r="QFU51" i="7" s="1"/>
  <c r="QFW51" i="7" s="1"/>
  <c r="QFY51" i="7" s="1"/>
  <c r="QGA51" i="7" s="1"/>
  <c r="QGC51" i="7" s="1"/>
  <c r="QGE51" i="7" s="1"/>
  <c r="QGG51" i="7" s="1"/>
  <c r="QGI51" i="7" s="1"/>
  <c r="QGK51" i="7" s="1"/>
  <c r="QGM51" i="7" s="1"/>
  <c r="QGO51" i="7" s="1"/>
  <c r="QGQ51" i="7" s="1"/>
  <c r="QGS51" i="7" s="1"/>
  <c r="QGU51" i="7" s="1"/>
  <c r="QGW51" i="7" s="1"/>
  <c r="QGY51" i="7" s="1"/>
  <c r="QHA51" i="7" s="1"/>
  <c r="QHC51" i="7" s="1"/>
  <c r="QHE51" i="7" s="1"/>
  <c r="QHG51" i="7" s="1"/>
  <c r="QHI51" i="7" s="1"/>
  <c r="QHK51" i="7" s="1"/>
  <c r="QHM51" i="7" s="1"/>
  <c r="QHO51" i="7" s="1"/>
  <c r="QHQ51" i="7" s="1"/>
  <c r="QHS51" i="7" s="1"/>
  <c r="QHU51" i="7" s="1"/>
  <c r="QHW51" i="7" s="1"/>
  <c r="QHY51" i="7" s="1"/>
  <c r="QIA51" i="7" s="1"/>
  <c r="QIC51" i="7" s="1"/>
  <c r="QIE51" i="7" s="1"/>
  <c r="QIG51" i="7" s="1"/>
  <c r="QII51" i="7" s="1"/>
  <c r="QIK51" i="7" s="1"/>
  <c r="QIM51" i="7" s="1"/>
  <c r="QIO51" i="7" s="1"/>
  <c r="QIQ51" i="7" s="1"/>
  <c r="QIS51" i="7" s="1"/>
  <c r="QIU51" i="7" s="1"/>
  <c r="QIW51" i="7" s="1"/>
  <c r="QIY51" i="7" s="1"/>
  <c r="QJA51" i="7" s="1"/>
  <c r="QJC51" i="7" s="1"/>
  <c r="QJE51" i="7" s="1"/>
  <c r="QJG51" i="7" s="1"/>
  <c r="QJI51" i="7" s="1"/>
  <c r="QJK51" i="7" s="1"/>
  <c r="QJM51" i="7" s="1"/>
  <c r="QJO51" i="7" s="1"/>
  <c r="QJQ51" i="7" s="1"/>
  <c r="QJS51" i="7" s="1"/>
  <c r="QJU51" i="7" s="1"/>
  <c r="QJW51" i="7" s="1"/>
  <c r="QJY51" i="7" s="1"/>
  <c r="QKA51" i="7" s="1"/>
  <c r="QKC51" i="7" s="1"/>
  <c r="QKE51" i="7" s="1"/>
  <c r="QKG51" i="7" s="1"/>
  <c r="QKI51" i="7" s="1"/>
  <c r="QKK51" i="7" s="1"/>
  <c r="QKM51" i="7" s="1"/>
  <c r="QKO51" i="7" s="1"/>
  <c r="QKQ51" i="7" s="1"/>
  <c r="QKS51" i="7" s="1"/>
  <c r="QKU51" i="7" s="1"/>
  <c r="QKW51" i="7" s="1"/>
  <c r="QKY51" i="7" s="1"/>
  <c r="QLA51" i="7" s="1"/>
  <c r="QLC51" i="7" s="1"/>
  <c r="QLE51" i="7" s="1"/>
  <c r="QLG51" i="7" s="1"/>
  <c r="QLI51" i="7" s="1"/>
  <c r="QLK51" i="7" s="1"/>
  <c r="QLM51" i="7" s="1"/>
  <c r="QLO51" i="7" s="1"/>
  <c r="QLQ51" i="7" s="1"/>
  <c r="QLS51" i="7" s="1"/>
  <c r="QLU51" i="7" s="1"/>
  <c r="QLW51" i="7" s="1"/>
  <c r="QLY51" i="7" s="1"/>
  <c r="QMA51" i="7" s="1"/>
  <c r="QMC51" i="7" s="1"/>
  <c r="QME51" i="7" s="1"/>
  <c r="QMG51" i="7" s="1"/>
  <c r="QMI51" i="7" s="1"/>
  <c r="QMK51" i="7" s="1"/>
  <c r="QMM51" i="7" s="1"/>
  <c r="QMO51" i="7" s="1"/>
  <c r="QMQ51" i="7" s="1"/>
  <c r="QMS51" i="7" s="1"/>
  <c r="QMU51" i="7" s="1"/>
  <c r="QMW51" i="7" s="1"/>
  <c r="QMY51" i="7" s="1"/>
  <c r="QNA51" i="7" s="1"/>
  <c r="QNC51" i="7" s="1"/>
  <c r="QNE51" i="7" s="1"/>
  <c r="QNG51" i="7" s="1"/>
  <c r="QNI51" i="7" s="1"/>
  <c r="QNK51" i="7" s="1"/>
  <c r="QNM51" i="7" s="1"/>
  <c r="QNO51" i="7" s="1"/>
  <c r="QNQ51" i="7" s="1"/>
  <c r="QNS51" i="7" s="1"/>
  <c r="QNU51" i="7" s="1"/>
  <c r="QNW51" i="7" s="1"/>
  <c r="QNY51" i="7" s="1"/>
  <c r="QOA51" i="7" s="1"/>
  <c r="QOC51" i="7" s="1"/>
  <c r="QOE51" i="7" s="1"/>
  <c r="QOG51" i="7" s="1"/>
  <c r="QOI51" i="7" s="1"/>
  <c r="QOK51" i="7" s="1"/>
  <c r="QOM51" i="7" s="1"/>
  <c r="QOO51" i="7" s="1"/>
  <c r="QOQ51" i="7" s="1"/>
  <c r="QOS51" i="7" s="1"/>
  <c r="QOU51" i="7" s="1"/>
  <c r="QOW51" i="7" s="1"/>
  <c r="QOY51" i="7" s="1"/>
  <c r="QPA51" i="7" s="1"/>
  <c r="QPC51" i="7" s="1"/>
  <c r="QPE51" i="7" s="1"/>
  <c r="QPG51" i="7" s="1"/>
  <c r="QPI51" i="7" s="1"/>
  <c r="QPK51" i="7" s="1"/>
  <c r="QPM51" i="7" s="1"/>
  <c r="QPO51" i="7" s="1"/>
  <c r="QPQ51" i="7" s="1"/>
  <c r="QPS51" i="7" s="1"/>
  <c r="QPU51" i="7" s="1"/>
  <c r="QPW51" i="7" s="1"/>
  <c r="QPY51" i="7" s="1"/>
  <c r="QQA51" i="7" s="1"/>
  <c r="QQC51" i="7" s="1"/>
  <c r="QQE51" i="7" s="1"/>
  <c r="QQG51" i="7" s="1"/>
  <c r="QQI51" i="7" s="1"/>
  <c r="QQK51" i="7" s="1"/>
  <c r="QQM51" i="7" s="1"/>
  <c r="QQO51" i="7" s="1"/>
  <c r="QQQ51" i="7" s="1"/>
  <c r="QQS51" i="7" s="1"/>
  <c r="QQU51" i="7" s="1"/>
  <c r="QQW51" i="7" s="1"/>
  <c r="QQY51" i="7" s="1"/>
  <c r="QRA51" i="7" s="1"/>
  <c r="QRC51" i="7" s="1"/>
  <c r="QRE51" i="7" s="1"/>
  <c r="QRG51" i="7" s="1"/>
  <c r="QRI51" i="7" s="1"/>
  <c r="QRK51" i="7" s="1"/>
  <c r="QRM51" i="7" s="1"/>
  <c r="QRO51" i="7" s="1"/>
  <c r="QRQ51" i="7" s="1"/>
  <c r="QRS51" i="7" s="1"/>
  <c r="QRU51" i="7" s="1"/>
  <c r="QRW51" i="7" s="1"/>
  <c r="QRY51" i="7" s="1"/>
  <c r="QSA51" i="7" s="1"/>
  <c r="QSC51" i="7" s="1"/>
  <c r="QSE51" i="7" s="1"/>
  <c r="QSG51" i="7" s="1"/>
  <c r="QSI51" i="7" s="1"/>
  <c r="QSK51" i="7" s="1"/>
  <c r="QSM51" i="7" s="1"/>
  <c r="QSO51" i="7" s="1"/>
  <c r="QSQ51" i="7" s="1"/>
  <c r="QSS51" i="7" s="1"/>
  <c r="QSU51" i="7" s="1"/>
  <c r="QSW51" i="7" s="1"/>
  <c r="QSY51" i="7" s="1"/>
  <c r="QTA51" i="7" s="1"/>
  <c r="QTC51" i="7" s="1"/>
  <c r="QTE51" i="7" s="1"/>
  <c r="QTG51" i="7" s="1"/>
  <c r="QTI51" i="7" s="1"/>
  <c r="QTK51" i="7" s="1"/>
  <c r="QTM51" i="7" s="1"/>
  <c r="QTO51" i="7" s="1"/>
  <c r="QTQ51" i="7" s="1"/>
  <c r="QTS51" i="7" s="1"/>
  <c r="QTU51" i="7" s="1"/>
  <c r="QTW51" i="7" s="1"/>
  <c r="QTY51" i="7" s="1"/>
  <c r="QUA51" i="7" s="1"/>
  <c r="QUC51" i="7" s="1"/>
  <c r="QUE51" i="7" s="1"/>
  <c r="QUG51" i="7" s="1"/>
  <c r="QUI51" i="7" s="1"/>
  <c r="QUK51" i="7" s="1"/>
  <c r="QUM51" i="7" s="1"/>
  <c r="QUO51" i="7" s="1"/>
  <c r="QUQ51" i="7" s="1"/>
  <c r="QUS51" i="7" s="1"/>
  <c r="QUU51" i="7" s="1"/>
  <c r="QUW51" i="7" s="1"/>
  <c r="QUY51" i="7" s="1"/>
  <c r="QVA51" i="7" s="1"/>
  <c r="QVC51" i="7" s="1"/>
  <c r="QVE51" i="7" s="1"/>
  <c r="QVG51" i="7" s="1"/>
  <c r="QVI51" i="7" s="1"/>
  <c r="QVK51" i="7" s="1"/>
  <c r="QVM51" i="7" s="1"/>
  <c r="QVO51" i="7" s="1"/>
  <c r="QVQ51" i="7" s="1"/>
  <c r="QVS51" i="7" s="1"/>
  <c r="QVU51" i="7" s="1"/>
  <c r="QVW51" i="7" s="1"/>
  <c r="QVY51" i="7" s="1"/>
  <c r="QWA51" i="7" s="1"/>
  <c r="QWC51" i="7" s="1"/>
  <c r="QWE51" i="7" s="1"/>
  <c r="QWG51" i="7" s="1"/>
  <c r="QWI51" i="7" s="1"/>
  <c r="QWK51" i="7" s="1"/>
  <c r="QWM51" i="7" s="1"/>
  <c r="QWO51" i="7" s="1"/>
  <c r="QWQ51" i="7" s="1"/>
  <c r="QWS51" i="7" s="1"/>
  <c r="QWU51" i="7" s="1"/>
  <c r="QWW51" i="7" s="1"/>
  <c r="QWY51" i="7" s="1"/>
  <c r="QXA51" i="7" s="1"/>
  <c r="QXC51" i="7" s="1"/>
  <c r="QXE51" i="7" s="1"/>
  <c r="QXG51" i="7" s="1"/>
  <c r="QXI51" i="7" s="1"/>
  <c r="QXK51" i="7" s="1"/>
  <c r="QXM51" i="7" s="1"/>
  <c r="QXO51" i="7" s="1"/>
  <c r="QXQ51" i="7" s="1"/>
  <c r="QXS51" i="7" s="1"/>
  <c r="QXU51" i="7" s="1"/>
  <c r="QXW51" i="7" s="1"/>
  <c r="QXY51" i="7" s="1"/>
  <c r="QYA51" i="7" s="1"/>
  <c r="QYC51" i="7" s="1"/>
  <c r="QYE51" i="7" s="1"/>
  <c r="QYG51" i="7" s="1"/>
  <c r="QYI51" i="7" s="1"/>
  <c r="QYK51" i="7" s="1"/>
  <c r="QYM51" i="7" s="1"/>
  <c r="QYO51" i="7" s="1"/>
  <c r="QYQ51" i="7" s="1"/>
  <c r="QYS51" i="7" s="1"/>
  <c r="QYU51" i="7" s="1"/>
  <c r="QYW51" i="7" s="1"/>
  <c r="QYY51" i="7" s="1"/>
  <c r="QZA51" i="7" s="1"/>
  <c r="QZC51" i="7" s="1"/>
  <c r="QZE51" i="7" s="1"/>
  <c r="QZG51" i="7" s="1"/>
  <c r="QZI51" i="7" s="1"/>
  <c r="QZK51" i="7" s="1"/>
  <c r="QZM51" i="7" s="1"/>
  <c r="QZO51" i="7" s="1"/>
  <c r="QZQ51" i="7" s="1"/>
  <c r="QZS51" i="7" s="1"/>
  <c r="QZU51" i="7" s="1"/>
  <c r="QZW51" i="7" s="1"/>
  <c r="QZY51" i="7" s="1"/>
  <c r="RAA51" i="7" s="1"/>
  <c r="RAC51" i="7" s="1"/>
  <c r="RAE51" i="7" s="1"/>
  <c r="RAG51" i="7" s="1"/>
  <c r="RAI51" i="7" s="1"/>
  <c r="RAK51" i="7" s="1"/>
  <c r="RAM51" i="7" s="1"/>
  <c r="RAO51" i="7" s="1"/>
  <c r="RAQ51" i="7" s="1"/>
  <c r="RAS51" i="7" s="1"/>
  <c r="RAU51" i="7" s="1"/>
  <c r="RAW51" i="7" s="1"/>
  <c r="RAY51" i="7" s="1"/>
  <c r="RBA51" i="7" s="1"/>
  <c r="RBC51" i="7" s="1"/>
  <c r="RBE51" i="7" s="1"/>
  <c r="RBG51" i="7" s="1"/>
  <c r="RBI51" i="7" s="1"/>
  <c r="RBK51" i="7" s="1"/>
  <c r="RBM51" i="7" s="1"/>
  <c r="RBO51" i="7" s="1"/>
  <c r="RBQ51" i="7" s="1"/>
  <c r="RBS51" i="7" s="1"/>
  <c r="RBU51" i="7" s="1"/>
  <c r="RBW51" i="7" s="1"/>
  <c r="RBY51" i="7" s="1"/>
  <c r="RCA51" i="7" s="1"/>
  <c r="RCC51" i="7" s="1"/>
  <c r="RCE51" i="7" s="1"/>
  <c r="RCG51" i="7" s="1"/>
  <c r="RCI51" i="7" s="1"/>
  <c r="RCK51" i="7" s="1"/>
  <c r="RCM51" i="7" s="1"/>
  <c r="RCO51" i="7" s="1"/>
  <c r="RCQ51" i="7" s="1"/>
  <c r="RCS51" i="7" s="1"/>
  <c r="RCU51" i="7" s="1"/>
  <c r="RCW51" i="7" s="1"/>
  <c r="RCY51" i="7" s="1"/>
  <c r="RDA51" i="7" s="1"/>
  <c r="RDC51" i="7" s="1"/>
  <c r="RDE51" i="7" s="1"/>
  <c r="RDG51" i="7" s="1"/>
  <c r="RDI51" i="7" s="1"/>
  <c r="RDK51" i="7" s="1"/>
  <c r="RDM51" i="7" s="1"/>
  <c r="RDO51" i="7" s="1"/>
  <c r="RDQ51" i="7" s="1"/>
  <c r="RDS51" i="7" s="1"/>
  <c r="RDU51" i="7" s="1"/>
  <c r="RDW51" i="7" s="1"/>
  <c r="RDY51" i="7" s="1"/>
  <c r="REA51" i="7" s="1"/>
  <c r="REC51" i="7" s="1"/>
  <c r="REE51" i="7" s="1"/>
  <c r="REG51" i="7" s="1"/>
  <c r="REI51" i="7" s="1"/>
  <c r="REK51" i="7" s="1"/>
  <c r="REM51" i="7" s="1"/>
  <c r="REO51" i="7" s="1"/>
  <c r="REQ51" i="7" s="1"/>
  <c r="RES51" i="7" s="1"/>
  <c r="REU51" i="7" s="1"/>
  <c r="REW51" i="7" s="1"/>
  <c r="REY51" i="7" s="1"/>
  <c r="RFA51" i="7" s="1"/>
  <c r="RFC51" i="7" s="1"/>
  <c r="RFE51" i="7" s="1"/>
  <c r="RFG51" i="7" s="1"/>
  <c r="RFI51" i="7" s="1"/>
  <c r="RFK51" i="7" s="1"/>
  <c r="RFM51" i="7" s="1"/>
  <c r="RFO51" i="7" s="1"/>
  <c r="RFQ51" i="7" s="1"/>
  <c r="RFS51" i="7" s="1"/>
  <c r="RFU51" i="7" s="1"/>
  <c r="RFW51" i="7" s="1"/>
  <c r="RFY51" i="7" s="1"/>
  <c r="RGA51" i="7" s="1"/>
  <c r="RGC51" i="7" s="1"/>
  <c r="RGE51" i="7" s="1"/>
  <c r="RGG51" i="7" s="1"/>
  <c r="RGI51" i="7" s="1"/>
  <c r="RGK51" i="7" s="1"/>
  <c r="RGM51" i="7" s="1"/>
  <c r="RGO51" i="7" s="1"/>
  <c r="RGQ51" i="7" s="1"/>
  <c r="RGS51" i="7" s="1"/>
  <c r="RGU51" i="7" s="1"/>
  <c r="RGW51" i="7" s="1"/>
  <c r="RGY51" i="7" s="1"/>
  <c r="RHA51" i="7" s="1"/>
  <c r="RHC51" i="7" s="1"/>
  <c r="RHE51" i="7" s="1"/>
  <c r="RHG51" i="7" s="1"/>
  <c r="RHI51" i="7" s="1"/>
  <c r="RHK51" i="7" s="1"/>
  <c r="RHM51" i="7" s="1"/>
  <c r="RHO51" i="7" s="1"/>
  <c r="RHQ51" i="7" s="1"/>
  <c r="RHS51" i="7" s="1"/>
  <c r="RHU51" i="7" s="1"/>
  <c r="RHW51" i="7" s="1"/>
  <c r="RHY51" i="7" s="1"/>
  <c r="RIA51" i="7" s="1"/>
  <c r="RIC51" i="7" s="1"/>
  <c r="RIE51" i="7" s="1"/>
  <c r="RIG51" i="7" s="1"/>
  <c r="RII51" i="7" s="1"/>
  <c r="RIK51" i="7" s="1"/>
  <c r="RIM51" i="7" s="1"/>
  <c r="RIO51" i="7" s="1"/>
  <c r="RIQ51" i="7" s="1"/>
  <c r="RIS51" i="7" s="1"/>
  <c r="RIU51" i="7" s="1"/>
  <c r="RIW51" i="7" s="1"/>
  <c r="RIY51" i="7" s="1"/>
  <c r="RJA51" i="7" s="1"/>
  <c r="RJC51" i="7" s="1"/>
  <c r="RJE51" i="7" s="1"/>
  <c r="RJG51" i="7" s="1"/>
  <c r="RJI51" i="7" s="1"/>
  <c r="RJK51" i="7" s="1"/>
  <c r="RJM51" i="7" s="1"/>
  <c r="RJO51" i="7" s="1"/>
  <c r="RJQ51" i="7" s="1"/>
  <c r="RJS51" i="7" s="1"/>
  <c r="RJU51" i="7" s="1"/>
  <c r="RJW51" i="7" s="1"/>
  <c r="RJY51" i="7" s="1"/>
  <c r="RKA51" i="7" s="1"/>
  <c r="RKC51" i="7" s="1"/>
  <c r="RKE51" i="7" s="1"/>
  <c r="RKG51" i="7" s="1"/>
  <c r="RKI51" i="7" s="1"/>
  <c r="RKK51" i="7" s="1"/>
  <c r="RKM51" i="7" s="1"/>
  <c r="RKO51" i="7" s="1"/>
  <c r="RKQ51" i="7" s="1"/>
  <c r="RKS51" i="7" s="1"/>
  <c r="RKU51" i="7" s="1"/>
  <c r="RKW51" i="7" s="1"/>
  <c r="RKY51" i="7" s="1"/>
  <c r="RLA51" i="7" s="1"/>
  <c r="RLC51" i="7" s="1"/>
  <c r="RLE51" i="7" s="1"/>
  <c r="RLG51" i="7" s="1"/>
  <c r="RLI51" i="7" s="1"/>
  <c r="RLK51" i="7" s="1"/>
  <c r="RLM51" i="7" s="1"/>
  <c r="RLO51" i="7" s="1"/>
  <c r="RLQ51" i="7" s="1"/>
  <c r="RLS51" i="7" s="1"/>
  <c r="RLU51" i="7" s="1"/>
  <c r="RLW51" i="7" s="1"/>
  <c r="RLY51" i="7" s="1"/>
  <c r="RMA51" i="7" s="1"/>
  <c r="RMC51" i="7" s="1"/>
  <c r="RME51" i="7" s="1"/>
  <c r="RMG51" i="7" s="1"/>
  <c r="RMI51" i="7" s="1"/>
  <c r="RMK51" i="7" s="1"/>
  <c r="RMM51" i="7" s="1"/>
  <c r="RMO51" i="7" s="1"/>
  <c r="RMQ51" i="7" s="1"/>
  <c r="RMS51" i="7" s="1"/>
  <c r="RMU51" i="7" s="1"/>
  <c r="RMW51" i="7" s="1"/>
  <c r="RMY51" i="7" s="1"/>
  <c r="RNA51" i="7" s="1"/>
  <c r="RNC51" i="7" s="1"/>
  <c r="RNE51" i="7" s="1"/>
  <c r="RNG51" i="7" s="1"/>
  <c r="RNI51" i="7" s="1"/>
  <c r="RNK51" i="7" s="1"/>
  <c r="RNM51" i="7" s="1"/>
  <c r="RNO51" i="7" s="1"/>
  <c r="RNQ51" i="7" s="1"/>
  <c r="RNS51" i="7" s="1"/>
  <c r="RNU51" i="7" s="1"/>
  <c r="RNW51" i="7" s="1"/>
  <c r="RNY51" i="7" s="1"/>
  <c r="ROA51" i="7" s="1"/>
  <c r="ROC51" i="7" s="1"/>
  <c r="ROE51" i="7" s="1"/>
  <c r="ROG51" i="7" s="1"/>
  <c r="ROI51" i="7" s="1"/>
  <c r="ROK51" i="7" s="1"/>
  <c r="ROM51" i="7" s="1"/>
  <c r="ROO51" i="7" s="1"/>
  <c r="ROQ51" i="7" s="1"/>
  <c r="ROS51" i="7" s="1"/>
  <c r="ROU51" i="7" s="1"/>
  <c r="ROW51" i="7" s="1"/>
  <c r="ROY51" i="7" s="1"/>
  <c r="RPA51" i="7" s="1"/>
  <c r="RPC51" i="7" s="1"/>
  <c r="RPE51" i="7" s="1"/>
  <c r="RPG51" i="7" s="1"/>
  <c r="RPI51" i="7" s="1"/>
  <c r="RPK51" i="7" s="1"/>
  <c r="RPM51" i="7" s="1"/>
  <c r="RPO51" i="7" s="1"/>
  <c r="RPQ51" i="7" s="1"/>
  <c r="RPS51" i="7" s="1"/>
  <c r="RPU51" i="7" s="1"/>
  <c r="RPW51" i="7" s="1"/>
  <c r="RPY51" i="7" s="1"/>
  <c r="RQA51" i="7" s="1"/>
  <c r="RQC51" i="7" s="1"/>
  <c r="RQE51" i="7" s="1"/>
  <c r="RQG51" i="7" s="1"/>
  <c r="RQI51" i="7" s="1"/>
  <c r="RQK51" i="7" s="1"/>
  <c r="RQM51" i="7" s="1"/>
  <c r="RQO51" i="7" s="1"/>
  <c r="RQQ51" i="7" s="1"/>
  <c r="RQS51" i="7" s="1"/>
  <c r="RQU51" i="7" s="1"/>
  <c r="RQW51" i="7" s="1"/>
  <c r="RQY51" i="7" s="1"/>
  <c r="RRA51" i="7" s="1"/>
  <c r="RRC51" i="7" s="1"/>
  <c r="RRE51" i="7" s="1"/>
  <c r="RRG51" i="7" s="1"/>
  <c r="RRI51" i="7" s="1"/>
  <c r="RRK51" i="7" s="1"/>
  <c r="RRM51" i="7" s="1"/>
  <c r="RRO51" i="7" s="1"/>
  <c r="RRQ51" i="7" s="1"/>
  <c r="RRS51" i="7" s="1"/>
  <c r="RRU51" i="7" s="1"/>
  <c r="RRW51" i="7" s="1"/>
  <c r="RRY51" i="7" s="1"/>
  <c r="RSA51" i="7" s="1"/>
  <c r="RSC51" i="7" s="1"/>
  <c r="RSE51" i="7" s="1"/>
  <c r="RSG51" i="7" s="1"/>
  <c r="RSI51" i="7" s="1"/>
  <c r="RSK51" i="7" s="1"/>
  <c r="RSM51" i="7" s="1"/>
  <c r="RSO51" i="7" s="1"/>
  <c r="RSQ51" i="7" s="1"/>
  <c r="RSS51" i="7" s="1"/>
  <c r="RSU51" i="7" s="1"/>
  <c r="RSW51" i="7" s="1"/>
  <c r="RSY51" i="7" s="1"/>
  <c r="RTA51" i="7" s="1"/>
  <c r="RTC51" i="7" s="1"/>
  <c r="RTE51" i="7" s="1"/>
  <c r="RTG51" i="7" s="1"/>
  <c r="RTI51" i="7" s="1"/>
  <c r="RTK51" i="7" s="1"/>
  <c r="RTM51" i="7" s="1"/>
  <c r="RTO51" i="7" s="1"/>
  <c r="RTQ51" i="7" s="1"/>
  <c r="RTS51" i="7" s="1"/>
  <c r="RTU51" i="7" s="1"/>
  <c r="RTW51" i="7" s="1"/>
  <c r="RTY51" i="7" s="1"/>
  <c r="RUA51" i="7" s="1"/>
  <c r="RUC51" i="7" s="1"/>
  <c r="RUE51" i="7" s="1"/>
  <c r="RUG51" i="7" s="1"/>
  <c r="RUI51" i="7" s="1"/>
  <c r="RUK51" i="7" s="1"/>
  <c r="RUM51" i="7" s="1"/>
  <c r="RUO51" i="7" s="1"/>
  <c r="RUQ51" i="7" s="1"/>
  <c r="RUS51" i="7" s="1"/>
  <c r="RUU51" i="7" s="1"/>
  <c r="RUW51" i="7" s="1"/>
  <c r="RUY51" i="7" s="1"/>
  <c r="RVA51" i="7" s="1"/>
  <c r="RVC51" i="7" s="1"/>
  <c r="RVE51" i="7" s="1"/>
  <c r="RVG51" i="7" s="1"/>
  <c r="RVI51" i="7" s="1"/>
  <c r="RVK51" i="7" s="1"/>
  <c r="RVM51" i="7" s="1"/>
  <c r="RVO51" i="7" s="1"/>
  <c r="RVQ51" i="7" s="1"/>
  <c r="RVS51" i="7" s="1"/>
  <c r="RVU51" i="7" s="1"/>
  <c r="RVW51" i="7" s="1"/>
  <c r="RVY51" i="7" s="1"/>
  <c r="RWA51" i="7" s="1"/>
  <c r="RWC51" i="7" s="1"/>
  <c r="RWE51" i="7" s="1"/>
  <c r="RWG51" i="7" s="1"/>
  <c r="RWI51" i="7" s="1"/>
  <c r="RWK51" i="7" s="1"/>
  <c r="RWM51" i="7" s="1"/>
  <c r="RWO51" i="7" s="1"/>
  <c r="RWQ51" i="7" s="1"/>
  <c r="RWS51" i="7" s="1"/>
  <c r="RWU51" i="7" s="1"/>
  <c r="RWW51" i="7" s="1"/>
  <c r="RWY51" i="7" s="1"/>
  <c r="RXA51" i="7" s="1"/>
  <c r="RXC51" i="7" s="1"/>
  <c r="RXE51" i="7" s="1"/>
  <c r="RXG51" i="7" s="1"/>
  <c r="RXI51" i="7" s="1"/>
  <c r="RXK51" i="7" s="1"/>
  <c r="RXM51" i="7" s="1"/>
  <c r="RXO51" i="7" s="1"/>
  <c r="RXQ51" i="7" s="1"/>
  <c r="RXS51" i="7" s="1"/>
  <c r="RXU51" i="7" s="1"/>
  <c r="RXW51" i="7" s="1"/>
  <c r="RXY51" i="7" s="1"/>
  <c r="RYA51" i="7" s="1"/>
  <c r="RYC51" i="7" s="1"/>
  <c r="RYE51" i="7" s="1"/>
  <c r="RYG51" i="7" s="1"/>
  <c r="RYI51" i="7" s="1"/>
  <c r="RYK51" i="7" s="1"/>
  <c r="RYM51" i="7" s="1"/>
  <c r="RYO51" i="7" s="1"/>
  <c r="RYQ51" i="7" s="1"/>
  <c r="RYS51" i="7" s="1"/>
  <c r="RYU51" i="7" s="1"/>
  <c r="RYW51" i="7" s="1"/>
  <c r="RYY51" i="7" s="1"/>
  <c r="RZA51" i="7" s="1"/>
  <c r="RZC51" i="7" s="1"/>
  <c r="RZE51" i="7" s="1"/>
  <c r="RZG51" i="7" s="1"/>
  <c r="RZI51" i="7" s="1"/>
  <c r="RZK51" i="7" s="1"/>
  <c r="RZM51" i="7" s="1"/>
  <c r="RZO51" i="7" s="1"/>
  <c r="RZQ51" i="7" s="1"/>
  <c r="RZS51" i="7" s="1"/>
  <c r="RZU51" i="7" s="1"/>
  <c r="RZW51" i="7" s="1"/>
  <c r="RZY51" i="7" s="1"/>
  <c r="SAA51" i="7" s="1"/>
  <c r="SAC51" i="7" s="1"/>
  <c r="SAE51" i="7" s="1"/>
  <c r="SAG51" i="7" s="1"/>
  <c r="SAI51" i="7" s="1"/>
  <c r="SAK51" i="7" s="1"/>
  <c r="SAM51" i="7" s="1"/>
  <c r="SAO51" i="7" s="1"/>
  <c r="SAQ51" i="7" s="1"/>
  <c r="SAS51" i="7" s="1"/>
  <c r="SAU51" i="7" s="1"/>
  <c r="SAW51" i="7" s="1"/>
  <c r="SAY51" i="7" s="1"/>
  <c r="SBA51" i="7" s="1"/>
  <c r="SBC51" i="7" s="1"/>
  <c r="SBE51" i="7" s="1"/>
  <c r="SBG51" i="7" s="1"/>
  <c r="SBI51" i="7" s="1"/>
  <c r="SBK51" i="7" s="1"/>
  <c r="SBM51" i="7" s="1"/>
  <c r="SBO51" i="7" s="1"/>
  <c r="SBQ51" i="7" s="1"/>
  <c r="SBS51" i="7" s="1"/>
  <c r="SBU51" i="7" s="1"/>
  <c r="SBW51" i="7" s="1"/>
  <c r="SBY51" i="7" s="1"/>
  <c r="SCA51" i="7" s="1"/>
  <c r="SCC51" i="7" s="1"/>
  <c r="SCE51" i="7" s="1"/>
  <c r="SCG51" i="7" s="1"/>
  <c r="SCI51" i="7" s="1"/>
  <c r="SCK51" i="7" s="1"/>
  <c r="SCM51" i="7" s="1"/>
  <c r="SCO51" i="7" s="1"/>
  <c r="SCQ51" i="7" s="1"/>
  <c r="SCS51" i="7" s="1"/>
  <c r="SCU51" i="7" s="1"/>
  <c r="SCW51" i="7" s="1"/>
  <c r="SCY51" i="7" s="1"/>
  <c r="SDA51" i="7" s="1"/>
  <c r="SDC51" i="7" s="1"/>
  <c r="SDE51" i="7" s="1"/>
  <c r="SDG51" i="7" s="1"/>
  <c r="SDI51" i="7" s="1"/>
  <c r="SDK51" i="7" s="1"/>
  <c r="SDM51" i="7" s="1"/>
  <c r="SDO51" i="7" s="1"/>
  <c r="SDQ51" i="7" s="1"/>
  <c r="SDS51" i="7" s="1"/>
  <c r="SDU51" i="7" s="1"/>
  <c r="SDW51" i="7" s="1"/>
  <c r="SDY51" i="7" s="1"/>
  <c r="SEA51" i="7" s="1"/>
  <c r="SEC51" i="7" s="1"/>
  <c r="SEE51" i="7" s="1"/>
  <c r="SEG51" i="7" s="1"/>
  <c r="SEI51" i="7" s="1"/>
  <c r="SEK51" i="7" s="1"/>
  <c r="SEM51" i="7" s="1"/>
  <c r="SEO51" i="7" s="1"/>
  <c r="SEQ51" i="7" s="1"/>
  <c r="SES51" i="7" s="1"/>
  <c r="SEU51" i="7" s="1"/>
  <c r="SEW51" i="7" s="1"/>
  <c r="SEY51" i="7" s="1"/>
  <c r="SFA51" i="7" s="1"/>
  <c r="SFC51" i="7" s="1"/>
  <c r="SFE51" i="7" s="1"/>
  <c r="SFG51" i="7" s="1"/>
  <c r="SFI51" i="7" s="1"/>
  <c r="SFK51" i="7" s="1"/>
  <c r="SFM51" i="7" s="1"/>
  <c r="SFO51" i="7" s="1"/>
  <c r="SFQ51" i="7" s="1"/>
  <c r="SFS51" i="7" s="1"/>
  <c r="SFU51" i="7" s="1"/>
  <c r="SFW51" i="7" s="1"/>
  <c r="SFY51" i="7" s="1"/>
  <c r="SGA51" i="7" s="1"/>
  <c r="SGC51" i="7" s="1"/>
  <c r="SGE51" i="7" s="1"/>
  <c r="SGG51" i="7" s="1"/>
  <c r="SGI51" i="7" s="1"/>
  <c r="SGK51" i="7" s="1"/>
  <c r="SGM51" i="7" s="1"/>
  <c r="SGO51" i="7" s="1"/>
  <c r="SGQ51" i="7" s="1"/>
  <c r="SGS51" i="7" s="1"/>
  <c r="SGU51" i="7" s="1"/>
  <c r="SGW51" i="7" s="1"/>
  <c r="SGY51" i="7" s="1"/>
  <c r="SHA51" i="7" s="1"/>
  <c r="SHC51" i="7" s="1"/>
  <c r="SHE51" i="7" s="1"/>
  <c r="SHG51" i="7" s="1"/>
  <c r="SHI51" i="7" s="1"/>
  <c r="SHK51" i="7" s="1"/>
  <c r="SHM51" i="7" s="1"/>
  <c r="SHO51" i="7" s="1"/>
  <c r="SHQ51" i="7" s="1"/>
  <c r="SHS51" i="7" s="1"/>
  <c r="SHU51" i="7" s="1"/>
  <c r="SHW51" i="7" s="1"/>
  <c r="SHY51" i="7" s="1"/>
  <c r="SIA51" i="7" s="1"/>
  <c r="SIC51" i="7" s="1"/>
  <c r="SIE51" i="7" s="1"/>
  <c r="SIG51" i="7" s="1"/>
  <c r="SII51" i="7" s="1"/>
  <c r="SIK51" i="7" s="1"/>
  <c r="SIM51" i="7" s="1"/>
  <c r="SIO51" i="7" s="1"/>
  <c r="SIQ51" i="7" s="1"/>
  <c r="SIS51" i="7" s="1"/>
  <c r="SIU51" i="7" s="1"/>
  <c r="SIW51" i="7" s="1"/>
  <c r="SIY51" i="7" s="1"/>
  <c r="SJA51" i="7" s="1"/>
  <c r="SJC51" i="7" s="1"/>
  <c r="SJE51" i="7" s="1"/>
  <c r="SJG51" i="7" s="1"/>
  <c r="SJI51" i="7" s="1"/>
  <c r="SJK51" i="7" s="1"/>
  <c r="SJM51" i="7" s="1"/>
  <c r="SJO51" i="7" s="1"/>
  <c r="SJQ51" i="7" s="1"/>
  <c r="SJS51" i="7" s="1"/>
  <c r="SJU51" i="7" s="1"/>
  <c r="SJW51" i="7" s="1"/>
  <c r="SJY51" i="7" s="1"/>
  <c r="SKA51" i="7" s="1"/>
  <c r="SKC51" i="7" s="1"/>
  <c r="SKE51" i="7" s="1"/>
  <c r="SKG51" i="7" s="1"/>
  <c r="SKI51" i="7" s="1"/>
  <c r="SKK51" i="7" s="1"/>
  <c r="SKM51" i="7" s="1"/>
  <c r="SKO51" i="7" s="1"/>
  <c r="SKQ51" i="7" s="1"/>
  <c r="SKS51" i="7" s="1"/>
  <c r="SKU51" i="7" s="1"/>
  <c r="SKW51" i="7" s="1"/>
  <c r="SKY51" i="7" s="1"/>
  <c r="SLA51" i="7" s="1"/>
  <c r="SLC51" i="7" s="1"/>
  <c r="SLE51" i="7" s="1"/>
  <c r="SLG51" i="7" s="1"/>
  <c r="SLI51" i="7" s="1"/>
  <c r="SLK51" i="7" s="1"/>
  <c r="SLM51" i="7" s="1"/>
  <c r="SLO51" i="7" s="1"/>
  <c r="SLQ51" i="7" s="1"/>
  <c r="SLS51" i="7" s="1"/>
  <c r="SLU51" i="7" s="1"/>
  <c r="SLW51" i="7" s="1"/>
  <c r="SLY51" i="7" s="1"/>
  <c r="SMA51" i="7" s="1"/>
  <c r="SMC51" i="7" s="1"/>
  <c r="SME51" i="7" s="1"/>
  <c r="SMG51" i="7" s="1"/>
  <c r="SMI51" i="7" s="1"/>
  <c r="SMK51" i="7" s="1"/>
  <c r="SMM51" i="7" s="1"/>
  <c r="SMO51" i="7" s="1"/>
  <c r="SMQ51" i="7" s="1"/>
  <c r="SMS51" i="7" s="1"/>
  <c r="SMU51" i="7" s="1"/>
  <c r="SMW51" i="7" s="1"/>
  <c r="SMY51" i="7" s="1"/>
  <c r="SNA51" i="7" s="1"/>
  <c r="SNC51" i="7" s="1"/>
  <c r="SNE51" i="7" s="1"/>
  <c r="SNG51" i="7" s="1"/>
  <c r="SNI51" i="7" s="1"/>
  <c r="SNK51" i="7" s="1"/>
  <c r="SNM51" i="7" s="1"/>
  <c r="SNO51" i="7" s="1"/>
  <c r="SNQ51" i="7" s="1"/>
  <c r="SNS51" i="7" s="1"/>
  <c r="SNU51" i="7" s="1"/>
  <c r="SNW51" i="7" s="1"/>
  <c r="SNY51" i="7" s="1"/>
  <c r="SOA51" i="7" s="1"/>
  <c r="SOC51" i="7" s="1"/>
  <c r="SOE51" i="7" s="1"/>
  <c r="SOG51" i="7" s="1"/>
  <c r="SOI51" i="7" s="1"/>
  <c r="SOK51" i="7" s="1"/>
  <c r="SOM51" i="7" s="1"/>
  <c r="SOO51" i="7" s="1"/>
  <c r="SOQ51" i="7" s="1"/>
  <c r="SOS51" i="7" s="1"/>
  <c r="SOU51" i="7" s="1"/>
  <c r="SOW51" i="7" s="1"/>
  <c r="SOY51" i="7" s="1"/>
  <c r="SPA51" i="7" s="1"/>
  <c r="SPC51" i="7" s="1"/>
  <c r="SPE51" i="7" s="1"/>
  <c r="SPG51" i="7" s="1"/>
  <c r="SPI51" i="7" s="1"/>
  <c r="SPK51" i="7" s="1"/>
  <c r="SPM51" i="7" s="1"/>
  <c r="SPO51" i="7" s="1"/>
  <c r="SPQ51" i="7" s="1"/>
  <c r="SPS51" i="7" s="1"/>
  <c r="SPU51" i="7" s="1"/>
  <c r="SPW51" i="7" s="1"/>
  <c r="SPY51" i="7" s="1"/>
  <c r="SQA51" i="7" s="1"/>
  <c r="SQC51" i="7" s="1"/>
  <c r="SQE51" i="7" s="1"/>
  <c r="SQG51" i="7" s="1"/>
  <c r="SQI51" i="7" s="1"/>
  <c r="SQK51" i="7" s="1"/>
  <c r="SQM51" i="7" s="1"/>
  <c r="SQO51" i="7" s="1"/>
  <c r="SQQ51" i="7" s="1"/>
  <c r="SQS51" i="7" s="1"/>
  <c r="SQU51" i="7" s="1"/>
  <c r="SQW51" i="7" s="1"/>
  <c r="SQY51" i="7" s="1"/>
  <c r="SRA51" i="7" s="1"/>
  <c r="SRC51" i="7" s="1"/>
  <c r="SRE51" i="7" s="1"/>
  <c r="SRG51" i="7" s="1"/>
  <c r="SRI51" i="7" s="1"/>
  <c r="SRK51" i="7" s="1"/>
  <c r="SRM51" i="7" s="1"/>
  <c r="SRO51" i="7" s="1"/>
  <c r="SRQ51" i="7" s="1"/>
  <c r="SRS51" i="7" s="1"/>
  <c r="SRU51" i="7" s="1"/>
  <c r="SRW51" i="7" s="1"/>
  <c r="SRY51" i="7" s="1"/>
  <c r="SSA51" i="7" s="1"/>
  <c r="SSC51" i="7" s="1"/>
  <c r="SSE51" i="7" s="1"/>
  <c r="SSG51" i="7" s="1"/>
  <c r="SSI51" i="7" s="1"/>
  <c r="SSK51" i="7" s="1"/>
  <c r="SSM51" i="7" s="1"/>
  <c r="SSO51" i="7" s="1"/>
  <c r="SSQ51" i="7" s="1"/>
  <c r="SSS51" i="7" s="1"/>
  <c r="SSU51" i="7" s="1"/>
  <c r="SSW51" i="7" s="1"/>
  <c r="SSY51" i="7" s="1"/>
  <c r="STA51" i="7" s="1"/>
  <c r="STC51" i="7" s="1"/>
  <c r="STE51" i="7" s="1"/>
  <c r="STG51" i="7" s="1"/>
  <c r="STI51" i="7" s="1"/>
  <c r="STK51" i="7" s="1"/>
  <c r="STM51" i="7" s="1"/>
  <c r="STO51" i="7" s="1"/>
  <c r="STQ51" i="7" s="1"/>
  <c r="STS51" i="7" s="1"/>
  <c r="STU51" i="7" s="1"/>
  <c r="STW51" i="7" s="1"/>
  <c r="STY51" i="7" s="1"/>
  <c r="SUA51" i="7" s="1"/>
  <c r="SUC51" i="7" s="1"/>
  <c r="SUE51" i="7" s="1"/>
  <c r="SUG51" i="7" s="1"/>
  <c r="SUI51" i="7" s="1"/>
  <c r="SUK51" i="7" s="1"/>
  <c r="SUM51" i="7" s="1"/>
  <c r="SUO51" i="7" s="1"/>
  <c r="SUQ51" i="7" s="1"/>
  <c r="SUS51" i="7" s="1"/>
  <c r="SUU51" i="7" s="1"/>
  <c r="SUW51" i="7" s="1"/>
  <c r="SUY51" i="7" s="1"/>
  <c r="SVA51" i="7" s="1"/>
  <c r="SVC51" i="7" s="1"/>
  <c r="SVE51" i="7" s="1"/>
  <c r="SVG51" i="7" s="1"/>
  <c r="SVI51" i="7" s="1"/>
  <c r="SVK51" i="7" s="1"/>
  <c r="SVM51" i="7" s="1"/>
  <c r="SVO51" i="7" s="1"/>
  <c r="SVQ51" i="7" s="1"/>
  <c r="SVS51" i="7" s="1"/>
  <c r="SVU51" i="7" s="1"/>
  <c r="SVW51" i="7" s="1"/>
  <c r="SVY51" i="7" s="1"/>
  <c r="SWA51" i="7" s="1"/>
  <c r="SWC51" i="7" s="1"/>
  <c r="SWE51" i="7" s="1"/>
  <c r="SWG51" i="7" s="1"/>
  <c r="SWI51" i="7" s="1"/>
  <c r="SWK51" i="7" s="1"/>
  <c r="SWM51" i="7" s="1"/>
  <c r="SWO51" i="7" s="1"/>
  <c r="SWQ51" i="7" s="1"/>
  <c r="SWS51" i="7" s="1"/>
  <c r="SWU51" i="7" s="1"/>
  <c r="SWW51" i="7" s="1"/>
  <c r="SWY51" i="7" s="1"/>
  <c r="SXA51" i="7" s="1"/>
  <c r="SXC51" i="7" s="1"/>
  <c r="SXE51" i="7" s="1"/>
  <c r="SXG51" i="7" s="1"/>
  <c r="SXI51" i="7" s="1"/>
  <c r="SXK51" i="7" s="1"/>
  <c r="SXM51" i="7" s="1"/>
  <c r="SXO51" i="7" s="1"/>
  <c r="SXQ51" i="7" s="1"/>
  <c r="SXS51" i="7" s="1"/>
  <c r="SXU51" i="7" s="1"/>
  <c r="SXW51" i="7" s="1"/>
  <c r="SXY51" i="7" s="1"/>
  <c r="SYA51" i="7" s="1"/>
  <c r="SYC51" i="7" s="1"/>
  <c r="SYE51" i="7" s="1"/>
  <c r="SYG51" i="7" s="1"/>
  <c r="SYI51" i="7" s="1"/>
  <c r="SYK51" i="7" s="1"/>
  <c r="SYM51" i="7" s="1"/>
  <c r="SYO51" i="7" s="1"/>
  <c r="SYQ51" i="7" s="1"/>
  <c r="SYS51" i="7" s="1"/>
  <c r="SYU51" i="7" s="1"/>
  <c r="SYW51" i="7" s="1"/>
  <c r="SYY51" i="7" s="1"/>
  <c r="SZA51" i="7" s="1"/>
  <c r="SZC51" i="7" s="1"/>
  <c r="SZE51" i="7" s="1"/>
  <c r="SZG51" i="7" s="1"/>
  <c r="SZI51" i="7" s="1"/>
  <c r="SZK51" i="7" s="1"/>
  <c r="SZM51" i="7" s="1"/>
  <c r="SZO51" i="7" s="1"/>
  <c r="SZQ51" i="7" s="1"/>
  <c r="SZS51" i="7" s="1"/>
  <c r="SZU51" i="7" s="1"/>
  <c r="SZW51" i="7" s="1"/>
  <c r="SZY51" i="7" s="1"/>
  <c r="TAA51" i="7" s="1"/>
  <c r="TAC51" i="7" s="1"/>
  <c r="TAE51" i="7" s="1"/>
  <c r="TAG51" i="7" s="1"/>
  <c r="TAI51" i="7" s="1"/>
  <c r="TAK51" i="7" s="1"/>
  <c r="TAM51" i="7" s="1"/>
  <c r="TAO51" i="7" s="1"/>
  <c r="TAQ51" i="7" s="1"/>
  <c r="TAS51" i="7" s="1"/>
  <c r="TAU51" i="7" s="1"/>
  <c r="TAW51" i="7" s="1"/>
  <c r="TAY51" i="7" s="1"/>
  <c r="TBA51" i="7" s="1"/>
  <c r="TBC51" i="7" s="1"/>
  <c r="TBE51" i="7" s="1"/>
  <c r="TBG51" i="7" s="1"/>
  <c r="TBI51" i="7" s="1"/>
  <c r="TBK51" i="7" s="1"/>
  <c r="TBM51" i="7" s="1"/>
  <c r="TBO51" i="7" s="1"/>
  <c r="TBQ51" i="7" s="1"/>
  <c r="TBS51" i="7" s="1"/>
  <c r="TBU51" i="7" s="1"/>
  <c r="TBW51" i="7" s="1"/>
  <c r="TBY51" i="7" s="1"/>
  <c r="TCA51" i="7" s="1"/>
  <c r="TCC51" i="7" s="1"/>
  <c r="TCE51" i="7" s="1"/>
  <c r="TCG51" i="7" s="1"/>
  <c r="TCI51" i="7" s="1"/>
  <c r="TCK51" i="7" s="1"/>
  <c r="TCM51" i="7" s="1"/>
  <c r="TCO51" i="7" s="1"/>
  <c r="TCQ51" i="7" s="1"/>
  <c r="TCS51" i="7" s="1"/>
  <c r="TCU51" i="7" s="1"/>
  <c r="TCW51" i="7" s="1"/>
  <c r="TCY51" i="7" s="1"/>
  <c r="TDA51" i="7" s="1"/>
  <c r="TDC51" i="7" s="1"/>
  <c r="TDE51" i="7" s="1"/>
  <c r="TDG51" i="7" s="1"/>
  <c r="TDI51" i="7" s="1"/>
  <c r="TDK51" i="7" s="1"/>
  <c r="TDM51" i="7" s="1"/>
  <c r="TDO51" i="7" s="1"/>
  <c r="TDQ51" i="7" s="1"/>
  <c r="TDS51" i="7" s="1"/>
  <c r="TDU51" i="7" s="1"/>
  <c r="TDW51" i="7" s="1"/>
  <c r="TDY51" i="7" s="1"/>
  <c r="TEA51" i="7" s="1"/>
  <c r="TEC51" i="7" s="1"/>
  <c r="TEE51" i="7" s="1"/>
  <c r="TEG51" i="7" s="1"/>
  <c r="TEI51" i="7" s="1"/>
  <c r="TEK51" i="7" s="1"/>
  <c r="TEM51" i="7" s="1"/>
  <c r="TEO51" i="7" s="1"/>
  <c r="TEQ51" i="7" s="1"/>
  <c r="TES51" i="7" s="1"/>
  <c r="TEU51" i="7" s="1"/>
  <c r="TEW51" i="7" s="1"/>
  <c r="TEY51" i="7" s="1"/>
  <c r="TFA51" i="7" s="1"/>
  <c r="TFC51" i="7" s="1"/>
  <c r="TFE51" i="7" s="1"/>
  <c r="TFG51" i="7" s="1"/>
  <c r="TFI51" i="7" s="1"/>
  <c r="TFK51" i="7" s="1"/>
  <c r="TFM51" i="7" s="1"/>
  <c r="TFO51" i="7" s="1"/>
  <c r="TFQ51" i="7" s="1"/>
  <c r="TFS51" i="7" s="1"/>
  <c r="TFU51" i="7" s="1"/>
  <c r="TFW51" i="7" s="1"/>
  <c r="TFY51" i="7" s="1"/>
  <c r="TGA51" i="7" s="1"/>
  <c r="TGC51" i="7" s="1"/>
  <c r="TGE51" i="7" s="1"/>
  <c r="TGG51" i="7" s="1"/>
  <c r="TGI51" i="7" s="1"/>
  <c r="TGK51" i="7" s="1"/>
  <c r="TGM51" i="7" s="1"/>
  <c r="TGO51" i="7" s="1"/>
  <c r="TGQ51" i="7" s="1"/>
  <c r="TGS51" i="7" s="1"/>
  <c r="TGU51" i="7" s="1"/>
  <c r="TGW51" i="7" s="1"/>
  <c r="TGY51" i="7" s="1"/>
  <c r="THA51" i="7" s="1"/>
  <c r="THC51" i="7" s="1"/>
  <c r="THE51" i="7" s="1"/>
  <c r="THG51" i="7" s="1"/>
  <c r="THI51" i="7" s="1"/>
  <c r="THK51" i="7" s="1"/>
  <c r="THM51" i="7" s="1"/>
  <c r="THO51" i="7" s="1"/>
  <c r="THQ51" i="7" s="1"/>
  <c r="THS51" i="7" s="1"/>
  <c r="THU51" i="7" s="1"/>
  <c r="THW51" i="7" s="1"/>
  <c r="THY51" i="7" s="1"/>
  <c r="TIA51" i="7" s="1"/>
  <c r="TIC51" i="7" s="1"/>
  <c r="TIE51" i="7" s="1"/>
  <c r="TIG51" i="7" s="1"/>
  <c r="TII51" i="7" s="1"/>
  <c r="TIK51" i="7" s="1"/>
  <c r="TIM51" i="7" s="1"/>
  <c r="TIO51" i="7" s="1"/>
  <c r="TIQ51" i="7" s="1"/>
  <c r="TIS51" i="7" s="1"/>
  <c r="TIU51" i="7" s="1"/>
  <c r="TIW51" i="7" s="1"/>
  <c r="TIY51" i="7" s="1"/>
  <c r="TJA51" i="7" s="1"/>
  <c r="TJC51" i="7" s="1"/>
  <c r="TJE51" i="7" s="1"/>
  <c r="TJG51" i="7" s="1"/>
  <c r="TJI51" i="7" s="1"/>
  <c r="TJK51" i="7" s="1"/>
  <c r="TJM51" i="7" s="1"/>
  <c r="TJO51" i="7" s="1"/>
  <c r="TJQ51" i="7" s="1"/>
  <c r="TJS51" i="7" s="1"/>
  <c r="TJU51" i="7" s="1"/>
  <c r="TJW51" i="7" s="1"/>
  <c r="TJY51" i="7" s="1"/>
  <c r="TKA51" i="7" s="1"/>
  <c r="TKC51" i="7" s="1"/>
  <c r="TKE51" i="7" s="1"/>
  <c r="TKG51" i="7" s="1"/>
  <c r="TKI51" i="7" s="1"/>
  <c r="TKK51" i="7" s="1"/>
  <c r="TKM51" i="7" s="1"/>
  <c r="TKO51" i="7" s="1"/>
  <c r="TKQ51" i="7" s="1"/>
  <c r="TKS51" i="7" s="1"/>
  <c r="TKU51" i="7" s="1"/>
  <c r="TKW51" i="7" s="1"/>
  <c r="TKY51" i="7" s="1"/>
  <c r="TLA51" i="7" s="1"/>
  <c r="TLC51" i="7" s="1"/>
  <c r="TLE51" i="7" s="1"/>
  <c r="TLG51" i="7" s="1"/>
  <c r="TLI51" i="7" s="1"/>
  <c r="TLK51" i="7" s="1"/>
  <c r="TLM51" i="7" s="1"/>
  <c r="TLO51" i="7" s="1"/>
  <c r="TLQ51" i="7" s="1"/>
  <c r="TLS51" i="7" s="1"/>
  <c r="TLU51" i="7" s="1"/>
  <c r="TLW51" i="7" s="1"/>
  <c r="TLY51" i="7" s="1"/>
  <c r="TMA51" i="7" s="1"/>
  <c r="TMC51" i="7" s="1"/>
  <c r="TME51" i="7" s="1"/>
  <c r="TMG51" i="7" s="1"/>
  <c r="TMI51" i="7" s="1"/>
  <c r="TMK51" i="7" s="1"/>
  <c r="TMM51" i="7" s="1"/>
  <c r="TMO51" i="7" s="1"/>
  <c r="TMQ51" i="7" s="1"/>
  <c r="TMS51" i="7" s="1"/>
  <c r="TMU51" i="7" s="1"/>
  <c r="TMW51" i="7" s="1"/>
  <c r="TMY51" i="7" s="1"/>
  <c r="TNA51" i="7" s="1"/>
  <c r="TNC51" i="7" s="1"/>
  <c r="TNE51" i="7" s="1"/>
  <c r="TNG51" i="7" s="1"/>
  <c r="TNI51" i="7" s="1"/>
  <c r="TNK51" i="7" s="1"/>
  <c r="TNM51" i="7" s="1"/>
  <c r="TNO51" i="7" s="1"/>
  <c r="TNQ51" i="7" s="1"/>
  <c r="TNS51" i="7" s="1"/>
  <c r="TNU51" i="7" s="1"/>
  <c r="TNW51" i="7" s="1"/>
  <c r="TNY51" i="7" s="1"/>
  <c r="TOA51" i="7" s="1"/>
  <c r="TOC51" i="7" s="1"/>
  <c r="TOE51" i="7" s="1"/>
  <c r="TOG51" i="7" s="1"/>
  <c r="TOI51" i="7" s="1"/>
  <c r="TOK51" i="7" s="1"/>
  <c r="TOM51" i="7" s="1"/>
  <c r="TOO51" i="7" s="1"/>
  <c r="TOQ51" i="7" s="1"/>
  <c r="TOS51" i="7" s="1"/>
  <c r="TOU51" i="7" s="1"/>
  <c r="TOW51" i="7" s="1"/>
  <c r="TOY51" i="7" s="1"/>
  <c r="TPA51" i="7" s="1"/>
  <c r="TPC51" i="7" s="1"/>
  <c r="TPE51" i="7" s="1"/>
  <c r="TPG51" i="7" s="1"/>
  <c r="TPI51" i="7" s="1"/>
  <c r="TPK51" i="7" s="1"/>
  <c r="TPM51" i="7" s="1"/>
  <c r="TPO51" i="7" s="1"/>
  <c r="TPQ51" i="7" s="1"/>
  <c r="TPS51" i="7" s="1"/>
  <c r="TPU51" i="7" s="1"/>
  <c r="TPW51" i="7" s="1"/>
  <c r="TPY51" i="7" s="1"/>
  <c r="TQA51" i="7" s="1"/>
  <c r="TQC51" i="7" s="1"/>
  <c r="TQE51" i="7" s="1"/>
  <c r="TQG51" i="7" s="1"/>
  <c r="TQI51" i="7" s="1"/>
  <c r="TQK51" i="7" s="1"/>
  <c r="TQM51" i="7" s="1"/>
  <c r="TQO51" i="7" s="1"/>
  <c r="TQQ51" i="7" s="1"/>
  <c r="TQS51" i="7" s="1"/>
  <c r="TQU51" i="7" s="1"/>
  <c r="TQW51" i="7" s="1"/>
  <c r="TQY51" i="7" s="1"/>
  <c r="TRA51" i="7" s="1"/>
  <c r="TRC51" i="7" s="1"/>
  <c r="TRE51" i="7" s="1"/>
  <c r="TRG51" i="7" s="1"/>
  <c r="TRI51" i="7" s="1"/>
  <c r="TRK51" i="7" s="1"/>
  <c r="TRM51" i="7" s="1"/>
  <c r="TRO51" i="7" s="1"/>
  <c r="TRQ51" i="7" s="1"/>
  <c r="TRS51" i="7" s="1"/>
  <c r="TRU51" i="7" s="1"/>
  <c r="TRW51" i="7" s="1"/>
  <c r="TRY51" i="7" s="1"/>
  <c r="TSA51" i="7" s="1"/>
  <c r="TSC51" i="7" s="1"/>
  <c r="TSE51" i="7" s="1"/>
  <c r="TSG51" i="7" s="1"/>
  <c r="TSI51" i="7" s="1"/>
  <c r="TSK51" i="7" s="1"/>
  <c r="TSM51" i="7" s="1"/>
  <c r="TSO51" i="7" s="1"/>
  <c r="TSQ51" i="7" s="1"/>
  <c r="TSS51" i="7" s="1"/>
  <c r="TSU51" i="7" s="1"/>
  <c r="TSW51" i="7" s="1"/>
  <c r="TSY51" i="7" s="1"/>
  <c r="TTA51" i="7" s="1"/>
  <c r="TTC51" i="7" s="1"/>
  <c r="TTE51" i="7" s="1"/>
  <c r="TTG51" i="7" s="1"/>
  <c r="TTI51" i="7" s="1"/>
  <c r="TTK51" i="7" s="1"/>
  <c r="TTM51" i="7" s="1"/>
  <c r="TTO51" i="7" s="1"/>
  <c r="TTQ51" i="7" s="1"/>
  <c r="TTS51" i="7" s="1"/>
  <c r="TTU51" i="7" s="1"/>
  <c r="TTW51" i="7" s="1"/>
  <c r="TTY51" i="7" s="1"/>
  <c r="TUA51" i="7" s="1"/>
  <c r="TUC51" i="7" s="1"/>
  <c r="TUE51" i="7" s="1"/>
  <c r="TUG51" i="7" s="1"/>
  <c r="TUI51" i="7" s="1"/>
  <c r="TUK51" i="7" s="1"/>
  <c r="TUM51" i="7" s="1"/>
  <c r="TUO51" i="7" s="1"/>
  <c r="TUQ51" i="7" s="1"/>
  <c r="TUS51" i="7" s="1"/>
  <c r="TUU51" i="7" s="1"/>
  <c r="TUW51" i="7" s="1"/>
  <c r="TUY51" i="7" s="1"/>
  <c r="TVA51" i="7" s="1"/>
  <c r="TVC51" i="7" s="1"/>
  <c r="TVE51" i="7" s="1"/>
  <c r="TVG51" i="7" s="1"/>
  <c r="TVI51" i="7" s="1"/>
  <c r="TVK51" i="7" s="1"/>
  <c r="TVM51" i="7" s="1"/>
  <c r="TVO51" i="7" s="1"/>
  <c r="TVQ51" i="7" s="1"/>
  <c r="TVS51" i="7" s="1"/>
  <c r="TVU51" i="7" s="1"/>
  <c r="TVW51" i="7" s="1"/>
  <c r="TVY51" i="7" s="1"/>
  <c r="TWA51" i="7" s="1"/>
  <c r="TWC51" i="7" s="1"/>
  <c r="TWE51" i="7" s="1"/>
  <c r="TWG51" i="7" s="1"/>
  <c r="TWI51" i="7" s="1"/>
  <c r="TWK51" i="7" s="1"/>
  <c r="TWM51" i="7" s="1"/>
  <c r="TWO51" i="7" s="1"/>
  <c r="TWQ51" i="7" s="1"/>
  <c r="TWS51" i="7" s="1"/>
  <c r="TWU51" i="7" s="1"/>
  <c r="TWW51" i="7" s="1"/>
  <c r="TWY51" i="7" s="1"/>
  <c r="TXA51" i="7" s="1"/>
  <c r="TXC51" i="7" s="1"/>
  <c r="TXE51" i="7" s="1"/>
  <c r="TXG51" i="7" s="1"/>
  <c r="TXI51" i="7" s="1"/>
  <c r="TXK51" i="7" s="1"/>
  <c r="TXM51" i="7" s="1"/>
  <c r="TXO51" i="7" s="1"/>
  <c r="TXQ51" i="7" s="1"/>
  <c r="TXS51" i="7" s="1"/>
  <c r="TXU51" i="7" s="1"/>
  <c r="TXW51" i="7" s="1"/>
  <c r="TXY51" i="7" s="1"/>
  <c r="TYA51" i="7" s="1"/>
  <c r="TYC51" i="7" s="1"/>
  <c r="TYE51" i="7" s="1"/>
  <c r="TYG51" i="7" s="1"/>
  <c r="TYI51" i="7" s="1"/>
  <c r="TYK51" i="7" s="1"/>
  <c r="TYM51" i="7" s="1"/>
  <c r="TYO51" i="7" s="1"/>
  <c r="TYQ51" i="7" s="1"/>
  <c r="TYS51" i="7" s="1"/>
  <c r="TYU51" i="7" s="1"/>
  <c r="TYW51" i="7" s="1"/>
  <c r="TYY51" i="7" s="1"/>
  <c r="TZA51" i="7" s="1"/>
  <c r="TZC51" i="7" s="1"/>
  <c r="TZE51" i="7" s="1"/>
  <c r="TZG51" i="7" s="1"/>
  <c r="TZI51" i="7" s="1"/>
  <c r="TZK51" i="7" s="1"/>
  <c r="TZM51" i="7" s="1"/>
  <c r="TZO51" i="7" s="1"/>
  <c r="TZQ51" i="7" s="1"/>
  <c r="TZS51" i="7" s="1"/>
  <c r="TZU51" i="7" s="1"/>
  <c r="TZW51" i="7" s="1"/>
  <c r="TZY51" i="7" s="1"/>
  <c r="UAA51" i="7" s="1"/>
  <c r="UAC51" i="7" s="1"/>
  <c r="UAE51" i="7" s="1"/>
  <c r="UAG51" i="7" s="1"/>
  <c r="UAI51" i="7" s="1"/>
  <c r="UAK51" i="7" s="1"/>
  <c r="UAM51" i="7" s="1"/>
  <c r="UAO51" i="7" s="1"/>
  <c r="UAQ51" i="7" s="1"/>
  <c r="UAS51" i="7" s="1"/>
  <c r="UAU51" i="7" s="1"/>
  <c r="UAW51" i="7" s="1"/>
  <c r="UAY51" i="7" s="1"/>
  <c r="UBA51" i="7" s="1"/>
  <c r="UBC51" i="7" s="1"/>
  <c r="UBE51" i="7" s="1"/>
  <c r="UBG51" i="7" s="1"/>
  <c r="UBI51" i="7" s="1"/>
  <c r="UBK51" i="7" s="1"/>
  <c r="UBM51" i="7" s="1"/>
  <c r="UBO51" i="7" s="1"/>
  <c r="UBQ51" i="7" s="1"/>
  <c r="UBS51" i="7" s="1"/>
  <c r="UBU51" i="7" s="1"/>
  <c r="UBW51" i="7" s="1"/>
  <c r="UBY51" i="7" s="1"/>
  <c r="UCA51" i="7" s="1"/>
  <c r="UCC51" i="7" s="1"/>
  <c r="UCE51" i="7" s="1"/>
  <c r="UCG51" i="7" s="1"/>
  <c r="UCI51" i="7" s="1"/>
  <c r="UCK51" i="7" s="1"/>
  <c r="UCM51" i="7" s="1"/>
  <c r="UCO51" i="7" s="1"/>
  <c r="UCQ51" i="7" s="1"/>
  <c r="UCS51" i="7" s="1"/>
  <c r="UCU51" i="7" s="1"/>
  <c r="UCW51" i="7" s="1"/>
  <c r="UCY51" i="7" s="1"/>
  <c r="UDA51" i="7" s="1"/>
  <c r="UDC51" i="7" s="1"/>
  <c r="UDE51" i="7" s="1"/>
  <c r="UDG51" i="7" s="1"/>
  <c r="UDI51" i="7" s="1"/>
  <c r="UDK51" i="7" s="1"/>
  <c r="UDM51" i="7" s="1"/>
  <c r="UDO51" i="7" s="1"/>
  <c r="UDQ51" i="7" s="1"/>
  <c r="UDS51" i="7" s="1"/>
  <c r="UDU51" i="7" s="1"/>
  <c r="UDW51" i="7" s="1"/>
  <c r="UDY51" i="7" s="1"/>
  <c r="UEA51" i="7" s="1"/>
  <c r="UEC51" i="7" s="1"/>
  <c r="UEE51" i="7" s="1"/>
  <c r="UEG51" i="7" s="1"/>
  <c r="UEI51" i="7" s="1"/>
  <c r="UEK51" i="7" s="1"/>
  <c r="UEM51" i="7" s="1"/>
  <c r="UEO51" i="7" s="1"/>
  <c r="UEQ51" i="7" s="1"/>
  <c r="UES51" i="7" s="1"/>
  <c r="UEU51" i="7" s="1"/>
  <c r="UEW51" i="7" s="1"/>
  <c r="UEY51" i="7" s="1"/>
  <c r="UFA51" i="7" s="1"/>
  <c r="UFC51" i="7" s="1"/>
  <c r="UFE51" i="7" s="1"/>
  <c r="UFG51" i="7" s="1"/>
  <c r="UFI51" i="7" s="1"/>
  <c r="UFK51" i="7" s="1"/>
  <c r="UFM51" i="7" s="1"/>
  <c r="UFO51" i="7" s="1"/>
  <c r="UFQ51" i="7" s="1"/>
  <c r="UFS51" i="7" s="1"/>
  <c r="UFU51" i="7" s="1"/>
  <c r="UFW51" i="7" s="1"/>
  <c r="UFY51" i="7" s="1"/>
  <c r="UGA51" i="7" s="1"/>
  <c r="UGC51" i="7" s="1"/>
  <c r="UGE51" i="7" s="1"/>
  <c r="UGG51" i="7" s="1"/>
  <c r="UGI51" i="7" s="1"/>
  <c r="UGK51" i="7" s="1"/>
  <c r="UGM51" i="7" s="1"/>
  <c r="UGO51" i="7" s="1"/>
  <c r="UGQ51" i="7" s="1"/>
  <c r="UGS51" i="7" s="1"/>
  <c r="UGU51" i="7" s="1"/>
  <c r="UGW51" i="7" s="1"/>
  <c r="UGY51" i="7" s="1"/>
  <c r="UHA51" i="7" s="1"/>
  <c r="UHC51" i="7" s="1"/>
  <c r="UHE51" i="7" s="1"/>
  <c r="UHG51" i="7" s="1"/>
  <c r="UHI51" i="7" s="1"/>
  <c r="UHK51" i="7" s="1"/>
  <c r="UHM51" i="7" s="1"/>
  <c r="UHO51" i="7" s="1"/>
  <c r="UHQ51" i="7" s="1"/>
  <c r="UHS51" i="7" s="1"/>
  <c r="UHU51" i="7" s="1"/>
  <c r="UHW51" i="7" s="1"/>
  <c r="UHY51" i="7" s="1"/>
  <c r="UIA51" i="7" s="1"/>
  <c r="UIC51" i="7" s="1"/>
  <c r="UIE51" i="7" s="1"/>
  <c r="UIG51" i="7" s="1"/>
  <c r="UII51" i="7" s="1"/>
  <c r="UIK51" i="7" s="1"/>
  <c r="UIM51" i="7" s="1"/>
  <c r="UIO51" i="7" s="1"/>
  <c r="UIQ51" i="7" s="1"/>
  <c r="UIS51" i="7" s="1"/>
  <c r="UIU51" i="7" s="1"/>
  <c r="UIW51" i="7" s="1"/>
  <c r="UIY51" i="7" s="1"/>
  <c r="UJA51" i="7" s="1"/>
  <c r="UJC51" i="7" s="1"/>
  <c r="UJE51" i="7" s="1"/>
  <c r="UJG51" i="7" s="1"/>
  <c r="UJI51" i="7" s="1"/>
  <c r="UJK51" i="7" s="1"/>
  <c r="UJM51" i="7" s="1"/>
  <c r="UJO51" i="7" s="1"/>
  <c r="UJQ51" i="7" s="1"/>
  <c r="UJS51" i="7" s="1"/>
  <c r="UJU51" i="7" s="1"/>
  <c r="UJW51" i="7" s="1"/>
  <c r="UJY51" i="7" s="1"/>
  <c r="UKA51" i="7" s="1"/>
  <c r="UKC51" i="7" s="1"/>
  <c r="UKE51" i="7" s="1"/>
  <c r="UKG51" i="7" s="1"/>
  <c r="UKI51" i="7" s="1"/>
  <c r="UKK51" i="7" s="1"/>
  <c r="UKM51" i="7" s="1"/>
  <c r="UKO51" i="7" s="1"/>
  <c r="UKQ51" i="7" s="1"/>
  <c r="UKS51" i="7" s="1"/>
  <c r="UKU51" i="7" s="1"/>
  <c r="UKW51" i="7" s="1"/>
  <c r="UKY51" i="7" s="1"/>
  <c r="ULA51" i="7" s="1"/>
  <c r="ULC51" i="7" s="1"/>
  <c r="ULE51" i="7" s="1"/>
  <c r="ULG51" i="7" s="1"/>
  <c r="ULI51" i="7" s="1"/>
  <c r="ULK51" i="7" s="1"/>
  <c r="ULM51" i="7" s="1"/>
  <c r="ULO51" i="7" s="1"/>
  <c r="ULQ51" i="7" s="1"/>
  <c r="ULS51" i="7" s="1"/>
  <c r="ULU51" i="7" s="1"/>
  <c r="ULW51" i="7" s="1"/>
  <c r="ULY51" i="7" s="1"/>
  <c r="UMA51" i="7" s="1"/>
  <c r="UMC51" i="7" s="1"/>
  <c r="UME51" i="7" s="1"/>
  <c r="UMG51" i="7" s="1"/>
  <c r="UMI51" i="7" s="1"/>
  <c r="UMK51" i="7" s="1"/>
  <c r="UMM51" i="7" s="1"/>
  <c r="UMO51" i="7" s="1"/>
  <c r="UMQ51" i="7" s="1"/>
  <c r="UMS51" i="7" s="1"/>
  <c r="UMU51" i="7" s="1"/>
  <c r="UMW51" i="7" s="1"/>
  <c r="UMY51" i="7" s="1"/>
  <c r="UNA51" i="7" s="1"/>
  <c r="UNC51" i="7" s="1"/>
  <c r="UNE51" i="7" s="1"/>
  <c r="UNG51" i="7" s="1"/>
  <c r="UNI51" i="7" s="1"/>
  <c r="UNK51" i="7" s="1"/>
  <c r="UNM51" i="7" s="1"/>
  <c r="UNO51" i="7" s="1"/>
  <c r="UNQ51" i="7" s="1"/>
  <c r="UNS51" i="7" s="1"/>
  <c r="UNU51" i="7" s="1"/>
  <c r="UNW51" i="7" s="1"/>
  <c r="UNY51" i="7" s="1"/>
  <c r="UOA51" i="7" s="1"/>
  <c r="UOC51" i="7" s="1"/>
  <c r="UOE51" i="7" s="1"/>
  <c r="UOG51" i="7" s="1"/>
  <c r="UOI51" i="7" s="1"/>
  <c r="UOK51" i="7" s="1"/>
  <c r="UOM51" i="7" s="1"/>
  <c r="UOO51" i="7" s="1"/>
  <c r="UOQ51" i="7" s="1"/>
  <c r="UOS51" i="7" s="1"/>
  <c r="UOU51" i="7" s="1"/>
  <c r="UOW51" i="7" s="1"/>
  <c r="UOY51" i="7" s="1"/>
  <c r="UPA51" i="7" s="1"/>
  <c r="UPC51" i="7" s="1"/>
  <c r="UPE51" i="7" s="1"/>
  <c r="UPG51" i="7" s="1"/>
  <c r="UPI51" i="7" s="1"/>
  <c r="UPK51" i="7" s="1"/>
  <c r="UPM51" i="7" s="1"/>
  <c r="UPO51" i="7" s="1"/>
  <c r="UPQ51" i="7" s="1"/>
  <c r="UPS51" i="7" s="1"/>
  <c r="UPU51" i="7" s="1"/>
  <c r="UPW51" i="7" s="1"/>
  <c r="UPY51" i="7" s="1"/>
  <c r="UQA51" i="7" s="1"/>
  <c r="UQC51" i="7" s="1"/>
  <c r="UQE51" i="7" s="1"/>
  <c r="UQG51" i="7" s="1"/>
  <c r="UQI51" i="7" s="1"/>
  <c r="UQK51" i="7" s="1"/>
  <c r="UQM51" i="7" s="1"/>
  <c r="UQO51" i="7" s="1"/>
  <c r="UQQ51" i="7" s="1"/>
  <c r="UQS51" i="7" s="1"/>
  <c r="UQU51" i="7" s="1"/>
  <c r="UQW51" i="7" s="1"/>
  <c r="UQY51" i="7" s="1"/>
  <c r="URA51" i="7" s="1"/>
  <c r="URC51" i="7" s="1"/>
  <c r="URE51" i="7" s="1"/>
  <c r="URG51" i="7" s="1"/>
  <c r="URI51" i="7" s="1"/>
  <c r="URK51" i="7" s="1"/>
  <c r="URM51" i="7" s="1"/>
  <c r="URO51" i="7" s="1"/>
  <c r="URQ51" i="7" s="1"/>
  <c r="URS51" i="7" s="1"/>
  <c r="URU51" i="7" s="1"/>
  <c r="URW51" i="7" s="1"/>
  <c r="URY51" i="7" s="1"/>
  <c r="USA51" i="7" s="1"/>
  <c r="USC51" i="7" s="1"/>
  <c r="USE51" i="7" s="1"/>
  <c r="USG51" i="7" s="1"/>
  <c r="USI51" i="7" s="1"/>
  <c r="USK51" i="7" s="1"/>
  <c r="USM51" i="7" s="1"/>
  <c r="USO51" i="7" s="1"/>
  <c r="USQ51" i="7" s="1"/>
  <c r="USS51" i="7" s="1"/>
  <c r="USU51" i="7" s="1"/>
  <c r="USW51" i="7" s="1"/>
  <c r="USY51" i="7" s="1"/>
  <c r="UTA51" i="7" s="1"/>
  <c r="UTC51" i="7" s="1"/>
  <c r="UTE51" i="7" s="1"/>
  <c r="UTG51" i="7" s="1"/>
  <c r="UTI51" i="7" s="1"/>
  <c r="UTK51" i="7" s="1"/>
  <c r="UTM51" i="7" s="1"/>
  <c r="UTO51" i="7" s="1"/>
  <c r="UTQ51" i="7" s="1"/>
  <c r="UTS51" i="7" s="1"/>
  <c r="UTU51" i="7" s="1"/>
  <c r="UTW51" i="7" s="1"/>
  <c r="UTY51" i="7" s="1"/>
  <c r="UUA51" i="7" s="1"/>
  <c r="UUC51" i="7" s="1"/>
  <c r="UUE51" i="7" s="1"/>
  <c r="UUG51" i="7" s="1"/>
  <c r="UUI51" i="7" s="1"/>
  <c r="UUK51" i="7" s="1"/>
  <c r="UUM51" i="7" s="1"/>
  <c r="UUO51" i="7" s="1"/>
  <c r="UUQ51" i="7" s="1"/>
  <c r="UUS51" i="7" s="1"/>
  <c r="UUU51" i="7" s="1"/>
  <c r="UUW51" i="7" s="1"/>
  <c r="UUY51" i="7" s="1"/>
  <c r="UVA51" i="7" s="1"/>
  <c r="UVC51" i="7" s="1"/>
  <c r="UVE51" i="7" s="1"/>
  <c r="UVG51" i="7" s="1"/>
  <c r="UVI51" i="7" s="1"/>
  <c r="UVK51" i="7" s="1"/>
  <c r="UVM51" i="7" s="1"/>
  <c r="UVO51" i="7" s="1"/>
  <c r="UVQ51" i="7" s="1"/>
  <c r="UVS51" i="7" s="1"/>
  <c r="UVU51" i="7" s="1"/>
  <c r="UVW51" i="7" s="1"/>
  <c r="UVY51" i="7" s="1"/>
  <c r="UWA51" i="7" s="1"/>
  <c r="UWC51" i="7" s="1"/>
  <c r="UWE51" i="7" s="1"/>
  <c r="UWG51" i="7" s="1"/>
  <c r="UWI51" i="7" s="1"/>
  <c r="UWK51" i="7" s="1"/>
  <c r="UWM51" i="7" s="1"/>
  <c r="UWO51" i="7" s="1"/>
  <c r="UWQ51" i="7" s="1"/>
  <c r="UWS51" i="7" s="1"/>
  <c r="UWU51" i="7" s="1"/>
  <c r="UWW51" i="7" s="1"/>
  <c r="UWY51" i="7" s="1"/>
  <c r="UXA51" i="7" s="1"/>
  <c r="UXC51" i="7" s="1"/>
  <c r="UXE51" i="7" s="1"/>
  <c r="UXG51" i="7" s="1"/>
  <c r="UXI51" i="7" s="1"/>
  <c r="UXK51" i="7" s="1"/>
  <c r="UXM51" i="7" s="1"/>
  <c r="UXO51" i="7" s="1"/>
  <c r="UXQ51" i="7" s="1"/>
  <c r="UXS51" i="7" s="1"/>
  <c r="UXU51" i="7" s="1"/>
  <c r="UXW51" i="7" s="1"/>
  <c r="UXY51" i="7" s="1"/>
  <c r="UYA51" i="7" s="1"/>
  <c r="UYC51" i="7" s="1"/>
  <c r="UYE51" i="7" s="1"/>
  <c r="UYG51" i="7" s="1"/>
  <c r="UYI51" i="7" s="1"/>
  <c r="UYK51" i="7" s="1"/>
  <c r="UYM51" i="7" s="1"/>
  <c r="UYO51" i="7" s="1"/>
  <c r="UYQ51" i="7" s="1"/>
  <c r="UYS51" i="7" s="1"/>
  <c r="UYU51" i="7" s="1"/>
  <c r="UYW51" i="7" s="1"/>
  <c r="UYY51" i="7" s="1"/>
  <c r="UZA51" i="7" s="1"/>
  <c r="UZC51" i="7" s="1"/>
  <c r="UZE51" i="7" s="1"/>
  <c r="UZG51" i="7" s="1"/>
  <c r="UZI51" i="7" s="1"/>
  <c r="UZK51" i="7" s="1"/>
  <c r="UZM51" i="7" s="1"/>
  <c r="UZO51" i="7" s="1"/>
  <c r="UZQ51" i="7" s="1"/>
  <c r="UZS51" i="7" s="1"/>
  <c r="UZU51" i="7" s="1"/>
  <c r="UZW51" i="7" s="1"/>
  <c r="UZY51" i="7" s="1"/>
  <c r="VAA51" i="7" s="1"/>
  <c r="VAC51" i="7" s="1"/>
  <c r="VAE51" i="7" s="1"/>
  <c r="VAG51" i="7" s="1"/>
  <c r="VAI51" i="7" s="1"/>
  <c r="VAK51" i="7" s="1"/>
  <c r="VAM51" i="7" s="1"/>
  <c r="VAO51" i="7" s="1"/>
  <c r="VAQ51" i="7" s="1"/>
  <c r="VAS51" i="7" s="1"/>
  <c r="VAU51" i="7" s="1"/>
  <c r="VAW51" i="7" s="1"/>
  <c r="VAY51" i="7" s="1"/>
  <c r="VBA51" i="7" s="1"/>
  <c r="VBC51" i="7" s="1"/>
  <c r="VBE51" i="7" s="1"/>
  <c r="VBG51" i="7" s="1"/>
  <c r="VBI51" i="7" s="1"/>
  <c r="VBK51" i="7" s="1"/>
  <c r="VBM51" i="7" s="1"/>
  <c r="VBO51" i="7" s="1"/>
  <c r="VBQ51" i="7" s="1"/>
  <c r="VBS51" i="7" s="1"/>
  <c r="VBU51" i="7" s="1"/>
  <c r="VBW51" i="7" s="1"/>
  <c r="VBY51" i="7" s="1"/>
  <c r="VCA51" i="7" s="1"/>
  <c r="VCC51" i="7" s="1"/>
  <c r="VCE51" i="7" s="1"/>
  <c r="VCG51" i="7" s="1"/>
  <c r="VCI51" i="7" s="1"/>
  <c r="VCK51" i="7" s="1"/>
  <c r="VCM51" i="7" s="1"/>
  <c r="VCO51" i="7" s="1"/>
  <c r="VCQ51" i="7" s="1"/>
  <c r="VCS51" i="7" s="1"/>
  <c r="VCU51" i="7" s="1"/>
  <c r="VCW51" i="7" s="1"/>
  <c r="VCY51" i="7" s="1"/>
  <c r="VDA51" i="7" s="1"/>
  <c r="VDC51" i="7" s="1"/>
  <c r="VDE51" i="7" s="1"/>
  <c r="VDG51" i="7" s="1"/>
  <c r="VDI51" i="7" s="1"/>
  <c r="VDK51" i="7" s="1"/>
  <c r="VDM51" i="7" s="1"/>
  <c r="VDO51" i="7" s="1"/>
  <c r="VDQ51" i="7" s="1"/>
  <c r="VDS51" i="7" s="1"/>
  <c r="VDU51" i="7" s="1"/>
  <c r="VDW51" i="7" s="1"/>
  <c r="VDY51" i="7" s="1"/>
  <c r="VEA51" i="7" s="1"/>
  <c r="VEC51" i="7" s="1"/>
  <c r="VEE51" i="7" s="1"/>
  <c r="VEG51" i="7" s="1"/>
  <c r="VEI51" i="7" s="1"/>
  <c r="VEK51" i="7" s="1"/>
  <c r="VEM51" i="7" s="1"/>
  <c r="VEO51" i="7" s="1"/>
  <c r="VEQ51" i="7" s="1"/>
  <c r="VES51" i="7" s="1"/>
  <c r="VEU51" i="7" s="1"/>
  <c r="VEW51" i="7" s="1"/>
  <c r="VEY51" i="7" s="1"/>
  <c r="VFA51" i="7" s="1"/>
  <c r="VFC51" i="7" s="1"/>
  <c r="VFE51" i="7" s="1"/>
  <c r="VFG51" i="7" s="1"/>
  <c r="VFI51" i="7" s="1"/>
  <c r="VFK51" i="7" s="1"/>
  <c r="VFM51" i="7" s="1"/>
  <c r="VFO51" i="7" s="1"/>
  <c r="VFQ51" i="7" s="1"/>
  <c r="VFS51" i="7" s="1"/>
  <c r="VFU51" i="7" s="1"/>
  <c r="VFW51" i="7" s="1"/>
  <c r="VFY51" i="7" s="1"/>
  <c r="VGA51" i="7" s="1"/>
  <c r="VGC51" i="7" s="1"/>
  <c r="VGE51" i="7" s="1"/>
  <c r="VGG51" i="7" s="1"/>
  <c r="VGI51" i="7" s="1"/>
  <c r="VGK51" i="7" s="1"/>
  <c r="VGM51" i="7" s="1"/>
  <c r="VGO51" i="7" s="1"/>
  <c r="VGQ51" i="7" s="1"/>
  <c r="VGS51" i="7" s="1"/>
  <c r="VGU51" i="7" s="1"/>
  <c r="VGW51" i="7" s="1"/>
  <c r="VGY51" i="7" s="1"/>
  <c r="VHA51" i="7" s="1"/>
  <c r="VHC51" i="7" s="1"/>
  <c r="VHE51" i="7" s="1"/>
  <c r="VHG51" i="7" s="1"/>
  <c r="VHI51" i="7" s="1"/>
  <c r="VHK51" i="7" s="1"/>
  <c r="VHM51" i="7" s="1"/>
  <c r="VHO51" i="7" s="1"/>
  <c r="VHQ51" i="7" s="1"/>
  <c r="VHS51" i="7" s="1"/>
  <c r="VHU51" i="7" s="1"/>
  <c r="VHW51" i="7" s="1"/>
  <c r="VHY51" i="7" s="1"/>
  <c r="VIA51" i="7" s="1"/>
  <c r="VIC51" i="7" s="1"/>
  <c r="VIE51" i="7" s="1"/>
  <c r="VIG51" i="7" s="1"/>
  <c r="VII51" i="7" s="1"/>
  <c r="VIK51" i="7" s="1"/>
  <c r="VIM51" i="7" s="1"/>
  <c r="VIO51" i="7" s="1"/>
  <c r="VIQ51" i="7" s="1"/>
  <c r="VIS51" i="7" s="1"/>
  <c r="VIU51" i="7" s="1"/>
  <c r="VIW51" i="7" s="1"/>
  <c r="VIY51" i="7" s="1"/>
  <c r="VJA51" i="7" s="1"/>
  <c r="VJC51" i="7" s="1"/>
  <c r="VJE51" i="7" s="1"/>
  <c r="VJG51" i="7" s="1"/>
  <c r="VJI51" i="7" s="1"/>
  <c r="VJK51" i="7" s="1"/>
  <c r="VJM51" i="7" s="1"/>
  <c r="VJO51" i="7" s="1"/>
  <c r="VJQ51" i="7" s="1"/>
  <c r="VJS51" i="7" s="1"/>
  <c r="VJU51" i="7" s="1"/>
  <c r="VJW51" i="7" s="1"/>
  <c r="VJY51" i="7" s="1"/>
  <c r="VKA51" i="7" s="1"/>
  <c r="VKC51" i="7" s="1"/>
  <c r="VKE51" i="7" s="1"/>
  <c r="VKG51" i="7" s="1"/>
  <c r="VKI51" i="7" s="1"/>
  <c r="VKK51" i="7" s="1"/>
  <c r="VKM51" i="7" s="1"/>
  <c r="VKO51" i="7" s="1"/>
  <c r="VKQ51" i="7" s="1"/>
  <c r="VKS51" i="7" s="1"/>
  <c r="VKU51" i="7" s="1"/>
  <c r="VKW51" i="7" s="1"/>
  <c r="VKY51" i="7" s="1"/>
  <c r="VLA51" i="7" s="1"/>
  <c r="VLC51" i="7" s="1"/>
  <c r="VLE51" i="7" s="1"/>
  <c r="VLG51" i="7" s="1"/>
  <c r="VLI51" i="7" s="1"/>
  <c r="VLK51" i="7" s="1"/>
  <c r="VLM51" i="7" s="1"/>
  <c r="VLO51" i="7" s="1"/>
  <c r="VLQ51" i="7" s="1"/>
  <c r="VLS51" i="7" s="1"/>
  <c r="VLU51" i="7" s="1"/>
  <c r="VLW51" i="7" s="1"/>
  <c r="VLY51" i="7" s="1"/>
  <c r="VMA51" i="7" s="1"/>
  <c r="VMC51" i="7" s="1"/>
  <c r="VME51" i="7" s="1"/>
  <c r="VMG51" i="7" s="1"/>
  <c r="VMI51" i="7" s="1"/>
  <c r="VMK51" i="7" s="1"/>
  <c r="VMM51" i="7" s="1"/>
  <c r="VMO51" i="7" s="1"/>
  <c r="VMQ51" i="7" s="1"/>
  <c r="VMS51" i="7" s="1"/>
  <c r="VMU51" i="7" s="1"/>
  <c r="VMW51" i="7" s="1"/>
  <c r="VMY51" i="7" s="1"/>
  <c r="VNA51" i="7" s="1"/>
  <c r="VNC51" i="7" s="1"/>
  <c r="VNE51" i="7" s="1"/>
  <c r="VNG51" i="7" s="1"/>
  <c r="VNI51" i="7" s="1"/>
  <c r="VNK51" i="7" s="1"/>
  <c r="VNM51" i="7" s="1"/>
  <c r="VNO51" i="7" s="1"/>
  <c r="VNQ51" i="7" s="1"/>
  <c r="VNS51" i="7" s="1"/>
  <c r="VNU51" i="7" s="1"/>
  <c r="VNW51" i="7" s="1"/>
  <c r="VNY51" i="7" s="1"/>
  <c r="VOA51" i="7" s="1"/>
  <c r="VOC51" i="7" s="1"/>
  <c r="VOE51" i="7" s="1"/>
  <c r="VOG51" i="7" s="1"/>
  <c r="VOI51" i="7" s="1"/>
  <c r="VOK51" i="7" s="1"/>
  <c r="VOM51" i="7" s="1"/>
  <c r="VOO51" i="7" s="1"/>
  <c r="VOQ51" i="7" s="1"/>
  <c r="VOS51" i="7" s="1"/>
  <c r="VOU51" i="7" s="1"/>
  <c r="VOW51" i="7" s="1"/>
  <c r="VOY51" i="7" s="1"/>
  <c r="VPA51" i="7" s="1"/>
  <c r="VPC51" i="7" s="1"/>
  <c r="VPE51" i="7" s="1"/>
  <c r="VPG51" i="7" s="1"/>
  <c r="VPI51" i="7" s="1"/>
  <c r="VPK51" i="7" s="1"/>
  <c r="VPM51" i="7" s="1"/>
  <c r="VPO51" i="7" s="1"/>
  <c r="VPQ51" i="7" s="1"/>
  <c r="VPS51" i="7" s="1"/>
  <c r="VPU51" i="7" s="1"/>
  <c r="VPW51" i="7" s="1"/>
  <c r="VPY51" i="7" s="1"/>
  <c r="VQA51" i="7" s="1"/>
  <c r="VQC51" i="7" s="1"/>
  <c r="VQE51" i="7" s="1"/>
  <c r="VQG51" i="7" s="1"/>
  <c r="VQI51" i="7" s="1"/>
  <c r="VQK51" i="7" s="1"/>
  <c r="VQM51" i="7" s="1"/>
  <c r="VQO51" i="7" s="1"/>
  <c r="VQQ51" i="7" s="1"/>
  <c r="VQS51" i="7" s="1"/>
  <c r="VQU51" i="7" s="1"/>
  <c r="VQW51" i="7" s="1"/>
  <c r="VQY51" i="7" s="1"/>
  <c r="VRA51" i="7" s="1"/>
  <c r="VRC51" i="7" s="1"/>
  <c r="VRE51" i="7" s="1"/>
  <c r="VRG51" i="7" s="1"/>
  <c r="VRI51" i="7" s="1"/>
  <c r="VRK51" i="7" s="1"/>
  <c r="VRM51" i="7" s="1"/>
  <c r="VRO51" i="7" s="1"/>
  <c r="VRQ51" i="7" s="1"/>
  <c r="VRS51" i="7" s="1"/>
  <c r="VRU51" i="7" s="1"/>
  <c r="VRW51" i="7" s="1"/>
  <c r="VRY51" i="7" s="1"/>
  <c r="VSA51" i="7" s="1"/>
  <c r="VSC51" i="7" s="1"/>
  <c r="VSE51" i="7" s="1"/>
  <c r="VSG51" i="7" s="1"/>
  <c r="VSI51" i="7" s="1"/>
  <c r="VSK51" i="7" s="1"/>
  <c r="VSM51" i="7" s="1"/>
  <c r="VSO51" i="7" s="1"/>
  <c r="VSQ51" i="7" s="1"/>
  <c r="VSS51" i="7" s="1"/>
  <c r="VSU51" i="7" s="1"/>
  <c r="VSW51" i="7" s="1"/>
  <c r="VSY51" i="7" s="1"/>
  <c r="VTA51" i="7" s="1"/>
  <c r="VTC51" i="7" s="1"/>
  <c r="VTE51" i="7" s="1"/>
  <c r="VTG51" i="7" s="1"/>
  <c r="VTI51" i="7" s="1"/>
  <c r="VTK51" i="7" s="1"/>
  <c r="VTM51" i="7" s="1"/>
  <c r="VTO51" i="7" s="1"/>
  <c r="VTQ51" i="7" s="1"/>
  <c r="VTS51" i="7" s="1"/>
  <c r="VTU51" i="7" s="1"/>
  <c r="VTW51" i="7" s="1"/>
  <c r="VTY51" i="7" s="1"/>
  <c r="VUA51" i="7" s="1"/>
  <c r="VUC51" i="7" s="1"/>
  <c r="VUE51" i="7" s="1"/>
  <c r="VUG51" i="7" s="1"/>
  <c r="VUI51" i="7" s="1"/>
  <c r="VUK51" i="7" s="1"/>
  <c r="VUM51" i="7" s="1"/>
  <c r="VUO51" i="7" s="1"/>
  <c r="VUQ51" i="7" s="1"/>
  <c r="VUS51" i="7" s="1"/>
  <c r="VUU51" i="7" s="1"/>
  <c r="VUW51" i="7" s="1"/>
  <c r="VUY51" i="7" s="1"/>
  <c r="VVA51" i="7" s="1"/>
  <c r="VVC51" i="7" s="1"/>
  <c r="VVE51" i="7" s="1"/>
  <c r="VVG51" i="7" s="1"/>
  <c r="VVI51" i="7" s="1"/>
  <c r="VVK51" i="7" s="1"/>
  <c r="VVM51" i="7" s="1"/>
  <c r="VVO51" i="7" s="1"/>
  <c r="VVQ51" i="7" s="1"/>
  <c r="VVS51" i="7" s="1"/>
  <c r="VVU51" i="7" s="1"/>
  <c r="VVW51" i="7" s="1"/>
  <c r="VVY51" i="7" s="1"/>
  <c r="VWA51" i="7" s="1"/>
  <c r="VWC51" i="7" s="1"/>
  <c r="VWE51" i="7" s="1"/>
  <c r="VWG51" i="7" s="1"/>
  <c r="VWI51" i="7" s="1"/>
  <c r="VWK51" i="7" s="1"/>
  <c r="VWM51" i="7" s="1"/>
  <c r="VWO51" i="7" s="1"/>
  <c r="VWQ51" i="7" s="1"/>
  <c r="VWS51" i="7" s="1"/>
  <c r="VWU51" i="7" s="1"/>
  <c r="VWW51" i="7" s="1"/>
  <c r="VWY51" i="7" s="1"/>
  <c r="VXA51" i="7" s="1"/>
  <c r="VXC51" i="7" s="1"/>
  <c r="VXE51" i="7" s="1"/>
  <c r="VXG51" i="7" s="1"/>
  <c r="VXI51" i="7" s="1"/>
  <c r="VXK51" i="7" s="1"/>
  <c r="VXM51" i="7" s="1"/>
  <c r="VXO51" i="7" s="1"/>
  <c r="VXQ51" i="7" s="1"/>
  <c r="VXS51" i="7" s="1"/>
  <c r="VXU51" i="7" s="1"/>
  <c r="VXW51" i="7" s="1"/>
  <c r="VXY51" i="7" s="1"/>
  <c r="VYA51" i="7" s="1"/>
  <c r="VYC51" i="7" s="1"/>
  <c r="VYE51" i="7" s="1"/>
  <c r="VYG51" i="7" s="1"/>
  <c r="VYI51" i="7" s="1"/>
  <c r="VYK51" i="7" s="1"/>
  <c r="VYM51" i="7" s="1"/>
  <c r="VYO51" i="7" s="1"/>
  <c r="VYQ51" i="7" s="1"/>
  <c r="VYS51" i="7" s="1"/>
  <c r="VYU51" i="7" s="1"/>
  <c r="VYW51" i="7" s="1"/>
  <c r="VYY51" i="7" s="1"/>
  <c r="VZA51" i="7" s="1"/>
  <c r="VZC51" i="7" s="1"/>
  <c r="VZE51" i="7" s="1"/>
  <c r="VZG51" i="7" s="1"/>
  <c r="VZI51" i="7" s="1"/>
  <c r="VZK51" i="7" s="1"/>
  <c r="VZM51" i="7" s="1"/>
  <c r="VZO51" i="7" s="1"/>
  <c r="VZQ51" i="7" s="1"/>
  <c r="VZS51" i="7" s="1"/>
  <c r="VZU51" i="7" s="1"/>
  <c r="VZW51" i="7" s="1"/>
  <c r="VZY51" i="7" s="1"/>
  <c r="WAA51" i="7" s="1"/>
  <c r="WAC51" i="7" s="1"/>
  <c r="WAE51" i="7" s="1"/>
  <c r="WAG51" i="7" s="1"/>
  <c r="WAI51" i="7" s="1"/>
  <c r="WAK51" i="7" s="1"/>
  <c r="WAM51" i="7" s="1"/>
  <c r="WAO51" i="7" s="1"/>
  <c r="WAQ51" i="7" s="1"/>
  <c r="WAS51" i="7" s="1"/>
  <c r="WAU51" i="7" s="1"/>
  <c r="WAW51" i="7" s="1"/>
  <c r="WAY51" i="7" s="1"/>
  <c r="WBA51" i="7" s="1"/>
  <c r="WBC51" i="7" s="1"/>
  <c r="WBE51" i="7" s="1"/>
  <c r="WBG51" i="7" s="1"/>
  <c r="WBI51" i="7" s="1"/>
  <c r="WBK51" i="7" s="1"/>
  <c r="WBM51" i="7" s="1"/>
  <c r="WBO51" i="7" s="1"/>
  <c r="WBQ51" i="7" s="1"/>
  <c r="WBS51" i="7" s="1"/>
  <c r="WBU51" i="7" s="1"/>
  <c r="WBW51" i="7" s="1"/>
  <c r="WBY51" i="7" s="1"/>
  <c r="WCA51" i="7" s="1"/>
  <c r="WCC51" i="7" s="1"/>
  <c r="WCE51" i="7" s="1"/>
  <c r="WCG51" i="7" s="1"/>
  <c r="WCI51" i="7" s="1"/>
  <c r="WCK51" i="7" s="1"/>
  <c r="WCM51" i="7" s="1"/>
  <c r="WCO51" i="7" s="1"/>
  <c r="WCQ51" i="7" s="1"/>
  <c r="WCS51" i="7" s="1"/>
  <c r="WCU51" i="7" s="1"/>
  <c r="WCW51" i="7" s="1"/>
  <c r="WCY51" i="7" s="1"/>
  <c r="WDA51" i="7" s="1"/>
  <c r="WDC51" i="7" s="1"/>
  <c r="WDE51" i="7" s="1"/>
  <c r="WDG51" i="7" s="1"/>
  <c r="WDI51" i="7" s="1"/>
  <c r="WDK51" i="7" s="1"/>
  <c r="WDM51" i="7" s="1"/>
  <c r="WDO51" i="7" s="1"/>
  <c r="WDQ51" i="7" s="1"/>
  <c r="WDS51" i="7" s="1"/>
  <c r="WDU51" i="7" s="1"/>
  <c r="WDW51" i="7" s="1"/>
  <c r="WDY51" i="7" s="1"/>
  <c r="WEA51" i="7" s="1"/>
  <c r="WEC51" i="7" s="1"/>
  <c r="WEE51" i="7" s="1"/>
  <c r="WEG51" i="7" s="1"/>
  <c r="WEI51" i="7" s="1"/>
  <c r="WEK51" i="7" s="1"/>
  <c r="WEM51" i="7" s="1"/>
  <c r="WEO51" i="7" s="1"/>
  <c r="WEQ51" i="7" s="1"/>
  <c r="WES51" i="7" s="1"/>
  <c r="WEU51" i="7" s="1"/>
  <c r="WEW51" i="7" s="1"/>
  <c r="WEY51" i="7" s="1"/>
  <c r="WFA51" i="7" s="1"/>
  <c r="WFC51" i="7" s="1"/>
  <c r="WFE51" i="7" s="1"/>
  <c r="WFG51" i="7" s="1"/>
  <c r="WFI51" i="7" s="1"/>
  <c r="WFK51" i="7" s="1"/>
  <c r="WFM51" i="7" s="1"/>
  <c r="WFO51" i="7" s="1"/>
  <c r="WFQ51" i="7" s="1"/>
  <c r="WFS51" i="7" s="1"/>
  <c r="WFU51" i="7" s="1"/>
  <c r="WFW51" i="7" s="1"/>
  <c r="WFY51" i="7" s="1"/>
  <c r="WGA51" i="7" s="1"/>
  <c r="WGC51" i="7" s="1"/>
  <c r="WGE51" i="7" s="1"/>
  <c r="WGG51" i="7" s="1"/>
  <c r="WGI51" i="7" s="1"/>
  <c r="WGK51" i="7" s="1"/>
  <c r="WGM51" i="7" s="1"/>
  <c r="WGO51" i="7" s="1"/>
  <c r="WGQ51" i="7" s="1"/>
  <c r="WGS51" i="7" s="1"/>
  <c r="WGU51" i="7" s="1"/>
  <c r="WGW51" i="7" s="1"/>
  <c r="WGY51" i="7" s="1"/>
  <c r="WHA51" i="7" s="1"/>
  <c r="WHC51" i="7" s="1"/>
  <c r="WHE51" i="7" s="1"/>
  <c r="WHG51" i="7" s="1"/>
  <c r="WHI51" i="7" s="1"/>
  <c r="WHK51" i="7" s="1"/>
  <c r="WHM51" i="7" s="1"/>
  <c r="WHO51" i="7" s="1"/>
  <c r="WHQ51" i="7" s="1"/>
  <c r="WHS51" i="7" s="1"/>
  <c r="WHU51" i="7" s="1"/>
  <c r="WHW51" i="7" s="1"/>
  <c r="WHY51" i="7" s="1"/>
  <c r="WIA51" i="7" s="1"/>
  <c r="WIC51" i="7" s="1"/>
  <c r="WIE51" i="7" s="1"/>
  <c r="WIG51" i="7" s="1"/>
  <c r="WII51" i="7" s="1"/>
  <c r="WIK51" i="7" s="1"/>
  <c r="WIM51" i="7" s="1"/>
  <c r="WIO51" i="7" s="1"/>
  <c r="WIQ51" i="7" s="1"/>
  <c r="WIS51" i="7" s="1"/>
  <c r="WIU51" i="7" s="1"/>
  <c r="WIW51" i="7" s="1"/>
  <c r="WIY51" i="7" s="1"/>
  <c r="WJA51" i="7" s="1"/>
  <c r="WJC51" i="7" s="1"/>
  <c r="WJE51" i="7" s="1"/>
  <c r="WJG51" i="7" s="1"/>
  <c r="WJI51" i="7" s="1"/>
  <c r="WJK51" i="7" s="1"/>
  <c r="WJM51" i="7" s="1"/>
  <c r="WJO51" i="7" s="1"/>
  <c r="WJQ51" i="7" s="1"/>
  <c r="WJS51" i="7" s="1"/>
  <c r="WJU51" i="7" s="1"/>
  <c r="WJW51" i="7" s="1"/>
  <c r="WJY51" i="7" s="1"/>
  <c r="WKA51" i="7" s="1"/>
  <c r="WKC51" i="7" s="1"/>
  <c r="WKE51" i="7" s="1"/>
  <c r="WKG51" i="7" s="1"/>
  <c r="WKI51" i="7" s="1"/>
  <c r="WKK51" i="7" s="1"/>
  <c r="WKM51" i="7" s="1"/>
  <c r="WKO51" i="7" s="1"/>
  <c r="WKQ51" i="7" s="1"/>
  <c r="WKS51" i="7" s="1"/>
  <c r="WKU51" i="7" s="1"/>
  <c r="WKW51" i="7" s="1"/>
  <c r="WKY51" i="7" s="1"/>
  <c r="WLA51" i="7" s="1"/>
  <c r="WLC51" i="7" s="1"/>
  <c r="WLE51" i="7" s="1"/>
  <c r="WLG51" i="7" s="1"/>
  <c r="WLI51" i="7" s="1"/>
  <c r="WLK51" i="7" s="1"/>
  <c r="WLM51" i="7" s="1"/>
  <c r="WLO51" i="7" s="1"/>
  <c r="WLQ51" i="7" s="1"/>
  <c r="WLS51" i="7" s="1"/>
  <c r="WLU51" i="7" s="1"/>
  <c r="WLW51" i="7" s="1"/>
  <c r="WLY51" i="7" s="1"/>
  <c r="WMA51" i="7" s="1"/>
  <c r="WMC51" i="7" s="1"/>
  <c r="WME51" i="7" s="1"/>
  <c r="WMG51" i="7" s="1"/>
  <c r="WMI51" i="7" s="1"/>
  <c r="WMK51" i="7" s="1"/>
  <c r="WMM51" i="7" s="1"/>
  <c r="WMO51" i="7" s="1"/>
  <c r="WMQ51" i="7" s="1"/>
  <c r="WMS51" i="7" s="1"/>
  <c r="WMU51" i="7" s="1"/>
  <c r="WMW51" i="7" s="1"/>
  <c r="WMY51" i="7" s="1"/>
  <c r="WNA51" i="7" s="1"/>
  <c r="WNC51" i="7" s="1"/>
  <c r="WNE51" i="7" s="1"/>
  <c r="WNG51" i="7" s="1"/>
  <c r="WNI51" i="7" s="1"/>
  <c r="WNK51" i="7" s="1"/>
  <c r="WNM51" i="7" s="1"/>
  <c r="WNO51" i="7" s="1"/>
  <c r="WNQ51" i="7" s="1"/>
  <c r="WNS51" i="7" s="1"/>
  <c r="WNU51" i="7" s="1"/>
  <c r="WNW51" i="7" s="1"/>
  <c r="WNY51" i="7" s="1"/>
  <c r="WOA51" i="7" s="1"/>
  <c r="WOC51" i="7" s="1"/>
  <c r="WOE51" i="7" s="1"/>
  <c r="WOG51" i="7" s="1"/>
  <c r="WOI51" i="7" s="1"/>
  <c r="WOK51" i="7" s="1"/>
  <c r="WOM51" i="7" s="1"/>
  <c r="WOO51" i="7" s="1"/>
  <c r="WOQ51" i="7" s="1"/>
  <c r="WOS51" i="7" s="1"/>
  <c r="WOU51" i="7" s="1"/>
  <c r="WOW51" i="7" s="1"/>
  <c r="WOY51" i="7" s="1"/>
  <c r="WPA51" i="7" s="1"/>
  <c r="WPC51" i="7" s="1"/>
  <c r="WPE51" i="7" s="1"/>
  <c r="WPG51" i="7" s="1"/>
  <c r="WPI51" i="7" s="1"/>
  <c r="WPK51" i="7" s="1"/>
  <c r="WPM51" i="7" s="1"/>
  <c r="WPO51" i="7" s="1"/>
  <c r="WPQ51" i="7" s="1"/>
  <c r="WPS51" i="7" s="1"/>
  <c r="WPU51" i="7" s="1"/>
  <c r="WPW51" i="7" s="1"/>
  <c r="WPY51" i="7" s="1"/>
  <c r="WQA51" i="7" s="1"/>
  <c r="WQC51" i="7" s="1"/>
  <c r="WQE51" i="7" s="1"/>
  <c r="WQG51" i="7" s="1"/>
  <c r="WQI51" i="7" s="1"/>
  <c r="WQK51" i="7" s="1"/>
  <c r="WQM51" i="7" s="1"/>
  <c r="WQO51" i="7" s="1"/>
  <c r="WQQ51" i="7" s="1"/>
  <c r="WQS51" i="7" s="1"/>
  <c r="WQU51" i="7" s="1"/>
  <c r="WQW51" i="7" s="1"/>
  <c r="WQY51" i="7" s="1"/>
  <c r="WRA51" i="7" s="1"/>
  <c r="WRC51" i="7" s="1"/>
  <c r="WRE51" i="7" s="1"/>
  <c r="WRG51" i="7" s="1"/>
  <c r="WRI51" i="7" s="1"/>
  <c r="WRK51" i="7" s="1"/>
  <c r="WRM51" i="7" s="1"/>
  <c r="WRO51" i="7" s="1"/>
  <c r="WRQ51" i="7" s="1"/>
  <c r="WRS51" i="7" s="1"/>
  <c r="WRU51" i="7" s="1"/>
  <c r="WRW51" i="7" s="1"/>
  <c r="WRY51" i="7" s="1"/>
  <c r="WSA51" i="7" s="1"/>
  <c r="WSC51" i="7" s="1"/>
  <c r="WSE51" i="7" s="1"/>
  <c r="WSG51" i="7" s="1"/>
  <c r="WSI51" i="7" s="1"/>
  <c r="WSK51" i="7" s="1"/>
  <c r="WSM51" i="7" s="1"/>
  <c r="WSO51" i="7" s="1"/>
  <c r="WSQ51" i="7" s="1"/>
  <c r="WSS51" i="7" s="1"/>
  <c r="WSU51" i="7" s="1"/>
  <c r="WSW51" i="7" s="1"/>
  <c r="WSY51" i="7" s="1"/>
  <c r="WTA51" i="7" s="1"/>
  <c r="WTC51" i="7" s="1"/>
  <c r="WTE51" i="7" s="1"/>
  <c r="WTG51" i="7" s="1"/>
  <c r="WTI51" i="7" s="1"/>
  <c r="WTK51" i="7" s="1"/>
  <c r="WTM51" i="7" s="1"/>
  <c r="WTO51" i="7" s="1"/>
  <c r="WTQ51" i="7" s="1"/>
  <c r="WTS51" i="7" s="1"/>
  <c r="WTU51" i="7" s="1"/>
  <c r="WTW51" i="7" s="1"/>
  <c r="WTY51" i="7" s="1"/>
  <c r="WUA51" i="7" s="1"/>
  <c r="WUC51" i="7" s="1"/>
  <c r="WUE51" i="7" s="1"/>
  <c r="WUG51" i="7" s="1"/>
  <c r="WUI51" i="7" s="1"/>
  <c r="WUK51" i="7" s="1"/>
  <c r="WUM51" i="7" s="1"/>
  <c r="WUO51" i="7" s="1"/>
  <c r="WUQ51" i="7" s="1"/>
  <c r="WUS51" i="7" s="1"/>
  <c r="WUU51" i="7" s="1"/>
  <c r="WUW51" i="7" s="1"/>
  <c r="WUY51" i="7" s="1"/>
  <c r="WVA51" i="7" s="1"/>
  <c r="WVC51" i="7" s="1"/>
  <c r="WVE51" i="7" s="1"/>
  <c r="WVG51" i="7" s="1"/>
  <c r="WVI51" i="7" s="1"/>
  <c r="WVK51" i="7" s="1"/>
  <c r="WVM51" i="7" s="1"/>
  <c r="WVO51" i="7" s="1"/>
  <c r="WVQ51" i="7" s="1"/>
  <c r="WVS51" i="7" s="1"/>
  <c r="WVU51" i="7" s="1"/>
  <c r="WVW51" i="7" s="1"/>
  <c r="WVY51" i="7" s="1"/>
  <c r="WWA51" i="7" s="1"/>
  <c r="WWC51" i="7" s="1"/>
  <c r="WWE51" i="7" s="1"/>
  <c r="WWG51" i="7" s="1"/>
  <c r="WWI51" i="7" s="1"/>
  <c r="WWK51" i="7" s="1"/>
  <c r="WWM51" i="7" s="1"/>
  <c r="WWO51" i="7" s="1"/>
  <c r="WWQ51" i="7" s="1"/>
  <c r="WWS51" i="7" s="1"/>
  <c r="WWU51" i="7" s="1"/>
  <c r="WWW51" i="7" s="1"/>
  <c r="WWY51" i="7" s="1"/>
  <c r="WXA51" i="7" s="1"/>
  <c r="WXC51" i="7" s="1"/>
  <c r="WXE51" i="7" s="1"/>
  <c r="WXG51" i="7" s="1"/>
  <c r="WXI51" i="7" s="1"/>
  <c r="WXK51" i="7" s="1"/>
  <c r="WXM51" i="7" s="1"/>
  <c r="WXO51" i="7" s="1"/>
  <c r="WXQ51" i="7" s="1"/>
  <c r="WXS51" i="7" s="1"/>
  <c r="WXU51" i="7" s="1"/>
  <c r="WXW51" i="7" s="1"/>
  <c r="WXY51" i="7" s="1"/>
  <c r="WYA51" i="7" s="1"/>
  <c r="WYC51" i="7" s="1"/>
  <c r="WYE51" i="7" s="1"/>
  <c r="WYG51" i="7" s="1"/>
  <c r="WYI51" i="7" s="1"/>
  <c r="WYK51" i="7" s="1"/>
  <c r="WYM51" i="7" s="1"/>
  <c r="WYO51" i="7" s="1"/>
  <c r="WYQ51" i="7" s="1"/>
  <c r="WYS51" i="7" s="1"/>
  <c r="WYU51" i="7" s="1"/>
  <c r="WYW51" i="7" s="1"/>
  <c r="WYY51" i="7" s="1"/>
  <c r="WZA51" i="7" s="1"/>
  <c r="WZC51" i="7" s="1"/>
  <c r="WZE51" i="7" s="1"/>
  <c r="WZG51" i="7" s="1"/>
  <c r="WZI51" i="7" s="1"/>
  <c r="WZK51" i="7" s="1"/>
  <c r="WZM51" i="7" s="1"/>
  <c r="WZO51" i="7" s="1"/>
  <c r="WZQ51" i="7" s="1"/>
  <c r="WZS51" i="7" s="1"/>
  <c r="WZU51" i="7" s="1"/>
  <c r="WZW51" i="7" s="1"/>
  <c r="WZY51" i="7" s="1"/>
  <c r="XAA51" i="7" s="1"/>
  <c r="XAC51" i="7" s="1"/>
  <c r="XAE51" i="7" s="1"/>
  <c r="XAG51" i="7" s="1"/>
  <c r="XAI51" i="7" s="1"/>
  <c r="XAK51" i="7" s="1"/>
  <c r="XAM51" i="7" s="1"/>
  <c r="XAO51" i="7" s="1"/>
  <c r="XAQ51" i="7" s="1"/>
  <c r="XAS51" i="7" s="1"/>
  <c r="XAU51" i="7" s="1"/>
  <c r="XAW51" i="7" s="1"/>
  <c r="XAY51" i="7" s="1"/>
  <c r="XBA51" i="7" s="1"/>
  <c r="XBC51" i="7" s="1"/>
  <c r="XBE51" i="7" s="1"/>
  <c r="XBG51" i="7" s="1"/>
  <c r="XBI51" i="7" s="1"/>
  <c r="XBK51" i="7" s="1"/>
  <c r="XBM51" i="7" s="1"/>
  <c r="XBO51" i="7" s="1"/>
  <c r="XBQ51" i="7" s="1"/>
  <c r="XBS51" i="7" s="1"/>
  <c r="XBU51" i="7" s="1"/>
  <c r="XBW51" i="7" s="1"/>
  <c r="XBY51" i="7" s="1"/>
  <c r="XCA51" i="7" s="1"/>
  <c r="XCC51" i="7" s="1"/>
  <c r="XCE51" i="7" s="1"/>
  <c r="XCG51" i="7" s="1"/>
  <c r="XCI51" i="7" s="1"/>
  <c r="XCK51" i="7" s="1"/>
  <c r="XCM51" i="7" s="1"/>
  <c r="XCO51" i="7" s="1"/>
  <c r="XCQ51" i="7" s="1"/>
  <c r="XCS51" i="7" s="1"/>
  <c r="XCU51" i="7" s="1"/>
  <c r="XCW51" i="7" s="1"/>
  <c r="XCY51" i="7" s="1"/>
  <c r="XDA51" i="7" s="1"/>
  <c r="XDC51" i="7" s="1"/>
  <c r="XDE51" i="7" s="1"/>
  <c r="XDG51" i="7" s="1"/>
  <c r="XDI51" i="7" s="1"/>
  <c r="XDK51" i="7" s="1"/>
  <c r="XDM51" i="7" s="1"/>
  <c r="XDO51" i="7" s="1"/>
  <c r="XDQ51" i="7" s="1"/>
  <c r="XDS51" i="7" s="1"/>
  <c r="XDU51" i="7" s="1"/>
  <c r="XDW51" i="7" s="1"/>
  <c r="XDY51" i="7" s="1"/>
  <c r="XEA51" i="7" s="1"/>
  <c r="XEC51" i="7" s="1"/>
  <c r="XEE51" i="7" s="1"/>
  <c r="XEG51" i="7" s="1"/>
  <c r="XEI51" i="7" s="1"/>
  <c r="XEK51" i="7" s="1"/>
  <c r="XEM51" i="7" s="1"/>
  <c r="XEO51" i="7" s="1"/>
  <c r="XEQ51" i="7" s="1"/>
  <c r="XES51" i="7" s="1"/>
  <c r="XEU51" i="7" s="1"/>
  <c r="XEW51" i="7" s="1"/>
  <c r="XEY51" i="7" s="1"/>
  <c r="XFA51" i="7" s="1"/>
  <c r="XFC51" i="7" s="1"/>
  <c r="G52" i="7"/>
  <c r="I52" i="7" s="1"/>
  <c r="K52" i="7" s="1"/>
  <c r="M52" i="7" s="1"/>
  <c r="O52" i="7" s="1"/>
  <c r="Q52" i="7" s="1"/>
  <c r="S52" i="7" s="1"/>
  <c r="U52" i="7" s="1"/>
  <c r="W52" i="7" s="1"/>
  <c r="Y52" i="7" s="1"/>
  <c r="AA52" i="7" s="1"/>
  <c r="AC52" i="7" s="1"/>
  <c r="AE52" i="7" s="1"/>
  <c r="AG52" i="7" s="1"/>
  <c r="G49" i="7"/>
  <c r="I49" i="7" s="1"/>
  <c r="K49" i="7" s="1"/>
  <c r="M49" i="7" s="1"/>
  <c r="O49" i="7" s="1"/>
  <c r="Q49" i="7" s="1"/>
  <c r="S49" i="7" s="1"/>
  <c r="U49" i="7" s="1"/>
  <c r="W49" i="7" s="1"/>
  <c r="Y49" i="7" s="1"/>
  <c r="AA49" i="7" s="1"/>
  <c r="AC49" i="7" s="1"/>
  <c r="AE49" i="7" s="1"/>
  <c r="AG49" i="7" s="1"/>
  <c r="G48" i="7"/>
  <c r="I48" i="7" s="1"/>
  <c r="K48" i="7" s="1"/>
  <c r="M48" i="7" s="1"/>
  <c r="O48" i="7" s="1"/>
  <c r="Q48" i="7" s="1"/>
  <c r="S48" i="7" s="1"/>
  <c r="U48" i="7" s="1"/>
  <c r="W48" i="7" s="1"/>
  <c r="Y48" i="7" s="1"/>
  <c r="AA48" i="7" s="1"/>
  <c r="AC48" i="7" s="1"/>
  <c r="AE48" i="7" s="1"/>
  <c r="AG48" i="7" s="1"/>
  <c r="AA10" i="7" l="1"/>
  <c r="H4" i="4"/>
  <c r="E81" i="4"/>
  <c r="E82" i="4"/>
  <c r="E83" i="4"/>
  <c r="E84" i="4"/>
  <c r="E85" i="4"/>
  <c r="E86" i="4"/>
  <c r="E87" i="4"/>
  <c r="E88" i="4"/>
  <c r="E89" i="4"/>
  <c r="E90" i="4"/>
  <c r="E91" i="4"/>
  <c r="E92" i="4"/>
  <c r="E93" i="4"/>
  <c r="E80" i="4"/>
  <c r="E77" i="4"/>
  <c r="E76" i="4"/>
  <c r="E65" i="4"/>
  <c r="E66" i="4"/>
  <c r="E60" i="4"/>
  <c r="E57" i="4"/>
  <c r="E44" i="4"/>
  <c r="E45" i="4"/>
  <c r="E46" i="4"/>
  <c r="E47" i="4"/>
  <c r="E48" i="4"/>
  <c r="E49" i="4"/>
  <c r="E50" i="4"/>
  <c r="E51" i="4"/>
  <c r="E52" i="4"/>
  <c r="E43" i="4"/>
  <c r="E30" i="4"/>
  <c r="E31" i="4"/>
  <c r="E33" i="4"/>
  <c r="E34" i="4"/>
  <c r="E35" i="4"/>
  <c r="E28" i="4"/>
  <c r="AC10" i="7" l="1"/>
  <c r="AE10" i="7" s="1"/>
  <c r="AG10" i="7" s="1"/>
  <c r="A3" i="15"/>
  <c r="AN929" i="3" l="1"/>
  <c r="AD64" i="15" l="1"/>
  <c r="A61" i="15" l="1"/>
  <c r="AD67" i="15" l="1"/>
  <c r="Y67" i="15"/>
  <c r="T11" i="4" l="1"/>
  <c r="R10" i="4"/>
  <c r="R88" i="4"/>
  <c r="S88" i="4" s="1"/>
  <c r="R81" i="4"/>
  <c r="S81" i="4" s="1"/>
  <c r="E81" i="13" s="1"/>
  <c r="F81" i="13" s="1"/>
  <c r="T25" i="15"/>
  <c r="AI7" i="15" s="1"/>
  <c r="AG428" i="3"/>
  <c r="AG431" i="3"/>
  <c r="B58" i="4"/>
  <c r="C77" i="11"/>
  <c r="C78" i="11"/>
  <c r="B77" i="11"/>
  <c r="D77" i="11" s="1"/>
  <c r="B78" i="11"/>
  <c r="I95" i="13"/>
  <c r="J95" i="13"/>
  <c r="J78" i="13"/>
  <c r="I78" i="13"/>
  <c r="G78" i="13"/>
  <c r="D78" i="13"/>
  <c r="H77" i="13"/>
  <c r="B77" i="13"/>
  <c r="C77" i="13" s="1"/>
  <c r="R77" i="4"/>
  <c r="S77" i="4" s="1"/>
  <c r="R76" i="4"/>
  <c r="S76" i="4" s="1"/>
  <c r="E76" i="13" s="1"/>
  <c r="F76" i="13" s="1"/>
  <c r="D78" i="4"/>
  <c r="E78" i="4"/>
  <c r="F78" i="4"/>
  <c r="G78" i="4"/>
  <c r="H78" i="4"/>
  <c r="I78" i="4"/>
  <c r="J78" i="4"/>
  <c r="K78" i="4"/>
  <c r="L78" i="4"/>
  <c r="M78" i="4"/>
  <c r="N78" i="4"/>
  <c r="O78" i="4"/>
  <c r="P78" i="4"/>
  <c r="Q78" i="4"/>
  <c r="T78" i="4"/>
  <c r="H78" i="13" s="1"/>
  <c r="C78" i="4"/>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4" i="13"/>
  <c r="E93" i="13"/>
  <c r="E91" i="13"/>
  <c r="F91" i="13" s="1"/>
  <c r="E88" i="13"/>
  <c r="F88" i="13" s="1"/>
  <c r="E52" i="13"/>
  <c r="G52" i="13" s="1"/>
  <c r="E47" i="13"/>
  <c r="F47" i="13" s="1"/>
  <c r="E35" i="13"/>
  <c r="F35" i="13" s="1"/>
  <c r="E26" i="13"/>
  <c r="E24" i="13"/>
  <c r="E23" i="13"/>
  <c r="E22" i="13"/>
  <c r="E21" i="13"/>
  <c r="E20" i="13"/>
  <c r="E19" i="13"/>
  <c r="E18" i="13"/>
  <c r="E17" i="13"/>
  <c r="E15" i="13"/>
  <c r="E14" i="13"/>
  <c r="E13" i="13"/>
  <c r="E10" i="13"/>
  <c r="B103" i="13"/>
  <c r="B102" i="13"/>
  <c r="B101" i="13"/>
  <c r="C101" i="13" s="1"/>
  <c r="B100" i="13"/>
  <c r="C100" i="13" s="1"/>
  <c r="B99" i="13"/>
  <c r="C99" i="13" s="1"/>
  <c r="B98" i="13"/>
  <c r="C98" i="13" s="1"/>
  <c r="B94" i="13"/>
  <c r="B93" i="13"/>
  <c r="B92" i="13"/>
  <c r="C92" i="13" s="1"/>
  <c r="B91" i="13"/>
  <c r="C91" i="13" s="1"/>
  <c r="B90" i="13"/>
  <c r="C90" i="13" s="1"/>
  <c r="B89" i="13"/>
  <c r="C89" i="13" s="1"/>
  <c r="B88" i="13"/>
  <c r="C88" i="13" s="1"/>
  <c r="B87" i="13"/>
  <c r="C87" i="13" s="1"/>
  <c r="B86" i="13"/>
  <c r="C86" i="13" s="1"/>
  <c r="B85" i="13"/>
  <c r="C85" i="13" s="1"/>
  <c r="B84" i="13"/>
  <c r="C84" i="13" s="1"/>
  <c r="B83" i="13"/>
  <c r="C83" i="13" s="1"/>
  <c r="B82" i="13"/>
  <c r="C82" i="13" s="1"/>
  <c r="B81" i="13"/>
  <c r="C81" i="13" s="1"/>
  <c r="B80" i="13"/>
  <c r="C80" i="13" s="1"/>
  <c r="B76" i="13"/>
  <c r="C76" i="13" s="1"/>
  <c r="C78" i="13" s="1"/>
  <c r="B73" i="13"/>
  <c r="B72" i="13"/>
  <c r="C72" i="13" s="1"/>
  <c r="C74" i="13" s="1"/>
  <c r="B71" i="13"/>
  <c r="B70" i="13"/>
  <c r="B69" i="13"/>
  <c r="C67" i="4"/>
  <c r="B67" i="13" s="1"/>
  <c r="B66" i="13"/>
  <c r="C66" i="13" s="1"/>
  <c r="B65" i="13"/>
  <c r="C65" i="13" s="1"/>
  <c r="C67" i="13" s="1"/>
  <c r="B61" i="13"/>
  <c r="D61" i="13" s="1"/>
  <c r="D62" i="13" s="1"/>
  <c r="B60" i="13"/>
  <c r="C60" i="13" s="1"/>
  <c r="B59" i="13"/>
  <c r="B58" i="13"/>
  <c r="B57" i="13"/>
  <c r="C57" i="13" s="1"/>
  <c r="C62" i="13" s="1"/>
  <c r="B56" i="13"/>
  <c r="B55" i="13"/>
  <c r="B52" i="13"/>
  <c r="B51" i="13"/>
  <c r="C51" i="13" s="1"/>
  <c r="B50" i="13"/>
  <c r="C50" i="13" s="1"/>
  <c r="B49" i="13"/>
  <c r="C49" i="13" s="1"/>
  <c r="B48" i="13"/>
  <c r="C48" i="13" s="1"/>
  <c r="B47" i="13"/>
  <c r="C47" i="13" s="1"/>
  <c r="B46" i="13"/>
  <c r="C46" i="13" s="1"/>
  <c r="B45" i="13"/>
  <c r="C45" i="13" s="1"/>
  <c r="B44" i="13"/>
  <c r="C44" i="13" s="1"/>
  <c r="B43" i="13"/>
  <c r="C43" i="13" s="1"/>
  <c r="B41" i="13"/>
  <c r="C41" i="13" s="1"/>
  <c r="C40" i="4"/>
  <c r="B40" i="13" s="1"/>
  <c r="B39" i="13"/>
  <c r="C39" i="13" s="1"/>
  <c r="B38" i="13"/>
  <c r="C38" i="13" s="1"/>
  <c r="B35" i="13"/>
  <c r="C35" i="13" s="1"/>
  <c r="B34" i="13"/>
  <c r="C34" i="13" s="1"/>
  <c r="B33" i="13"/>
  <c r="C33" i="13" s="1"/>
  <c r="B32" i="13"/>
  <c r="C32" i="13" s="1"/>
  <c r="B31" i="13"/>
  <c r="C31" i="13" s="1"/>
  <c r="B30" i="13"/>
  <c r="C30" i="13" s="1"/>
  <c r="B29" i="13"/>
  <c r="C29" i="13" s="1"/>
  <c r="B28" i="13"/>
  <c r="C28" i="13" s="1"/>
  <c r="B26" i="13"/>
  <c r="B24" i="13"/>
  <c r="B23" i="13"/>
  <c r="B22" i="13"/>
  <c r="B21" i="13"/>
  <c r="B20" i="13"/>
  <c r="B19" i="13"/>
  <c r="B18" i="13"/>
  <c r="B17" i="13"/>
  <c r="B5" i="13"/>
  <c r="C5" i="13" s="1"/>
  <c r="C8" i="13" s="1"/>
  <c r="C12" i="13" s="1"/>
  <c r="B6" i="13"/>
  <c r="B7" i="13"/>
  <c r="C8" i="4"/>
  <c r="B8" i="13" s="1"/>
  <c r="B9" i="13"/>
  <c r="B10" i="13"/>
  <c r="B13" i="13"/>
  <c r="C13" i="13" s="1"/>
  <c r="B14" i="13"/>
  <c r="B15" i="13"/>
  <c r="B4" i="13"/>
  <c r="C4" i="13" s="1"/>
  <c r="J104" i="13"/>
  <c r="I104" i="13"/>
  <c r="G104" i="13"/>
  <c r="D104" i="13"/>
  <c r="D74" i="13"/>
  <c r="J67" i="13"/>
  <c r="I67" i="13"/>
  <c r="G67" i="13"/>
  <c r="D67" i="13"/>
  <c r="J53" i="13"/>
  <c r="I53" i="13"/>
  <c r="G53" i="13"/>
  <c r="J40" i="13"/>
  <c r="I40" i="13"/>
  <c r="G40" i="13"/>
  <c r="G63" i="13" s="1"/>
  <c r="F25" i="13"/>
  <c r="D40" i="13"/>
  <c r="J36" i="13"/>
  <c r="I36" i="13"/>
  <c r="G36" i="13"/>
  <c r="D36" i="13"/>
  <c r="J25" i="13"/>
  <c r="J63" i="13" s="1"/>
  <c r="J96" i="13" s="1"/>
  <c r="J105" i="13" s="1"/>
  <c r="J107" i="13" s="1"/>
  <c r="I25" i="13"/>
  <c r="I11" i="13"/>
  <c r="I63" i="13" s="1"/>
  <c r="I96" i="13" s="1"/>
  <c r="I105" i="13" s="1"/>
  <c r="I107" i="13" s="1"/>
  <c r="G25" i="13"/>
  <c r="D25" i="13"/>
  <c r="C25" i="13"/>
  <c r="J11" i="13"/>
  <c r="D11" i="13"/>
  <c r="C11" i="13"/>
  <c r="D8" i="13"/>
  <c r="T104" i="4"/>
  <c r="H104" i="13" s="1"/>
  <c r="R103" i="4"/>
  <c r="R102" i="4"/>
  <c r="R101" i="4"/>
  <c r="R100" i="4"/>
  <c r="R99" i="4"/>
  <c r="S99" i="4" s="1"/>
  <c r="E99" i="13" s="1"/>
  <c r="F99" i="13" s="1"/>
  <c r="R94" i="4"/>
  <c r="R93" i="4"/>
  <c r="R92" i="4"/>
  <c r="S92" i="4" s="1"/>
  <c r="E92" i="13" s="1"/>
  <c r="R91" i="4"/>
  <c r="R90" i="4"/>
  <c r="S90" i="4" s="1"/>
  <c r="E90" i="13" s="1"/>
  <c r="F90" i="13" s="1"/>
  <c r="R89" i="4"/>
  <c r="S89" i="4" s="1"/>
  <c r="E89" i="13" s="1"/>
  <c r="F89" i="13" s="1"/>
  <c r="R87" i="4"/>
  <c r="S87" i="4" s="1"/>
  <c r="E87" i="13" s="1"/>
  <c r="F87" i="13" s="1"/>
  <c r="R86" i="4"/>
  <c r="S86" i="4" s="1"/>
  <c r="E86" i="13" s="1"/>
  <c r="F86" i="13" s="1"/>
  <c r="R85" i="4"/>
  <c r="R84" i="4"/>
  <c r="S84" i="4" s="1"/>
  <c r="E84" i="13" s="1"/>
  <c r="G84" i="13" s="1"/>
  <c r="G95" i="13" s="1"/>
  <c r="R83" i="4"/>
  <c r="S83" i="4" s="1"/>
  <c r="E83" i="13" s="1"/>
  <c r="F83" i="13" s="1"/>
  <c r="R82" i="4"/>
  <c r="S82" i="4" s="1"/>
  <c r="E82" i="13" s="1"/>
  <c r="F82" i="13" s="1"/>
  <c r="R80" i="4"/>
  <c r="R73" i="4"/>
  <c r="R72" i="4"/>
  <c r="R69" i="4"/>
  <c r="R70" i="4"/>
  <c r="R71" i="4"/>
  <c r="R66" i="4"/>
  <c r="S66" i="4" s="1"/>
  <c r="E66" i="13" s="1"/>
  <c r="F66" i="13" s="1"/>
  <c r="R65" i="4"/>
  <c r="S65" i="4" s="1"/>
  <c r="R61" i="4"/>
  <c r="R60" i="4"/>
  <c r="R59" i="4"/>
  <c r="R58" i="4"/>
  <c r="R57" i="4"/>
  <c r="R56" i="4"/>
  <c r="R55" i="4"/>
  <c r="R52" i="4"/>
  <c r="R51" i="4"/>
  <c r="S51" i="4" s="1"/>
  <c r="E51" i="13" s="1"/>
  <c r="F51" i="13" s="1"/>
  <c r="R50" i="4"/>
  <c r="S50" i="4" s="1"/>
  <c r="E50" i="13" s="1"/>
  <c r="F50" i="13" s="1"/>
  <c r="R49" i="4"/>
  <c r="S49" i="4" s="1"/>
  <c r="E49" i="13" s="1"/>
  <c r="F49" i="13" s="1"/>
  <c r="R48" i="4"/>
  <c r="S48" i="4" s="1"/>
  <c r="E48" i="13" s="1"/>
  <c r="F48" i="13" s="1"/>
  <c r="R47" i="4"/>
  <c r="R46" i="4"/>
  <c r="S46" i="4" s="1"/>
  <c r="E46" i="13" s="1"/>
  <c r="F46" i="13" s="1"/>
  <c r="R45" i="4"/>
  <c r="S45" i="4" s="1"/>
  <c r="E45" i="13" s="1"/>
  <c r="F45" i="13" s="1"/>
  <c r="R44" i="4"/>
  <c r="S44" i="4" s="1"/>
  <c r="E44" i="13" s="1"/>
  <c r="F44" i="13" s="1"/>
  <c r="R43" i="4"/>
  <c r="S43" i="4" s="1"/>
  <c r="E43" i="13" s="1"/>
  <c r="F43" i="13" s="1"/>
  <c r="R41" i="4"/>
  <c r="S41" i="4" s="1"/>
  <c r="E41" i="13" s="1"/>
  <c r="F41" i="13" s="1"/>
  <c r="R39" i="4"/>
  <c r="S39" i="4" s="1"/>
  <c r="E39" i="13" s="1"/>
  <c r="F39" i="13" s="1"/>
  <c r="R38" i="4"/>
  <c r="S38" i="4" s="1"/>
  <c r="E38" i="13" s="1"/>
  <c r="F38" i="13" s="1"/>
  <c r="R35" i="4"/>
  <c r="R34" i="4"/>
  <c r="S34" i="4" s="1"/>
  <c r="E34" i="13" s="1"/>
  <c r="F34" i="13" s="1"/>
  <c r="R33" i="4"/>
  <c r="S33" i="4" s="1"/>
  <c r="E33" i="13" s="1"/>
  <c r="F33" i="13" s="1"/>
  <c r="R32" i="4"/>
  <c r="S32" i="4" s="1"/>
  <c r="E32" i="13" s="1"/>
  <c r="F32" i="13" s="1"/>
  <c r="R31" i="4"/>
  <c r="S31" i="4" s="1"/>
  <c r="E31" i="13" s="1"/>
  <c r="F31" i="13" s="1"/>
  <c r="R30" i="4"/>
  <c r="S30" i="4" s="1"/>
  <c r="E30" i="13" s="1"/>
  <c r="F30" i="13" s="1"/>
  <c r="R29" i="4"/>
  <c r="S29" i="4" s="1"/>
  <c r="E29" i="13" s="1"/>
  <c r="F29" i="13" s="1"/>
  <c r="R28" i="4"/>
  <c r="S28" i="4" s="1"/>
  <c r="E28" i="13" s="1"/>
  <c r="F28" i="13" s="1"/>
  <c r="R26" i="4"/>
  <c r="R24" i="4"/>
  <c r="R23" i="4"/>
  <c r="R22" i="4"/>
  <c r="R21" i="4"/>
  <c r="R20" i="4"/>
  <c r="R19" i="4"/>
  <c r="R18" i="4"/>
  <c r="R17" i="4"/>
  <c r="R15" i="4"/>
  <c r="R14" i="4"/>
  <c r="R13" i="4"/>
  <c r="R9" i="4"/>
  <c r="R11" i="4" s="1"/>
  <c r="R7" i="4"/>
  <c r="R6" i="4"/>
  <c r="R5" i="4"/>
  <c r="R4" i="4"/>
  <c r="AD991" i="3"/>
  <c r="B5" i="11"/>
  <c r="D5" i="11" s="1"/>
  <c r="C5" i="11"/>
  <c r="B6" i="11"/>
  <c r="C6" i="11"/>
  <c r="B7" i="11"/>
  <c r="D7" i="11" s="1"/>
  <c r="C7" i="11"/>
  <c r="C8" i="11"/>
  <c r="B8" i="11"/>
  <c r="B10" i="11"/>
  <c r="B11" i="11"/>
  <c r="C10" i="11"/>
  <c r="C11" i="11"/>
  <c r="B14" i="11"/>
  <c r="D14" i="11" s="1"/>
  <c r="C14" i="11"/>
  <c r="B15" i="11"/>
  <c r="C15" i="11"/>
  <c r="B16" i="11"/>
  <c r="D16" i="11" s="1"/>
  <c r="C16" i="11"/>
  <c r="B18" i="11"/>
  <c r="C18" i="11"/>
  <c r="D18" i="11" s="1"/>
  <c r="B19" i="11"/>
  <c r="C19" i="11"/>
  <c r="D19" i="11" s="1"/>
  <c r="B20" i="11"/>
  <c r="C20" i="11"/>
  <c r="B21" i="11"/>
  <c r="C21" i="11"/>
  <c r="B22" i="11"/>
  <c r="C22" i="11"/>
  <c r="B23" i="11"/>
  <c r="D23" i="11" s="1"/>
  <c r="C23" i="11"/>
  <c r="B24" i="11"/>
  <c r="C24" i="11"/>
  <c r="B25" i="11"/>
  <c r="C25" i="11"/>
  <c r="D25" i="11" s="1"/>
  <c r="B27" i="11"/>
  <c r="C27" i="11"/>
  <c r="D27" i="11" s="1"/>
  <c r="B29" i="11"/>
  <c r="B30" i="11"/>
  <c r="B31" i="11"/>
  <c r="B32" i="11"/>
  <c r="B33" i="11"/>
  <c r="B34" i="11"/>
  <c r="B35" i="11"/>
  <c r="B36" i="11"/>
  <c r="C29" i="11"/>
  <c r="D29" i="11" s="1"/>
  <c r="C30" i="11"/>
  <c r="D30" i="11"/>
  <c r="C31" i="11"/>
  <c r="C32" i="11"/>
  <c r="C33" i="11"/>
  <c r="D33" i="11" s="1"/>
  <c r="C34" i="11"/>
  <c r="D34" i="11" s="1"/>
  <c r="C35" i="11"/>
  <c r="C36" i="11"/>
  <c r="B39" i="11"/>
  <c r="D39" i="11" s="1"/>
  <c r="C39" i="11"/>
  <c r="C40" i="11"/>
  <c r="C41" i="11" s="1"/>
  <c r="B40" i="11"/>
  <c r="B41" i="11"/>
  <c r="B42" i="11"/>
  <c r="C42" i="11"/>
  <c r="B44" i="11"/>
  <c r="C44" i="11"/>
  <c r="B45" i="11"/>
  <c r="C45" i="11"/>
  <c r="B46" i="11"/>
  <c r="B47" i="11"/>
  <c r="B48" i="11"/>
  <c r="B49" i="11"/>
  <c r="B50" i="11"/>
  <c r="B51" i="11"/>
  <c r="D51" i="11" s="1"/>
  <c r="B52" i="11"/>
  <c r="B53" i="11"/>
  <c r="C46" i="11"/>
  <c r="C47" i="11"/>
  <c r="D47" i="11" s="1"/>
  <c r="C48" i="11"/>
  <c r="D48" i="11" s="1"/>
  <c r="C49" i="11"/>
  <c r="D49" i="11" s="1"/>
  <c r="C50" i="11"/>
  <c r="C51" i="11"/>
  <c r="C52" i="11"/>
  <c r="C53" i="11"/>
  <c r="B56" i="11"/>
  <c r="C56" i="11"/>
  <c r="B57" i="11"/>
  <c r="C57" i="11"/>
  <c r="B58" i="11"/>
  <c r="C58" i="11"/>
  <c r="B59" i="11"/>
  <c r="C59" i="11"/>
  <c r="D59" i="11" s="1"/>
  <c r="B60" i="11"/>
  <c r="C60" i="11"/>
  <c r="B61" i="11"/>
  <c r="C61" i="11"/>
  <c r="B62" i="11"/>
  <c r="C62" i="11"/>
  <c r="D62" i="11" s="1"/>
  <c r="B66" i="11"/>
  <c r="B67" i="11"/>
  <c r="C66" i="11"/>
  <c r="C67" i="11"/>
  <c r="B70" i="11"/>
  <c r="C70" i="11"/>
  <c r="C75" i="11" s="1"/>
  <c r="B71" i="11"/>
  <c r="C71" i="11"/>
  <c r="B72" i="11"/>
  <c r="C72" i="11"/>
  <c r="D72" i="11" s="1"/>
  <c r="B73" i="11"/>
  <c r="C73" i="11"/>
  <c r="B74" i="11"/>
  <c r="C74" i="11"/>
  <c r="B81" i="11"/>
  <c r="C81" i="11"/>
  <c r="D81" i="11" s="1"/>
  <c r="B82" i="11"/>
  <c r="C82" i="11"/>
  <c r="D82" i="11" s="1"/>
  <c r="C83" i="11"/>
  <c r="C84" i="11"/>
  <c r="D84" i="11" s="1"/>
  <c r="C85" i="11"/>
  <c r="C86" i="11"/>
  <c r="C87" i="11"/>
  <c r="C88" i="11"/>
  <c r="C89" i="11"/>
  <c r="C90" i="11"/>
  <c r="C91" i="11"/>
  <c r="C92" i="11"/>
  <c r="C93" i="11"/>
  <c r="C94" i="11"/>
  <c r="C95" i="11"/>
  <c r="B83" i="11"/>
  <c r="B84" i="11"/>
  <c r="B85" i="11"/>
  <c r="D85" i="11" s="1"/>
  <c r="B86" i="11"/>
  <c r="B87" i="11"/>
  <c r="B88" i="11"/>
  <c r="B89" i="11"/>
  <c r="B90" i="11"/>
  <c r="B91" i="11"/>
  <c r="D91" i="11" s="1"/>
  <c r="B92" i="11"/>
  <c r="B93" i="11"/>
  <c r="D93" i="11" s="1"/>
  <c r="B94" i="11"/>
  <c r="B95" i="11"/>
  <c r="D95" i="11" s="1"/>
  <c r="B99" i="11"/>
  <c r="C99" i="11"/>
  <c r="B100" i="11"/>
  <c r="B101" i="11"/>
  <c r="B102" i="11"/>
  <c r="B103" i="11"/>
  <c r="B104" i="11"/>
  <c r="C100" i="11"/>
  <c r="C101" i="11"/>
  <c r="C102" i="11"/>
  <c r="C103" i="11"/>
  <c r="D103" i="11" s="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G8" i="7" s="1"/>
  <c r="W827" i="3"/>
  <c r="E15" i="7" s="1"/>
  <c r="G15" i="7" s="1"/>
  <c r="I15" i="7" s="1"/>
  <c r="E16" i="7"/>
  <c r="G16" i="7" s="1"/>
  <c r="I16" i="7" s="1"/>
  <c r="K16" i="7" s="1"/>
  <c r="M16" i="7" s="1"/>
  <c r="O16" i="7" s="1"/>
  <c r="Q16" i="7" s="1"/>
  <c r="S16" i="7" s="1"/>
  <c r="U16" i="7" s="1"/>
  <c r="W16" i="7" s="1"/>
  <c r="Y16" i="7" s="1"/>
  <c r="AA16" i="7" s="1"/>
  <c r="AC16" i="7" s="1"/>
  <c r="AE16" i="7" s="1"/>
  <c r="AG16" i="7" s="1"/>
  <c r="W835" i="3"/>
  <c r="E17" i="7" s="1"/>
  <c r="G17" i="7" s="1"/>
  <c r="W840" i="3"/>
  <c r="E18" i="7" s="1"/>
  <c r="G18" i="7" s="1"/>
  <c r="I18" i="7" s="1"/>
  <c r="K18" i="7" s="1"/>
  <c r="M18" i="7" s="1"/>
  <c r="O18" i="7" s="1"/>
  <c r="Q18" i="7" s="1"/>
  <c r="S18" i="7" s="1"/>
  <c r="U18" i="7" s="1"/>
  <c r="W18" i="7" s="1"/>
  <c r="Y18" i="7" s="1"/>
  <c r="AA18" i="7" s="1"/>
  <c r="AC18" i="7" s="1"/>
  <c r="AE18" i="7" s="1"/>
  <c r="AG18" i="7" s="1"/>
  <c r="E19" i="7"/>
  <c r="G19" i="7" s="1"/>
  <c r="I19" i="7" s="1"/>
  <c r="K19" i="7" s="1"/>
  <c r="M19" i="7" s="1"/>
  <c r="O19" i="7" s="1"/>
  <c r="Q19" i="7" s="1"/>
  <c r="S19" i="7" s="1"/>
  <c r="U19" i="7" s="1"/>
  <c r="W19" i="7" s="1"/>
  <c r="Y19" i="7" s="1"/>
  <c r="AA19" i="7" s="1"/>
  <c r="AC19" i="7" s="1"/>
  <c r="AE19" i="7" s="1"/>
  <c r="AG19" i="7" s="1"/>
  <c r="W850" i="3"/>
  <c r="E20" i="7" s="1"/>
  <c r="G20" i="7" s="1"/>
  <c r="I20" i="7" s="1"/>
  <c r="K20" i="7" s="1"/>
  <c r="M20" i="7" s="1"/>
  <c r="O20" i="7" s="1"/>
  <c r="Q20" i="7" s="1"/>
  <c r="S20" i="7" s="1"/>
  <c r="U20" i="7" s="1"/>
  <c r="W20" i="7" s="1"/>
  <c r="Y20" i="7" s="1"/>
  <c r="AA20" i="7" s="1"/>
  <c r="AC20" i="7" s="1"/>
  <c r="AE20" i="7" s="1"/>
  <c r="AG20" i="7" s="1"/>
  <c r="W857" i="3"/>
  <c r="E21" i="7" s="1"/>
  <c r="G21" i="7" s="1"/>
  <c r="I21" i="7" s="1"/>
  <c r="K21" i="7" s="1"/>
  <c r="M21" i="7" s="1"/>
  <c r="O21" i="7" s="1"/>
  <c r="Q21" i="7" s="1"/>
  <c r="S21" i="7" s="1"/>
  <c r="U21" i="7" s="1"/>
  <c r="W21" i="7" s="1"/>
  <c r="Y21" i="7" s="1"/>
  <c r="AA21" i="7" s="1"/>
  <c r="AC21" i="7" s="1"/>
  <c r="AE21" i="7" s="1"/>
  <c r="AG21" i="7" s="1"/>
  <c r="E24" i="7"/>
  <c r="G24" i="7" s="1"/>
  <c r="I24" i="7" s="1"/>
  <c r="K24" i="7" s="1"/>
  <c r="M24" i="7" s="1"/>
  <c r="O24" i="7" s="1"/>
  <c r="Q24" i="7" s="1"/>
  <c r="S24" i="7" s="1"/>
  <c r="U24" i="7" s="1"/>
  <c r="W24" i="7" s="1"/>
  <c r="Y24" i="7" s="1"/>
  <c r="AA24" i="7" s="1"/>
  <c r="AC24" i="7" s="1"/>
  <c r="AE24" i="7" s="1"/>
  <c r="AG24" i="7" s="1"/>
  <c r="E25" i="7"/>
  <c r="G25" i="7" s="1"/>
  <c r="I25" i="7" s="1"/>
  <c r="K25" i="7" s="1"/>
  <c r="M25" i="7" s="1"/>
  <c r="O25" i="7" s="1"/>
  <c r="Q25" i="7" s="1"/>
  <c r="S25" i="7" s="1"/>
  <c r="U25" i="7" s="1"/>
  <c r="W25" i="7" s="1"/>
  <c r="Y25" i="7" s="1"/>
  <c r="AA25" i="7" s="1"/>
  <c r="AC25" i="7" s="1"/>
  <c r="AE25" i="7" s="1"/>
  <c r="AG25" i="7" s="1"/>
  <c r="E26" i="7"/>
  <c r="AE26" i="7" s="1"/>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29" i="7"/>
  <c r="E29" i="7"/>
  <c r="G29" i="7" s="1"/>
  <c r="I29" i="7" s="1"/>
  <c r="K29" i="7" s="1"/>
  <c r="M29" i="7" s="1"/>
  <c r="O29" i="7" s="1"/>
  <c r="Q29" i="7" s="1"/>
  <c r="S29" i="7" s="1"/>
  <c r="U29" i="7" s="1"/>
  <c r="W29" i="7" s="1"/>
  <c r="Y29" i="7" s="1"/>
  <c r="AA29" i="7" s="1"/>
  <c r="AC29" i="7" s="1"/>
  <c r="AE29" i="7" s="1"/>
  <c r="AG29" i="7" s="1"/>
  <c r="A36" i="7"/>
  <c r="E36" i="7"/>
  <c r="M36" i="7" s="1"/>
  <c r="G37" i="7"/>
  <c r="I37" i="7"/>
  <c r="K37" i="7"/>
  <c r="M37" i="7"/>
  <c r="O37" i="7"/>
  <c r="Q37" i="7"/>
  <c r="S37" i="7"/>
  <c r="U37" i="7"/>
  <c r="W37" i="7"/>
  <c r="Y37" i="7"/>
  <c r="AA37" i="7"/>
  <c r="AC37" i="7"/>
  <c r="AE37" i="7"/>
  <c r="AG37" i="7"/>
  <c r="G38" i="7"/>
  <c r="I38" i="7"/>
  <c r="K38" i="7"/>
  <c r="M38" i="7"/>
  <c r="O38" i="7"/>
  <c r="Q38" i="7"/>
  <c r="S38" i="7"/>
  <c r="U38" i="7"/>
  <c r="W38" i="7"/>
  <c r="Y38" i="7"/>
  <c r="AA38" i="7"/>
  <c r="AC38" i="7"/>
  <c r="AE38" i="7"/>
  <c r="AG38" i="7"/>
  <c r="E53" i="7"/>
  <c r="G53" i="7"/>
  <c r="I53" i="7"/>
  <c r="K53" i="7"/>
  <c r="M53" i="7"/>
  <c r="O53" i="7"/>
  <c r="Q53" i="7"/>
  <c r="S53" i="7"/>
  <c r="U53" i="7"/>
  <c r="W53" i="7"/>
  <c r="Y53" i="7"/>
  <c r="AA53" i="7"/>
  <c r="AC53" i="7"/>
  <c r="AE53" i="7"/>
  <c r="AG53"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C53" i="4"/>
  <c r="B53" i="13" s="1"/>
  <c r="C62" i="4"/>
  <c r="B62" i="13" s="1"/>
  <c r="C74" i="4"/>
  <c r="B74" i="13" s="1"/>
  <c r="C95" i="4"/>
  <c r="B95" i="13" s="1"/>
  <c r="C104" i="4"/>
  <c r="B104" i="13" s="1"/>
  <c r="D8" i="4"/>
  <c r="D11" i="4"/>
  <c r="D25" i="4"/>
  <c r="D36" i="4"/>
  <c r="D40" i="4"/>
  <c r="D53" i="4"/>
  <c r="B53" i="4" s="1"/>
  <c r="D62" i="4"/>
  <c r="D67" i="4"/>
  <c r="D74" i="4"/>
  <c r="D95" i="4"/>
  <c r="D104" i="4"/>
  <c r="AG630" i="3"/>
  <c r="AG632" i="3" s="1"/>
  <c r="AE557" i="3" s="1"/>
  <c r="S25" i="4"/>
  <c r="E25" i="13" s="1"/>
  <c r="F2" i="4"/>
  <c r="G2" i="4"/>
  <c r="H2" i="4"/>
  <c r="I2" i="4"/>
  <c r="J2" i="4"/>
  <c r="K2" i="4"/>
  <c r="L2" i="4"/>
  <c r="M2" i="4"/>
  <c r="N2" i="4"/>
  <c r="O2" i="4"/>
  <c r="P2" i="4"/>
  <c r="Q2" i="4"/>
  <c r="B4" i="4"/>
  <c r="B5" i="4"/>
  <c r="B6" i="4"/>
  <c r="B7" i="4"/>
  <c r="E8" i="4"/>
  <c r="F8" i="4"/>
  <c r="G8" i="4"/>
  <c r="G11" i="4"/>
  <c r="H8" i="4"/>
  <c r="H11" i="4"/>
  <c r="I8" i="4"/>
  <c r="I11" i="4"/>
  <c r="J8" i="4"/>
  <c r="J11" i="4"/>
  <c r="J25" i="4"/>
  <c r="J36" i="4"/>
  <c r="J40" i="4"/>
  <c r="J53" i="4"/>
  <c r="J62" i="4"/>
  <c r="J67" i="4"/>
  <c r="J74" i="4"/>
  <c r="J95" i="4"/>
  <c r="J104" i="4"/>
  <c r="K8" i="4"/>
  <c r="K12" i="4" s="1"/>
  <c r="K11" i="4"/>
  <c r="L8" i="4"/>
  <c r="L11" i="4"/>
  <c r="M8" i="4"/>
  <c r="M11" i="4"/>
  <c r="N8" i="4"/>
  <c r="O8" i="4"/>
  <c r="Q8" i="4"/>
  <c r="Q11" i="4"/>
  <c r="Q12" i="4" s="1"/>
  <c r="B9" i="4"/>
  <c r="B10" i="4"/>
  <c r="E11" i="4"/>
  <c r="F11" i="4"/>
  <c r="F25" i="4"/>
  <c r="F36" i="4"/>
  <c r="F40" i="4"/>
  <c r="F53" i="4"/>
  <c r="F62" i="4"/>
  <c r="N11" i="4"/>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Q63" i="4" s="1"/>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E104" i="4" s="1"/>
  <c r="B99" i="4"/>
  <c r="B100" i="4"/>
  <c r="B101" i="4"/>
  <c r="B102" i="4"/>
  <c r="B103"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Y713" i="3"/>
  <c r="Y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67" i="4"/>
  <c r="D58" i="11"/>
  <c r="D94" i="11"/>
  <c r="D6" i="11"/>
  <c r="D15" i="11"/>
  <c r="D102" i="11"/>
  <c r="D60" i="11"/>
  <c r="D8" i="11"/>
  <c r="D56" i="11"/>
  <c r="D53" i="11"/>
  <c r="D44" i="11"/>
  <c r="AG432" i="3"/>
  <c r="AI27" i="15" s="1"/>
  <c r="K63" i="4"/>
  <c r="K96" i="4" s="1"/>
  <c r="D46" i="11"/>
  <c r="D12" i="13"/>
  <c r="D20" i="11"/>
  <c r="B11" i="13"/>
  <c r="Q96" i="4" l="1"/>
  <c r="Q105" i="4" s="1"/>
  <c r="F12" i="4"/>
  <c r="B36" i="4"/>
  <c r="B79" i="11"/>
  <c r="L12" i="4"/>
  <c r="D70" i="11"/>
  <c r="J12" i="4"/>
  <c r="D66" i="11"/>
  <c r="D57" i="11"/>
  <c r="D12" i="4"/>
  <c r="D88" i="11"/>
  <c r="C40" i="13"/>
  <c r="O12" i="4"/>
  <c r="B104" i="4"/>
  <c r="D99" i="11"/>
  <c r="C104" i="13"/>
  <c r="S67" i="4"/>
  <c r="E67" i="13" s="1"/>
  <c r="AI709" i="3"/>
  <c r="AI710" i="3"/>
  <c r="N63" i="4"/>
  <c r="N96" i="4" s="1"/>
  <c r="N105" i="4" s="1"/>
  <c r="G63" i="4"/>
  <c r="G96" i="4" s="1"/>
  <c r="G105" i="4" s="1"/>
  <c r="G12" i="4"/>
  <c r="D73" i="11"/>
  <c r="S78" i="4"/>
  <c r="E78" i="13" s="1"/>
  <c r="L63" i="4"/>
  <c r="L96" i="4" s="1"/>
  <c r="L105" i="4" s="1"/>
  <c r="M63" i="4"/>
  <c r="M96" i="4" s="1"/>
  <c r="M105" i="4" s="1"/>
  <c r="D42" i="11"/>
  <c r="D21" i="11"/>
  <c r="C36" i="13"/>
  <c r="AI714" i="3"/>
  <c r="B75" i="11"/>
  <c r="D75" i="11" s="1"/>
  <c r="B63" i="11"/>
  <c r="AI713" i="3"/>
  <c r="S95" i="4"/>
  <c r="E95" i="13" s="1"/>
  <c r="D63" i="4"/>
  <c r="D96" i="4" s="1"/>
  <c r="D105" i="4" s="1"/>
  <c r="D92" i="11"/>
  <c r="B37" i="11"/>
  <c r="D10" i="11"/>
  <c r="I63" i="4"/>
  <c r="I96" i="4" s="1"/>
  <c r="I105" i="4" s="1"/>
  <c r="B78" i="4"/>
  <c r="AI712" i="3"/>
  <c r="AI711" i="3"/>
  <c r="D50" i="11"/>
  <c r="D24" i="11"/>
  <c r="P63" i="4"/>
  <c r="P96" i="4" s="1"/>
  <c r="P105" i="4" s="1"/>
  <c r="H12" i="4"/>
  <c r="D101" i="11"/>
  <c r="D74" i="11"/>
  <c r="D45" i="11"/>
  <c r="D35" i="11"/>
  <c r="F95" i="13"/>
  <c r="F53" i="13"/>
  <c r="R98" i="4"/>
  <c r="S98" i="4" s="1"/>
  <c r="S104" i="4" s="1"/>
  <c r="E104" i="13" s="1"/>
  <c r="C94" i="13"/>
  <c r="D94" i="13"/>
  <c r="E65" i="13"/>
  <c r="F65" i="13" s="1"/>
  <c r="F67" i="13" s="1"/>
  <c r="B9" i="11"/>
  <c r="K105" i="4"/>
  <c r="N12" i="4"/>
  <c r="S53" i="4"/>
  <c r="E53" i="13" s="1"/>
  <c r="B74" i="4"/>
  <c r="M39" i="7"/>
  <c r="D87" i="11"/>
  <c r="D83" i="11"/>
  <c r="D36" i="11"/>
  <c r="C12" i="11"/>
  <c r="D12" i="11" s="1"/>
  <c r="C9" i="11"/>
  <c r="F36" i="13"/>
  <c r="R74" i="4"/>
  <c r="C52" i="13"/>
  <c r="C53" i="13" s="1"/>
  <c r="C63" i="13" s="1"/>
  <c r="D52" i="13"/>
  <c r="D53" i="13" s="1"/>
  <c r="D63" i="13" s="1"/>
  <c r="H63" i="4"/>
  <c r="H96" i="4" s="1"/>
  <c r="H105" i="4" s="1"/>
  <c r="M12" i="4"/>
  <c r="I12" i="4"/>
  <c r="S40" i="4"/>
  <c r="E40" i="13" s="1"/>
  <c r="D90" i="11"/>
  <c r="D86" i="11"/>
  <c r="D41" i="11"/>
  <c r="D32" i="11"/>
  <c r="E77" i="13"/>
  <c r="F77" i="13" s="1"/>
  <c r="F78" i="13" s="1"/>
  <c r="B11" i="4"/>
  <c r="D71" i="11"/>
  <c r="O63" i="4"/>
  <c r="O96" i="4" s="1"/>
  <c r="O105" i="4" s="1"/>
  <c r="F63" i="4"/>
  <c r="F96" i="4" s="1"/>
  <c r="F105" i="4" s="1"/>
  <c r="D89" i="11"/>
  <c r="D67" i="11"/>
  <c r="D61" i="11"/>
  <c r="D52" i="11"/>
  <c r="D31" i="11"/>
  <c r="D22" i="11"/>
  <c r="B12" i="11"/>
  <c r="R25" i="4"/>
  <c r="R62" i="4"/>
  <c r="C93" i="13"/>
  <c r="D93" i="13"/>
  <c r="D95" i="13" s="1"/>
  <c r="C105" i="11"/>
  <c r="R8" i="4"/>
  <c r="R12" i="4" s="1"/>
  <c r="F40" i="13"/>
  <c r="S36" i="4"/>
  <c r="E36" i="13" s="1"/>
  <c r="J63" i="4"/>
  <c r="J96" i="4" s="1"/>
  <c r="J105" i="4" s="1"/>
  <c r="G96" i="13"/>
  <c r="G105" i="13" s="1"/>
  <c r="G107" i="13" s="1"/>
  <c r="AB48" i="15"/>
  <c r="B105" i="11"/>
  <c r="D100" i="11"/>
  <c r="R95" i="4"/>
  <c r="C96" i="11"/>
  <c r="R78" i="4"/>
  <c r="D78" i="11"/>
  <c r="C79" i="11"/>
  <c r="D79" i="11" s="1"/>
  <c r="B78" i="13"/>
  <c r="R67" i="4"/>
  <c r="C68" i="11"/>
  <c r="B68" i="11"/>
  <c r="C63" i="11"/>
  <c r="D63" i="11" s="1"/>
  <c r="B62" i="4"/>
  <c r="R53" i="4"/>
  <c r="B54" i="11"/>
  <c r="B64" i="11" s="1"/>
  <c r="C54" i="11"/>
  <c r="B40" i="4"/>
  <c r="D40" i="11"/>
  <c r="R40" i="4"/>
  <c r="B36" i="13"/>
  <c r="C37" i="11"/>
  <c r="B26" i="11"/>
  <c r="B25" i="4"/>
  <c r="B8" i="4"/>
  <c r="B12" i="4" s="1"/>
  <c r="R36" i="4"/>
  <c r="U36" i="7"/>
  <c r="U39" i="7" s="1"/>
  <c r="S36" i="7"/>
  <c r="S39" i="7" s="1"/>
  <c r="E39" i="7"/>
  <c r="I36" i="7"/>
  <c r="I39" i="7" s="1"/>
  <c r="K36" i="7"/>
  <c r="K39" i="7" s="1"/>
  <c r="W36" i="7"/>
  <c r="W39" i="7" s="1"/>
  <c r="Y36" i="7"/>
  <c r="Y39" i="7" s="1"/>
  <c r="AD7" i="15"/>
  <c r="C63" i="4"/>
  <c r="C96" i="4" s="1"/>
  <c r="E63" i="4"/>
  <c r="E96" i="4" s="1"/>
  <c r="E105" i="4" s="1"/>
  <c r="C26" i="11"/>
  <c r="D26" i="11" s="1"/>
  <c r="G36" i="7"/>
  <c r="G39" i="7" s="1"/>
  <c r="O36" i="7"/>
  <c r="O39" i="7" s="1"/>
  <c r="BA621" i="3"/>
  <c r="BZ621" i="3"/>
  <c r="AQ885" i="3"/>
  <c r="AQ888" i="3" s="1"/>
  <c r="B1012" i="3" s="1"/>
  <c r="AE36" i="7"/>
  <c r="AE39" i="7" s="1"/>
  <c r="AA36" i="7"/>
  <c r="AA39" i="7" s="1"/>
  <c r="BU621" i="3"/>
  <c r="BF621" i="3"/>
  <c r="AM829" i="3"/>
  <c r="AM834" i="3" s="1"/>
  <c r="AG36" i="7"/>
  <c r="AG39" i="7" s="1"/>
  <c r="Q36" i="7"/>
  <c r="Q39" i="7" s="1"/>
  <c r="AC36" i="7"/>
  <c r="AC39" i="7" s="1"/>
  <c r="CT614" i="3"/>
  <c r="BK621" i="3"/>
  <c r="L951" i="3"/>
  <c r="L950" i="3"/>
  <c r="L949" i="3"/>
  <c r="L947" i="3"/>
  <c r="Y7" i="15"/>
  <c r="T7" i="15"/>
  <c r="K26" i="7"/>
  <c r="O26" i="7"/>
  <c r="I26" i="7"/>
  <c r="W26" i="7"/>
  <c r="S26" i="7"/>
  <c r="Y26" i="7"/>
  <c r="AC26" i="7"/>
  <c r="AG26" i="7"/>
  <c r="M26" i="7"/>
  <c r="G26" i="7"/>
  <c r="AA26" i="7"/>
  <c r="Q26" i="7"/>
  <c r="U26" i="7"/>
  <c r="BP614" i="3"/>
  <c r="BZ614" i="3"/>
  <c r="BK633" i="3"/>
  <c r="BK614" i="3"/>
  <c r="I30" i="8"/>
  <c r="Z789" i="3" s="1"/>
  <c r="E6" i="7" s="1"/>
  <c r="AC862" i="3"/>
  <c r="AD27" i="15"/>
  <c r="Y758" i="3"/>
  <c r="AC861" i="3"/>
  <c r="AM905" i="3"/>
  <c r="I999" i="3" s="1"/>
  <c r="DD614" i="3"/>
  <c r="CJ614" i="3"/>
  <c r="AN891" i="3"/>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2" i="7"/>
  <c r="E31" i="7" s="1"/>
  <c r="K15" i="7"/>
  <c r="G9" i="7"/>
  <c r="I8" i="7"/>
  <c r="G22" i="7"/>
  <c r="I17" i="7"/>
  <c r="K17" i="7" s="1"/>
  <c r="M17" i="7" s="1"/>
  <c r="O17" i="7" s="1"/>
  <c r="Q17" i="7" s="1"/>
  <c r="S17" i="7" s="1"/>
  <c r="U17" i="7" s="1"/>
  <c r="W17" i="7" s="1"/>
  <c r="Y17" i="7" s="1"/>
  <c r="AA17" i="7" s="1"/>
  <c r="AC17" i="7" s="1"/>
  <c r="AE17" i="7" s="1"/>
  <c r="AG17" i="7" s="1"/>
  <c r="D104" i="11"/>
  <c r="E12" i="4"/>
  <c r="B96" i="11"/>
  <c r="B95" i="4"/>
  <c r="T63" i="4"/>
  <c r="T96" i="4" s="1"/>
  <c r="D11" i="11"/>
  <c r="B13" i="11"/>
  <c r="C12" i="4"/>
  <c r="B12" i="13" s="1"/>
  <c r="D96" i="13" l="1"/>
  <c r="D105" i="13" s="1"/>
  <c r="D68" i="11"/>
  <c r="C13" i="11"/>
  <c r="D13" i="11"/>
  <c r="R104" i="4"/>
  <c r="E98" i="13"/>
  <c r="F98" i="13" s="1"/>
  <c r="F104" i="13" s="1"/>
  <c r="C95" i="13"/>
  <c r="C96" i="13" s="1"/>
  <c r="C105" i="13" s="1"/>
  <c r="D37" i="11"/>
  <c r="F63" i="13"/>
  <c r="F96" i="13" s="1"/>
  <c r="D9" i="11"/>
  <c r="D105" i="11"/>
  <c r="S63" i="4"/>
  <c r="E63" i="13" s="1"/>
  <c r="D96" i="11"/>
  <c r="B63" i="4"/>
  <c r="R63" i="4"/>
  <c r="R96" i="4" s="1"/>
  <c r="D54" i="11"/>
  <c r="AQ882" i="3"/>
  <c r="AQ886" i="3" s="1"/>
  <c r="BK635" i="3"/>
  <c r="V949" i="3" s="1"/>
  <c r="AD949" i="3" s="1"/>
  <c r="Y780" i="3"/>
  <c r="B63" i="13"/>
  <c r="C64" i="11"/>
  <c r="D64" i="11" s="1"/>
  <c r="BA635" i="3"/>
  <c r="V947" i="3" s="1"/>
  <c r="AD947" i="3" s="1"/>
  <c r="AC863" i="3"/>
  <c r="BP635" i="3"/>
  <c r="V950" i="3" s="1"/>
  <c r="AD950" i="3" s="1"/>
  <c r="BF635" i="3"/>
  <c r="V948" i="3" s="1"/>
  <c r="AD948" i="3" s="1"/>
  <c r="AU673" i="3"/>
  <c r="AV673" i="3" s="1"/>
  <c r="BZ635" i="3"/>
  <c r="G31" i="7"/>
  <c r="I1003" i="3"/>
  <c r="AO907" i="3" s="1"/>
  <c r="Y781" i="3"/>
  <c r="E4"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2" i="7"/>
  <c r="I31" i="7" s="1"/>
  <c r="E7" i="7"/>
  <c r="G6" i="7"/>
  <c r="K8" i="7"/>
  <c r="I9" i="7"/>
  <c r="K22" i="7"/>
  <c r="K31" i="7" s="1"/>
  <c r="M15" i="7"/>
  <c r="B97" i="11"/>
  <c r="B106" i="11" s="1"/>
  <c r="H63" i="13"/>
  <c r="T105" i="4"/>
  <c r="H96" i="13"/>
  <c r="B96" i="13"/>
  <c r="C105" i="4"/>
  <c r="B96" i="4"/>
  <c r="E5" i="7" l="1"/>
  <c r="E11" i="7" s="1"/>
  <c r="E33" i="7" s="1"/>
  <c r="E41" i="7" s="1"/>
  <c r="F105" i="13"/>
  <c r="F107" i="13" s="1"/>
  <c r="R105" i="4"/>
  <c r="S96" i="4"/>
  <c r="E96" i="13" s="1"/>
  <c r="AU675" i="3"/>
  <c r="C97" i="11"/>
  <c r="D97" i="11" s="1"/>
  <c r="Z798" i="3"/>
  <c r="V951" i="3"/>
  <c r="AD951" i="3" s="1"/>
  <c r="AD953" i="3" s="1"/>
  <c r="AD1000" i="3" s="1"/>
  <c r="G4" i="7"/>
  <c r="AV650" i="3"/>
  <c r="AV675" i="3" s="1"/>
  <c r="AD734" i="3" s="1"/>
  <c r="M22" i="7"/>
  <c r="M31" i="7" s="1"/>
  <c r="O15" i="7"/>
  <c r="M8" i="7"/>
  <c r="K9" i="7"/>
  <c r="G7" i="7"/>
  <c r="I6" i="7"/>
  <c r="T107" i="4"/>
  <c r="H107" i="13" s="1"/>
  <c r="H105" i="13"/>
  <c r="AC442" i="3"/>
  <c r="B105" i="13"/>
  <c r="B105" i="4"/>
  <c r="G5" i="7" l="1"/>
  <c r="G11" i="7"/>
  <c r="S105" i="4"/>
  <c r="S107" i="4" s="1"/>
  <c r="E107" i="13" s="1"/>
  <c r="Y11" i="15" s="1"/>
  <c r="Y23" i="15" s="1"/>
  <c r="Y26" i="15" s="1"/>
  <c r="Y28" i="15" s="1"/>
  <c r="AD11" i="15"/>
  <c r="AD23" i="15" s="1"/>
  <c r="AD26" i="15" s="1"/>
  <c r="AD28" i="15" s="1"/>
  <c r="AI11" i="15"/>
  <c r="AI23" i="15" s="1"/>
  <c r="AI26" i="15" s="1"/>
  <c r="AI28" i="15" s="1"/>
  <c r="AD996" i="3"/>
  <c r="AD974" i="3"/>
  <c r="C106" i="11"/>
  <c r="D106" i="11" s="1"/>
  <c r="B1014" i="3"/>
  <c r="AD1004" i="3"/>
  <c r="V952" i="3"/>
  <c r="G33" i="7"/>
  <c r="G45" i="7" s="1"/>
  <c r="E45" i="7"/>
  <c r="I4" i="7"/>
  <c r="I7" i="7"/>
  <c r="K6" i="7"/>
  <c r="M9" i="7"/>
  <c r="O8" i="7"/>
  <c r="O22" i="7"/>
  <c r="O31" i="7" s="1"/>
  <c r="Q15" i="7"/>
  <c r="E55" i="7"/>
  <c r="E44" i="7"/>
  <c r="E43" i="7"/>
  <c r="T11" i="15"/>
  <c r="T23" i="15" s="1"/>
  <c r="AC441" i="3"/>
  <c r="AB47" i="15"/>
  <c r="AB49" i="15" s="1"/>
  <c r="I5" i="7" l="1"/>
  <c r="I11" i="7" s="1"/>
  <c r="I33" i="7" s="1"/>
  <c r="I45" i="7" s="1"/>
  <c r="AC443" i="3"/>
  <c r="E105" i="13"/>
  <c r="Y64" i="15"/>
  <c r="Y68" i="15" s="1"/>
  <c r="T24" i="15"/>
  <c r="AD38" i="15" s="1"/>
  <c r="AD40" i="15" s="1"/>
  <c r="G41" i="7"/>
  <c r="G55" i="7" s="1"/>
  <c r="K4" i="7"/>
  <c r="Q22" i="7"/>
  <c r="Q31" i="7" s="1"/>
  <c r="S15" i="7"/>
  <c r="M6" i="7"/>
  <c r="K7" i="7"/>
  <c r="O9" i="7"/>
  <c r="Q8" i="7"/>
  <c r="T26" i="15"/>
  <c r="T28" i="15" s="1"/>
  <c r="T29" i="15" s="1"/>
  <c r="AB54" i="15"/>
  <c r="AB55" i="15" s="1"/>
  <c r="M4" i="7" l="1"/>
  <c r="G43" i="7"/>
  <c r="G44" i="7"/>
  <c r="O4" i="7"/>
  <c r="K5" i="7"/>
  <c r="I41" i="7"/>
  <c r="I43" i="7" s="1"/>
  <c r="Y38" i="15"/>
  <c r="Y40" i="15" s="1"/>
  <c r="Y41" i="15" s="1"/>
  <c r="AB56" i="15" s="1"/>
  <c r="U15" i="7"/>
  <c r="S22" i="7"/>
  <c r="S31" i="7" s="1"/>
  <c r="Q9" i="7"/>
  <c r="S8" i="7"/>
  <c r="O6" i="7"/>
  <c r="M7" i="7"/>
  <c r="O5" i="7" l="1"/>
  <c r="K11" i="7"/>
  <c r="K33" i="7" s="1"/>
  <c r="M5" i="7"/>
  <c r="M11" i="7"/>
  <c r="M33" i="7" s="1"/>
  <c r="AB57" i="15"/>
  <c r="AB59" i="15" s="1"/>
  <c r="AB76" i="15" s="1"/>
  <c r="AB77" i="15" s="1"/>
  <c r="AB87" i="15" s="1"/>
  <c r="M26" i="3"/>
  <c r="I55" i="7"/>
  <c r="I44" i="7"/>
  <c r="Q4" i="7"/>
  <c r="S9" i="7"/>
  <c r="U8" i="7"/>
  <c r="U22" i="7"/>
  <c r="U31" i="7" s="1"/>
  <c r="W15" i="7"/>
  <c r="O7" i="7"/>
  <c r="Q6" i="7"/>
  <c r="M41" i="7" l="1"/>
  <c r="M45" i="7"/>
  <c r="K41" i="7"/>
  <c r="K45" i="7"/>
  <c r="S4" i="7"/>
  <c r="O11" i="7"/>
  <c r="O33" i="7" s="1"/>
  <c r="M27" i="3"/>
  <c r="P204" i="3" s="1"/>
  <c r="P203" i="3" s="1"/>
  <c r="AB86" i="15"/>
  <c r="AB78" i="15"/>
  <c r="AB80" i="15" s="1"/>
  <c r="J81" i="15" s="1"/>
  <c r="Q5" i="7"/>
  <c r="Q11" i="7" s="1"/>
  <c r="W22" i="7"/>
  <c r="W31" i="7" s="1"/>
  <c r="Y15" i="7"/>
  <c r="W8" i="7"/>
  <c r="U9" i="7"/>
  <c r="M44" i="7"/>
  <c r="M43" i="7"/>
  <c r="M55" i="7"/>
  <c r="U4" i="7"/>
  <c r="S5" i="7"/>
  <c r="Q7" i="7"/>
  <c r="S6" i="7"/>
  <c r="O41" i="7" l="1"/>
  <c r="O45" i="7"/>
  <c r="S11" i="7"/>
  <c r="K55" i="7"/>
  <c r="K44" i="7"/>
  <c r="K43" i="7"/>
  <c r="Q33" i="7"/>
  <c r="Q45" i="7" s="1"/>
  <c r="W4" i="7"/>
  <c r="U5" i="7"/>
  <c r="Y8" i="7"/>
  <c r="W9" i="7"/>
  <c r="Y22" i="7"/>
  <c r="Y31" i="7" s="1"/>
  <c r="AA15" i="7"/>
  <c r="S7" i="7"/>
  <c r="U6" i="7"/>
  <c r="O55" i="7"/>
  <c r="O43" i="7"/>
  <c r="O44" i="7"/>
  <c r="S33" i="7" l="1"/>
  <c r="Q41" i="7"/>
  <c r="Q43" i="7" s="1"/>
  <c r="S41" i="7"/>
  <c r="S45" i="7"/>
  <c r="W6" i="7"/>
  <c r="U7" i="7"/>
  <c r="Y4" i="7"/>
  <c r="W5" i="7"/>
  <c r="AA22" i="7"/>
  <c r="AA31" i="7" s="1"/>
  <c r="AC15" i="7"/>
  <c r="Y9" i="7"/>
  <c r="AA8" i="7"/>
  <c r="U11" i="7" l="1"/>
  <c r="U33" i="7" s="1"/>
  <c r="Q55" i="7"/>
  <c r="Q44" i="7"/>
  <c r="AE15" i="7"/>
  <c r="AC22" i="7"/>
  <c r="AC31" i="7" s="1"/>
  <c r="W7" i="7"/>
  <c r="Y6" i="7"/>
  <c r="AA4" i="7"/>
  <c r="Y5" i="7"/>
  <c r="AA9" i="7"/>
  <c r="AC8" i="7"/>
  <c r="S55" i="7"/>
  <c r="S44" i="7"/>
  <c r="S43" i="7"/>
  <c r="U45" i="7" l="1"/>
  <c r="U41" i="7"/>
  <c r="W11" i="7"/>
  <c r="W33" i="7" s="1"/>
  <c r="AA6" i="7"/>
  <c r="Y7" i="7"/>
  <c r="AE8" i="7"/>
  <c r="AC9" i="7"/>
  <c r="AC4" i="7"/>
  <c r="AA5" i="7"/>
  <c r="AG15" i="7"/>
  <c r="AG22" i="7" s="1"/>
  <c r="AG31" i="7" s="1"/>
  <c r="AE22" i="7"/>
  <c r="AE31" i="7" s="1"/>
  <c r="U44" i="7"/>
  <c r="U43" i="7"/>
  <c r="U55" i="7"/>
  <c r="W45" i="7" l="1"/>
  <c r="W41" i="7"/>
  <c r="Y11" i="7"/>
  <c r="Y33" i="7" s="1"/>
  <c r="W43" i="7"/>
  <c r="W55" i="7"/>
  <c r="W44" i="7"/>
  <c r="AE4" i="7"/>
  <c r="AC5" i="7"/>
  <c r="AE9" i="7"/>
  <c r="AG8" i="7"/>
  <c r="AG9" i="7" s="1"/>
  <c r="AA7" i="7"/>
  <c r="AC6" i="7"/>
  <c r="Y45" i="7" l="1"/>
  <c r="Y41" i="7"/>
  <c r="Y55" i="7" s="1"/>
  <c r="AA11" i="7"/>
  <c r="AA33" i="7" s="1"/>
  <c r="AE5" i="7"/>
  <c r="AG4" i="7"/>
  <c r="Y44" i="7"/>
  <c r="Y43" i="7"/>
  <c r="AC7" i="7"/>
  <c r="AE6" i="7"/>
  <c r="AA41" i="7" l="1"/>
  <c r="AA44" i="7" s="1"/>
  <c r="AA45" i="7"/>
  <c r="AC11" i="7"/>
  <c r="AC33" i="7" s="1"/>
  <c r="AE7" i="7"/>
  <c r="AG6" i="7"/>
  <c r="AG7" i="7" s="1"/>
  <c r="AG5" i="7"/>
  <c r="AG11" i="7" s="1"/>
  <c r="AA43" i="7"/>
  <c r="AA55" i="7"/>
  <c r="AC41" i="7" l="1"/>
  <c r="AC45" i="7"/>
  <c r="AE11" i="7"/>
  <c r="AE33" i="7" s="1"/>
  <c r="AG33" i="7"/>
  <c r="AG45" i="7" s="1"/>
  <c r="AC43" i="7"/>
  <c r="AC55" i="7"/>
  <c r="AC44" i="7"/>
  <c r="AE45" i="7" l="1"/>
  <c r="AE41" i="7"/>
  <c r="AG41" i="7"/>
  <c r="AG43" i="7" s="1"/>
  <c r="AE55" i="7"/>
  <c r="AE43" i="7"/>
  <c r="AE44" i="7"/>
  <c r="AG55" i="7" l="1"/>
  <c r="AG44"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rgb="FF000000"/>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<sst xmlns="http://schemas.openxmlformats.org/spreadsheetml/2006/main" count="3652" uniqueCount="1791">
  <si>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</si>
  <si>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</si>
  <si>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</si>
  <si>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</si>
  <si>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</si>
  <si>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</si>
  <si>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</si>
  <si>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</si>
  <si>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</si>
  <si>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</si>
  <si>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</si>
  <si>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</si>
  <si>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</si>
  <si>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</si>
  <si>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</si>
  <si>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</si>
  <si>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</si>
  <si>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</si>
  <si>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</si>
  <si>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</si>
  <si>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</si>
  <si>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</si>
  <si>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</si>
  <si>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</si>
  <si>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</si>
  <si>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</si>
  <si>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</si>
  <si>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</si>
  <si>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</si>
  <si>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</si>
  <si>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</si>
  <si>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</si>
  <si>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</si>
  <si>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</si>
  <si>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</si>
  <si>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</si>
  <si>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</si>
  <si>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</si>
  <si>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</si>
  <si>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</si>
  <si>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</si>
  <si>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</si>
  <si>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</si>
  <si>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</si>
  <si>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</si>
  <si>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</si>
  <si>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</si>
  <si>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</si>
  <si>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</si>
  <si>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</si>
  <si>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</si>
  <si>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</si>
  <si>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</si>
  <si>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</si>
  <si>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</si>
  <si>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</si>
  <si>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</si>
  <si>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</si>
  <si>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</si>
  <si>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</si>
  <si>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</si>
  <si>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</si>
  <si>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</si>
  <si>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</si>
  <si>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</si>
  <si>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</si>
  <si>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</si>
  <si>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</si>
  <si>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</si>
  <si>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</si>
  <si>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</si>
  <si>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</si>
  <si>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</si>
  <si>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</si>
  <si>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</si>
  <si>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</si>
  <si>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</si>
  <si>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</si>
  <si>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</si>
  <si>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</si>
  <si>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</si>
  <si>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</si>
  <si>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</si>
  <si>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</si>
  <si>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</si>
  <si>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</si>
  <si>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</si>
  <si>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</si>
  <si>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</si>
  <si>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</si>
  <si>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</si>
  <si>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</si>
  <si>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</si>
  <si>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</si>
  <si>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</si>
  <si>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</si>
  <si>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</si>
  <si>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</si>
  <si>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</si>
  <si>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</si>
  <si>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</si>
  <si>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</si>
  <si>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</si>
  <si>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</si>
  <si>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</si>
  <si>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</si>
  <si>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</si>
  <si>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</si>
  <si>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</si>
  <si>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</si>
  <si>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</si>
  <si>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</si>
  <si>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</si>
  <si>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</si>
  <si>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</si>
  <si>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</si>
  <si>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</si>
  <si>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</si>
  <si>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</si>
  <si>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</si>
  <si>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</si>
  <si>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</si>
  <si>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</si>
  <si>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</si>
  <si>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</si>
  <si>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</si>
  <si>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</si>
  <si>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</si>
  <si>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</si>
  <si>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</si>
  <si>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</si>
  <si>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</si>
  <si>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</si>
  <si>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</si>
  <si>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</si>
  <si>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</si>
  <si>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</si>
  <si>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</si>
  <si>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</si>
  <si>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</si>
  <si>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</si>
  <si>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</si>
  <si>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</si>
  <si>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</si>
  <si>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</si>
  <si>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</si>
  <si>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</si>
  <si>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</si>
  <si>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</si>
  <si>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</si>
  <si>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</si>
  <si>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</si>
  <si>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</si>
  <si>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</si>
  <si>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</si>
  <si>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</si>
  <si>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</si>
  <si>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</si>
  <si>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</si>
  <si>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</si>
  <si>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</si>
  <si>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</si>
  <si>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</si>
  <si>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</si>
  <si>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</si>
  <si>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</si>
  <si>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</si>
  <si>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</si>
  <si>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</si>
  <si>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</si>
  <si>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</si>
  <si>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</si>
  <si>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</si>
  <si>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</si>
  <si>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</si>
  <si>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</si>
  <si>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</si>
  <si>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</si>
  <si>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</si>
  <si>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</si>
  <si>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</si>
  <si>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</si>
  <si>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</si>
  <si>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</si>
  <si>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</si>
  <si>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</si>
  <si>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</si>
  <si>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</si>
  <si>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</si>
  <si>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</si>
  <si>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</si>
  <si>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</si>
  <si>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</si>
  <si>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</si>
  <si>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</si>
  <si>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</si>
  <si>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</si>
  <si>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</si>
  <si>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</si>
  <si>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</si>
  <si>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</si>
  <si>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</si>
  <si>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</si>
  <si>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</si>
  <si>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</si>
  <si>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</si>
  <si>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</si>
  <si>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</si>
  <si>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</si>
  <si>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</si>
  <si>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</si>
  <si>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</si>
  <si>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</si>
  <si>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</si>
  <si>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</si>
  <si>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</si>
  <si>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</si>
  <si>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</si>
  <si>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</si>
  <si>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</si>
  <si>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</si>
  <si>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</si>
  <si>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</si>
  <si>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</si>
  <si>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</si>
  <si>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</si>
  <si>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</si>
  <si>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</si>
  <si>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</si>
  <si>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</si>
  <si>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</si>
  <si>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</si>
  <si>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</si>
  <si>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</si>
  <si>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</si>
  <si>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</si>
  <si>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</si>
  <si>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</si>
  <si>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</si>
  <si>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</si>
  <si>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</si>
  <si>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</si>
  <si>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</si>
  <si>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</si>
  <si>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</si>
  <si>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</si>
  <si>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</si>
  <si>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</si>
  <si>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</si>
  <si>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</si>
  <si>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</si>
  <si>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</si>
  <si>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</si>
  <si>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</si>
  <si>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</si>
  <si>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</si>
  <si>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</si>
  <si>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</si>
  <si>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</si>
  <si>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</si>
  <si>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</si>
  <si>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</si>
  <si>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</si>
  <si>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</si>
  <si>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</si>
  <si>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</si>
  <si>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</si>
  <si>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</si>
  <si>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</si>
  <si>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</si>
  <si>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</si>
  <si>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</si>
  <si>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</si>
  <si>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</si>
  <si>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</si>
  <si>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</si>
  <si>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</si>
  <si>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</si>
  <si>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</si>
  <si>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</si>
  <si>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</si>
  <si>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</si>
  <si>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</si>
  <si>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</si>
  <si>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</si>
  <si>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</si>
  <si>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</si>
  <si>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</si>
  <si>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</si>
  <si>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</si>
  <si>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</si>
  <si>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</si>
  <si>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</si>
  <si>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</si>
  <si>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</si>
  <si>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</si>
  <si>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</si>
  <si>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</si>
  <si>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</si>
  <si>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</si>
  <si>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</si>
  <si>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</si>
  <si>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</si>
  <si>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</si>
  <si>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</si>
  <si>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</si>
  <si>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</si>
  <si>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</si>
  <si>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</si>
  <si>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</si>
  <si>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</si>
  <si>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</si>
  <si>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</si>
  <si>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</si>
  <si>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</si>
  <si>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</si>
  <si>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</si>
  <si>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</si>
  <si>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</si>
  <si>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</si>
  <si>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</si>
  <si>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</si>
  <si>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</si>
  <si>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</si>
  <si>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</si>
  <si>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</si>
  <si>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</si>
  <si>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</si>
  <si>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</si>
  <si>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</si>
  <si>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</si>
  <si>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</si>
  <si>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</si>
  <si>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</si>
  <si>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</si>
  <si>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</si>
  <si>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</si>
  <si>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</si>
  <si>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</si>
  <si>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</si>
  <si>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</si>
  <si>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</si>
  <si>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</si>
  <si>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</si>
  <si>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</si>
  <si>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</si>
  <si>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</si>
  <si>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</si>
  <si>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</si>
  <si>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</si>
  <si>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</si>
  <si>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</si>
  <si>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</si>
  <si>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</si>
  <si>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</si>
  <si>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</si>
  <si>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</si>
  <si>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</si>
  <si>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</si>
  <si>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</si>
  <si>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</si>
  <si>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</si>
  <si>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</si>
  <si>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</si>
  <si>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</si>
  <si>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</si>
  <si>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</si>
  <si>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</si>
  <si>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</si>
  <si>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</si>
  <si>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</si>
  <si>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</si>
  <si>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</si>
  <si>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</si>
  <si>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</si>
  <si>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</si>
  <si>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</si>
  <si>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</si>
  <si>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</si>
  <si>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</si>
  <si>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</si>
  <si>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</si>
  <si>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</si>
  <si>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</si>
  <si>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</si>
  <si>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</si>
  <si>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</si>
  <si>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</si>
  <si>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</si>
  <si>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</si>
  <si>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</si>
  <si>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</si>
  <si>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</si>
  <si>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</si>
  <si>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</si>
  <si>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</si>
  <si>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</si>
  <si>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</si>
  <si>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</si>
  <si>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</si>
  <si>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</si>
  <si>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</si>
  <si>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</si>
  <si>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</si>
  <si>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</si>
  <si>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</si>
  <si>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</si>
  <si>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</si>
  <si>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</si>
  <si>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</si>
  <si>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</si>
  <si>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</si>
  <si>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</si>
  <si>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</si>
  <si>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</si>
  <si>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</si>
  <si>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</si>
  <si>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</si>
  <si>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</si>
  <si>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</si>
  <si>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</si>
  <si>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</si>
  <si>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</si>
  <si>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</si>
  <si>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</si>
  <si>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</si>
  <si>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</si>
  <si>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</si>
  <si>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</si>
  <si>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</si>
  <si>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</si>
  <si>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</si>
  <si>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</si>
  <si>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</si>
  <si>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</si>
  <si>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</si>
  <si>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</si>
  <si>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</si>
  <si>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</si>
  <si>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</si>
  <si>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</si>
  <si>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</si>
  <si>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</si>
  <si>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</si>
  <si>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</si>
  <si>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</si>
  <si>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</si>
  <si>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</si>
  <si>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</si>
  <si>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</si>
  <si>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</si>
  <si>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</si>
  <si>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</si>
  <si>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</si>
  <si>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</si>
  <si>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</si>
  <si>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</si>
  <si>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</si>
  <si>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</si>
  <si>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</si>
  <si>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</si>
  <si>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</si>
  <si>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</si>
  <si>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</si>
  <si>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</si>
  <si>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</si>
  <si>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</si>
  <si>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</si>
  <si>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</si>
  <si>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</si>
  <si>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</si>
  <si>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</si>
  <si>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</si>
  <si>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</si>
  <si>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</si>
  <si>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</si>
  <si>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</si>
  <si>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</si>
  <si>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</si>
  <si>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</si>
  <si>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</si>
  <si>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</si>
  <si>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</si>
  <si>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</si>
  <si>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</si>
  <si>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</si>
  <si>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</si>
  <si>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</si>
  <si>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</si>
  <si>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</si>
  <si>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</si>
  <si>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</si>
  <si>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</si>
  <si>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</si>
  <si>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</si>
  <si>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</si>
  <si>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</si>
  <si>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</si>
  <si>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</si>
  <si>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</si>
  <si>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</si>
  <si>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</si>
  <si>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</si>
  <si>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</si>
  <si>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</si>
  <si>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</si>
  <si>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</si>
  <si>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</si>
  <si>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</si>
  <si>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</si>
  <si>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</si>
  <si>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</si>
  <si>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</si>
  <si>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</si>
  <si>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</si>
  <si>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</si>
  <si>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</si>
  <si>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</si>
  <si>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</si>
  <si>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</si>
  <si>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</si>
  <si>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</si>
  <si>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</si>
  <si>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</si>
  <si>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</si>
  <si>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</si>
  <si>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</si>
  <si>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</si>
  <si>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</si>
  <si>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</si>
  <si>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</si>
  <si>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</si>
  <si>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</si>
  <si>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</si>
  <si>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</si>
  <si>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</si>
  <si>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</si>
  <si>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</si>
  <si>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</si>
  <si>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</si>
  <si>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</si>
  <si>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</si>
  <si>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</si>
  <si>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</si>
  <si>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</si>
  <si>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</si>
  <si>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</si>
  <si>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</si>
  <si>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</si>
  <si>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</si>
  <si>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</si>
  <si>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</si>
  <si>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</si>
  <si>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</si>
  <si>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</si>
  <si>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</si>
  <si>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</si>
  <si>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</si>
  <si>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</si>
  <si>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</si>
  <si>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</si>
  <si>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</si>
  <si>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</si>
  <si>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</si>
  <si>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</si>
  <si>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</si>
  <si>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</si>
  <si>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</si>
  <si>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</si>
  <si>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</si>
  <si>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</si>
  <si>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</si>
  <si>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</si>
  <si>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</si>
  <si>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</si>
  <si>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</si>
  <si>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</si>
  <si>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</si>
  <si>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</si>
  <si>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</si>
  <si>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</si>
  <si>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</si>
  <si>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</si>
  <si>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</si>
  <si>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</si>
  <si>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</si>
  <si>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</si>
  <si>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</si>
  <si>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</si>
  <si>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</si>
  <si>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</si>
  <si>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</si>
  <si>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</si>
  <si>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</si>
  <si>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</si>
  <si>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</si>
  <si>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</si>
  <si>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</si>
  <si>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</si>
  <si>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</si>
  <si>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</si>
  <si>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</si>
  <si>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</si>
  <si>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</si>
  <si>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</si>
  <si>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</si>
  <si>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</si>
  <si>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</si>
  <si>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</si>
  <si>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</si>
  <si>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</si>
  <si>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</si>
  <si>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</si>
  <si>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</si>
  <si>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</si>
  <si>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</si>
  <si>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</si>
  <si>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</si>
  <si>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</si>
  <si>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</si>
  <si>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</si>
  <si>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</si>
  <si>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</si>
  <si>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</si>
  <si>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</si>
  <si>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</si>
  <si>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</si>
  <si>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</si>
  <si>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</si>
  <si>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</si>
  <si>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</si>
  <si>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</si>
  <si>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</si>
  <si>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</si>
  <si>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</si>
  <si>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</si>
  <si>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</si>
  <si>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</si>
  <si>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</si>
  <si>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</si>
  <si>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</si>
  <si>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</si>
  <si>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</si>
  <si>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</si>
  <si>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</si>
  <si>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</si>
  <si>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</si>
  <si>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</si>
  <si>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</si>
  <si>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</si>
  <si>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</si>
  <si>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</si>
  <si>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</si>
  <si>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</si>
  <si>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</si>
  <si>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</si>
  <si>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</si>
  <si>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</si>
  <si>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</si>
  <si>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</si>
  <si>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</si>
  <si>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</si>
  <si>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</si>
  <si>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</si>
  <si>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</si>
  <si>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</si>
  <si>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</si>
  <si>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</si>
  <si>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</si>
  <si>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</si>
  <si>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</si>
  <si>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</si>
  <si>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</si>
  <si>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</si>
  <si>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</si>
  <si>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</si>
  <si>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</si>
  <si>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</si>
  <si>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</si>
  <si>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</si>
  <si>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</si>
  <si>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</si>
  <si>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</si>
  <si>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</si>
  <si>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</si>
  <si>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</si>
  <si>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</si>
  <si>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</si>
  <si>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</si>
  <si>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</si>
  <si>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</si>
  <si>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</si>
  <si>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</si>
  <si>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</si>
  <si>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</si>
  <si>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</si>
  <si>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</si>
  <si>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</si>
  <si>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</si>
  <si>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</si>
  <si>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</si>
  <si>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</si>
  <si>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</si>
  <si>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</si>
  <si>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</si>
  <si>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</si>
  <si>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</si>
  <si>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</si>
  <si>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</si>
  <si>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</si>
  <si>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</si>
  <si>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</si>
  <si>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</si>
  <si>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</si>
  <si>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</si>
  <si>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</si>
  <si>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</si>
  <si>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</si>
  <si>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</si>
  <si>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</si>
  <si>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</si>
  <si>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</si>
  <si>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</si>
  <si>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</si>
  <si>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</si>
  <si>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</si>
  <si>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</si>
  <si>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</si>
  <si>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</si>
  <si>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</si>
  <si>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</si>
  <si>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</si>
  <si>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</si>
  <si>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</si>
  <si>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</si>
  <si>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</si>
  <si>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</si>
  <si>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</si>
  <si>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</si>
  <si>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</si>
  <si>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</si>
  <si>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</si>
  <si>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</si>
  <si>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</si>
  <si>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</si>
  <si>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</si>
  <si>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</si>
  <si>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</si>
  <si>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</si>
  <si>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</si>
  <si>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</si>
  <si>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</si>
  <si>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</si>
  <si>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</si>
  <si>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</si>
  <si>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</si>
  <si>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</si>
  <si>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</si>
  <si>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</si>
  <si>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</si>
  <si>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</si>
  <si>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</si>
  <si>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</si>
  <si>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</si>
  <si>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</si>
  <si>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</si>
  <si>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</si>
  <si>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</si>
  <si>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</si>
  <si>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</si>
  <si>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</si>
  <si>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</si>
  <si>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</si>
  <si>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</si>
  <si>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</si>
  <si>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</si>
  <si>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</si>
  <si>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</si>
  <si>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</si>
  <si>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</si>
  <si>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</si>
  <si>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</si>
  <si>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</si>
  <si>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</si>
  <si>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</si>
  <si>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</si>
  <si>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</si>
  <si>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</si>
  <si>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</si>
  <si>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</si>
  <si>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</si>
  <si>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</si>
  <si>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</si>
  <si>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</si>
  <si>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</si>
  <si>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</si>
  <si>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</si>
  <si>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</si>
  <si>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</si>
  <si>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</si>
  <si>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</si>
  <si>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</si>
  <si>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</si>
  <si>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</si>
  <si>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</si>
  <si>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</si>
  <si>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</si>
  <si>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</si>
  <si>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</si>
  <si>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</si>
  <si>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</si>
  <si>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</si>
  <si>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</si>
  <si>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</si>
  <si>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</si>
  <si>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</si>
  <si>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</si>
  <si>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</si>
  <si>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</si>
  <si>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</si>
  <si>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</si>
  <si>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</si>
  <si>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</si>
  <si>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</si>
  <si>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</si>
  <si>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</si>
  <si>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</si>
  <si>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</si>
  <si>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</si>
  <si>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</si>
  <si>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</si>
  <si>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</si>
  <si>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</si>
  <si>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</si>
  <si>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</si>
  <si>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</si>
  <si>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</si>
  <si>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</si>
  <si>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</si>
  <si>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</si>
  <si>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</si>
  <si>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</si>
  <si>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</si>
  <si>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</si>
  <si>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</si>
  <si>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</si>
  <si>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</si>
  <si>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</si>
  <si>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</si>
  <si>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</si>
  <si>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</si>
  <si>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</si>
  <si>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</si>
  <si>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</si>
  <si>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</si>
  <si>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</si>
  <si>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</si>
  <si>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</si>
  <si>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</si>
  <si>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</si>
  <si>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</si>
  <si>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</si>
  <si>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</si>
  <si>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</si>
  <si>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</si>
  <si>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</si>
  <si>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</si>
  <si>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</si>
  <si>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</si>
  <si>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</si>
  <si>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</si>
  <si>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</si>
  <si>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</si>
  <si>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</si>
  <si>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</si>
  <si>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</si>
  <si>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</si>
  <si>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</si>
  <si>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</si>
  <si>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</si>
  <si>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</si>
  <si>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</si>
  <si>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</si>
  <si>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</si>
  <si>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</si>
  <si>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</si>
  <si>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</si>
  <si>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</si>
  <si>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</si>
  <si>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</si>
  <si>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</si>
  <si>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</si>
  <si>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</si>
  <si>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</si>
  <si>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</si>
  <si>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</si>
  <si>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</si>
  <si>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</si>
  <si>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</si>
  <si>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</si>
  <si>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</si>
  <si>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</si>
  <si>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</si>
  <si>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</si>
  <si>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</si>
  <si>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</si>
  <si>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</si>
  <si>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</si>
  <si>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</si>
  <si>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</si>
  <si>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</si>
  <si>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</si>
  <si>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</si>
  <si>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</si>
  <si>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</si>
  <si>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</si>
  <si>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</si>
  <si>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</si>
  <si>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</si>
  <si>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</si>
  <si>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</si>
  <si>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</si>
  <si>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</si>
  <si>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</si>
  <si>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</si>
  <si>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</si>
  <si>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</si>
  <si>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</si>
  <si>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</si>
  <si>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</si>
  <si>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</si>
  <si>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</si>
  <si>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</si>
  <si>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</si>
  <si>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</si>
  <si>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</si>
  <si>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</si>
  <si>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</si>
  <si>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</si>
  <si>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</si>
  <si>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</si>
  <si>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</si>
  <si>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</si>
  <si>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</si>
  <si>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</si>
  <si>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</si>
  <si>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</si>
  <si>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</si>
  <si>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</si>
  <si>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</si>
  <si>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</si>
  <si>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</si>
  <si>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</si>
  <si>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</si>
  <si>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</si>
  <si>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</si>
  <si>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</si>
  <si>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</si>
  <si>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</si>
  <si>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</si>
  <si>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</si>
  <si>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</si>
  <si>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</si>
  <si>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</si>
  <si>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</si>
  <si>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</si>
  <si>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</si>
  <si>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</si>
  <si>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</si>
  <si>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</si>
  <si>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</si>
  <si>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</si>
  <si>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</si>
  <si>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</si>
  <si>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</si>
  <si>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</si>
  <si>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</si>
  <si>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</si>
  <si>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</si>
  <si>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</si>
  <si>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</si>
  <si>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</si>
  <si>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</si>
  <si>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</si>
  <si>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</si>
  <si>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</si>
  <si>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</si>
  <si>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</si>
  <si>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</si>
  <si>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</si>
  <si>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</si>
  <si>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</si>
  <si>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</si>
  <si>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</si>
  <si>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</si>
  <si>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</si>
  <si>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</si>
  <si>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</si>
  <si>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</si>
  <si>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</si>
  <si>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</si>
  <si>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</si>
  <si>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</si>
  <si>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</si>
  <si>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</si>
  <si>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</si>
  <si>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</si>
  <si>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</si>
  <si>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</si>
  <si>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</si>
  <si>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</si>
  <si>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</si>
  <si>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</si>
  <si>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</si>
  <si>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</si>
  <si>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</si>
  <si>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</si>
  <si>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</si>
  <si>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</si>
  <si>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</si>
  <si>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</si>
  <si>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</si>
  <si>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</si>
  <si>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</si>
  <si>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</si>
  <si>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</si>
  <si>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</si>
  <si>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</si>
  <si>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</si>
  <si>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</si>
  <si>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</si>
  <si>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</si>
  <si>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</si>
  <si>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</si>
  <si>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</si>
  <si>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</si>
  <si>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</si>
  <si>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</si>
  <si>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</si>
  <si>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</si>
  <si>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</si>
  <si>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</si>
  <si>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</si>
  <si>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</si>
  <si>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</si>
  <si>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</si>
  <si>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</si>
  <si>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</si>
  <si>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</si>
  <si>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</si>
  <si>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</si>
  <si>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</si>
  <si>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</si>
  <si>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</si>
  <si>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</si>
  <si>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</si>
  <si>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</si>
  <si>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</si>
  <si>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</si>
  <si>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</si>
  <si>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</si>
  <si>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</si>
  <si>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</si>
  <si>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</si>
  <si>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</si>
  <si>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</si>
  <si>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</si>
  <si>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</si>
  <si>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</si>
  <si>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</si>
  <si>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</si>
  <si>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</si>
  <si>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</si>
  <si>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</si>
  <si>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</si>
  <si>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</si>
  <si>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</si>
  <si>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</si>
  <si>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</si>
  <si>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</si>
  <si>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</si>
  <si>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</si>
  <si>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</si>
  <si>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</si>
  <si>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</si>
  <si>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</si>
  <si>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</si>
  <si>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</si>
  <si>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</si>
  <si>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</si>
  <si>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</si>
  <si>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</si>
  <si>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</si>
  <si>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</si>
  <si>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</si>
  <si>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</si>
  <si>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</si>
  <si>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</si>
  <si>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</si>
  <si>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</si>
  <si>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</si>
  <si>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</si>
  <si>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</si>
  <si>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</si>
  <si>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</si>
  <si>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</si>
  <si>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</si>
  <si>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</si>
  <si>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</si>
  <si>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</si>
  <si>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</si>
  <si>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</si>
  <si>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</si>
  <si>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</si>
  <si>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</si>
  <si>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</si>
  <si>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</si>
  <si>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</si>
  <si>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</si>
  <si>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</si>
  <si>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</si>
  <si>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</si>
  <si>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</si>
  <si>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</si>
  <si>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</si>
  <si>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</si>
  <si>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</si>
  <si>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</si>
  <si>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</si>
  <si>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</si>
  <si>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</si>
  <si>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</si>
  <si>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</si>
  <si>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</si>
  <si>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</si>
  <si>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</si>
  <si>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</si>
  <si>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</si>
  <si>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</si>
  <si>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</si>
  <si>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</si>
  <si>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</si>
  <si>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</si>
  <si>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</si>
  <si>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</si>
  <si>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</si>
  <si>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</si>
  <si>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</si>
  <si>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</si>
  <si>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</si>
  <si>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</si>
  <si>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</si>
  <si>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</si>
  <si>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</si>
  <si>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</si>
  <si>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</si>
  <si>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</si>
  <si>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</si>
  <si>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</si>
  <si>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</si>
  <si>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</si>
  <si>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</si>
  <si>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</si>
  <si>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</si>
  <si>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</si>
  <si>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</si>
  <si>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</si>
  <si>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</si>
  <si>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</si>
  <si>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</si>
  <si>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</si>
  <si>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</si>
  <si>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</si>
  <si>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</si>
  <si>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</si>
  <si>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</si>
  <si>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</si>
  <si>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</si>
  <si>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</si>
  <si>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</si>
  <si>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</si>
  <si>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</si>
  <si>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</si>
  <si>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</si>
  <si>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</si>
  <si>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</si>
  <si>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</si>
  <si>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</si>
  <si>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</si>
  <si>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</si>
  <si>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</si>
  <si>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</si>
  <si>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</si>
  <si>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</si>
  <si>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</si>
  <si>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</si>
  <si>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</si>
  <si>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</si>
  <si>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</si>
  <si>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</si>
  <si>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</si>
  <si>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</si>
  <si>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</si>
  <si>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</si>
  <si>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</si>
  <si>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</si>
  <si>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</si>
  <si>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</si>
  <si>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</si>
  <si>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</si>
  <si>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</si>
  <si>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</si>
  <si>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</si>
  <si>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</si>
  <si>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</si>
  <si>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</si>
  <si>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</si>
  <si>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</si>
  <si>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</si>
  <si>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</si>
  <si>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</si>
  <si>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</si>
  <si>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</si>
  <si>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</si>
  <si>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</si>
  <si>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</si>
  <si>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</si>
  <si>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</si>
  <si>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</si>
  <si>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</si>
  <si>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</si>
  <si>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</si>
  <si>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</si>
  <si>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</si>
  <si>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</si>
  <si>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</si>
  <si>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</si>
  <si>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</si>
  <si>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</si>
  <si>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</si>
  <si>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</si>
  <si>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</si>
  <si>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</si>
  <si>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</si>
  <si>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</si>
  <si>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</si>
  <si>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</si>
  <si>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</si>
  <si>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</si>
  <si>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</si>
  <si>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</si>
  <si>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</si>
  <si>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</si>
  <si>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</si>
  <si>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</si>
  <si>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</si>
  <si>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</si>
  <si>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</si>
  <si>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</si>
  <si>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</si>
  <si>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</si>
  <si>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</si>
  <si>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</si>
  <si>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</si>
  <si>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</si>
  <si>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</si>
  <si>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</si>
  <si>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</si>
  <si>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</si>
  <si>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</si>
  <si>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</si>
  <si>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</si>
  <si>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</si>
  <si>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</si>
  <si>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</si>
  <si>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</si>
  <si>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</si>
  <si>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</si>
  <si>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</si>
  <si>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</si>
  <si>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</si>
  <si>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</si>
  <si>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</si>
  <si>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</si>
  <si>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</si>
  <si>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</si>
  <si>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</si>
  <si>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</si>
  <si>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</si>
  <si>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</si>
  <si>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</si>
  <si>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</si>
  <si>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</si>
  <si>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</si>
  <si>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</si>
  <si>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</si>
  <si>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</si>
  <si>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</si>
  <si>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</si>
  <si>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</si>
  <si>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</si>
  <si>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</si>
  <si>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</si>
  <si>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</si>
  <si>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</si>
  <si>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</si>
  <si>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</si>
  <si>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</si>
  <si>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</si>
  <si>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</si>
  <si>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</si>
  <si>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</si>
  <si>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</si>
  <si>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</si>
  <si>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</si>
  <si>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</si>
  <si>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</si>
  <si>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</si>
  <si>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</si>
  <si>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</si>
  <si>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</si>
  <si>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</si>
  <si>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</si>
  <si>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</si>
  <si>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</si>
  <si>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</si>
  <si>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</si>
  <si>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</si>
  <si>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</si>
  <si>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</si>
  <si>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</si>
  <si>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</si>
  <si>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</si>
  <si>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</si>
  <si>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</si>
  <si>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</si>
  <si>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</si>
  <si>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</si>
  <si>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</si>
  <si>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</si>
  <si>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</si>
  <si>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</si>
  <si>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</si>
  <si>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</si>
  <si>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</si>
  <si>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</si>
  <si>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</si>
  <si>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</si>
  <si>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</si>
  <si>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</si>
  <si>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</si>
  <si>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</si>
  <si>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</si>
  <si>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</si>
  <si>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</si>
  <si>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</si>
  <si>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</si>
  <si>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</si>
  <si>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</si>
  <si>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</si>
  <si>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</si>
  <si>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</si>
  <si>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</si>
  <si>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</si>
  <si>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</si>
  <si>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</si>
  <si>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</si>
  <si>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</si>
  <si>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</si>
  <si>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</si>
  <si>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</si>
  <si>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</si>
  <si>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</si>
  <si>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</si>
  <si>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</si>
  <si>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</si>
  <si>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</si>
  <si>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</si>
  <si>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</si>
  <si>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</si>
  <si>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</si>
  <si>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</si>
  <si>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</si>
  <si>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</si>
  <si>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</si>
  <si>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</si>
  <si>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</si>
  <si>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</si>
  <si>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</si>
  <si>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</si>
  <si>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</si>
  <si>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</si>
  <si>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</si>
  <si>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</si>
  <si>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</si>
  <si>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</si>
  <si>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</si>
  <si>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</si>
  <si>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</si>
  <si>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</si>
  <si>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</si>
  <si>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</si>
  <si>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</si>
  <si>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</si>
  <si>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</si>
  <si>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</si>
  <si>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</si>
  <si>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</si>
  <si>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</si>
  <si>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</si>
  <si>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</si>
  <si>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</si>
  <si>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</si>
  <si>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</si>
  <si>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</si>
  <si>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</si>
  <si>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</si>
  <si>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</si>
  <si>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</si>
  <si>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</si>
  <si>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</si>
  <si>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</si>
  <si>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</si>
  <si>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</si>
  <si>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</si>
  <si>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</si>
  <si>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</si>
  <si>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</si>
  <si>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</si>
  <si>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</si>
  <si>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</si>
  <si>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</si>
  <si>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</si>
  <si>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</si>
  <si>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</si>
  <si>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</si>
  <si>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</si>
  <si>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</si>
  <si>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</si>
  <si>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</si>
  <si>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</si>
  <si>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</si>
  <si>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</si>
  <si>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</si>
  <si>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</si>
  <si>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</si>
  <si>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</si>
  <si>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</si>
  <si>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</si>
  <si>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</si>
  <si>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</si>
  <si>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</si>
  <si>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</si>
  <si>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</si>
  <si>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</si>
  <si>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</si>
  <si>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</si>
  <si>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</si>
  <si>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</si>
  <si>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</si>
  <si>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</si>
  <si>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</si>
  <si>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</si>
  <si>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</si>
  <si>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</si>
  <si>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</si>
  <si>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</si>
  <si>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</si>
  <si>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</si>
  <si>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</si>
  <si>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</si>
  <si>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</si>
  <si>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</si>
  <si>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</si>
  <si>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</si>
  <si>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</si>
  <si>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</si>
  <si>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</si>
  <si>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</si>
  <si>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</si>
  <si>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</si>
  <si>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</si>
  <si>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</si>
  <si>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</si>
  <si>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</si>
  <si>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</si>
  <si>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</si>
  <si>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</si>
  <si>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</si>
  <si>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</si>
  <si>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</si>
  <si>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</si>
  <si>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</si>
  <si>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</si>
  <si>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</si>
  <si>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</si>
  <si>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</si>
  <si>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</si>
  <si>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</si>
  <si>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</si>
  <si>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</si>
  <si>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</si>
  <si>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</si>
  <si>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</si>
  <si>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</si>
  <si>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</si>
  <si>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</si>
  <si>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</si>
  <si>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</si>
  <si>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</si>
  <si>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</si>
  <si>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</si>
  <si>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</si>
  <si>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</si>
  <si>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</si>
  <si>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</si>
  <si>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</si>
  <si>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</si>
  <si>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</si>
  <si>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</si>
  <si>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</si>
  <si>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</si>
  <si>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</si>
  <si>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</si>
  <si>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</si>
  <si>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</si>
  <si>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</si>
  <si>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</si>
  <si>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</si>
  <si>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</si>
  <si>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</si>
  <si>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</si>
  <si>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</si>
  <si>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</si>
  <si>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</si>
  <si>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</si>
  <si>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</si>
  <si>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</si>
  <si>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</si>
  <si>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</si>
  <si>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</si>
  <si>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</si>
  <si>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</si>
  <si>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</si>
  <si>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</si>
  <si>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</si>
  <si>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</si>
  <si>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</si>
  <si>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</si>
  <si>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</si>
  <si>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</si>
  <si>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</si>
  <si>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</si>
  <si>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</si>
  <si>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</si>
  <si>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</si>
  <si>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</si>
  <si>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</si>
  <si>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</si>
  <si>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</si>
  <si>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</si>
  <si>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</si>
  <si>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</si>
  <si>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</si>
  <si>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</si>
  <si>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</si>
  <si>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</si>
  <si>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</si>
  <si>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</si>
  <si>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</si>
  <si>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</si>
  <si>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</si>
  <si>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</si>
  <si>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</si>
  <si>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</si>
  <si>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</si>
  <si>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</si>
  <si>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</si>
  <si>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</si>
  <si>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</si>
  <si>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</si>
  <si>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</si>
  <si>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</si>
  <si>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</si>
  <si>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</si>
  <si>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</si>
  <si>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</si>
  <si>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</si>
  <si>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</si>
  <si>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</si>
  <si>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</si>
  <si>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</si>
  <si>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</si>
  <si>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</si>
  <si>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</si>
  <si>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</si>
  <si>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</si>
  <si>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</si>
  <si>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</si>
  <si>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</si>
  <si>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</si>
  <si>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</si>
  <si>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</si>
  <si>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</si>
  <si>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</si>
  <si>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</si>
  <si>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</si>
  <si>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</si>
  <si>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</si>
  <si>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</si>
  <si>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</si>
  <si>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</si>
  <si>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</si>
  <si>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</si>
  <si>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</si>
  <si>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</si>
  <si>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</si>
  <si>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</si>
  <si>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</si>
  <si>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</si>
  <si>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</si>
  <si>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</si>
  <si>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</si>
  <si>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</si>
  <si>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</si>
  <si>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</si>
  <si>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</si>
  <si>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</si>
  <si>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</si>
  <si>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</si>
  <si>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October 30, 2019 Version</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</si>
  <si>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</si>
  <si>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</si>
  <si>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</si>
  <si>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</si>
  <si>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</si>
  <si>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</si>
  <si>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</si>
  <si>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</si>
  <si>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</si>
  <si>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</si>
  <si>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</si>
  <si>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</si>
  <si>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</si>
  <si>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</si>
  <si>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Managing GP</t>
  </si>
  <si>
    <t>CA</t>
  </si>
  <si>
    <t>Johnson &amp; Johnson Investments LLC</t>
  </si>
  <si>
    <t>5251 Ericson Way</t>
  </si>
  <si>
    <t>Administrative GP</t>
  </si>
  <si>
    <t>Arcata</t>
  </si>
  <si>
    <t>Chris Dart</t>
  </si>
  <si>
    <t>707-822-9000</t>
  </si>
  <si>
    <t>707-822-9596</t>
  </si>
  <si>
    <t>cdart@danco-group.com</t>
  </si>
  <si>
    <t>None</t>
  </si>
  <si>
    <t>Danco Communities</t>
  </si>
  <si>
    <t>McKenzie Dibble</t>
  </si>
  <si>
    <t>mdibble@danco-group.com</t>
  </si>
  <si>
    <t>Arcata, CA 95521</t>
  </si>
  <si>
    <t>Danco Builders</t>
  </si>
  <si>
    <t>Spencer Fane LLP</t>
  </si>
  <si>
    <t>370 Seventh Street, Suite 4800</t>
  </si>
  <si>
    <t>Denver, CO 80202</t>
  </si>
  <si>
    <t>H. Michael Miller</t>
  </si>
  <si>
    <t>303-592-8330</t>
  </si>
  <si>
    <t>303-629-7610</t>
  </si>
  <si>
    <t>hmmiller@spencerfane.com</t>
  </si>
  <si>
    <t>Bowman &amp; Company LLC</t>
  </si>
  <si>
    <t>10100 Trinity Parkway, Suite 310</t>
  </si>
  <si>
    <t>Stockton, CA 952119</t>
  </si>
  <si>
    <t>Daryl Petrick</t>
  </si>
  <si>
    <t>(209) 473-1040</t>
  </si>
  <si>
    <t>(209) 473-9771</t>
  </si>
  <si>
    <t>dpetrick@cpabowman.com</t>
  </si>
  <si>
    <t>Redwood Energy</t>
  </si>
  <si>
    <t>1887 Q Street</t>
  </si>
  <si>
    <t>Sean Armstrong</t>
  </si>
  <si>
    <t>(707) 822-1857</t>
  </si>
  <si>
    <t>sarmstrongpm@gmail.com</t>
  </si>
  <si>
    <t>Raymond James</t>
  </si>
  <si>
    <t>880 Carillon Parkway</t>
  </si>
  <si>
    <t>St. Petersburg, FL 33716</t>
  </si>
  <si>
    <t>Kevin Kilbane</t>
  </si>
  <si>
    <t>216-509-1342</t>
  </si>
  <si>
    <t>kevin.kilbane@raymondjames.com</t>
  </si>
  <si>
    <t>Laurin Associates</t>
  </si>
  <si>
    <t>1501 Sports Drive</t>
  </si>
  <si>
    <t>Sacramento, CA 96834</t>
  </si>
  <si>
    <t>Stefanie Williams</t>
  </si>
  <si>
    <t>916-372-6100</t>
  </si>
  <si>
    <t>916-419-6108</t>
  </si>
  <si>
    <t>swilliams@laurinassociates.com</t>
  </si>
  <si>
    <t>Danco Property Management</t>
  </si>
  <si>
    <t>Camilla Yocom</t>
  </si>
  <si>
    <t>cyocom@danco-group.com</t>
  </si>
  <si>
    <t>Santa Rosa Boyd LP</t>
  </si>
  <si>
    <t>Boyd Street Family Apartments</t>
  </si>
  <si>
    <t>City of Santa Rosa</t>
  </si>
  <si>
    <t>Sean McGlynn</t>
  </si>
  <si>
    <t>100 Santa Rosa Avenue, Rm 10</t>
  </si>
  <si>
    <t>Santa Rosa, CA</t>
  </si>
  <si>
    <t>707-543-3030</t>
  </si>
  <si>
    <t>707-543-3010</t>
  </si>
  <si>
    <t>cmoffice</t>
  </si>
  <si>
    <t>811 boyd Street</t>
  </si>
  <si>
    <t>Santa Rosa</t>
  </si>
  <si>
    <t>40%/60%</t>
  </si>
  <si>
    <t>Community Revitalization &amp; Development Corporation</t>
  </si>
  <si>
    <t>635 Parkview Ave</t>
  </si>
  <si>
    <t>Redding</t>
  </si>
  <si>
    <t>David Rutledge</t>
  </si>
  <si>
    <t>530-241-6960</t>
  </si>
  <si>
    <t>530-241-7831</t>
  </si>
  <si>
    <t>crdc@shasta.com</t>
  </si>
  <si>
    <t>Developer</t>
  </si>
  <si>
    <t>Hedgpeth Architects</t>
  </si>
  <si>
    <t>2321 Bethards Drive</t>
  </si>
  <si>
    <t>Santa Rosa, CA 95404</t>
  </si>
  <si>
    <t>Ingrid Anderson</t>
  </si>
  <si>
    <t>707-523-7010</t>
  </si>
  <si>
    <t>ingrid@hedgpetharchitects.com</t>
  </si>
  <si>
    <t>Single family residential/vacant lot/some trees</t>
  </si>
  <si>
    <t>Anna Arntz</t>
  </si>
  <si>
    <t>One or Two Story Garden</t>
  </si>
  <si>
    <t>PD96-002</t>
  </si>
  <si>
    <t>24 units/acre</t>
  </si>
  <si>
    <t>Pacific Western Bank</t>
  </si>
  <si>
    <t>County Funds</t>
  </si>
  <si>
    <t>Solar Tax Credit Equity</t>
  </si>
  <si>
    <t>City funds</t>
  </si>
  <si>
    <t>Inspection Fees</t>
  </si>
  <si>
    <t>Borrowers Attorney</t>
  </si>
  <si>
    <t>Legal/Advisory</t>
  </si>
  <si>
    <t>Developer Note</t>
  </si>
  <si>
    <t>130 S. State College Blvd.</t>
  </si>
  <si>
    <t>Brea, CA  92821</t>
  </si>
  <si>
    <t>Dan Bronfman</t>
  </si>
  <si>
    <t>(925) 386-0760</t>
  </si>
  <si>
    <t>Conventional</t>
  </si>
  <si>
    <t>1440 Guerneville Rd</t>
  </si>
  <si>
    <t>Santa Rosa, CA 95403-4107</t>
  </si>
  <si>
    <t>Benjamin Wickham</t>
  </si>
  <si>
    <t>707-565-7542</t>
  </si>
  <si>
    <t>Soft loan</t>
  </si>
  <si>
    <t xml:space="preserve">90 Santa Rosa Avenue </t>
  </si>
  <si>
    <t>Frank Kasimov</t>
  </si>
  <si>
    <t>707-543-3465</t>
  </si>
  <si>
    <t>St Petersburg, FL</t>
  </si>
  <si>
    <t>Equity</t>
  </si>
  <si>
    <t>Developer Note - Danco Communities</t>
  </si>
  <si>
    <t>LP (RJ) Asset Management Fee</t>
  </si>
  <si>
    <t>County Monitoring Fee</t>
  </si>
  <si>
    <t>Residual Receipt Payments 50% Split</t>
  </si>
  <si>
    <t>Tax Credit Eqity</t>
  </si>
  <si>
    <t>Soft Loan</t>
  </si>
  <si>
    <t xml:space="preserve">5251 Ericson Way </t>
  </si>
  <si>
    <t>Relocation</t>
  </si>
  <si>
    <t>4% 2020 TBLs</t>
  </si>
  <si>
    <t>CDLAC-TCAC Joint Application (submitting concurrently)</t>
  </si>
  <si>
    <t>NPLH</t>
  </si>
  <si>
    <t>CUAC</t>
  </si>
  <si>
    <t>(NPLH)</t>
  </si>
  <si>
    <t>Due Diligence</t>
  </si>
  <si>
    <t>TBD</t>
  </si>
  <si>
    <t>20/annual</t>
  </si>
  <si>
    <t xml:space="preserve">NPLH COSR							</t>
  </si>
  <si>
    <t>See COSR</t>
  </si>
  <si>
    <t>on 15 Year Proforma</t>
  </si>
  <si>
    <t>(COSR Draw)</t>
  </si>
  <si>
    <t>Miscellaneous Income (Includes COSR)</t>
  </si>
  <si>
    <t>Other Permanent Soft Debt</t>
  </si>
  <si>
    <t>California Municipal Finance Authority</t>
  </si>
  <si>
    <t>2111 Palomar Airport Rd</t>
  </si>
  <si>
    <t>Carlsbad, CA 92011</t>
  </si>
  <si>
    <t>Anthony Stubbs</t>
  </si>
  <si>
    <t>760-930-1333</t>
  </si>
  <si>
    <t>astubbs@cmfa-ca.com</t>
  </si>
  <si>
    <t xml:space="preserve">Survivor's Trust of the Narduzzi Trust </t>
  </si>
  <si>
    <t>MT 59870</t>
  </si>
  <si>
    <t>42 Park Place, Stevensville</t>
  </si>
  <si>
    <t>2020 W. El Camino Avenue</t>
  </si>
  <si>
    <t>Sacramento, CA 95833</t>
  </si>
  <si>
    <t>Doug McCauley</t>
  </si>
  <si>
    <t>Soft Laon</t>
  </si>
  <si>
    <t>800-952-8356</t>
  </si>
  <si>
    <t>County of Sonoma</t>
  </si>
  <si>
    <t>PWB Conventional</t>
  </si>
  <si>
    <t>City Funds</t>
  </si>
  <si>
    <t>Solar Equity</t>
  </si>
  <si>
    <t>Devleoper Note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</si>
</sst>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b/>
      <sz val="14"/>
      <color rgb="FFFF0000"/>
      <name val="Arial"/>
      <family val="2"/>
    </font>
    <font>
      <sz val="9"/>
      <color rgb="FF000000"/>
      <name val="Tahoma"/>
      <family val="2"/>
    </font>
    <font>
      <sz val="11"/>
      <color rgb="FFFF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908">
    <xf numFmtId="0" fontId="0" fillId="0" borderId="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9" fillId="37" borderId="18" applyNumberFormat="0" applyAlignment="0" applyProtection="0"/>
    <xf numFmtId="0" fontId="79" fillId="37" borderId="18" applyNumberFormat="0" applyAlignment="0" applyProtection="0"/>
    <xf numFmtId="0" fontId="80" fillId="38" borderId="19" applyNumberFormat="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71"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alignment vertical="top"/>
    </xf>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2" fillId="0" borderId="0" applyFont="0" applyFill="0" applyBorder="0" applyAlignment="0" applyProtection="0"/>
    <xf numFmtId="44" fontId="6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2" fillId="0" borderId="0" applyFont="0" applyFill="0" applyBorder="0" applyAlignment="0" applyProtection="0"/>
    <xf numFmtId="44" fontId="1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7" fillId="0" borderId="0" applyFont="0" applyFill="0" applyBorder="0" applyAlignment="0" applyProtection="0"/>
    <xf numFmtId="44" fontId="16" fillId="0" borderId="0" applyFont="0" applyFill="0" applyBorder="0" applyAlignment="0" applyProtection="0"/>
    <xf numFmtId="0" fontId="81" fillId="0" borderId="0" applyNumberFormat="0" applyFill="0" applyBorder="0" applyAlignment="0" applyProtection="0"/>
    <xf numFmtId="0" fontId="82" fillId="39"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40" borderId="18" applyNumberFormat="0" applyAlignment="0" applyProtection="0"/>
    <xf numFmtId="0" fontId="9" fillId="0" borderId="0" applyNumberFormat="0" applyBorder="0"/>
    <xf numFmtId="0" fontId="10" fillId="0" borderId="0" applyBorder="0" applyAlignment="0"/>
    <xf numFmtId="0" fontId="11" fillId="0" borderId="0" applyFill="0" applyBorder="0" applyAlignment="0"/>
    <xf numFmtId="0" fontId="87" fillId="0" borderId="23" applyNumberFormat="0" applyFill="0" applyAlignment="0" applyProtection="0"/>
    <xf numFmtId="0" fontId="88" fillId="41" borderId="0" applyNumberFormat="0" applyBorder="0" applyAlignment="0" applyProtection="0"/>
    <xf numFmtId="0" fontId="89" fillId="0" borderId="0"/>
    <xf numFmtId="0" fontId="52" fillId="0" borderId="0"/>
    <xf numFmtId="0" fontId="89" fillId="0" borderId="0"/>
    <xf numFmtId="0" fontId="52" fillId="0" borderId="0"/>
    <xf numFmtId="0" fontId="52"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2" fillId="0" borderId="0"/>
    <xf numFmtId="169" fontId="53" fillId="0" borderId="0"/>
    <xf numFmtId="0" fontId="76" fillId="0" borderId="0"/>
    <xf numFmtId="0" fontId="16" fillId="0" borderId="0"/>
    <xf numFmtId="0" fontId="16" fillId="0" borderId="0"/>
    <xf numFmtId="0" fontId="58" fillId="0" borderId="0"/>
    <xf numFmtId="0" fontId="52" fillId="0" borderId="0"/>
    <xf numFmtId="0" fontId="58" fillId="0" borderId="0"/>
    <xf numFmtId="0" fontId="52" fillId="0" borderId="0"/>
    <xf numFmtId="0" fontId="64" fillId="0" borderId="0"/>
    <xf numFmtId="0" fontId="52"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76" fillId="0" borderId="0"/>
    <xf numFmtId="0" fontId="76" fillId="0" borderId="0"/>
    <xf numFmtId="0" fontId="76" fillId="0" borderId="0"/>
    <xf numFmtId="0" fontId="76" fillId="0" borderId="0"/>
    <xf numFmtId="0" fontId="64" fillId="0" borderId="0"/>
    <xf numFmtId="0" fontId="52" fillId="0" borderId="0">
      <alignment vertical="top"/>
    </xf>
    <xf numFmtId="0" fontId="76" fillId="0" borderId="0"/>
    <xf numFmtId="0" fontId="76" fillId="0" borderId="0"/>
    <xf numFmtId="0" fontId="76" fillId="0" borderId="0"/>
    <xf numFmtId="0" fontId="76" fillId="0" borderId="0"/>
    <xf numFmtId="0" fontId="64" fillId="0" borderId="0"/>
    <xf numFmtId="0" fontId="16" fillId="0" borderId="0"/>
    <xf numFmtId="0" fontId="76" fillId="0" borderId="0"/>
    <xf numFmtId="0" fontId="16" fillId="0" borderId="0"/>
    <xf numFmtId="0" fontId="76" fillId="0" borderId="0"/>
    <xf numFmtId="0" fontId="76" fillId="0" borderId="0"/>
    <xf numFmtId="0" fontId="76" fillId="0" borderId="0"/>
    <xf numFmtId="0" fontId="76" fillId="0" borderId="0"/>
    <xf numFmtId="0" fontId="58" fillId="0" borderId="0"/>
    <xf numFmtId="0" fontId="52" fillId="0" borderId="0">
      <alignment vertical="top"/>
    </xf>
    <xf numFmtId="0" fontId="58" fillId="0" borderId="0"/>
    <xf numFmtId="0" fontId="52" fillId="0" borderId="0">
      <alignment vertical="top"/>
    </xf>
    <xf numFmtId="0" fontId="52" fillId="0" borderId="0">
      <alignment vertical="top"/>
    </xf>
    <xf numFmtId="0" fontId="76" fillId="0" borderId="0"/>
    <xf numFmtId="0" fontId="58"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52" fillId="0" borderId="0">
      <alignment vertical="top"/>
    </xf>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52" fillId="0" borderId="0">
      <alignment vertical="top"/>
    </xf>
    <xf numFmtId="0" fontId="52" fillId="0" borderId="0">
      <alignment vertical="top"/>
    </xf>
    <xf numFmtId="0" fontId="52" fillId="0" borderId="0"/>
    <xf numFmtId="0" fontId="52" fillId="0" borderId="0">
      <alignment vertical="top"/>
    </xf>
    <xf numFmtId="0" fontId="52" fillId="0" borderId="0"/>
    <xf numFmtId="0" fontId="5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 fillId="0" borderId="0" applyProtection="0">
      <protection locked="0"/>
    </xf>
    <xf numFmtId="0" fontId="16" fillId="0" borderId="0" applyProtection="0">
      <protection locked="0"/>
    </xf>
    <xf numFmtId="0" fontId="16" fillId="0" borderId="0" applyProtection="0">
      <protection locked="0"/>
    </xf>
    <xf numFmtId="0" fontId="53" fillId="0" borderId="0"/>
    <xf numFmtId="0" fontId="7" fillId="0" borderId="0"/>
    <xf numFmtId="0" fontId="16" fillId="0" borderId="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91" fillId="37" borderId="25" applyNumberFormat="0" applyAlignment="0" applyProtection="0"/>
    <xf numFmtId="0" fontId="91" fillId="37" borderId="25" applyNumberFormat="0" applyAlignment="0" applyProtection="0"/>
    <xf numFmtId="0" fontId="12"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7" fillId="0" borderId="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9" fontId="7"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102"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92" fillId="0" borderId="0" applyNumberForma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4" fontId="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170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4" fillId="0" borderId="0" xfId="0" applyFont="1"/>
    <xf numFmtId="0" fontId="7" fillId="0" borderId="0" xfId="0" applyFont="1"/>
    <xf numFmtId="0" fontId="16" fillId="0" borderId="0" xfId="0" applyFont="1" applyProtection="1"/>
    <xf numFmtId="0" fontId="0" fillId="0" borderId="4" xfId="0" applyBorder="1"/>
    <xf numFmtId="0" fontId="0" fillId="0" borderId="0" xfId="0" applyAlignment="1"/>
    <xf numFmtId="0" fontId="16" fillId="0" borderId="0" xfId="0" applyFont="1" applyAlignment="1">
      <alignment horizontal="center"/>
    </xf>
    <xf numFmtId="0" fontId="7"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4" fillId="0" borderId="4" xfId="0" applyFont="1" applyBorder="1"/>
    <xf numFmtId="164" fontId="0" fillId="0" borderId="0" xfId="0" applyNumberFormat="1" applyFill="1" applyBorder="1" applyAlignment="1" applyProtection="1">
      <alignment horizontal="right"/>
    </xf>
    <xf numFmtId="0" fontId="16" fillId="0" borderId="0" xfId="0" applyFont="1" applyFill="1" applyBorder="1" applyAlignment="1" applyProtection="1">
      <alignment horizontal="center"/>
    </xf>
    <xf numFmtId="0" fontId="14" fillId="0" borderId="0" xfId="0" applyFont="1" applyFill="1" applyBorder="1" applyAlignment="1" applyProtection="1">
      <alignment horizontal="center"/>
    </xf>
    <xf numFmtId="0" fontId="7" fillId="0" borderId="0" xfId="543" applyFont="1" applyAlignment="1" applyProtection="1"/>
    <xf numFmtId="0" fontId="7" fillId="0" borderId="0" xfId="0" applyFont="1" applyFill="1"/>
    <xf numFmtId="0" fontId="14" fillId="0" borderId="0" xfId="0" applyFont="1" applyAlignment="1" applyProtection="1">
      <alignment horizontal="center"/>
    </xf>
    <xf numFmtId="0" fontId="16" fillId="0" borderId="0" xfId="0" applyFont="1" applyAlignment="1" applyProtection="1">
      <alignment horizontal="left" vertical="top" wrapText="1"/>
    </xf>
    <xf numFmtId="0" fontId="0" fillId="0" borderId="0" xfId="0" applyBorder="1" applyProtection="1"/>
    <xf numFmtId="0" fontId="22" fillId="0" borderId="0" xfId="0" applyFo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6" fillId="0" borderId="0" xfId="0" applyFont="1" applyAlignment="1" applyProtection="1">
      <alignment horizontal="left" indent="4"/>
    </xf>
    <xf numFmtId="0" fontId="16" fillId="0" borderId="0" xfId="0" applyFont="1" applyAlignment="1" applyProtection="1"/>
    <xf numFmtId="0" fontId="15" fillId="0" borderId="0" xfId="0" applyFont="1" applyAlignment="1" applyProtection="1">
      <alignment horizontal="left" vertical="top"/>
    </xf>
    <xf numFmtId="0" fontId="0" fillId="0" borderId="0" xfId="0" applyAlignment="1" applyProtection="1"/>
    <xf numFmtId="0" fontId="15" fillId="0" borderId="0" xfId="0" applyFont="1" applyAlignment="1" applyProtection="1">
      <alignment horizontal="left"/>
    </xf>
    <xf numFmtId="0" fontId="15" fillId="0" borderId="0" xfId="0" applyFont="1" applyAlignment="1" applyProtection="1"/>
    <xf numFmtId="0" fontId="15" fillId="0" borderId="0" xfId="0" applyFont="1" applyProtection="1"/>
    <xf numFmtId="0" fontId="27" fillId="0" borderId="0" xfId="543" applyFont="1" applyFill="1" applyProtection="1"/>
    <xf numFmtId="0" fontId="14" fillId="0" borderId="0" xfId="0" applyFont="1" applyFill="1" applyBorder="1" applyProtection="1"/>
    <xf numFmtId="1" fontId="15" fillId="0" borderId="0" xfId="0" applyNumberFormat="1" applyFont="1" applyBorder="1" applyAlignment="1" applyProtection="1">
      <alignment horizontal="left"/>
    </xf>
    <xf numFmtId="0" fontId="0" fillId="0" borderId="0" xfId="0" applyFill="1" applyProtection="1"/>
    <xf numFmtId="0" fontId="17" fillId="0" borderId="0" xfId="0" applyFont="1" applyProtection="1"/>
    <xf numFmtId="1" fontId="15" fillId="0" borderId="0" xfId="0" applyNumberFormat="1" applyFont="1" applyBorder="1" applyAlignment="1" applyProtection="1">
      <alignment horizontal="right"/>
    </xf>
    <xf numFmtId="0" fontId="0" fillId="0" borderId="0" xfId="0" applyBorder="1" applyAlignment="1" applyProtection="1">
      <alignment horizontal="right"/>
    </xf>
    <xf numFmtId="1" fontId="15" fillId="0" borderId="0" xfId="0" applyNumberFormat="1" applyFont="1" applyFill="1" applyBorder="1" applyAlignment="1" applyProtection="1">
      <alignment horizontal="left"/>
    </xf>
    <xf numFmtId="0" fontId="0" fillId="0" borderId="0" xfId="0" applyBorder="1" applyAlignment="1" applyProtection="1">
      <alignment horizontal="left"/>
    </xf>
    <xf numFmtId="0" fontId="15" fillId="0" borderId="0" xfId="0" applyFont="1" applyBorder="1" applyAlignment="1" applyProtection="1">
      <alignment horizontal="left"/>
    </xf>
    <xf numFmtId="0" fontId="15" fillId="0" borderId="0" xfId="0" applyFont="1" applyFill="1" applyBorder="1" applyAlignment="1" applyProtection="1">
      <alignment horizontal="left"/>
    </xf>
    <xf numFmtId="0" fontId="26" fillId="0" borderId="0" xfId="0" applyFont="1" applyBorder="1" applyProtection="1"/>
    <xf numFmtId="0" fontId="19" fillId="0" borderId="0" xfId="0" applyFont="1" applyBorder="1" applyProtection="1"/>
    <xf numFmtId="0" fontId="14" fillId="0" borderId="0" xfId="0" applyFont="1" applyBorder="1" applyProtection="1"/>
    <xf numFmtId="0" fontId="14" fillId="0" borderId="0" xfId="0" applyFont="1" applyProtection="1"/>
    <xf numFmtId="0" fontId="7" fillId="0" borderId="0" xfId="543" applyFont="1" applyProtection="1"/>
    <xf numFmtId="172" fontId="7" fillId="0" borderId="0" xfId="543" applyNumberFormat="1" applyFont="1" applyAlignment="1" applyProtection="1"/>
    <xf numFmtId="9" fontId="7" fillId="0" borderId="0" xfId="543" applyNumberFormat="1" applyFont="1" applyAlignment="1" applyProtection="1">
      <alignment horizontal="left"/>
    </xf>
    <xf numFmtId="168" fontId="7" fillId="0" borderId="0" xfId="543" applyNumberFormat="1" applyFont="1" applyProtection="1"/>
    <xf numFmtId="168" fontId="7" fillId="0" borderId="0" xfId="543" applyNumberFormat="1" applyFont="1" applyFill="1" applyProtection="1"/>
    <xf numFmtId="0" fontId="7" fillId="0" borderId="0" xfId="543" applyFont="1" applyFill="1" applyProtection="1"/>
    <xf numFmtId="0" fontId="16" fillId="0" borderId="0" xfId="0" applyFont="1" applyBorder="1" applyProtection="1"/>
    <xf numFmtId="0" fontId="7" fillId="0" borderId="0" xfId="0" applyFont="1" applyProtection="1"/>
    <xf numFmtId="0" fontId="16" fillId="0" borderId="0" xfId="0" applyFont="1" applyBorder="1" applyAlignment="1" applyProtection="1">
      <alignment horizontal="right"/>
    </xf>
    <xf numFmtId="0" fontId="16" fillId="0" borderId="0" xfId="0" applyFont="1" applyFill="1" applyBorder="1" applyProtection="1"/>
    <xf numFmtId="0" fontId="30" fillId="0" borderId="0" xfId="0" applyFont="1" applyProtection="1"/>
    <xf numFmtId="0" fontId="16" fillId="0" borderId="0" xfId="0" applyFont="1" applyFill="1" applyBorder="1" applyAlignment="1" applyProtection="1">
      <alignment horizontal="left"/>
    </xf>
    <xf numFmtId="0" fontId="18" fillId="0" borderId="0" xfId="0" applyFont="1" applyFill="1" applyBorder="1" applyProtection="1"/>
    <xf numFmtId="0" fontId="20" fillId="0" borderId="0" xfId="0" applyFont="1" applyProtection="1"/>
    <xf numFmtId="0" fontId="14" fillId="0" borderId="6" xfId="0" applyFont="1" applyBorder="1" applyAlignment="1" applyProtection="1">
      <alignment horizontal="center"/>
    </xf>
    <xf numFmtId="0" fontId="17" fillId="0" borderId="0" xfId="0" applyFont="1" applyFill="1" applyBorder="1" applyProtection="1"/>
    <xf numFmtId="0" fontId="26"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4" fillId="0" borderId="1" xfId="0" applyFont="1" applyBorder="1" applyAlignment="1" applyProtection="1">
      <alignment horizontal="center" wrapText="1"/>
    </xf>
    <xf numFmtId="0" fontId="14" fillId="0" borderId="8" xfId="0" applyFont="1" applyBorder="1" applyAlignment="1" applyProtection="1">
      <alignment horizontal="center" wrapText="1"/>
    </xf>
    <xf numFmtId="0" fontId="14"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4" fillId="0" borderId="4" xfId="0" applyFont="1" applyBorder="1" applyAlignment="1" applyProtection="1">
      <alignment horizontal="center"/>
    </xf>
    <xf numFmtId="0" fontId="23" fillId="0" borderId="3" xfId="0" applyFont="1" applyFill="1" applyBorder="1" applyAlignment="1" applyProtection="1">
      <alignment horizontal="left"/>
    </xf>
    <xf numFmtId="0" fontId="23" fillId="0" borderId="9" xfId="0" applyFont="1" applyFill="1" applyBorder="1" applyAlignment="1" applyProtection="1">
      <alignment horizontal="lef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0" fontId="23" fillId="0" borderId="0" xfId="0" applyFont="1" applyFill="1" applyBorder="1" applyAlignment="1" applyProtection="1">
      <alignment horizontal="left"/>
    </xf>
    <xf numFmtId="0" fontId="0" fillId="0" borderId="0" xfId="0" applyFill="1" applyBorder="1" applyAlignment="1" applyProtection="1"/>
    <xf numFmtId="0" fontId="14" fillId="0" borderId="0" xfId="0" applyFont="1" applyBorder="1" applyAlignment="1" applyProtection="1">
      <alignment horizontal="right"/>
    </xf>
    <xf numFmtId="0" fontId="0" fillId="0" borderId="0" xfId="0" applyFill="1" applyBorder="1" applyAlignment="1" applyProtection="1">
      <alignment horizontal="right"/>
    </xf>
    <xf numFmtId="0" fontId="14" fillId="0" borderId="0" xfId="0" applyFont="1" applyFill="1" applyBorder="1" applyAlignment="1" applyProtection="1">
      <alignment horizontal="right"/>
    </xf>
    <xf numFmtId="0" fontId="14" fillId="0" borderId="0" xfId="0" applyFont="1" applyFill="1" applyBorder="1" applyAlignment="1" applyProtection="1">
      <alignment horizontal="left"/>
    </xf>
    <xf numFmtId="0" fontId="14"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6" fillId="0" borderId="11" xfId="0" applyFont="1" applyBorder="1" applyAlignment="1" applyProtection="1">
      <alignment horizontal="left"/>
    </xf>
    <xf numFmtId="0" fontId="14"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4" fillId="0" borderId="0" xfId="0" applyFont="1" applyAlignment="1" applyProtection="1"/>
    <xf numFmtId="0" fontId="16" fillId="0" borderId="3" xfId="0" applyFont="1" applyBorder="1" applyProtection="1"/>
    <xf numFmtId="0" fontId="16" fillId="0" borderId="0" xfId="543" applyFont="1" applyProtection="1"/>
    <xf numFmtId="0" fontId="32" fillId="0" borderId="0" xfId="543" applyFont="1" applyAlignment="1" applyProtection="1"/>
    <xf numFmtId="49" fontId="7" fillId="0" borderId="0" xfId="543" applyNumberFormat="1" applyFont="1" applyProtection="1"/>
    <xf numFmtId="0" fontId="30" fillId="0" borderId="0" xfId="543" applyFont="1" applyProtection="1"/>
    <xf numFmtId="168" fontId="27" fillId="0" borderId="6" xfId="543" applyNumberFormat="1" applyFont="1" applyFill="1" applyBorder="1" applyAlignment="1" applyProtection="1">
      <alignment horizontal="left"/>
    </xf>
    <xf numFmtId="168" fontId="27" fillId="0" borderId="6" xfId="543" applyNumberFormat="1" applyFont="1" applyFill="1" applyBorder="1" applyAlignment="1" applyProtection="1">
      <alignment horizontal="center"/>
    </xf>
    <xf numFmtId="0" fontId="7" fillId="2" borderId="3" xfId="543" applyFont="1" applyFill="1" applyBorder="1" applyProtection="1"/>
    <xf numFmtId="0" fontId="7" fillId="2" borderId="4" xfId="543" applyFont="1" applyFill="1" applyBorder="1" applyProtection="1"/>
    <xf numFmtId="0" fontId="7" fillId="2" borderId="5" xfId="543" applyFont="1" applyFill="1" applyBorder="1" applyProtection="1"/>
    <xf numFmtId="0" fontId="7" fillId="0" borderId="8" xfId="543" applyFont="1" applyBorder="1" applyProtection="1"/>
    <xf numFmtId="0" fontId="27" fillId="0" borderId="0" xfId="543" applyFont="1" applyBorder="1" applyAlignment="1" applyProtection="1">
      <alignment horizontal="center"/>
    </xf>
    <xf numFmtId="0" fontId="7" fillId="0" borderId="0" xfId="543" applyFont="1" applyBorder="1" applyProtection="1"/>
    <xf numFmtId="0" fontId="26" fillId="0" borderId="9" xfId="543" applyFont="1" applyBorder="1" applyAlignment="1" applyProtection="1">
      <alignment horizontal="left" vertical="top" wrapText="1"/>
    </xf>
    <xf numFmtId="0" fontId="26" fillId="0" borderId="6" xfId="543" applyFont="1" applyBorder="1" applyAlignment="1" applyProtection="1">
      <alignment horizontal="center" vertical="top" wrapText="1"/>
    </xf>
    <xf numFmtId="0" fontId="7" fillId="0" borderId="9" xfId="543" applyFont="1" applyBorder="1" applyProtection="1"/>
    <xf numFmtId="0" fontId="7" fillId="0" borderId="10" xfId="543" applyFont="1" applyBorder="1" applyProtection="1"/>
    <xf numFmtId="0" fontId="7" fillId="0" borderId="1" xfId="543" applyFont="1" applyBorder="1" applyProtection="1"/>
    <xf numFmtId="0" fontId="27" fillId="0" borderId="2" xfId="543" applyFont="1" applyBorder="1" applyAlignment="1" applyProtection="1">
      <alignment horizontal="center"/>
    </xf>
    <xf numFmtId="0" fontId="29" fillId="0" borderId="8" xfId="543" applyFont="1" applyBorder="1" applyAlignment="1" applyProtection="1">
      <alignment horizontal="left" vertical="top" wrapText="1"/>
    </xf>
    <xf numFmtId="0" fontId="26" fillId="0" borderId="0" xfId="543" applyFont="1" applyBorder="1" applyAlignment="1" applyProtection="1">
      <alignment horizontal="center" vertical="top" wrapText="1"/>
    </xf>
    <xf numFmtId="0" fontId="7" fillId="0" borderId="12" xfId="543" applyFont="1" applyBorder="1" applyProtection="1"/>
    <xf numFmtId="0" fontId="29" fillId="0" borderId="0" xfId="543" applyFont="1" applyBorder="1" applyAlignment="1" applyProtection="1">
      <alignment horizontal="center" vertical="top" wrapText="1"/>
    </xf>
    <xf numFmtId="0" fontId="29" fillId="0" borderId="9" xfId="543" applyFont="1" applyBorder="1" applyAlignment="1" applyProtection="1">
      <alignment horizontal="left" vertical="top" wrapText="1"/>
    </xf>
    <xf numFmtId="0" fontId="7" fillId="0" borderId="2" xfId="543" applyFont="1" applyBorder="1" applyProtection="1"/>
    <xf numFmtId="0" fontId="7" fillId="0" borderId="7" xfId="543" applyFont="1" applyBorder="1" applyProtection="1"/>
    <xf numFmtId="172" fontId="7" fillId="0" borderId="0" xfId="543" applyNumberFormat="1" applyFont="1" applyProtection="1"/>
    <xf numFmtId="172" fontId="7" fillId="0" borderId="0" xfId="543" applyNumberFormat="1" applyFont="1" applyBorder="1" applyAlignment="1" applyProtection="1"/>
    <xf numFmtId="0" fontId="26" fillId="0" borderId="0" xfId="543" applyFont="1" applyAlignment="1" applyProtection="1"/>
    <xf numFmtId="0" fontId="7" fillId="0" borderId="0" xfId="543" applyFont="1" applyFill="1" applyAlignment="1" applyProtection="1">
      <alignment horizontal="center"/>
    </xf>
    <xf numFmtId="0" fontId="16" fillId="0" borderId="0" xfId="0" applyFont="1" applyFill="1" applyProtection="1"/>
    <xf numFmtId="0" fontId="32" fillId="0" borderId="0" xfId="543" applyFont="1" applyProtection="1"/>
    <xf numFmtId="0" fontId="16" fillId="0" borderId="0" xfId="0" applyFont="1" applyAlignment="1" applyProtection="1">
      <alignment horizontal="center"/>
    </xf>
    <xf numFmtId="0" fontId="15" fillId="0" borderId="6" xfId="543" applyFont="1" applyBorder="1" applyAlignment="1" applyProtection="1">
      <alignment vertical="top" wrapText="1"/>
    </xf>
    <xf numFmtId="0" fontId="14" fillId="0" borderId="0" xfId="0" applyFont="1" applyAlignment="1" applyProtection="1">
      <alignment horizontal="left"/>
    </xf>
    <xf numFmtId="0" fontId="16" fillId="0" borderId="0" xfId="0" applyFont="1" applyAlignment="1" applyProtection="1">
      <alignment horizontal="left"/>
    </xf>
    <xf numFmtId="0" fontId="14" fillId="0" borderId="0" xfId="0" applyFont="1" applyAlignment="1" applyProtection="1">
      <alignment horizontal="right"/>
    </xf>
    <xf numFmtId="0" fontId="16" fillId="0" borderId="0" xfId="0" applyFont="1" applyAlignment="1" applyProtection="1">
      <alignment horizontal="right"/>
    </xf>
    <xf numFmtId="0" fontId="16"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6" fillId="0" borderId="0" xfId="0" applyNumberFormat="1" applyFont="1" applyAlignment="1" applyProtection="1"/>
    <xf numFmtId="0" fontId="14" fillId="0" borderId="6" xfId="0" applyFont="1" applyBorder="1" applyAlignment="1" applyProtection="1">
      <alignment horizontal="right"/>
    </xf>
    <xf numFmtId="0" fontId="13" fillId="0" borderId="0" xfId="0" applyFont="1" applyFill="1" applyBorder="1" applyAlignment="1" applyProtection="1">
      <alignment horizontal="center" vertical="center"/>
    </xf>
    <xf numFmtId="0" fontId="14" fillId="0" borderId="0" xfId="0" applyFont="1" applyAlignment="1" applyProtection="1">
      <alignment vertical="top"/>
    </xf>
    <xf numFmtId="166" fontId="0" fillId="0" borderId="0" xfId="0" applyNumberFormat="1" applyFill="1" applyBorder="1" applyAlignment="1" applyProtection="1">
      <alignment horizontal="right"/>
    </xf>
    <xf numFmtId="0" fontId="16" fillId="0" borderId="0" xfId="0" applyFont="1" applyBorder="1" applyAlignment="1" applyProtection="1">
      <alignment horizontal="left"/>
    </xf>
    <xf numFmtId="0" fontId="0" fillId="0" borderId="4" xfId="0" applyFill="1" applyBorder="1" applyProtection="1"/>
    <xf numFmtId="0" fontId="16" fillId="0" borderId="0" xfId="0" applyFont="1"/>
    <xf numFmtId="0" fontId="16" fillId="0" borderId="0" xfId="0" applyFont="1" applyBorder="1"/>
    <xf numFmtId="0" fontId="16" fillId="0" borderId="0" xfId="0" applyFont="1" applyAlignment="1">
      <alignment horizontal="left"/>
    </xf>
    <xf numFmtId="0" fontId="37" fillId="0" borderId="0" xfId="0" applyFont="1"/>
    <xf numFmtId="0" fontId="24" fillId="0" borderId="0" xfId="0" applyFont="1"/>
    <xf numFmtId="0" fontId="14" fillId="0" borderId="0" xfId="0" applyNumberFormat="1" applyFont="1"/>
    <xf numFmtId="0" fontId="7" fillId="0" borderId="0" xfId="0" applyFont="1" applyBorder="1"/>
    <xf numFmtId="0" fontId="8" fillId="0" borderId="0" xfId="244" applyBorder="1" applyProtection="1"/>
    <xf numFmtId="0" fontId="8" fillId="0" borderId="0" xfId="244" applyFill="1" applyBorder="1" applyAlignment="1">
      <alignment horizontal="center" vertical="center"/>
    </xf>
    <xf numFmtId="0" fontId="7" fillId="0" borderId="3" xfId="543" applyFont="1" applyBorder="1" applyProtection="1"/>
    <xf numFmtId="0" fontId="29" fillId="0" borderId="4" xfId="543" applyNumberFormat="1" applyFont="1" applyBorder="1" applyAlignment="1" applyProtection="1">
      <alignment horizontal="right" vertical="top" wrapText="1"/>
    </xf>
    <xf numFmtId="0" fontId="16" fillId="0" borderId="6" xfId="0" applyFont="1" applyBorder="1" applyProtection="1"/>
    <xf numFmtId="168" fontId="15" fillId="0" borderId="6" xfId="0" applyNumberFormat="1" applyFont="1" applyBorder="1" applyAlignment="1" applyProtection="1"/>
    <xf numFmtId="0" fontId="16" fillId="0" borderId="2" xfId="0" applyFont="1" applyBorder="1" applyProtection="1"/>
    <xf numFmtId="0" fontId="16" fillId="0" borderId="7" xfId="0" applyFont="1" applyBorder="1" applyProtection="1"/>
    <xf numFmtId="0" fontId="16" fillId="0" borderId="12" xfId="0" applyFont="1" applyBorder="1" applyProtection="1"/>
    <xf numFmtId="0" fontId="16" fillId="0" borderId="9" xfId="0" applyFont="1" applyBorder="1" applyProtection="1"/>
    <xf numFmtId="0" fontId="16" fillId="0" borderId="10" xfId="0" applyFont="1" applyBorder="1" applyProtection="1"/>
    <xf numFmtId="0" fontId="21" fillId="0" borderId="6" xfId="0" applyFont="1" applyBorder="1" applyAlignment="1" applyProtection="1">
      <alignment vertical="top" wrapText="1"/>
    </xf>
    <xf numFmtId="0" fontId="21" fillId="0" borderId="5" xfId="0" applyFont="1" applyBorder="1" applyAlignment="1" applyProtection="1">
      <alignment vertical="top" wrapText="1"/>
    </xf>
    <xf numFmtId="0" fontId="21" fillId="0" borderId="4" xfId="0" applyFont="1" applyBorder="1" applyAlignment="1" applyProtection="1">
      <alignment vertical="top" wrapText="1"/>
    </xf>
    <xf numFmtId="0" fontId="21"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4" fillId="0" borderId="2" xfId="0" applyFont="1" applyBorder="1" applyProtection="1"/>
    <xf numFmtId="1" fontId="7" fillId="0" borderId="0" xfId="543" applyNumberFormat="1" applyFont="1" applyAlignment="1" applyProtection="1"/>
    <xf numFmtId="0" fontId="16" fillId="0" borderId="0" xfId="0" applyFont="1" applyAlignment="1" applyProtection="1">
      <alignment vertical="top"/>
    </xf>
    <xf numFmtId="0" fontId="16" fillId="0" borderId="0" xfId="0" applyFont="1" applyAlignment="1" applyProtection="1">
      <alignment vertical="top" wrapText="1"/>
    </xf>
    <xf numFmtId="0" fontId="16" fillId="0" borderId="0" xfId="0" applyNumberFormat="1" applyFont="1" applyAlignment="1" applyProtection="1">
      <alignment horizontal="left" vertical="top"/>
    </xf>
    <xf numFmtId="0" fontId="16" fillId="0" borderId="0" xfId="0" applyNumberFormat="1" applyFont="1" applyProtection="1"/>
    <xf numFmtId="0" fontId="7" fillId="0" borderId="0" xfId="0" applyFont="1" applyBorder="1" applyProtection="1"/>
    <xf numFmtId="0" fontId="7" fillId="0" borderId="0" xfId="0" applyFont="1" applyBorder="1" applyAlignment="1" applyProtection="1"/>
    <xf numFmtId="0" fontId="7" fillId="0" borderId="0" xfId="0" applyFont="1" applyBorder="1" applyAlignment="1" applyProtection="1">
      <alignment horizontal="left"/>
    </xf>
    <xf numFmtId="0" fontId="7" fillId="0" borderId="0" xfId="0" applyFont="1" applyAlignment="1" applyProtection="1">
      <alignment vertical="top"/>
    </xf>
    <xf numFmtId="0" fontId="7" fillId="0" borderId="0" xfId="0" applyFont="1" applyAlignment="1" applyProtection="1"/>
    <xf numFmtId="0" fontId="16" fillId="0" borderId="0" xfId="0" applyFont="1" applyFill="1"/>
    <xf numFmtId="0" fontId="14"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6" fillId="0" borderId="0" xfId="0" applyFont="1"/>
    <xf numFmtId="0" fontId="7" fillId="0" borderId="3" xfId="0" applyFont="1" applyBorder="1" applyProtection="1"/>
    <xf numFmtId="0" fontId="7"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1" fillId="3" borderId="4" xfId="0" applyFont="1" applyFill="1" applyBorder="1" applyAlignment="1" applyProtection="1">
      <alignment vertical="top" wrapText="1"/>
    </xf>
    <xf numFmtId="0" fontId="21" fillId="3" borderId="5" xfId="0" applyFont="1" applyFill="1" applyBorder="1" applyAlignment="1" applyProtection="1">
      <alignment vertical="top" wrapText="1"/>
    </xf>
    <xf numFmtId="0" fontId="39" fillId="0" borderId="0" xfId="0" applyFont="1"/>
    <xf numFmtId="0" fontId="16" fillId="0" borderId="4" xfId="0" applyFont="1" applyBorder="1"/>
    <xf numFmtId="0" fontId="14" fillId="0" borderId="4" xfId="0" applyFont="1" applyFill="1" applyBorder="1"/>
    <xf numFmtId="0" fontId="14" fillId="0" borderId="0" xfId="0" applyFont="1" applyBorder="1"/>
    <xf numFmtId="0" fontId="14" fillId="0" borderId="0" xfId="0" applyFont="1" applyFill="1" applyBorder="1"/>
    <xf numFmtId="0" fontId="14" fillId="0" borderId="2" xfId="0" applyFont="1" applyBorder="1" applyAlignment="1" applyProtection="1">
      <alignment horizontal="center"/>
    </xf>
    <xf numFmtId="0" fontId="14" fillId="0" borderId="0" xfId="0" applyFont="1" applyBorder="1" applyAlignment="1" applyProtection="1">
      <alignment horizontal="center" vertical="center" wrapText="1"/>
    </xf>
    <xf numFmtId="0" fontId="14" fillId="0" borderId="7" xfId="543" applyFont="1" applyBorder="1" applyAlignment="1" applyProtection="1">
      <alignment horizontal="right"/>
    </xf>
    <xf numFmtId="0" fontId="15" fillId="0" borderId="9" xfId="543" applyFont="1" applyBorder="1" applyProtection="1"/>
    <xf numFmtId="0" fontId="16" fillId="0" borderId="6" xfId="543" applyFont="1" applyBorder="1" applyProtection="1"/>
    <xf numFmtId="0" fontId="15" fillId="0" borderId="6" xfId="543" applyFont="1" applyBorder="1" applyAlignment="1" applyProtection="1">
      <alignment horizontal="right"/>
    </xf>
    <xf numFmtId="0" fontId="14" fillId="0" borderId="0" xfId="0" applyFont="1" applyBorder="1" applyAlignment="1" applyProtection="1">
      <alignment horizontal="center" vertical="center"/>
    </xf>
    <xf numFmtId="0" fontId="16" fillId="0" borderId="0" xfId="0" applyFont="1" applyBorder="1" applyAlignment="1" applyProtection="1">
      <alignment horizontal="left" vertical="center"/>
    </xf>
    <xf numFmtId="0" fontId="0" fillId="0" borderId="0" xfId="0" applyBorder="1" applyAlignment="1" applyProtection="1"/>
    <xf numFmtId="0" fontId="16" fillId="0" borderId="0" xfId="0" applyFont="1" applyFill="1" applyBorder="1" applyAlignment="1" applyProtection="1">
      <alignment horizontal="left" vertical="center"/>
    </xf>
    <xf numFmtId="0" fontId="16" fillId="0" borderId="0" xfId="0" applyNumberFormat="1" applyFont="1" applyAlignment="1" applyProtection="1">
      <alignment vertical="top"/>
    </xf>
    <xf numFmtId="0" fontId="45" fillId="0" borderId="3" xfId="0" applyFont="1" applyBorder="1" applyAlignment="1" applyProtection="1">
      <alignment horizontal="left" vertical="top"/>
    </xf>
    <xf numFmtId="0" fontId="45" fillId="0" borderId="13" xfId="0" applyFont="1" applyBorder="1" applyAlignment="1" applyProtection="1">
      <alignment horizontal="center" wrapText="1"/>
    </xf>
    <xf numFmtId="0" fontId="45" fillId="0" borderId="13" xfId="0" applyFont="1" applyFill="1" applyBorder="1" applyAlignment="1" applyProtection="1">
      <alignment horizontal="center" vertical="top" wrapText="1"/>
    </xf>
    <xf numFmtId="0" fontId="45" fillId="2" borderId="13" xfId="0" applyFont="1" applyFill="1" applyBorder="1" applyAlignment="1" applyProtection="1">
      <alignment horizontal="center" wrapText="1"/>
    </xf>
    <xf numFmtId="0" fontId="46" fillId="2" borderId="11" xfId="0" applyFont="1" applyFill="1" applyBorder="1" applyAlignment="1" applyProtection="1">
      <alignment horizontal="left" vertical="top" wrapText="1"/>
    </xf>
    <xf numFmtId="0" fontId="47" fillId="4" borderId="11" xfId="0" applyFont="1" applyFill="1" applyBorder="1" applyAlignment="1" applyProtection="1">
      <alignment vertical="top" wrapText="1"/>
    </xf>
    <xf numFmtId="0" fontId="47" fillId="2" borderId="11" xfId="0" applyFont="1" applyFill="1" applyBorder="1" applyAlignment="1" applyProtection="1">
      <alignment vertical="top" wrapText="1"/>
    </xf>
    <xf numFmtId="0" fontId="47" fillId="0" borderId="11" xfId="0" applyFont="1" applyBorder="1" applyAlignment="1" applyProtection="1">
      <alignment vertical="top" wrapText="1"/>
    </xf>
    <xf numFmtId="0" fontId="47" fillId="0" borderId="11" xfId="0" applyFont="1" applyBorder="1" applyAlignment="1" applyProtection="1">
      <alignment horizontal="right" vertical="top" wrapText="1"/>
    </xf>
    <xf numFmtId="168" fontId="47" fillId="0" borderId="11" xfId="0" applyNumberFormat="1" applyFont="1" applyFill="1" applyBorder="1" applyAlignment="1" applyProtection="1">
      <alignment vertical="top" wrapText="1"/>
    </xf>
    <xf numFmtId="168" fontId="47" fillId="5" borderId="11" xfId="0" applyNumberFormat="1" applyFont="1" applyFill="1" applyBorder="1" applyAlignment="1" applyProtection="1">
      <alignment vertical="top" wrapText="1"/>
      <protection locked="0"/>
    </xf>
    <xf numFmtId="168" fontId="47" fillId="6" borderId="11" xfId="0" applyNumberFormat="1" applyFont="1" applyFill="1" applyBorder="1" applyAlignment="1" applyProtection="1">
      <alignment horizontal="center" vertical="top" wrapText="1"/>
    </xf>
    <xf numFmtId="0" fontId="45" fillId="0" borderId="11" xfId="0" applyFont="1" applyBorder="1" applyAlignment="1" applyProtection="1">
      <alignment horizontal="right" vertical="top" wrapText="1"/>
    </xf>
    <xf numFmtId="168" fontId="45"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47" fillId="5" borderId="11" xfId="0" applyFont="1" applyFill="1" applyBorder="1" applyAlignment="1" applyProtection="1">
      <alignment horizontal="right" vertical="top" wrapText="1"/>
      <protection locked="0"/>
    </xf>
    <xf numFmtId="0" fontId="45" fillId="2" borderId="11" xfId="0" applyFont="1" applyFill="1" applyBorder="1" applyAlignment="1" applyProtection="1">
      <alignment vertical="top" wrapText="1"/>
    </xf>
    <xf numFmtId="0" fontId="45" fillId="0" borderId="11" xfId="0" applyFont="1" applyBorder="1" applyAlignment="1" applyProtection="1">
      <alignment vertical="top" wrapText="1"/>
    </xf>
    <xf numFmtId="0" fontId="10" fillId="0" borderId="11" xfId="0" applyFont="1" applyBorder="1" applyAlignment="1" applyProtection="1">
      <alignment horizontal="right" vertical="top" wrapText="1"/>
    </xf>
    <xf numFmtId="0" fontId="47" fillId="0" borderId="11"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47" fillId="0" borderId="0" xfId="0" applyFont="1" applyBorder="1" applyAlignment="1" applyProtection="1">
      <alignment horizontal="left" vertical="top"/>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5" fillId="0" borderId="0" xfId="0" applyFont="1" applyBorder="1" applyAlignment="1" applyProtection="1">
      <alignment horizontal="right" vertical="top"/>
    </xf>
    <xf numFmtId="0" fontId="47" fillId="2" borderId="0" xfId="0" applyFont="1" applyFill="1" applyBorder="1" applyAlignment="1" applyProtection="1">
      <alignment vertical="top" wrapText="1"/>
    </xf>
    <xf numFmtId="0" fontId="45" fillId="0" borderId="0" xfId="0" applyFont="1" applyBorder="1" applyAlignment="1" applyProtection="1">
      <alignment vertical="top"/>
    </xf>
    <xf numFmtId="168" fontId="45"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7" fillId="0" borderId="0" xfId="0" applyFont="1" applyFill="1" applyBorder="1" applyAlignment="1" applyProtection="1"/>
    <xf numFmtId="166" fontId="16" fillId="0" borderId="0" xfId="0" applyNumberFormat="1" applyFont="1" applyFill="1" applyBorder="1" applyAlignment="1" applyProtection="1">
      <alignment horizontal="left"/>
    </xf>
    <xf numFmtId="0" fontId="7" fillId="0" borderId="0" xfId="0" applyFont="1" applyFill="1" applyProtection="1"/>
    <xf numFmtId="0" fontId="7" fillId="0" borderId="0" xfId="0" applyFont="1" applyFill="1" applyBorder="1" applyProtection="1"/>
    <xf numFmtId="0" fontId="48" fillId="0" borderId="0" xfId="0" applyFont="1" applyFill="1" applyBorder="1" applyProtection="1"/>
    <xf numFmtId="0" fontId="7" fillId="0" borderId="0" xfId="244" applyFont="1" applyFill="1" applyBorder="1" applyAlignment="1" applyProtection="1">
      <alignment horizontal="left"/>
    </xf>
    <xf numFmtId="0" fontId="38" fillId="0" borderId="0" xfId="0" applyFont="1" applyFill="1" applyAlignment="1" applyProtection="1"/>
    <xf numFmtId="0" fontId="38" fillId="0" borderId="0" xfId="0" applyFont="1" applyFill="1" applyProtection="1"/>
    <xf numFmtId="0" fontId="38" fillId="0" borderId="0" xfId="244" applyFont="1" applyFill="1" applyBorder="1" applyAlignment="1" applyProtection="1">
      <alignment horizontal="left"/>
    </xf>
    <xf numFmtId="0" fontId="13" fillId="3" borderId="11" xfId="0" applyFont="1" applyFill="1" applyBorder="1" applyAlignment="1" applyProtection="1">
      <alignment vertical="top"/>
    </xf>
    <xf numFmtId="168" fontId="16" fillId="0" borderId="0" xfId="0" applyNumberFormat="1" applyFont="1"/>
    <xf numFmtId="0" fontId="0" fillId="7" borderId="0" xfId="0" applyFill="1"/>
    <xf numFmtId="0" fontId="36" fillId="0" borderId="0" xfId="0" applyFont="1" applyFill="1"/>
    <xf numFmtId="0" fontId="0" fillId="0" borderId="0" xfId="0" applyAlignment="1">
      <alignment horizontal="left"/>
    </xf>
    <xf numFmtId="0" fontId="36" fillId="0" borderId="0" xfId="0" applyNumberFormat="1" applyFont="1"/>
    <xf numFmtId="0" fontId="0" fillId="0" borderId="0" xfId="0" applyBorder="1" applyAlignment="1"/>
    <xf numFmtId="0" fontId="27" fillId="0" borderId="0" xfId="0" applyFont="1" applyFill="1"/>
    <xf numFmtId="0" fontId="50" fillId="0" borderId="0" xfId="0" applyFont="1"/>
    <xf numFmtId="0" fontId="7" fillId="0" borderId="0" xfId="0" applyFont="1" applyFill="1" applyBorder="1" applyAlignment="1" applyProtection="1">
      <alignment horizontal="left"/>
    </xf>
    <xf numFmtId="0" fontId="25" fillId="0" borderId="0" xfId="0" applyFont="1" applyAlignment="1" applyProtection="1">
      <alignment horizontal="center"/>
    </xf>
    <xf numFmtId="0" fontId="25" fillId="0" borderId="0" xfId="0" applyFont="1" applyAlignment="1" applyProtection="1"/>
    <xf numFmtId="0" fontId="25" fillId="0" borderId="0" xfId="0" applyFont="1" applyFill="1" applyAlignment="1" applyProtection="1">
      <alignment horizontal="center"/>
    </xf>
    <xf numFmtId="0" fontId="25" fillId="0" borderId="0" xfId="0" applyFont="1" applyAlignment="1" applyProtection="1">
      <alignment horizontal="left"/>
    </xf>
    <xf numFmtId="0" fontId="25" fillId="0" borderId="0" xfId="0" applyFont="1" applyProtection="1"/>
    <xf numFmtId="49" fontId="14" fillId="0" borderId="0" xfId="0" applyNumberFormat="1" applyFont="1" applyAlignment="1" applyProtection="1">
      <alignment horizontal="center"/>
    </xf>
    <xf numFmtId="0" fontId="42" fillId="0" borderId="0" xfId="0" applyFont="1" applyAlignment="1" applyProtection="1">
      <alignment horizontal="center"/>
    </xf>
    <xf numFmtId="0" fontId="41" fillId="0" borderId="0" xfId="244" applyFont="1" applyAlignment="1" applyProtection="1">
      <alignment horizontal="center"/>
    </xf>
    <xf numFmtId="0" fontId="16" fillId="0" borderId="0" xfId="0" quotePrefix="1" applyFont="1" applyAlignment="1" applyProtection="1">
      <alignment horizontal="left"/>
    </xf>
    <xf numFmtId="0" fontId="14" fillId="0" borderId="0" xfId="0" applyFont="1" applyBorder="1" applyAlignment="1" applyProtection="1"/>
    <xf numFmtId="0" fontId="16" fillId="0" borderId="0" xfId="0" applyFont="1" applyBorder="1" applyAlignment="1" applyProtection="1">
      <alignment horizontal="center"/>
    </xf>
    <xf numFmtId="49" fontId="16" fillId="0" borderId="0" xfId="0" applyNumberFormat="1" applyFont="1" applyAlignment="1" applyProtection="1">
      <alignment horizontal="center"/>
    </xf>
    <xf numFmtId="0" fontId="25" fillId="0" borderId="0" xfId="0" applyFont="1" applyBorder="1" applyAlignment="1" applyProtection="1">
      <alignment horizontal="center"/>
    </xf>
    <xf numFmtId="0" fontId="14" fillId="0" borderId="0" xfId="0" quotePrefix="1" applyFont="1" applyAlignment="1" applyProtection="1">
      <alignment horizontal="center"/>
    </xf>
    <xf numFmtId="49" fontId="0" fillId="0" borderId="0" xfId="0" applyNumberFormat="1" applyProtection="1"/>
    <xf numFmtId="0" fontId="39" fillId="0" borderId="0" xfId="0" applyFont="1" applyAlignment="1" applyProtection="1">
      <alignment horizontal="left"/>
    </xf>
    <xf numFmtId="49" fontId="16" fillId="0" borderId="0" xfId="0" applyNumberFormat="1" applyFont="1" applyProtection="1"/>
    <xf numFmtId="49" fontId="0" fillId="0" borderId="0" xfId="0" applyNumberFormat="1" applyFill="1" applyProtection="1"/>
    <xf numFmtId="0" fontId="16" fillId="0" borderId="0" xfId="0" applyFont="1" applyFill="1" applyAlignment="1" applyProtection="1">
      <alignment horizontal="center"/>
    </xf>
    <xf numFmtId="0" fontId="16" fillId="0" borderId="0" xfId="0" applyFont="1" applyFill="1" applyAlignment="1" applyProtection="1">
      <alignment horizontal="left"/>
    </xf>
    <xf numFmtId="49" fontId="16" fillId="0" borderId="0" xfId="0" applyNumberFormat="1" applyFont="1" applyFill="1" applyProtection="1"/>
    <xf numFmtId="49" fontId="14" fillId="0" borderId="0" xfId="0" applyNumberFormat="1" applyFont="1" applyAlignment="1" applyProtection="1">
      <alignment horizontal="left"/>
    </xf>
    <xf numFmtId="0" fontId="25" fillId="0" borderId="0" xfId="0" applyFont="1" applyBorder="1" applyAlignment="1" applyProtection="1">
      <alignment horizontal="left"/>
    </xf>
    <xf numFmtId="0" fontId="16" fillId="0" borderId="0" xfId="0" applyFont="1" applyFill="1" applyAlignment="1" applyProtection="1">
      <alignment horizontal="left" vertical="top"/>
    </xf>
    <xf numFmtId="0" fontId="15" fillId="0" borderId="0" xfId="0" applyFont="1" applyFill="1" applyAlignment="1" applyProtection="1">
      <alignment horizontal="left" vertical="top"/>
    </xf>
    <xf numFmtId="0" fontId="16" fillId="0" borderId="0" xfId="0" applyFont="1" applyFill="1" applyAlignment="1" applyProtection="1"/>
    <xf numFmtId="168" fontId="16"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6" fillId="0" borderId="0" xfId="0" applyNumberFormat="1" applyFont="1" applyFill="1" applyBorder="1" applyAlignment="1" applyProtection="1">
      <alignment horizontal="left" vertical="top" wrapText="1"/>
    </xf>
    <xf numFmtId="0" fontId="44" fillId="0" borderId="3" xfId="0" applyFont="1" applyBorder="1" applyProtection="1"/>
    <xf numFmtId="168" fontId="0" fillId="0" borderId="0" xfId="0" applyNumberFormat="1" applyFill="1" applyBorder="1" applyAlignment="1" applyProtection="1">
      <alignment horizontal="center"/>
    </xf>
    <xf numFmtId="0" fontId="27" fillId="0" borderId="0" xfId="0" applyFont="1" applyFill="1" applyAlignment="1">
      <alignment vertical="top" wrapText="1"/>
    </xf>
    <xf numFmtId="0" fontId="45" fillId="0" borderId="4" xfId="0" applyFont="1" applyBorder="1" applyAlignment="1" applyProtection="1">
      <alignment horizontal="right"/>
    </xf>
    <xf numFmtId="0" fontId="52" fillId="0" borderId="0" xfId="0" applyFont="1"/>
    <xf numFmtId="3" fontId="16" fillId="0" borderId="0" xfId="0" applyNumberFormat="1" applyFont="1" applyFill="1" applyBorder="1" applyAlignment="1" applyProtection="1">
      <alignment horizontal="center"/>
    </xf>
    <xf numFmtId="168" fontId="7" fillId="0" borderId="0" xfId="0" applyNumberFormat="1" applyFont="1" applyFill="1" applyBorder="1" applyAlignment="1" applyProtection="1">
      <alignment horizontal="left" vertical="top"/>
    </xf>
    <xf numFmtId="168" fontId="14" fillId="0" borderId="0"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16" fillId="0" borderId="0" xfId="0" applyFont="1" applyAlignment="1" applyProtection="1">
      <alignment horizontal="center" vertical="center"/>
    </xf>
    <xf numFmtId="0" fontId="16" fillId="0" borderId="0" xfId="0" applyFont="1" applyAlignment="1">
      <alignment horizontal="center" vertical="center"/>
    </xf>
    <xf numFmtId="0" fontId="16" fillId="0" borderId="0" xfId="0" applyFont="1" applyAlignment="1">
      <alignment vertical="center"/>
    </xf>
    <xf numFmtId="0" fontId="0" fillId="0" borderId="0" xfId="0" applyAlignment="1">
      <alignment vertical="center"/>
    </xf>
    <xf numFmtId="0" fontId="47" fillId="0" borderId="11" xfId="0" applyFont="1" applyBorder="1" applyAlignment="1" applyProtection="1">
      <alignment horizontal="right" vertical="top"/>
    </xf>
    <xf numFmtId="0" fontId="47" fillId="0" borderId="0" xfId="0" applyFont="1" applyBorder="1" applyAlignment="1" applyProtection="1">
      <alignment horizontal="right" vertical="top" wrapText="1"/>
    </xf>
    <xf numFmtId="0" fontId="47" fillId="2" borderId="12" xfId="0" applyFont="1" applyFill="1" applyBorder="1" applyAlignment="1" applyProtection="1">
      <alignment vertical="top" wrapText="1"/>
    </xf>
    <xf numFmtId="0" fontId="47" fillId="0" borderId="14" xfId="0" applyFont="1" applyBorder="1" applyAlignment="1" applyProtection="1">
      <alignment vertical="top" wrapText="1"/>
    </xf>
    <xf numFmtId="168" fontId="47" fillId="5" borderId="11" xfId="0" applyNumberFormat="1" applyFont="1" applyFill="1" applyBorder="1" applyAlignment="1" applyProtection="1">
      <alignment vertical="top"/>
      <protection locked="0"/>
    </xf>
    <xf numFmtId="0" fontId="47" fillId="2" borderId="11" xfId="0" applyFont="1" applyFill="1" applyBorder="1" applyAlignment="1" applyProtection="1">
      <alignment vertical="top"/>
      <protection locked="0"/>
    </xf>
    <xf numFmtId="0" fontId="47" fillId="0" borderId="11" xfId="0" applyFont="1" applyBorder="1" applyAlignment="1" applyProtection="1">
      <alignment vertical="top"/>
      <protection locked="0"/>
    </xf>
    <xf numFmtId="168" fontId="47" fillId="0" borderId="11" xfId="0" applyNumberFormat="1" applyFont="1" applyFill="1" applyBorder="1" applyAlignment="1" applyProtection="1">
      <alignment vertical="top"/>
    </xf>
    <xf numFmtId="168" fontId="47" fillId="6" borderId="11" xfId="0" applyNumberFormat="1" applyFont="1" applyFill="1" applyBorder="1" applyAlignment="1" applyProtection="1">
      <alignment horizontal="center" vertical="top"/>
    </xf>
    <xf numFmtId="0" fontId="14" fillId="0" borderId="0" xfId="542" applyFont="1" applyAlignment="1" applyProtection="1">
      <protection locked="0"/>
    </xf>
    <xf numFmtId="0" fontId="7" fillId="0" borderId="0" xfId="539" applyAlignment="1" applyProtection="1"/>
    <xf numFmtId="0" fontId="27" fillId="8" borderId="0" xfId="539" applyFont="1" applyFill="1" applyAlignment="1" applyProtection="1">
      <alignment horizontal="centerContinuous"/>
    </xf>
    <xf numFmtId="0" fontId="7" fillId="0" borderId="0" xfId="539" applyProtection="1"/>
    <xf numFmtId="0" fontId="38" fillId="0" borderId="0" xfId="0" applyFont="1" applyProtection="1"/>
    <xf numFmtId="4" fontId="16" fillId="0" borderId="0" xfId="0" applyNumberFormat="1" applyFont="1" applyProtection="1"/>
    <xf numFmtId="0" fontId="25" fillId="0" borderId="0" xfId="0" applyFont="1" applyFill="1" applyAlignment="1">
      <alignment horizontal="center"/>
    </xf>
    <xf numFmtId="49" fontId="14" fillId="0" borderId="0" xfId="0" applyNumberFormat="1" applyFont="1" applyAlignment="1">
      <alignment horizontal="center"/>
    </xf>
    <xf numFmtId="0" fontId="14" fillId="0" borderId="0" xfId="0" applyFont="1" applyAlignment="1">
      <alignment horizontal="left"/>
    </xf>
    <xf numFmtId="49" fontId="16" fillId="0" borderId="0" xfId="0" applyNumberFormat="1" applyFont="1" applyAlignment="1">
      <alignment horizontal="center"/>
    </xf>
    <xf numFmtId="0" fontId="14" fillId="0" borderId="0" xfId="543" applyFont="1" applyProtection="1"/>
    <xf numFmtId="0" fontId="17" fillId="0" borderId="0" xfId="0" applyFont="1" applyFill="1" applyBorder="1" applyAlignment="1" applyProtection="1"/>
    <xf numFmtId="0" fontId="16" fillId="0" borderId="0" xfId="543" applyFont="1" applyAlignment="1" applyProtection="1">
      <alignment horizontal="left"/>
    </xf>
    <xf numFmtId="0" fontId="16" fillId="0" borderId="0" xfId="543" applyFont="1" applyFill="1" applyAlignment="1" applyProtection="1">
      <alignment horizontal="left"/>
    </xf>
    <xf numFmtId="0" fontId="16" fillId="0" borderId="15" xfId="0" applyFont="1" applyBorder="1" applyProtection="1"/>
    <xf numFmtId="0" fontId="16" fillId="0" borderId="11" xfId="0" applyFont="1" applyBorder="1" applyProtection="1"/>
    <xf numFmtId="2" fontId="30" fillId="0" borderId="11" xfId="0" applyNumberFormat="1" applyFont="1" applyBorder="1" applyProtection="1"/>
    <xf numFmtId="0" fontId="7" fillId="0" borderId="0" xfId="0" applyFont="1" applyProtection="1">
      <protection locked="0"/>
    </xf>
    <xf numFmtId="0" fontId="55" fillId="0" borderId="0" xfId="0" applyFont="1" applyAlignment="1">
      <alignment horizontal="center"/>
    </xf>
    <xf numFmtId="0" fontId="16" fillId="0" borderId="0" xfId="271"/>
    <xf numFmtId="0" fontId="14" fillId="0" borderId="0" xfId="271" applyFont="1"/>
    <xf numFmtId="0" fontId="16" fillId="0" borderId="0" xfId="271" applyFont="1"/>
    <xf numFmtId="0" fontId="16" fillId="0" borderId="0" xfId="271" applyFill="1"/>
    <xf numFmtId="0" fontId="16" fillId="0" borderId="0" xfId="271" applyFont="1" applyFill="1"/>
    <xf numFmtId="0" fontId="14" fillId="0" borderId="0" xfId="271" applyFont="1" applyFill="1"/>
    <xf numFmtId="0" fontId="16" fillId="0" borderId="0" xfId="271" applyAlignment="1">
      <alignment horizontal="left"/>
    </xf>
    <xf numFmtId="0" fontId="16" fillId="0" borderId="0" xfId="271" applyFill="1" applyAlignment="1">
      <alignment horizontal="left"/>
    </xf>
    <xf numFmtId="0" fontId="8" fillId="0" borderId="0" xfId="244" applyFill="1" applyBorder="1" applyProtection="1">
      <protection locked="0"/>
    </xf>
    <xf numFmtId="0" fontId="14" fillId="0" borderId="0" xfId="271" applyFont="1" applyProtection="1"/>
    <xf numFmtId="168" fontId="14" fillId="0" borderId="0" xfId="543" applyNumberFormat="1" applyFont="1" applyFill="1" applyBorder="1" applyAlignment="1" applyProtection="1">
      <alignment horizontal="center" vertical="center"/>
    </xf>
    <xf numFmtId="168" fontId="14" fillId="0" borderId="2" xfId="543" applyNumberFormat="1" applyFont="1" applyFill="1" applyBorder="1" applyAlignment="1" applyProtection="1">
      <alignment horizontal="center" vertical="center"/>
    </xf>
    <xf numFmtId="0" fontId="0" fillId="0" borderId="5" xfId="0" applyFill="1" applyBorder="1" applyProtection="1"/>
    <xf numFmtId="0" fontId="29" fillId="0" borderId="0" xfId="543" applyNumberFormat="1" applyFont="1" applyBorder="1" applyAlignment="1" applyProtection="1">
      <alignment horizontal="right" vertical="top" wrapText="1"/>
    </xf>
    <xf numFmtId="0" fontId="27" fillId="0" borderId="2" xfId="543" applyNumberFormat="1" applyFont="1" applyBorder="1" applyAlignment="1" applyProtection="1">
      <alignment horizontal="right" vertical="top" wrapText="1"/>
    </xf>
    <xf numFmtId="0" fontId="12" fillId="0" borderId="0" xfId="0" applyFont="1"/>
    <xf numFmtId="0" fontId="57" fillId="0" borderId="0" xfId="0" applyFont="1"/>
    <xf numFmtId="0" fontId="55" fillId="0" borderId="0" xfId="0" applyFont="1"/>
    <xf numFmtId="0" fontId="27" fillId="0" borderId="0" xfId="543" applyNumberFormat="1" applyFont="1" applyBorder="1" applyAlignment="1" applyProtection="1">
      <alignment horizontal="right" vertical="top" wrapText="1"/>
    </xf>
    <xf numFmtId="0" fontId="14" fillId="0" borderId="0" xfId="544" applyNumberFormat="1" applyFont="1" applyBorder="1" applyAlignment="1" applyProtection="1">
      <alignment horizontal="right" vertical="top" wrapText="1"/>
    </xf>
    <xf numFmtId="0" fontId="25"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right" vertical="top" wrapText="1"/>
    </xf>
    <xf numFmtId="0" fontId="14" fillId="0" borderId="0" xfId="0" applyFont="1" applyAlignment="1">
      <alignment horizontal="center"/>
    </xf>
    <xf numFmtId="10" fontId="0" fillId="0" borderId="0" xfId="0" applyNumberFormat="1" applyAlignment="1">
      <alignment horizontal="center"/>
    </xf>
    <xf numFmtId="3" fontId="0" fillId="0" borderId="0" xfId="0" applyNumberFormat="1"/>
    <xf numFmtId="168" fontId="14" fillId="0" borderId="0" xfId="0" applyNumberFormat="1" applyFont="1" applyAlignment="1">
      <alignment horizontal="center"/>
    </xf>
    <xf numFmtId="3" fontId="0" fillId="0" borderId="0" xfId="0" applyNumberFormat="1" applyAlignment="1">
      <alignment horizontal="center"/>
    </xf>
    <xf numFmtId="3" fontId="16" fillId="0" borderId="0" xfId="0" applyNumberFormat="1" applyFont="1"/>
    <xf numFmtId="3" fontId="16" fillId="0" borderId="0" xfId="0" applyNumberFormat="1" applyFont="1" applyAlignment="1">
      <alignment horizontal="center"/>
    </xf>
    <xf numFmtId="0" fontId="56" fillId="0" borderId="0" xfId="0" applyFont="1"/>
    <xf numFmtId="168" fontId="12" fillId="0" borderId="0" xfId="0" applyNumberFormat="1" applyFont="1"/>
    <xf numFmtId="10" fontId="12" fillId="0" borderId="0" xfId="0" applyNumberFormat="1" applyFont="1" applyAlignment="1">
      <alignment horizontal="center"/>
    </xf>
    <xf numFmtId="3" fontId="59" fillId="0" borderId="0" xfId="0" applyNumberFormat="1" applyFont="1"/>
    <xf numFmtId="3" fontId="12" fillId="0" borderId="0" xfId="0" applyNumberFormat="1" applyFont="1"/>
    <xf numFmtId="168" fontId="56" fillId="0" borderId="0" xfId="0" applyNumberFormat="1" applyFont="1"/>
    <xf numFmtId="168" fontId="56" fillId="0" borderId="0" xfId="0" applyNumberFormat="1" applyFont="1" applyAlignment="1">
      <alignment horizontal="center"/>
    </xf>
    <xf numFmtId="0" fontId="12" fillId="5" borderId="0" xfId="0" applyFont="1" applyFill="1" applyAlignment="1">
      <alignment horizontal="left"/>
    </xf>
    <xf numFmtId="0" fontId="12" fillId="5" borderId="0" xfId="0" applyFont="1" applyFill="1"/>
    <xf numFmtId="10" fontId="12" fillId="0" borderId="0" xfId="0" applyNumberFormat="1" applyFont="1"/>
    <xf numFmtId="172" fontId="12" fillId="0" borderId="0" xfId="0" applyNumberFormat="1" applyFont="1"/>
    <xf numFmtId="172" fontId="12" fillId="0" borderId="0" xfId="0" applyNumberFormat="1" applyFont="1" applyAlignment="1">
      <alignment horizontal="center"/>
    </xf>
    <xf numFmtId="0" fontId="12" fillId="0" borderId="6" xfId="0" applyFont="1" applyBorder="1"/>
    <xf numFmtId="10" fontId="12" fillId="0" borderId="6" xfId="0" applyNumberFormat="1" applyFont="1" applyBorder="1" applyAlignment="1">
      <alignment horizontal="center"/>
    </xf>
    <xf numFmtId="3" fontId="12" fillId="0" borderId="6" xfId="0" applyNumberFormat="1" applyFont="1" applyBorder="1"/>
    <xf numFmtId="10" fontId="16" fillId="0" borderId="0" xfId="0" applyNumberFormat="1" applyFont="1" applyAlignment="1">
      <alignment horizontal="center"/>
    </xf>
    <xf numFmtId="168" fontId="16" fillId="0" borderId="0" xfId="0" applyNumberFormat="1" applyFont="1" applyAlignment="1">
      <alignment horizontal="center"/>
    </xf>
    <xf numFmtId="0" fontId="16" fillId="5" borderId="0" xfId="0" applyFont="1" applyFill="1"/>
    <xf numFmtId="168" fontId="16" fillId="5" borderId="0" xfId="0" applyNumberFormat="1" applyFont="1" applyFill="1"/>
    <xf numFmtId="3" fontId="16" fillId="5" borderId="0" xfId="0" applyNumberFormat="1" applyFont="1" applyFill="1"/>
    <xf numFmtId="3" fontId="16" fillId="0" borderId="0" xfId="0" applyNumberFormat="1" applyFont="1" applyAlignment="1">
      <alignment vertical="top"/>
    </xf>
    <xf numFmtId="10" fontId="14" fillId="0" borderId="0" xfId="0" applyNumberFormat="1" applyFont="1" applyFill="1" applyAlignment="1">
      <alignment horizontal="center"/>
    </xf>
    <xf numFmtId="0" fontId="55" fillId="0" borderId="6" xfId="0" applyFont="1" applyBorder="1" applyAlignment="1">
      <alignment horizontal="center"/>
    </xf>
    <xf numFmtId="3" fontId="59" fillId="0" borderId="6" xfId="0" applyNumberFormat="1" applyFont="1" applyBorder="1"/>
    <xf numFmtId="3" fontId="16" fillId="5" borderId="6" xfId="0" applyNumberFormat="1" applyFont="1" applyFill="1" applyBorder="1"/>
    <xf numFmtId="172" fontId="16" fillId="0" borderId="0" xfId="0" applyNumberFormat="1" applyFont="1" applyAlignment="1">
      <alignment horizontal="center"/>
    </xf>
    <xf numFmtId="10" fontId="60" fillId="0" borderId="0" xfId="0" applyNumberFormat="1" applyFont="1" applyAlignment="1">
      <alignment horizontal="center"/>
    </xf>
    <xf numFmtId="172" fontId="16" fillId="0" borderId="0" xfId="0" applyNumberFormat="1" applyFont="1" applyFill="1" applyAlignment="1">
      <alignment horizontal="center"/>
    </xf>
    <xf numFmtId="4" fontId="16" fillId="0" borderId="0" xfId="271" applyNumberFormat="1" applyFont="1" applyAlignment="1" applyProtection="1">
      <alignment horizontal="left"/>
    </xf>
    <xf numFmtId="2" fontId="16" fillId="0" borderId="0" xfId="0" applyNumberFormat="1" applyFont="1" applyFill="1" applyAlignment="1">
      <alignment horizontal="center"/>
    </xf>
    <xf numFmtId="0" fontId="16" fillId="0" borderId="0" xfId="271" applyFont="1" applyAlignment="1" applyProtection="1">
      <alignment horizontal="center"/>
    </xf>
    <xf numFmtId="0" fontId="0" fillId="0" borderId="0" xfId="0" applyAlignment="1">
      <alignment horizontal="right"/>
    </xf>
    <xf numFmtId="0" fontId="16" fillId="0" borderId="0" xfId="0" applyFont="1" applyBorder="1" applyAlignment="1" applyProtection="1"/>
    <xf numFmtId="0" fontId="16" fillId="9" borderId="6" xfId="0" applyFont="1" applyFill="1" applyBorder="1" applyAlignment="1" applyProtection="1"/>
    <xf numFmtId="0" fontId="16" fillId="0" borderId="0" xfId="271" applyFont="1" applyProtection="1"/>
    <xf numFmtId="0" fontId="16" fillId="0" borderId="0" xfId="271" applyProtection="1"/>
    <xf numFmtId="0" fontId="16" fillId="0" borderId="0" xfId="271" applyBorder="1" applyProtection="1"/>
    <xf numFmtId="0" fontId="14" fillId="0" borderId="0" xfId="271" applyFont="1" applyBorder="1" applyProtection="1"/>
    <xf numFmtId="0" fontId="16" fillId="0" borderId="0" xfId="271" applyFont="1" applyBorder="1" applyProtection="1"/>
    <xf numFmtId="0" fontId="16" fillId="0" borderId="0" xfId="271" applyFont="1" applyFill="1" applyBorder="1" applyProtection="1"/>
    <xf numFmtId="0" fontId="16" fillId="0" borderId="4" xfId="271" applyFont="1" applyBorder="1" applyProtection="1"/>
    <xf numFmtId="0" fontId="16" fillId="0" borderId="6" xfId="271" applyFont="1" applyBorder="1" applyProtection="1"/>
    <xf numFmtId="0" fontId="30" fillId="0" borderId="0" xfId="0" applyFont="1" applyFill="1" applyBorder="1" applyProtection="1"/>
    <xf numFmtId="0" fontId="16" fillId="0" borderId="1" xfId="0" applyFont="1" applyBorder="1" applyProtection="1"/>
    <xf numFmtId="168" fontId="16" fillId="0" borderId="3" xfId="0" applyNumberFormat="1" applyFont="1" applyFill="1" applyBorder="1" applyAlignment="1" applyProtection="1">
      <alignment vertical="top"/>
    </xf>
    <xf numFmtId="168" fontId="16" fillId="0" borderId="4" xfId="0" applyNumberFormat="1" applyFont="1" applyFill="1" applyBorder="1" applyAlignment="1" applyProtection="1">
      <alignment vertical="top"/>
    </xf>
    <xf numFmtId="168" fontId="16" fillId="0" borderId="5" xfId="0" applyNumberFormat="1" applyFont="1" applyFill="1" applyBorder="1" applyAlignment="1" applyProtection="1">
      <alignment vertical="top"/>
    </xf>
    <xf numFmtId="168" fontId="16" fillId="0" borderId="8" xfId="0" applyNumberFormat="1" applyFont="1" applyFill="1" applyBorder="1" applyAlignment="1" applyProtection="1">
      <alignment vertical="top"/>
    </xf>
    <xf numFmtId="168" fontId="16" fillId="0" borderId="0" xfId="0" applyNumberFormat="1" applyFont="1" applyFill="1" applyBorder="1" applyAlignment="1" applyProtection="1">
      <alignment vertical="top"/>
    </xf>
    <xf numFmtId="0" fontId="16" fillId="0" borderId="0" xfId="0" applyNumberFormat="1" applyFont="1" applyFill="1" applyBorder="1" applyAlignment="1" applyProtection="1">
      <alignment horizontal="right" vertical="top"/>
    </xf>
    <xf numFmtId="0" fontId="16"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6" fillId="5" borderId="4" xfId="0" applyNumberFormat="1" applyFont="1" applyFill="1" applyBorder="1" applyAlignment="1" applyProtection="1">
      <alignment horizontal="left" vertical="top"/>
      <protection locked="0"/>
    </xf>
    <xf numFmtId="0" fontId="16" fillId="5" borderId="5" xfId="0" applyNumberFormat="1" applyFont="1" applyFill="1" applyBorder="1" applyAlignment="1" applyProtection="1">
      <alignment horizontal="left" vertical="top"/>
      <protection locked="0"/>
    </xf>
    <xf numFmtId="0" fontId="42" fillId="0" borderId="0" xfId="0" applyFont="1" applyFill="1" applyAlignment="1" applyProtection="1">
      <alignment horizontal="center"/>
    </xf>
    <xf numFmtId="0" fontId="16" fillId="0" borderId="0" xfId="271" applyFont="1" applyAlignment="1">
      <alignment horizontal="left"/>
    </xf>
    <xf numFmtId="0" fontId="16" fillId="0" borderId="0" xfId="271" applyFont="1" applyFill="1" applyAlignment="1" applyProtection="1"/>
    <xf numFmtId="0" fontId="16" fillId="0" borderId="0" xfId="0" applyFont="1" applyFill="1" applyBorder="1" applyAlignment="1" applyProtection="1"/>
    <xf numFmtId="4" fontId="42" fillId="0" borderId="0" xfId="0" applyNumberFormat="1" applyFont="1" applyAlignment="1" applyProtection="1">
      <alignment horizontal="center"/>
    </xf>
    <xf numFmtId="4" fontId="16" fillId="0" borderId="0" xfId="0" applyNumberFormat="1" applyFont="1" applyAlignment="1" applyProtection="1">
      <alignment horizontal="center"/>
    </xf>
    <xf numFmtId="4" fontId="0" fillId="0" borderId="0" xfId="0" applyNumberFormat="1" applyFill="1" applyProtection="1"/>
    <xf numFmtId="0" fontId="26" fillId="0" borderId="1" xfId="543" applyFont="1" applyBorder="1" applyAlignment="1" applyProtection="1">
      <alignment horizontal="left" vertical="top" wrapText="1"/>
    </xf>
    <xf numFmtId="0" fontId="26" fillId="0" borderId="12" xfId="543" applyFont="1" applyBorder="1" applyAlignment="1" applyProtection="1">
      <alignment horizontal="center" vertical="top" wrapText="1"/>
    </xf>
    <xf numFmtId="0" fontId="26" fillId="0" borderId="8" xfId="543" applyFont="1" applyBorder="1" applyAlignment="1" applyProtection="1">
      <alignment horizontal="left" vertical="top" wrapText="1"/>
    </xf>
    <xf numFmtId="0" fontId="21" fillId="3" borderId="4" xfId="271" applyFont="1" applyFill="1" applyBorder="1" applyAlignment="1" applyProtection="1">
      <alignment vertical="top" wrapText="1"/>
    </xf>
    <xf numFmtId="0" fontId="13" fillId="3" borderId="11" xfId="271" applyFont="1" applyFill="1" applyBorder="1" applyAlignment="1" applyProtection="1">
      <alignment vertical="top"/>
    </xf>
    <xf numFmtId="0" fontId="14" fillId="0" borderId="9" xfId="271" applyFont="1" applyBorder="1" applyAlignment="1" applyProtection="1">
      <alignment horizontal="center" wrapText="1"/>
    </xf>
    <xf numFmtId="0" fontId="21" fillId="3" borderId="4" xfId="271" applyFont="1" applyFill="1" applyBorder="1" applyAlignment="1" applyProtection="1">
      <alignment vertical="top" wrapText="1"/>
      <protection locked="0"/>
    </xf>
    <xf numFmtId="0" fontId="21" fillId="3" borderId="5" xfId="271" applyFont="1" applyFill="1" applyBorder="1" applyAlignment="1" applyProtection="1">
      <alignment vertical="top" wrapText="1"/>
      <protection locked="0"/>
    </xf>
    <xf numFmtId="0" fontId="14" fillId="0" borderId="13" xfId="271" applyFont="1" applyBorder="1" applyAlignment="1" applyProtection="1">
      <alignment horizontal="center" wrapText="1"/>
    </xf>
    <xf numFmtId="0" fontId="39" fillId="2" borderId="11" xfId="271" applyFont="1" applyFill="1" applyBorder="1" applyAlignment="1" applyProtection="1">
      <alignment horizontal="left" vertical="top" wrapText="1"/>
    </xf>
    <xf numFmtId="0" fontId="16" fillId="0" borderId="11" xfId="271" applyFont="1" applyBorder="1" applyAlignment="1" applyProtection="1">
      <alignment vertical="top" wrapText="1"/>
      <protection locked="0"/>
    </xf>
    <xf numFmtId="168" fontId="16" fillId="5" borderId="11" xfId="271" applyNumberFormat="1" applyFont="1" applyFill="1" applyBorder="1" applyAlignment="1" applyProtection="1">
      <alignment vertical="top" wrapText="1"/>
      <protection locked="0"/>
    </xf>
    <xf numFmtId="0" fontId="16" fillId="5" borderId="3" xfId="271" applyFont="1" applyFill="1" applyBorder="1" applyAlignment="1" applyProtection="1">
      <alignment vertical="top" wrapText="1"/>
      <protection locked="0"/>
    </xf>
    <xf numFmtId="0" fontId="16" fillId="5" borderId="11" xfId="271" applyFont="1" applyFill="1" applyBorder="1" applyAlignment="1" applyProtection="1">
      <alignment vertical="top" wrapText="1"/>
      <protection locked="0"/>
    </xf>
    <xf numFmtId="0" fontId="16" fillId="0" borderId="11" xfId="271" applyFont="1" applyBorder="1" applyAlignment="1" applyProtection="1">
      <alignment horizontal="right" vertical="top" wrapText="1"/>
    </xf>
    <xf numFmtId="168" fontId="16" fillId="0" borderId="11" xfId="271" applyNumberFormat="1" applyFont="1" applyFill="1" applyBorder="1" applyAlignment="1" applyProtection="1">
      <alignment vertical="top" wrapText="1"/>
    </xf>
    <xf numFmtId="0" fontId="14" fillId="0" borderId="11" xfId="271" applyFont="1" applyBorder="1" applyAlignment="1" applyProtection="1">
      <alignment horizontal="right" vertical="top" wrapText="1"/>
    </xf>
    <xf numFmtId="0" fontId="16" fillId="5" borderId="11" xfId="271" applyFont="1" applyFill="1" applyBorder="1" applyAlignment="1" applyProtection="1">
      <alignment horizontal="right" vertical="top" wrapText="1"/>
      <protection locked="0"/>
    </xf>
    <xf numFmtId="168" fontId="14" fillId="0" borderId="11" xfId="271" applyNumberFormat="1" applyFont="1" applyFill="1" applyBorder="1" applyAlignment="1" applyProtection="1">
      <alignment vertical="top" wrapText="1"/>
    </xf>
    <xf numFmtId="0" fontId="24" fillId="0" borderId="11" xfId="271" applyFont="1" applyBorder="1" applyAlignment="1" applyProtection="1">
      <alignment horizontal="right" vertical="top" wrapText="1"/>
    </xf>
    <xf numFmtId="0" fontId="16" fillId="0" borderId="11" xfId="271" applyFont="1" applyFill="1" applyBorder="1" applyAlignment="1" applyProtection="1">
      <alignment horizontal="right" vertical="top" wrapText="1"/>
    </xf>
    <xf numFmtId="0" fontId="21" fillId="0" borderId="0" xfId="271" applyFont="1" applyBorder="1" applyAlignment="1" applyProtection="1">
      <alignment horizontal="right" vertical="top" wrapText="1"/>
      <protection locked="0"/>
    </xf>
    <xf numFmtId="0" fontId="21" fillId="0" borderId="0" xfId="271" applyFont="1" applyBorder="1" applyAlignment="1" applyProtection="1">
      <alignment vertical="top" wrapText="1"/>
      <protection locked="0"/>
    </xf>
    <xf numFmtId="0" fontId="16" fillId="0" borderId="5" xfId="271" applyFont="1" applyBorder="1" applyAlignment="1" applyProtection="1">
      <alignment vertical="top" wrapText="1"/>
      <protection locked="0"/>
    </xf>
    <xf numFmtId="0" fontId="14" fillId="0" borderId="3" xfId="271" applyFont="1" applyBorder="1" applyAlignment="1" applyProtection="1">
      <alignment horizontal="left" vertical="top"/>
    </xf>
    <xf numFmtId="0" fontId="16" fillId="0" borderId="4" xfId="271" applyFont="1" applyBorder="1" applyAlignment="1" applyProtection="1">
      <alignment horizontal="left" vertical="top"/>
      <protection locked="0"/>
    </xf>
    <xf numFmtId="0" fontId="16" fillId="0" borderId="4" xfId="271" applyFont="1" applyBorder="1" applyAlignment="1" applyProtection="1">
      <alignment vertical="top" wrapText="1"/>
      <protection locked="0"/>
    </xf>
    <xf numFmtId="0" fontId="21" fillId="0" borderId="0" xfId="271" applyFont="1" applyBorder="1" applyAlignment="1" applyProtection="1">
      <alignment vertical="top" wrapText="1"/>
    </xf>
    <xf numFmtId="0" fontId="16" fillId="0" borderId="4" xfId="271" applyFont="1" applyBorder="1" applyAlignment="1" applyProtection="1">
      <alignment vertical="top" wrapText="1"/>
    </xf>
    <xf numFmtId="0" fontId="39" fillId="2" borderId="11" xfId="271" applyFont="1" applyFill="1" applyBorder="1" applyAlignment="1" applyProtection="1">
      <alignment horizontal="left" vertical="top" wrapText="1"/>
      <protection locked="0"/>
    </xf>
    <xf numFmtId="0" fontId="44" fillId="0" borderId="11" xfId="0" applyFont="1" applyBorder="1" applyAlignment="1" applyProtection="1">
      <alignment horizontal="right" vertical="top" wrapText="1"/>
    </xf>
    <xf numFmtId="0" fontId="53" fillId="0" borderId="0" xfId="542" applyProtection="1"/>
    <xf numFmtId="0" fontId="16" fillId="0" borderId="0" xfId="0" applyFont="1" applyFill="1" applyAlignment="1">
      <alignment horizontal="center"/>
    </xf>
    <xf numFmtId="0" fontId="16" fillId="0" borderId="0" xfId="271" applyFont="1" applyFill="1" applyAlignment="1">
      <alignment horizontal="left"/>
    </xf>
    <xf numFmtId="0" fontId="16" fillId="0" borderId="0" xfId="271" applyFont="1" applyBorder="1"/>
    <xf numFmtId="0" fontId="16" fillId="8" borderId="0" xfId="542" quotePrefix="1" applyFont="1" applyFill="1" applyAlignment="1" applyProtection="1">
      <alignment horizontal="left"/>
    </xf>
    <xf numFmtId="0" fontId="7" fillId="0" borderId="0" xfId="0" applyFont="1" applyAlignment="1" applyProtection="1">
      <alignment horizontal="left"/>
    </xf>
    <xf numFmtId="0" fontId="16" fillId="8" borderId="0" xfId="542" applyFont="1" applyFill="1" applyProtection="1"/>
    <xf numFmtId="0" fontId="24" fillId="8" borderId="0" xfId="542" applyFont="1" applyFill="1" applyAlignment="1" applyProtection="1"/>
    <xf numFmtId="0" fontId="44" fillId="0" borderId="11" xfId="271" applyFont="1" applyFill="1" applyBorder="1" applyAlignment="1" applyProtection="1">
      <alignment horizontal="right" vertical="top"/>
    </xf>
    <xf numFmtId="0" fontId="44" fillId="0" borderId="11" xfId="271" applyFont="1" applyFill="1" applyBorder="1" applyAlignment="1" applyProtection="1">
      <alignment horizontal="right" vertical="top" wrapText="1"/>
    </xf>
    <xf numFmtId="0" fontId="16" fillId="0" borderId="0" xfId="271" applyFont="1" applyFill="1" applyAlignment="1" applyProtection="1">
      <alignment horizontal="left" vertical="top"/>
    </xf>
    <xf numFmtId="0" fontId="16" fillId="0" borderId="0" xfId="271" applyNumberFormat="1" applyFont="1" applyFill="1" applyAlignment="1" applyProtection="1">
      <alignment horizontal="left" vertical="top"/>
    </xf>
    <xf numFmtId="0" fontId="14" fillId="0" borderId="0" xfId="271" applyFont="1" applyAlignment="1" applyProtection="1">
      <alignment horizontal="right"/>
    </xf>
    <xf numFmtId="0" fontId="15" fillId="0" borderId="0" xfId="271" applyFont="1" applyFill="1" applyBorder="1" applyAlignment="1" applyProtection="1">
      <alignment horizontal="center"/>
    </xf>
    <xf numFmtId="5" fontId="16" fillId="0" borderId="0" xfId="542" applyNumberFormat="1" applyFont="1" applyProtection="1"/>
    <xf numFmtId="1" fontId="16" fillId="0" borderId="15" xfId="271" applyNumberFormat="1" applyFont="1" applyBorder="1" applyProtection="1"/>
    <xf numFmtId="1" fontId="16" fillId="0" borderId="14" xfId="271" applyNumberFormat="1" applyFont="1" applyBorder="1" applyProtection="1"/>
    <xf numFmtId="0" fontId="15" fillId="0" borderId="6" xfId="271" applyFont="1" applyFill="1" applyBorder="1" applyAlignment="1" applyProtection="1">
      <alignment horizontal="left"/>
    </xf>
    <xf numFmtId="0" fontId="15" fillId="0" borderId="6" xfId="271" applyFont="1" applyFill="1" applyBorder="1" applyAlignment="1" applyProtection="1">
      <alignment horizontal="right"/>
    </xf>
    <xf numFmtId="165" fontId="16" fillId="0" borderId="0" xfId="271" applyNumberFormat="1" applyFont="1" applyProtection="1"/>
    <xf numFmtId="170" fontId="16" fillId="0" borderId="14" xfId="271" applyNumberFormat="1" applyFont="1" applyBorder="1" applyProtection="1"/>
    <xf numFmtId="1" fontId="14" fillId="0" borderId="11" xfId="271" applyNumberFormat="1" applyFont="1" applyBorder="1" applyProtection="1"/>
    <xf numFmtId="165" fontId="14" fillId="0" borderId="11" xfId="271" applyNumberFormat="1" applyFont="1" applyBorder="1" applyProtection="1"/>
    <xf numFmtId="3" fontId="47" fillId="0" borderId="11" xfId="0" applyNumberFormat="1" applyFont="1" applyBorder="1" applyAlignment="1" applyProtection="1">
      <alignment vertical="top" wrapText="1"/>
    </xf>
    <xf numFmtId="166" fontId="16" fillId="0" borderId="0" xfId="0" applyNumberFormat="1" applyFont="1" applyFill="1" applyBorder="1" applyAlignment="1" applyProtection="1"/>
    <xf numFmtId="0" fontId="0" fillId="0" borderId="0" xfId="0" applyAlignment="1" applyProtection="1">
      <protection locked="0"/>
    </xf>
    <xf numFmtId="0" fontId="16" fillId="0" borderId="0" xfId="271" applyFont="1" applyAlignment="1" applyProtection="1">
      <alignment horizontal="left"/>
    </xf>
    <xf numFmtId="49" fontId="0" fillId="0" borderId="0" xfId="0" applyNumberFormat="1" applyFill="1"/>
    <xf numFmtId="49" fontId="16" fillId="0" borderId="0" xfId="0" applyNumberFormat="1" applyFont="1" applyFill="1" applyAlignment="1">
      <alignment horizontal="center"/>
    </xf>
    <xf numFmtId="49" fontId="16" fillId="0" borderId="0" xfId="0" applyNumberFormat="1" applyFont="1" applyFill="1"/>
    <xf numFmtId="0" fontId="14" fillId="0" borderId="0" xfId="271" applyFont="1" applyFill="1" applyAlignment="1">
      <alignment horizontal="left"/>
    </xf>
    <xf numFmtId="0" fontId="12" fillId="0" borderId="0" xfId="0" applyFont="1" applyProtection="1">
      <protection locked="0"/>
    </xf>
    <xf numFmtId="0" fontId="12" fillId="0" borderId="0" xfId="271" applyFont="1" applyBorder="1" applyProtection="1">
      <protection locked="0"/>
    </xf>
    <xf numFmtId="0" fontId="12" fillId="0" borderId="11" xfId="253" applyFont="1" applyFill="1" applyBorder="1" applyAlignment="1" applyProtection="1">
      <alignment horizontal="center" wrapText="1"/>
      <protection locked="0"/>
    </xf>
    <xf numFmtId="168" fontId="12" fillId="0" borderId="0" xfId="271" applyNumberFormat="1" applyFont="1" applyBorder="1" applyProtection="1">
      <protection locked="0"/>
    </xf>
    <xf numFmtId="3" fontId="12" fillId="10" borderId="11" xfId="271" applyNumberFormat="1" applyFont="1" applyFill="1" applyBorder="1" applyProtection="1">
      <protection locked="0"/>
    </xf>
    <xf numFmtId="49" fontId="16" fillId="0" borderId="0" xfId="271" applyNumberFormat="1" applyFont="1"/>
    <xf numFmtId="4" fontId="16" fillId="0" borderId="0" xfId="271" applyNumberFormat="1" applyFont="1" applyFill="1" applyAlignment="1" applyProtection="1">
      <alignment horizontal="left"/>
    </xf>
    <xf numFmtId="0" fontId="0" fillId="0" borderId="0" xfId="0" applyFont="1" applyProtection="1"/>
    <xf numFmtId="0" fontId="20" fillId="0" borderId="1" xfId="0" applyFont="1" applyBorder="1" applyProtection="1"/>
    <xf numFmtId="0" fontId="7" fillId="0" borderId="2" xfId="0" applyFont="1" applyFill="1" applyBorder="1" applyAlignment="1" applyProtection="1">
      <alignment horizontal="left"/>
    </xf>
    <xf numFmtId="0" fontId="7" fillId="0" borderId="2" xfId="0" applyFont="1" applyBorder="1" applyProtection="1"/>
    <xf numFmtId="0" fontId="20" fillId="0" borderId="8" xfId="0" applyFont="1" applyBorder="1" applyProtection="1"/>
    <xf numFmtId="0" fontId="20" fillId="0" borderId="9" xfId="0" applyFont="1" applyBorder="1" applyProtection="1"/>
    <xf numFmtId="0" fontId="14" fillId="0" borderId="0" xfId="0" applyFont="1" applyBorder="1" applyAlignment="1" applyProtection="1">
      <alignment horizontal="left" vertical="top"/>
    </xf>
    <xf numFmtId="49" fontId="14" fillId="0" borderId="0" xfId="0" applyNumberFormat="1" applyFont="1" applyFill="1" applyAlignment="1">
      <alignment horizontal="center"/>
    </xf>
    <xf numFmtId="49" fontId="14" fillId="0" borderId="0" xfId="0" applyNumberFormat="1" applyFont="1" applyFill="1" applyAlignment="1" applyProtection="1">
      <alignment horizontal="center"/>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24" fillId="0" borderId="0" xfId="0" applyFont="1" applyFill="1"/>
    <xf numFmtId="172" fontId="16" fillId="5" borderId="0" xfId="0" applyNumberFormat="1" applyFont="1" applyFill="1" applyAlignment="1">
      <alignment horizontal="center"/>
    </xf>
    <xf numFmtId="1" fontId="16" fillId="0" borderId="0" xfId="0" applyNumberFormat="1" applyFont="1" applyFill="1" applyBorder="1" applyAlignment="1" applyProtection="1">
      <alignment horizontal="center"/>
    </xf>
    <xf numFmtId="0" fontId="14" fillId="0" borderId="0" xfId="271" applyFont="1" applyBorder="1" applyAlignment="1" applyProtection="1">
      <alignment horizontal="right"/>
    </xf>
    <xf numFmtId="165" fontId="14" fillId="0" borderId="0" xfId="271" applyNumberFormat="1" applyFont="1" applyBorder="1" applyAlignment="1" applyProtection="1">
      <alignment horizontal="center"/>
    </xf>
    <xf numFmtId="0" fontId="14" fillId="0" borderId="0" xfId="271" applyFont="1" applyBorder="1" applyAlignment="1" applyProtection="1">
      <alignment horizontal="center"/>
    </xf>
    <xf numFmtId="0" fontId="16" fillId="0" borderId="0" xfId="271" applyFont="1" applyFill="1" applyAlignment="1" applyProtection="1">
      <alignment horizontal="left"/>
      <protection locked="0"/>
    </xf>
    <xf numFmtId="0" fontId="16" fillId="0" borderId="0" xfId="0" applyFont="1" applyFill="1" applyAlignment="1" applyProtection="1">
      <alignment horizontal="left"/>
      <protection locked="0"/>
    </xf>
    <xf numFmtId="0" fontId="66" fillId="0" borderId="0" xfId="0" applyFont="1" applyBorder="1" applyAlignment="1" applyProtection="1">
      <alignment horizontal="left" vertical="center"/>
    </xf>
    <xf numFmtId="0" fontId="7" fillId="0" borderId="0" xfId="543" applyFont="1" applyAlignment="1" applyProtection="1">
      <alignment horizontal="center"/>
    </xf>
    <xf numFmtId="0" fontId="16" fillId="0" borderId="0" xfId="271" applyBorder="1"/>
    <xf numFmtId="0" fontId="16" fillId="0" borderId="0" xfId="271" applyFont="1" applyBorder="1" applyAlignment="1" applyProtection="1">
      <alignment horizontal="left"/>
    </xf>
    <xf numFmtId="9" fontId="15" fillId="0" borderId="8" xfId="543" applyNumberFormat="1" applyFont="1" applyBorder="1" applyAlignment="1" applyProtection="1">
      <alignment horizontal="center"/>
    </xf>
    <xf numFmtId="0" fontId="26" fillId="0" borderId="2" xfId="543" applyFont="1" applyBorder="1" applyAlignment="1" applyProtection="1">
      <alignment horizontal="center" vertical="top" wrapText="1"/>
    </xf>
    <xf numFmtId="49" fontId="37" fillId="0" borderId="0" xfId="0" applyNumberFormat="1" applyFont="1" applyFill="1" applyBorder="1" applyAlignment="1">
      <alignment horizontal="center"/>
    </xf>
    <xf numFmtId="49" fontId="37" fillId="0" borderId="0" xfId="0" applyNumberFormat="1" applyFont="1" applyFill="1" applyBorder="1" applyAlignment="1" applyProtection="1">
      <alignment horizontal="center"/>
    </xf>
    <xf numFmtId="0" fontId="27" fillId="0" borderId="7" xfId="543" applyFont="1" applyBorder="1" applyAlignment="1" applyProtection="1">
      <alignment horizontal="center" vertical="top"/>
    </xf>
    <xf numFmtId="0" fontId="14" fillId="0" borderId="0" xfId="0" applyFont="1" applyFill="1" applyProtection="1"/>
    <xf numFmtId="0" fontId="16" fillId="0" borderId="0" xfId="271" applyFont="1" applyFill="1" applyBorder="1" applyAlignment="1" applyProtection="1">
      <alignment horizontal="left"/>
    </xf>
    <xf numFmtId="0" fontId="42" fillId="0" borderId="0" xfId="271" applyFont="1" applyAlignment="1" applyProtection="1">
      <alignment horizontal="center"/>
    </xf>
    <xf numFmtId="49" fontId="16" fillId="0" borderId="0" xfId="271" applyNumberFormat="1" applyAlignment="1">
      <alignment horizontal="center"/>
    </xf>
    <xf numFmtId="0" fontId="44" fillId="0" borderId="11" xfId="271" applyFont="1" applyBorder="1" applyAlignment="1" applyProtection="1">
      <alignment horizontal="right" vertical="top"/>
    </xf>
    <xf numFmtId="0" fontId="44" fillId="0" borderId="0" xfId="0" applyFont="1" applyProtection="1"/>
    <xf numFmtId="5" fontId="70" fillId="0" borderId="11" xfId="541" applyNumberFormat="1" applyFont="1" applyFill="1" applyBorder="1" applyAlignment="1" applyProtection="1">
      <alignment horizontal="center"/>
    </xf>
    <xf numFmtId="5" fontId="70" fillId="43"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16" fillId="0" borderId="0" xfId="0" applyFont="1" applyBorder="1" applyAlignment="1" applyProtection="1">
      <alignment vertical="top" wrapText="1"/>
    </xf>
    <xf numFmtId="0" fontId="44" fillId="0" borderId="0" xfId="0" applyFont="1" applyBorder="1" applyAlignment="1" applyProtection="1">
      <alignment vertical="top" wrapText="1"/>
    </xf>
    <xf numFmtId="0" fontId="44" fillId="0" borderId="0" xfId="0" applyFont="1" applyBorder="1" applyAlignment="1" applyProtection="1">
      <alignment vertical="top"/>
    </xf>
    <xf numFmtId="0" fontId="44" fillId="2" borderId="0" xfId="0" applyFont="1" applyFill="1" applyBorder="1" applyAlignment="1" applyProtection="1">
      <alignment vertical="top" wrapText="1"/>
    </xf>
    <xf numFmtId="0" fontId="72" fillId="0" borderId="13" xfId="0" applyFont="1" applyBorder="1" applyAlignment="1" applyProtection="1">
      <alignment vertical="top" wrapText="1"/>
    </xf>
    <xf numFmtId="0" fontId="21" fillId="0" borderId="0" xfId="0" applyFont="1" applyBorder="1" applyAlignment="1" applyProtection="1">
      <alignment vertical="top" wrapText="1"/>
    </xf>
    <xf numFmtId="0" fontId="72" fillId="2" borderId="13" xfId="0" applyFont="1" applyFill="1" applyBorder="1" applyAlignment="1" applyProtection="1">
      <alignment vertical="top" wrapText="1"/>
    </xf>
    <xf numFmtId="0" fontId="72" fillId="0" borderId="0" xfId="0" applyFont="1" applyBorder="1" applyAlignment="1" applyProtection="1">
      <alignment vertical="top" wrapText="1"/>
    </xf>
    <xf numFmtId="0" fontId="72" fillId="2" borderId="0" xfId="0" applyFont="1" applyFill="1" applyBorder="1" applyAlignment="1" applyProtection="1">
      <alignment vertical="top" wrapText="1"/>
    </xf>
    <xf numFmtId="0" fontId="44" fillId="0" borderId="0" xfId="0" applyFont="1" applyBorder="1" applyAlignment="1" applyProtection="1">
      <alignment horizontal="right" vertical="top" wrapText="1"/>
    </xf>
    <xf numFmtId="168" fontId="44" fillId="5" borderId="6" xfId="0" applyNumberFormat="1" applyFont="1" applyFill="1" applyBorder="1" applyAlignment="1" applyProtection="1">
      <alignment horizontal="right" vertical="top" wrapText="1"/>
      <protection locked="0"/>
    </xf>
    <xf numFmtId="168" fontId="44" fillId="0" borderId="6" xfId="0" applyNumberFormat="1" applyFont="1" applyBorder="1" applyAlignment="1" applyProtection="1">
      <alignment horizontal="right" vertical="top" wrapText="1"/>
    </xf>
    <xf numFmtId="0" fontId="16" fillId="0" borderId="0" xfId="0" applyFont="1" applyAlignment="1">
      <alignment vertical="top"/>
    </xf>
    <xf numFmtId="0" fontId="14" fillId="0" borderId="0" xfId="0" applyFont="1" applyBorder="1" applyAlignment="1" applyProtection="1">
      <alignment horizontal="left" vertical="top" wrapText="1"/>
    </xf>
    <xf numFmtId="0" fontId="16" fillId="0" borderId="0" xfId="0" applyFont="1" applyBorder="1" applyAlignment="1" applyProtection="1">
      <alignment horizontal="right" vertical="top" wrapText="1"/>
    </xf>
    <xf numFmtId="0" fontId="16" fillId="0" borderId="0" xfId="0" applyFont="1" applyBorder="1" applyAlignment="1" applyProtection="1">
      <alignment horizontal="left" vertical="top"/>
    </xf>
    <xf numFmtId="10" fontId="16" fillId="5" borderId="6" xfId="0" applyNumberFormat="1" applyFont="1" applyFill="1" applyBorder="1" applyAlignment="1" applyProtection="1">
      <alignment horizontal="center" vertical="top" wrapText="1"/>
      <protection locked="0"/>
    </xf>
    <xf numFmtId="0" fontId="55" fillId="0" borderId="0" xfId="0" applyFont="1" applyBorder="1" applyAlignment="1" applyProtection="1">
      <alignment horizontal="left" vertical="center"/>
    </xf>
    <xf numFmtId="168" fontId="7" fillId="0" borderId="8"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0" fontId="14" fillId="0" borderId="2" xfId="543" applyFont="1" applyBorder="1" applyAlignment="1" applyProtection="1">
      <alignment horizontal="center"/>
    </xf>
    <xf numFmtId="0" fontId="0" fillId="0" borderId="0" xfId="543" applyNumberFormat="1" applyFont="1" applyProtection="1"/>
    <xf numFmtId="0" fontId="8" fillId="0" borderId="0" xfId="244" quotePrefix="1" applyAlignment="1" applyProtection="1">
      <alignment horizontal="left"/>
    </xf>
    <xf numFmtId="168" fontId="44" fillId="0" borderId="11" xfId="0" applyNumberFormat="1" applyFont="1" applyFill="1" applyBorder="1" applyAlignment="1" applyProtection="1">
      <alignment vertical="top" wrapText="1"/>
    </xf>
    <xf numFmtId="168" fontId="44" fillId="4" borderId="11" xfId="0" applyNumberFormat="1" applyFont="1" applyFill="1" applyBorder="1" applyAlignment="1" applyProtection="1">
      <alignment vertical="top" wrapText="1"/>
    </xf>
    <xf numFmtId="0" fontId="96" fillId="0" borderId="0" xfId="0" applyFont="1" applyBorder="1" applyAlignment="1" applyProtection="1">
      <alignment horizontal="left" vertical="top"/>
    </xf>
    <xf numFmtId="0" fontId="97" fillId="0" borderId="0" xfId="0" applyFont="1" applyBorder="1" applyAlignment="1" applyProtection="1">
      <alignment horizontal="left" vertical="top"/>
    </xf>
    <xf numFmtId="0" fontId="65" fillId="0" borderId="0" xfId="0" applyFont="1"/>
    <xf numFmtId="0" fontId="14" fillId="8" borderId="11" xfId="542" applyFont="1" applyFill="1" applyBorder="1" applyAlignment="1" applyProtection="1">
      <alignment horizontal="left"/>
    </xf>
    <xf numFmtId="0" fontId="14" fillId="8" borderId="11" xfId="542" applyFont="1" applyFill="1" applyBorder="1" applyAlignment="1" applyProtection="1">
      <alignment horizontal="center"/>
    </xf>
    <xf numFmtId="0" fontId="54" fillId="8" borderId="11" xfId="542" applyFont="1" applyFill="1" applyBorder="1" applyAlignment="1" applyProtection="1">
      <alignment horizontal="left"/>
    </xf>
    <xf numFmtId="0" fontId="54" fillId="0" borderId="11" xfId="542" applyFont="1" applyBorder="1" applyAlignment="1" applyProtection="1">
      <alignment horizontal="left"/>
    </xf>
    <xf numFmtId="0" fontId="21" fillId="0" borderId="0" xfId="271" applyFont="1" applyFill="1" applyBorder="1" applyAlignment="1" applyProtection="1">
      <alignment vertical="top" wrapText="1"/>
      <protection locked="0"/>
    </xf>
    <xf numFmtId="0" fontId="14" fillId="0" borderId="0" xfId="271" applyFont="1" applyFill="1" applyBorder="1" applyAlignment="1" applyProtection="1">
      <alignment horizontal="center" wrapText="1"/>
      <protection locked="0"/>
    </xf>
    <xf numFmtId="0" fontId="14" fillId="0" borderId="0" xfId="271" applyFont="1" applyBorder="1" applyAlignment="1" applyProtection="1">
      <alignment horizontal="center" wrapText="1"/>
      <protection locked="0"/>
    </xf>
    <xf numFmtId="0" fontId="16" fillId="0" borderId="0" xfId="271" applyFont="1" applyFill="1" applyBorder="1" applyAlignment="1" applyProtection="1">
      <alignment vertical="top" wrapText="1"/>
      <protection locked="0"/>
    </xf>
    <xf numFmtId="0" fontId="16" fillId="0" borderId="0" xfId="271" applyFont="1" applyBorder="1" applyAlignment="1" applyProtection="1">
      <alignment vertical="top" wrapText="1"/>
      <protection locked="0"/>
    </xf>
    <xf numFmtId="0" fontId="14" fillId="0" borderId="0" xfId="271" applyFont="1" applyFill="1" applyBorder="1" applyAlignment="1" applyProtection="1">
      <alignment vertical="top" wrapText="1"/>
      <protection locked="0"/>
    </xf>
    <xf numFmtId="0" fontId="14" fillId="0" borderId="0" xfId="271" applyFont="1" applyBorder="1" applyAlignment="1" applyProtection="1">
      <alignment vertical="top" wrapText="1"/>
      <protection locked="0"/>
    </xf>
    <xf numFmtId="0" fontId="14" fillId="0" borderId="8" xfId="271" applyFont="1" applyFill="1" applyBorder="1" applyAlignment="1" applyProtection="1">
      <alignment horizontal="center" wrapText="1"/>
      <protection locked="0"/>
    </xf>
    <xf numFmtId="0" fontId="16" fillId="0" borderId="8" xfId="271" applyFont="1" applyFill="1" applyBorder="1" applyAlignment="1" applyProtection="1">
      <alignment vertical="top" wrapText="1"/>
      <protection locked="0"/>
    </xf>
    <xf numFmtId="0" fontId="14" fillId="0" borderId="8" xfId="271" applyFont="1" applyFill="1" applyBorder="1" applyAlignment="1" applyProtection="1">
      <alignment vertical="top" wrapText="1"/>
      <protection locked="0"/>
    </xf>
    <xf numFmtId="0" fontId="16" fillId="0" borderId="8" xfId="271" applyFont="1" applyBorder="1" applyAlignment="1" applyProtection="1">
      <alignment vertical="top" wrapText="1"/>
      <protection locked="0"/>
    </xf>
    <xf numFmtId="0" fontId="16" fillId="0" borderId="0" xfId="0" applyFont="1" applyAlignment="1" applyProtection="1">
      <alignment horizontal="center"/>
    </xf>
    <xf numFmtId="0" fontId="16" fillId="0" borderId="0" xfId="0" applyFont="1" applyAlignment="1" applyProtection="1">
      <alignment horizontal="center"/>
    </xf>
    <xf numFmtId="0" fontId="7" fillId="0" borderId="0" xfId="0" applyFont="1" applyAlignment="1">
      <alignment horizontal="center"/>
    </xf>
    <xf numFmtId="0" fontId="7" fillId="0" borderId="0" xfId="0" applyFont="1" applyFill="1" applyAlignment="1">
      <alignment horizontal="center"/>
    </xf>
    <xf numFmtId="0" fontId="16" fillId="0" borderId="0" xfId="0" applyFont="1" applyAlignment="1" applyProtection="1">
      <alignment horizontal="center"/>
    </xf>
    <xf numFmtId="0" fontId="21" fillId="0" borderId="8" xfId="570" applyFont="1" applyBorder="1" applyAlignment="1" applyProtection="1">
      <alignment vertical="top" wrapText="1"/>
    </xf>
    <xf numFmtId="0" fontId="21" fillId="0" borderId="0" xfId="570" applyFont="1" applyBorder="1" applyAlignment="1" applyProtection="1">
      <alignment vertical="top" wrapText="1"/>
    </xf>
    <xf numFmtId="0" fontId="46" fillId="2" borderId="11" xfId="570" applyFont="1" applyFill="1" applyBorder="1" applyAlignment="1" applyProtection="1">
      <alignment horizontal="left" vertical="top" wrapText="1"/>
    </xf>
    <xf numFmtId="6" fontId="44" fillId="4" borderId="11" xfId="570" applyNumberFormat="1" applyFont="1" applyFill="1" applyBorder="1" applyAlignment="1" applyProtection="1">
      <alignmen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6" fontId="44" fillId="0" borderId="11" xfId="570" applyNumberFormat="1" applyFont="1" applyFill="1" applyBorder="1" applyAlignment="1" applyProtection="1">
      <alignment vertical="top" wrapText="1"/>
    </xf>
    <xf numFmtId="6" fontId="44" fillId="5" borderId="11" xfId="570" applyNumberFormat="1" applyFont="1" applyFill="1" applyBorder="1" applyAlignment="1" applyProtection="1">
      <alignment vertical="top" wrapText="1"/>
      <protection locked="0"/>
    </xf>
    <xf numFmtId="6" fontId="44" fillId="6" borderId="11" xfId="570" applyNumberFormat="1" applyFont="1" applyFill="1" applyBorder="1" applyAlignment="1" applyProtection="1">
      <alignment horizontal="center" vertical="top" wrapText="1"/>
    </xf>
    <xf numFmtId="0" fontId="44" fillId="0" borderId="11" xfId="570" applyFont="1" applyBorder="1" applyAlignment="1" applyProtection="1">
      <alignment horizontal="right" vertical="top" wrapText="1"/>
    </xf>
    <xf numFmtId="0" fontId="45" fillId="0" borderId="11" xfId="570" applyFont="1" applyBorder="1" applyAlignment="1" applyProtection="1">
      <alignment horizontal="right" vertical="top" wrapText="1"/>
    </xf>
    <xf numFmtId="0" fontId="44" fillId="0" borderId="11" xfId="570" applyFont="1" applyFill="1" applyBorder="1" applyAlignment="1" applyProtection="1">
      <alignment horizontal="right" vertical="top"/>
    </xf>
    <xf numFmtId="0" fontId="44" fillId="0" borderId="11" xfId="570" applyFont="1" applyFill="1" applyBorder="1" applyAlignment="1" applyProtection="1">
      <alignment horizontal="right" vertical="top" wrapText="1"/>
    </xf>
    <xf numFmtId="6" fontId="45" fillId="0" borderId="11" xfId="570" applyNumberFormat="1" applyFont="1" applyFill="1" applyBorder="1" applyAlignment="1" applyProtection="1">
      <alignment vertical="top" wrapText="1"/>
    </xf>
    <xf numFmtId="0" fontId="45" fillId="0" borderId="11" xfId="570" applyFont="1" applyFill="1" applyBorder="1" applyAlignment="1" applyProtection="1">
      <alignment horizontal="right" vertical="top" wrapText="1"/>
    </xf>
    <xf numFmtId="0" fontId="45" fillId="0" borderId="8" xfId="570" applyFont="1" applyBorder="1" applyAlignment="1" applyProtection="1">
      <alignment vertical="top" wrapText="1"/>
    </xf>
    <xf numFmtId="0" fontId="45" fillId="0" borderId="0" xfId="570" applyFont="1" applyBorder="1" applyAlignment="1" applyProtection="1">
      <alignment vertical="top" wrapText="1"/>
    </xf>
    <xf numFmtId="0" fontId="10" fillId="0" borderId="11" xfId="570" applyFont="1" applyBorder="1" applyAlignment="1" applyProtection="1">
      <alignment horizontal="right" vertical="top" wrapText="1"/>
    </xf>
    <xf numFmtId="0" fontId="45" fillId="0" borderId="0" xfId="570" applyFont="1" applyBorder="1" applyAlignment="1" applyProtection="1">
      <alignment horizontal="left" vertical="top"/>
    </xf>
    <xf numFmtId="6" fontId="44" fillId="0" borderId="0" xfId="570" applyNumberFormat="1" applyFont="1" applyBorder="1" applyAlignment="1" applyProtection="1">
      <alignment horizontal="left" vertical="top"/>
    </xf>
    <xf numFmtId="0" fontId="97" fillId="0" borderId="0" xfId="570" applyFont="1" applyBorder="1" applyAlignment="1" applyProtection="1">
      <alignment horizontal="left" vertical="top"/>
    </xf>
    <xf numFmtId="6" fontId="44" fillId="0" borderId="0" xfId="570" applyNumberFormat="1" applyFont="1" applyBorder="1" applyAlignment="1" applyProtection="1">
      <alignment vertical="top" wrapText="1"/>
    </xf>
    <xf numFmtId="6" fontId="45" fillId="0" borderId="11" xfId="570" applyNumberFormat="1" applyFont="1" applyBorder="1" applyAlignment="1" applyProtection="1">
      <alignment vertical="top" wrapText="1"/>
    </xf>
    <xf numFmtId="0" fontId="44" fillId="0" borderId="0" xfId="570" applyFont="1" applyBorder="1" applyAlignment="1" applyProtection="1">
      <alignment horizontal="left" vertical="top"/>
    </xf>
    <xf numFmtId="0" fontId="44" fillId="0" borderId="12" xfId="570" applyFont="1" applyBorder="1" applyAlignment="1" applyProtection="1">
      <alignment vertical="top" wrapText="1"/>
    </xf>
    <xf numFmtId="0" fontId="14" fillId="0" borderId="0" xfId="570" applyFont="1" applyBorder="1" applyAlignment="1" applyProtection="1">
      <alignment horizontal="left" vertical="top"/>
    </xf>
    <xf numFmtId="0" fontId="100" fillId="0" borderId="0" xfId="570" applyFont="1" applyBorder="1" applyAlignment="1" applyProtection="1">
      <alignment horizontal="left" vertical="top"/>
    </xf>
    <xf numFmtId="0" fontId="55" fillId="0" borderId="0" xfId="570" applyFont="1" applyFill="1" applyBorder="1" applyAlignment="1" applyProtection="1">
      <alignment horizontal="left" vertical="center"/>
    </xf>
    <xf numFmtId="0" fontId="22" fillId="0" borderId="0" xfId="570" applyFont="1" applyFill="1" applyBorder="1" applyAlignment="1" applyProtection="1">
      <alignment vertical="top" wrapText="1"/>
    </xf>
    <xf numFmtId="0" fontId="22" fillId="0" borderId="0" xfId="570" applyFont="1" applyBorder="1" applyAlignment="1" applyProtection="1">
      <alignment vertical="top" wrapText="1"/>
    </xf>
    <xf numFmtId="0" fontId="22" fillId="0" borderId="12" xfId="570" applyFont="1" applyBorder="1" applyAlignment="1" applyProtection="1">
      <alignment vertical="top" wrapText="1"/>
    </xf>
    <xf numFmtId="0" fontId="22" fillId="0" borderId="8" xfId="570" applyFont="1" applyBorder="1" applyAlignment="1" applyProtection="1">
      <alignment vertical="top" wrapText="1"/>
    </xf>
    <xf numFmtId="0" fontId="44" fillId="0" borderId="0" xfId="570" applyFont="1" applyFill="1" applyBorder="1" applyAlignment="1" applyProtection="1">
      <alignment vertical="top"/>
    </xf>
    <xf numFmtId="0" fontId="44" fillId="0" borderId="0" xfId="570" applyFont="1" applyFill="1" applyBorder="1" applyAlignment="1" applyProtection="1">
      <alignment vertical="top" wrapText="1"/>
    </xf>
    <xf numFmtId="168" fontId="44" fillId="0" borderId="0" xfId="570" applyNumberFormat="1" applyFont="1" applyFill="1" applyBorder="1" applyAlignment="1" applyProtection="1">
      <alignment horizontal="right" vertical="top" wrapText="1"/>
      <protection locked="0"/>
    </xf>
    <xf numFmtId="0" fontId="7" fillId="0" borderId="0" xfId="570" applyFont="1" applyFill="1" applyBorder="1" applyAlignment="1" applyProtection="1">
      <alignment vertical="top" wrapText="1"/>
    </xf>
    <xf numFmtId="0" fontId="7" fillId="0" borderId="0" xfId="570" applyFont="1" applyFill="1" applyBorder="1" applyAlignment="1">
      <alignment vertical="top"/>
    </xf>
    <xf numFmtId="0" fontId="44" fillId="0" borderId="0" xfId="570" applyFont="1" applyFill="1" applyBorder="1" applyAlignment="1" applyProtection="1">
      <alignment horizontal="right" vertical="top" wrapText="1"/>
    </xf>
    <xf numFmtId="0" fontId="14" fillId="0" borderId="0" xfId="570" applyFont="1" applyFill="1" applyBorder="1" applyAlignment="1" applyProtection="1">
      <alignment horizontal="left" vertical="top" wrapText="1"/>
    </xf>
    <xf numFmtId="168" fontId="44" fillId="0" borderId="0" xfId="570" applyNumberFormat="1" applyFont="1" applyFill="1" applyBorder="1" applyAlignment="1" applyProtection="1">
      <alignment horizontal="right" vertical="top" wrapText="1"/>
    </xf>
    <xf numFmtId="0" fontId="7" fillId="0" borderId="0" xfId="570" applyFont="1" applyFill="1" applyBorder="1" applyAlignment="1" applyProtection="1">
      <alignment horizontal="left" vertical="top" wrapText="1"/>
      <protection locked="0"/>
    </xf>
    <xf numFmtId="0" fontId="7" fillId="0" borderId="0" xfId="570" applyFont="1" applyFill="1" applyBorder="1" applyAlignment="1" applyProtection="1">
      <alignment horizontal="right" vertical="top" wrapText="1"/>
    </xf>
    <xf numFmtId="0" fontId="7" fillId="0" borderId="0" xfId="570" applyFont="1" applyFill="1" applyBorder="1" applyAlignment="1" applyProtection="1">
      <alignment horizontal="left" vertical="top"/>
    </xf>
    <xf numFmtId="0" fontId="14" fillId="0" borderId="0" xfId="570" applyFont="1" applyFill="1" applyBorder="1" applyAlignment="1" applyProtection="1">
      <alignment horizontal="left" vertical="top"/>
    </xf>
    <xf numFmtId="0" fontId="72" fillId="0" borderId="0" xfId="570" applyFont="1" applyBorder="1" applyAlignment="1" applyProtection="1">
      <alignment vertical="top" wrapText="1"/>
    </xf>
    <xf numFmtId="0" fontId="72" fillId="0" borderId="12" xfId="570" applyFont="1" applyBorder="1" applyAlignment="1" applyProtection="1">
      <alignment vertical="top" wrapText="1"/>
    </xf>
    <xf numFmtId="0" fontId="72" fillId="0" borderId="8" xfId="570" applyFont="1" applyBorder="1" applyAlignment="1" applyProtection="1">
      <alignment vertical="top" wrapText="1"/>
    </xf>
    <xf numFmtId="0" fontId="21" fillId="0" borderId="0" xfId="570" applyFont="1" applyFill="1" applyBorder="1" applyAlignment="1" applyProtection="1">
      <alignment vertical="top" wrapText="1"/>
    </xf>
    <xf numFmtId="0" fontId="7" fillId="0" borderId="0" xfId="570" applyFont="1" applyBorder="1" applyAlignment="1" applyProtection="1">
      <alignment horizontal="right" vertical="top" wrapText="1"/>
    </xf>
    <xf numFmtId="0" fontId="7" fillId="0" borderId="0" xfId="570" applyFont="1" applyBorder="1" applyAlignment="1" applyProtection="1">
      <alignment vertical="top" wrapText="1"/>
    </xf>
    <xf numFmtId="0" fontId="21" fillId="0" borderId="0" xfId="570" applyFont="1" applyBorder="1" applyAlignment="1" applyProtection="1">
      <alignment horizontal="right" vertical="top" wrapText="1"/>
    </xf>
    <xf numFmtId="0" fontId="72" fillId="0" borderId="0" xfId="570" applyFont="1" applyBorder="1" applyAlignment="1" applyProtection="1">
      <alignment horizontal="right" vertical="top" wrapText="1"/>
    </xf>
    <xf numFmtId="0" fontId="45" fillId="0" borderId="3" xfId="570" applyFont="1" applyBorder="1" applyAlignment="1" applyProtection="1">
      <alignment horizontal="left"/>
    </xf>
    <xf numFmtId="0" fontId="45" fillId="0" borderId="13" xfId="570" applyFont="1" applyBorder="1" applyAlignment="1" applyProtection="1">
      <alignment horizontal="center" wrapText="1"/>
    </xf>
    <xf numFmtId="0" fontId="45" fillId="0" borderId="13" xfId="570" applyFont="1" applyFill="1" applyBorder="1" applyAlignment="1" applyProtection="1">
      <alignment horizontal="center" wrapText="1"/>
    </xf>
    <xf numFmtId="0" fontId="45" fillId="0" borderId="8" xfId="570" applyFont="1" applyBorder="1" applyAlignment="1" applyProtection="1">
      <alignment horizontal="center" wrapText="1"/>
    </xf>
    <xf numFmtId="0" fontId="45" fillId="0" borderId="0" xfId="570" applyFont="1" applyBorder="1" applyAlignment="1" applyProtection="1">
      <alignment horizontal="center" wrapText="1"/>
    </xf>
    <xf numFmtId="0" fontId="7" fillId="0" borderId="0" xfId="570" applyFont="1"/>
    <xf numFmtId="0" fontId="7" fillId="0" borderId="0" xfId="570"/>
    <xf numFmtId="0" fontId="7" fillId="0" borderId="0" xfId="570" applyFill="1"/>
    <xf numFmtId="0" fontId="7" fillId="0" borderId="0" xfId="570" applyBorder="1" applyProtection="1"/>
    <xf numFmtId="0" fontId="13" fillId="0" borderId="0" xfId="570" applyFont="1" applyFill="1" applyBorder="1" applyAlignment="1">
      <alignment horizontal="center" vertical="center"/>
    </xf>
    <xf numFmtId="0" fontId="7" fillId="0" borderId="0" xfId="570" applyFont="1" applyFill="1"/>
    <xf numFmtId="0" fontId="14" fillId="0" borderId="0" xfId="570" applyFont="1"/>
    <xf numFmtId="0" fontId="7" fillId="0" borderId="1" xfId="570" applyBorder="1"/>
    <xf numFmtId="0" fontId="7" fillId="0" borderId="2" xfId="570" applyBorder="1"/>
    <xf numFmtId="0" fontId="7" fillId="0" borderId="8" xfId="570" applyBorder="1"/>
    <xf numFmtId="0" fontId="7" fillId="0" borderId="0" xfId="570" applyBorder="1"/>
    <xf numFmtId="0" fontId="7" fillId="0" borderId="9" xfId="570" applyBorder="1"/>
    <xf numFmtId="0" fontId="7" fillId="0" borderId="6" xfId="570" applyBorder="1"/>
    <xf numFmtId="0" fontId="15" fillId="0" borderId="0" xfId="570" applyFont="1"/>
    <xf numFmtId="0" fontId="7" fillId="0" borderId="7" xfId="570" applyBorder="1"/>
    <xf numFmtId="0" fontId="7" fillId="0" borderId="12" xfId="570" applyBorder="1"/>
    <xf numFmtId="0" fontId="7" fillId="0" borderId="10" xfId="570" applyBorder="1"/>
    <xf numFmtId="0" fontId="15" fillId="0" borderId="0" xfId="570" applyNumberFormat="1" applyFont="1" applyAlignment="1">
      <alignment vertical="top" wrapText="1"/>
    </xf>
    <xf numFmtId="0" fontId="7" fillId="0" borderId="0" xfId="570" applyFill="1" applyAlignment="1">
      <alignment horizontal="right"/>
    </xf>
    <xf numFmtId="0" fontId="7" fillId="0" borderId="0" xfId="570" applyFill="1" applyBorder="1"/>
    <xf numFmtId="0" fontId="7" fillId="0" borderId="0" xfId="570" applyFont="1" applyBorder="1" applyAlignment="1">
      <alignment wrapText="1"/>
    </xf>
    <xf numFmtId="0" fontId="7" fillId="0" borderId="0" xfId="570" applyFont="1" applyFill="1" applyAlignment="1">
      <alignment vertical="center"/>
    </xf>
    <xf numFmtId="0" fontId="7" fillId="0" borderId="0" xfId="570" applyFill="1" applyAlignment="1">
      <alignment vertical="center"/>
    </xf>
    <xf numFmtId="0" fontId="31" fillId="0" borderId="0" xfId="570" applyFont="1" applyFill="1" applyBorder="1" applyAlignment="1">
      <alignment vertical="center" wrapText="1"/>
    </xf>
    <xf numFmtId="0" fontId="25" fillId="0" borderId="0" xfId="570" applyFont="1" applyAlignment="1">
      <alignment vertical="top" wrapText="1"/>
    </xf>
    <xf numFmtId="0" fontId="7" fillId="0" borderId="0" xfId="570" applyFill="1" applyAlignment="1">
      <alignment wrapText="1"/>
    </xf>
    <xf numFmtId="0" fontId="14" fillId="0" borderId="0" xfId="570" applyFont="1" applyFill="1"/>
    <xf numFmtId="0" fontId="14" fillId="0" borderId="0" xfId="570" applyFont="1" applyFill="1" applyAlignment="1">
      <alignment horizontal="left" vertical="top"/>
    </xf>
    <xf numFmtId="0" fontId="14" fillId="0" borderId="0" xfId="570" applyFont="1" applyFill="1" applyAlignment="1">
      <alignment vertical="top" wrapText="1"/>
    </xf>
    <xf numFmtId="0" fontId="14" fillId="0" borderId="0" xfId="570" applyFont="1" applyAlignment="1">
      <alignment vertical="top" wrapText="1"/>
    </xf>
    <xf numFmtId="0" fontId="15" fillId="0" borderId="0" xfId="570" applyFont="1" applyAlignment="1">
      <alignment horizontal="left" vertical="top" wrapText="1"/>
    </xf>
    <xf numFmtId="164" fontId="7" fillId="0" borderId="0" xfId="570" applyNumberFormat="1" applyFill="1" applyBorder="1" applyAlignment="1">
      <alignment horizontal="right"/>
    </xf>
    <xf numFmtId="0" fontId="44" fillId="0" borderId="0" xfId="570" applyFont="1" applyFill="1" applyBorder="1" applyAlignment="1">
      <alignment vertical="top" wrapText="1"/>
    </xf>
    <xf numFmtId="0" fontId="7" fillId="0" borderId="0" xfId="570" applyBorder="1" applyAlignment="1"/>
    <xf numFmtId="168" fontId="7" fillId="0" borderId="0" xfId="570" applyNumberFormat="1" applyFill="1" applyBorder="1" applyAlignment="1">
      <alignment horizontal="right"/>
    </xf>
    <xf numFmtId="0" fontId="98" fillId="0" borderId="0" xfId="570" applyFont="1" applyFill="1" applyBorder="1" applyAlignment="1">
      <alignment horizontal="left" vertical="top" wrapText="1"/>
    </xf>
    <xf numFmtId="0" fontId="14" fillId="0" borderId="0" xfId="570" applyFont="1" applyBorder="1"/>
    <xf numFmtId="168" fontId="7" fillId="0" borderId="0" xfId="570" applyNumberFormat="1" applyFill="1" applyBorder="1" applyAlignment="1">
      <alignment wrapText="1"/>
    </xf>
    <xf numFmtId="0" fontId="7" fillId="0" borderId="0" xfId="570" applyFont="1" applyBorder="1"/>
    <xf numFmtId="0" fontId="12" fillId="0" borderId="0" xfId="0" applyFont="1" applyProtection="1"/>
    <xf numFmtId="0" fontId="12" fillId="0" borderId="11" xfId="253" applyFont="1" applyFill="1" applyBorder="1" applyAlignment="1" applyProtection="1">
      <alignment horizontal="center" wrapText="1"/>
    </xf>
    <xf numFmtId="0" fontId="12" fillId="0" borderId="0" xfId="253" applyFont="1" applyFill="1" applyBorder="1" applyAlignment="1" applyProtection="1">
      <alignment horizontal="center" wrapText="1"/>
    </xf>
    <xf numFmtId="3" fontId="12" fillId="0" borderId="11" xfId="271" applyNumberFormat="1" applyFont="1" applyFill="1" applyBorder="1" applyProtection="1"/>
    <xf numFmtId="3" fontId="12" fillId="0" borderId="0" xfId="271" applyNumberFormat="1" applyFont="1" applyProtection="1"/>
    <xf numFmtId="3" fontId="12" fillId="0" borderId="11" xfId="271" applyNumberFormat="1" applyFont="1" applyBorder="1" applyProtection="1"/>
    <xf numFmtId="3" fontId="12" fillId="0" borderId="0" xfId="271" applyNumberFormat="1" applyFont="1" applyBorder="1" applyProtection="1"/>
    <xf numFmtId="0" fontId="56" fillId="0" borderId="0" xfId="271" applyFont="1" applyAlignment="1" applyProtection="1">
      <alignment horizontal="left"/>
    </xf>
    <xf numFmtId="0" fontId="56" fillId="0" borderId="0" xfId="271" applyFont="1" applyAlignment="1" applyProtection="1">
      <alignment horizontal="right"/>
    </xf>
    <xf numFmtId="168" fontId="12" fillId="0" borderId="11" xfId="271" applyNumberFormat="1" applyFont="1" applyBorder="1" applyProtection="1"/>
    <xf numFmtId="168" fontId="12" fillId="0" borderId="0" xfId="271" applyNumberFormat="1" applyFont="1" applyBorder="1" applyProtection="1"/>
    <xf numFmtId="0" fontId="12" fillId="0" borderId="0" xfId="271" applyFont="1" applyProtection="1"/>
    <xf numFmtId="3" fontId="12" fillId="10" borderId="11" xfId="271" applyNumberFormat="1" applyFont="1" applyFill="1" applyBorder="1" applyAlignment="1" applyProtection="1">
      <alignment horizontal="center"/>
      <protection locked="0"/>
    </xf>
    <xf numFmtId="0" fontId="44" fillId="0" borderId="0" xfId="570" applyFont="1" applyBorder="1" applyAlignment="1">
      <alignment horizontal="left"/>
    </xf>
    <xf numFmtId="0" fontId="7" fillId="0" borderId="3" xfId="570" applyBorder="1"/>
    <xf numFmtId="0" fontId="7" fillId="5" borderId="3" xfId="570" applyFill="1" applyBorder="1"/>
    <xf numFmtId="0" fontId="7" fillId="0" borderId="0" xfId="570"/>
    <xf numFmtId="0" fontId="7" fillId="0" borderId="0" xfId="570" applyFont="1"/>
    <xf numFmtId="0" fontId="25" fillId="0" borderId="0" xfId="0" applyFont="1" applyAlignment="1" applyProtection="1">
      <alignment horizontal="center"/>
    </xf>
    <xf numFmtId="0" fontId="25" fillId="0" borderId="0" xfId="0" applyFont="1" applyFill="1" applyAlignment="1" applyProtection="1">
      <alignment horizontal="center"/>
    </xf>
    <xf numFmtId="0" fontId="14" fillId="0" borderId="0" xfId="0" applyFont="1" applyAlignment="1" applyProtection="1">
      <alignment horizontal="center"/>
    </xf>
    <xf numFmtId="0" fontId="16" fillId="0" borderId="0" xfId="0" applyFont="1" applyAlignment="1" applyProtection="1">
      <alignment horizontal="center"/>
    </xf>
    <xf numFmtId="0" fontId="0" fillId="0" borderId="0" xfId="0" applyFill="1"/>
    <xf numFmtId="0" fontId="7"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9"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7" fillId="0" borderId="0" xfId="0" applyFont="1" applyFill="1" applyBorder="1"/>
    <xf numFmtId="0" fontId="0" fillId="0" borderId="0" xfId="0" applyFont="1" applyFill="1" applyBorder="1" applyProtection="1"/>
    <xf numFmtId="0" fontId="14" fillId="0" borderId="0" xfId="0" applyFont="1" applyAlignment="1" applyProtection="1">
      <alignment horizontal="center"/>
    </xf>
    <xf numFmtId="0" fontId="16" fillId="0" borderId="0" xfId="0" applyFont="1" applyAlignment="1" applyProtection="1">
      <alignment horizontal="center"/>
    </xf>
    <xf numFmtId="0" fontId="98" fillId="0" borderId="0" xfId="0" applyFont="1" applyFill="1" applyBorder="1" applyAlignment="1">
      <alignment vertical="top" wrapText="1"/>
    </xf>
    <xf numFmtId="0" fontId="44" fillId="0" borderId="0" xfId="271" applyFont="1" applyAlignment="1" applyProtection="1">
      <alignment vertical="top" wrapText="1"/>
    </xf>
    <xf numFmtId="0" fontId="7" fillId="0" borderId="0" xfId="570"/>
    <xf numFmtId="0" fontId="7" fillId="0" borderId="0" xfId="570" applyFont="1" applyFill="1"/>
    <xf numFmtId="4" fontId="7" fillId="0" borderId="0" xfId="1193" applyNumberFormat="1" applyFont="1" applyFill="1" applyAlignment="1" applyProtection="1">
      <alignment horizontal="left" vertical="top" wrapText="1"/>
    </xf>
    <xf numFmtId="0" fontId="7" fillId="0" borderId="0" xfId="0" applyFont="1" applyFill="1" applyAlignment="1">
      <alignment horizontal="left" vertical="top" wrapText="1"/>
    </xf>
    <xf numFmtId="0" fontId="7" fillId="0" borderId="0" xfId="271" applyFont="1" applyAlignment="1">
      <alignment horizontal="left" vertical="top" wrapText="1"/>
    </xf>
    <xf numFmtId="0" fontId="7" fillId="0" borderId="0" xfId="0" applyFont="1" applyBorder="1" applyAlignment="1" applyProtection="1">
      <alignment horizontal="center"/>
    </xf>
    <xf numFmtId="0" fontId="7" fillId="0" borderId="0" xfId="0" applyFont="1" applyFill="1" applyAlignment="1">
      <alignment horizontal="left" vertical="top" wrapText="1"/>
    </xf>
    <xf numFmtId="0" fontId="16" fillId="0" borderId="0" xfId="0" applyFont="1" applyAlignment="1" applyProtection="1">
      <alignment horizontal="center"/>
    </xf>
    <xf numFmtId="0" fontId="7" fillId="0" borderId="0" xfId="271" applyFont="1" applyFill="1" applyAlignment="1">
      <alignment horizontal="left" vertical="top" wrapText="1"/>
    </xf>
    <xf numFmtId="0" fontId="7" fillId="0" borderId="0" xfId="0" applyFont="1" applyFill="1" applyAlignment="1" applyProtection="1">
      <alignment horizontal="left" vertical="top" wrapText="1"/>
    </xf>
    <xf numFmtId="0" fontId="14" fillId="0" borderId="12" xfId="543" applyFont="1" applyBorder="1" applyAlignment="1" applyProtection="1">
      <alignment horizontal="right"/>
    </xf>
    <xf numFmtId="0" fontId="26" fillId="0" borderId="0" xfId="543" applyFont="1" applyFill="1" applyBorder="1" applyAlignment="1" applyProtection="1">
      <alignment horizontal="center"/>
    </xf>
    <xf numFmtId="0" fontId="7" fillId="0" borderId="0" xfId="0" applyFont="1" applyAlignment="1">
      <alignment horizontal="left"/>
    </xf>
    <xf numFmtId="0" fontId="16" fillId="0" borderId="0" xfId="0" applyFont="1" applyAlignment="1" applyProtection="1">
      <alignment horizontal="center"/>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4" fillId="0" borderId="0" xfId="0" applyNumberFormat="1" applyFont="1" applyAlignment="1" applyProtection="1">
      <alignment horizontal="center"/>
    </xf>
    <xf numFmtId="0" fontId="14" fillId="0" borderId="0" xfId="0" applyFont="1" applyBorder="1" applyAlignment="1" applyProtection="1"/>
    <xf numFmtId="0" fontId="7" fillId="0" borderId="0" xfId="570"/>
    <xf numFmtId="4" fontId="7" fillId="0" borderId="0" xfId="570" applyNumberFormat="1" applyFont="1" applyFill="1" applyAlignment="1" applyProtection="1">
      <alignment horizontal="left"/>
    </xf>
    <xf numFmtId="4" fontId="7" fillId="0" borderId="0" xfId="570" applyNumberFormat="1" applyFont="1" applyFill="1" applyAlignment="1" applyProtection="1">
      <alignment horizontal="left"/>
    </xf>
    <xf numFmtId="0" fontId="7" fillId="0" borderId="0" xfId="570" applyFont="1" applyAlignment="1">
      <alignment horizontal="left" vertical="top" wrapText="1"/>
    </xf>
    <xf numFmtId="0" fontId="7" fillId="0" borderId="0" xfId="570" applyFont="1" applyFill="1" applyAlignment="1">
      <alignment horizontal="left" vertical="top" wrapText="1"/>
    </xf>
    <xf numFmtId="0" fontId="7" fillId="0" borderId="0" xfId="570" applyFont="1" applyBorder="1" applyAlignment="1">
      <alignment horizontal="left"/>
    </xf>
    <xf numFmtId="0" fontId="7" fillId="0" borderId="0" xfId="0" applyFont="1" applyAlignment="1">
      <alignment horizontal="left" vertical="top" wrapText="1"/>
    </xf>
    <xf numFmtId="0" fontId="7" fillId="0" borderId="0" xfId="0" applyFont="1" applyAlignment="1" applyProtection="1">
      <alignment horizontal="left" vertical="top" wrapText="1"/>
    </xf>
    <xf numFmtId="0" fontId="7" fillId="0" borderId="0" xfId="0" applyFont="1" applyAlignment="1">
      <alignment horizontal="left"/>
    </xf>
    <xf numFmtId="0" fontId="16" fillId="0" borderId="0" xfId="0" applyFont="1" applyAlignment="1" applyProtection="1">
      <alignment horizontal="center"/>
    </xf>
    <xf numFmtId="0" fontId="7" fillId="0" borderId="0" xfId="1193" applyFont="1" applyFill="1" applyAlignment="1" applyProtection="1">
      <alignment horizontal="left"/>
    </xf>
    <xf numFmtId="0" fontId="7" fillId="0" borderId="0" xfId="1193" applyFont="1" applyFill="1" applyAlignment="1">
      <alignment horizontal="left"/>
    </xf>
    <xf numFmtId="0" fontId="7" fillId="0" borderId="0" xfId="0" applyFont="1" applyBorder="1" applyAlignment="1">
      <alignment horizontal="left"/>
    </xf>
    <xf numFmtId="0" fontId="14" fillId="0" borderId="0" xfId="570" applyFont="1" applyBorder="1" applyAlignment="1" applyProtection="1">
      <alignment horizontal="left"/>
    </xf>
    <xf numFmtId="0" fontId="7" fillId="0" borderId="0" xfId="0" applyFont="1" applyBorder="1" applyAlignment="1">
      <alignment horizontal="left" vertical="top" wrapText="1"/>
    </xf>
    <xf numFmtId="0" fontId="36" fillId="0" borderId="0" xfId="1193" applyFont="1"/>
    <xf numFmtId="0" fontId="44" fillId="0" borderId="11" xfId="0" applyFont="1" applyBorder="1" applyAlignment="1" applyProtection="1">
      <alignment horizontal="right" vertical="center"/>
    </xf>
    <xf numFmtId="0" fontId="44" fillId="0" borderId="11" xfId="570" applyFont="1" applyBorder="1" applyAlignment="1" applyProtection="1">
      <alignment horizontal="right" vertical="top"/>
    </xf>
    <xf numFmtId="0" fontId="7" fillId="0" borderId="0" xfId="0" applyFont="1" applyFill="1" applyAlignment="1">
      <alignment horizontal="left" vertical="top" wrapText="1"/>
    </xf>
    <xf numFmtId="0" fontId="7" fillId="0" borderId="0" xfId="1193" applyFont="1" applyFill="1"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5" fillId="0" borderId="0" xfId="570" applyNumberFormat="1" applyFont="1" applyBorder="1" applyAlignment="1" applyProtection="1">
      <alignment horizontal="right" vertical="top"/>
    </xf>
    <xf numFmtId="0" fontId="16" fillId="0" borderId="0" xfId="0" applyFont="1" applyAlignment="1" applyProtection="1">
      <alignment horizontal="center"/>
    </xf>
    <xf numFmtId="0" fontId="7" fillId="0" borderId="0" xfId="0" applyFont="1" applyAlignment="1">
      <alignment vertical="top" wrapText="1"/>
    </xf>
    <xf numFmtId="0" fontId="16" fillId="0" borderId="0" xfId="0" applyFont="1" applyAlignment="1" applyProtection="1">
      <alignment horizontal="center"/>
    </xf>
    <xf numFmtId="168" fontId="16" fillId="0" borderId="0" xfId="0" applyNumberFormat="1" applyFont="1" applyFill="1" applyBorder="1" applyAlignment="1" applyProtection="1">
      <alignment horizontal="right"/>
    </xf>
    <xf numFmtId="168" fontId="16" fillId="0" borderId="28" xfId="540" applyNumberFormat="1" applyBorder="1" applyAlignment="1" applyProtection="1">
      <alignment horizontal="center"/>
    </xf>
    <xf numFmtId="168" fontId="16" fillId="0" borderId="29" xfId="540" applyNumberFormat="1" applyBorder="1" applyAlignment="1" applyProtection="1">
      <alignment horizontal="center"/>
    </xf>
    <xf numFmtId="168" fontId="16" fillId="0" borderId="30" xfId="540" applyNumberFormat="1" applyBorder="1" applyAlignment="1" applyProtection="1">
      <alignment horizontal="center"/>
    </xf>
    <xf numFmtId="168" fontId="16" fillId="0" borderId="31" xfId="540" applyNumberFormat="1" applyBorder="1" applyAlignment="1" applyProtection="1">
      <alignment horizontal="center"/>
    </xf>
    <xf numFmtId="168" fontId="16" fillId="0" borderId="32" xfId="540" applyNumberFormat="1" applyBorder="1" applyAlignment="1" applyProtection="1">
      <alignment horizontal="center"/>
    </xf>
    <xf numFmtId="168" fontId="16" fillId="0" borderId="33" xfId="540" applyNumberFormat="1" applyBorder="1" applyAlignment="1" applyProtection="1">
      <alignment horizontal="center"/>
    </xf>
    <xf numFmtId="168" fontId="16" fillId="0" borderId="34" xfId="540" applyNumberFormat="1" applyBorder="1" applyAlignment="1" applyProtection="1">
      <alignment horizontal="center"/>
    </xf>
    <xf numFmtId="168" fontId="16" fillId="0" borderId="35" xfId="540" applyNumberFormat="1" applyBorder="1" applyAlignment="1" applyProtection="1">
      <alignment horizontal="center"/>
    </xf>
    <xf numFmtId="168" fontId="16" fillId="0" borderId="36" xfId="540" applyNumberFormat="1" applyBorder="1" applyAlignment="1" applyProtection="1">
      <alignment horizontal="center"/>
    </xf>
    <xf numFmtId="168" fontId="16" fillId="0" borderId="37" xfId="540" applyNumberFormat="1" applyBorder="1" applyAlignment="1" applyProtection="1">
      <alignment horizontal="center"/>
    </xf>
    <xf numFmtId="168" fontId="16" fillId="0" borderId="38" xfId="540" applyNumberFormat="1" applyBorder="1" applyAlignment="1" applyProtection="1">
      <alignment horizontal="center"/>
    </xf>
    <xf numFmtId="168" fontId="16" fillId="0" borderId="39" xfId="540" applyNumberFormat="1" applyBorder="1" applyAlignment="1" applyProtection="1">
      <alignment horizontal="center"/>
    </xf>
    <xf numFmtId="168" fontId="16" fillId="0" borderId="40" xfId="540" applyNumberFormat="1" applyBorder="1" applyAlignment="1" applyProtection="1">
      <alignment horizontal="center"/>
    </xf>
    <xf numFmtId="168" fontId="16" fillId="0" borderId="0" xfId="540" applyNumberFormat="1" applyBorder="1" applyAlignment="1" applyProtection="1">
      <alignment horizontal="center"/>
    </xf>
    <xf numFmtId="168" fontId="16" fillId="0" borderId="14" xfId="540" applyNumberFormat="1" applyBorder="1" applyAlignment="1" applyProtection="1">
      <alignment horizontal="center"/>
    </xf>
    <xf numFmtId="168" fontId="16" fillId="0" borderId="41" xfId="540" applyNumberFormat="1" applyBorder="1" applyAlignment="1" applyProtection="1">
      <alignment horizontal="center"/>
    </xf>
    <xf numFmtId="168" fontId="16" fillId="0" borderId="42" xfId="540" applyNumberFormat="1" applyBorder="1" applyAlignment="1" applyProtection="1">
      <alignment horizontal="center"/>
    </xf>
    <xf numFmtId="168" fontId="16" fillId="0" borderId="43" xfId="540" applyNumberFormat="1" applyBorder="1" applyAlignment="1" applyProtection="1">
      <alignment horizontal="center"/>
    </xf>
    <xf numFmtId="168" fontId="16" fillId="0" borderId="44" xfId="540" applyNumberFormat="1" applyBorder="1" applyAlignment="1" applyProtection="1">
      <alignment horizontal="center"/>
    </xf>
    <xf numFmtId="0" fontId="7" fillId="0" borderId="0" xfId="0" applyFont="1" applyAlignment="1">
      <alignment horizontal="left" vertical="top" wrapText="1"/>
    </xf>
    <xf numFmtId="0" fontId="36" fillId="0" borderId="0" xfId="0" applyFont="1" applyAlignment="1">
      <alignment horizontal="left" vertical="top" wrapText="1"/>
    </xf>
    <xf numFmtId="0" fontId="7" fillId="0" borderId="0" xfId="0" applyFont="1" applyAlignment="1">
      <alignment horizontal="left"/>
    </xf>
    <xf numFmtId="0" fontId="7" fillId="0" borderId="0" xfId="0" applyFont="1" applyBorder="1" applyAlignment="1">
      <alignment vertical="top" wrapText="1"/>
    </xf>
    <xf numFmtId="0" fontId="7" fillId="0" borderId="0" xfId="570" applyAlignment="1">
      <alignment wrapText="1"/>
    </xf>
    <xf numFmtId="0" fontId="7" fillId="0" borderId="0" xfId="1193" applyFont="1" applyAlignment="1"/>
    <xf numFmtId="0" fontId="7" fillId="0" borderId="0" xfId="570" applyFont="1" applyAlignment="1">
      <alignment wrapText="1"/>
    </xf>
    <xf numFmtId="0" fontId="7" fillId="0" borderId="0" xfId="0" applyFont="1" applyAlignment="1">
      <alignment wrapText="1"/>
    </xf>
    <xf numFmtId="0" fontId="36" fillId="0" borderId="0" xfId="0" applyFont="1" applyFill="1" applyAlignment="1">
      <alignment vertical="top" wrapText="1"/>
    </xf>
    <xf numFmtId="0" fontId="36" fillId="0" borderId="0" xfId="0" applyFont="1" applyAlignment="1">
      <alignment horizontal="left" vertical="top"/>
    </xf>
    <xf numFmtId="0" fontId="36" fillId="0" borderId="0" xfId="0" applyFont="1" applyFill="1" applyAlignment="1">
      <alignment vertical="top"/>
    </xf>
    <xf numFmtId="0" fontId="7" fillId="0" borderId="0" xfId="1193" applyFont="1" applyAlignment="1">
      <alignment horizontal="left" vertical="top" wrapText="1"/>
    </xf>
    <xf numFmtId="4" fontId="7" fillId="0" borderId="0" xfId="570" applyNumberFormat="1" applyFont="1" applyFill="1" applyAlignment="1" applyProtection="1">
      <alignment horizontal="left"/>
    </xf>
    <xf numFmtId="0" fontId="7" fillId="0" borderId="0" xfId="570" applyFont="1" applyFill="1" applyAlignment="1">
      <alignment horizontal="left" vertical="top" wrapText="1"/>
    </xf>
    <xf numFmtId="0" fontId="8" fillId="0" borderId="0" xfId="244" quotePrefix="1" applyAlignment="1" applyProtection="1">
      <alignment horizontal="left"/>
    </xf>
    <xf numFmtId="4" fontId="7" fillId="0" borderId="0" xfId="1193" applyNumberFormat="1" applyFont="1" applyFill="1" applyAlignment="1" applyProtection="1">
      <alignment horizontal="left" vertical="top" wrapText="1"/>
    </xf>
    <xf numFmtId="0" fontId="7" fillId="0" borderId="0" xfId="1193" applyFont="1" applyFill="1" applyAlignment="1">
      <alignment horizontal="left" vertical="top" wrapText="1"/>
    </xf>
    <xf numFmtId="0" fontId="7" fillId="0" borderId="0" xfId="570" applyFont="1" applyAlignment="1">
      <alignment horizontal="left" vertical="top" wrapText="1"/>
    </xf>
    <xf numFmtId="0" fontId="7" fillId="0" borderId="0" xfId="570" applyFont="1" applyAlignment="1">
      <alignment horizontal="left"/>
    </xf>
    <xf numFmtId="0" fontId="7" fillId="0" borderId="0" xfId="1193" applyFont="1" applyAlignment="1" applyProtection="1">
      <alignment horizontal="left"/>
    </xf>
    <xf numFmtId="0" fontId="7" fillId="0" borderId="0" xfId="1193" applyFont="1" applyFill="1" applyAlignment="1" applyProtection="1">
      <alignment horizontal="left"/>
    </xf>
    <xf numFmtId="0" fontId="7" fillId="0" borderId="0" xfId="570" applyFont="1" applyAlignment="1" applyProtection="1">
      <alignment horizontal="center"/>
    </xf>
    <xf numFmtId="0" fontId="7" fillId="0" borderId="0" xfId="570" applyFont="1" applyProtection="1"/>
    <xf numFmtId="0" fontId="7" fillId="0" borderId="0" xfId="570" applyProtection="1"/>
    <xf numFmtId="0" fontId="7" fillId="0" borderId="0" xfId="570" applyFill="1" applyProtection="1"/>
    <xf numFmtId="0" fontId="25" fillId="0" borderId="0" xfId="570" applyFont="1" applyAlignment="1" applyProtection="1">
      <alignment horizontal="left"/>
    </xf>
    <xf numFmtId="0" fontId="25" fillId="0" borderId="0" xfId="570" applyFont="1" applyAlignment="1" applyProtection="1">
      <alignment horizontal="center"/>
    </xf>
    <xf numFmtId="0" fontId="14" fillId="0" borderId="0" xfId="570" applyFont="1" applyProtection="1"/>
    <xf numFmtId="49" fontId="14" fillId="0" borderId="0" xfId="570" applyNumberFormat="1" applyFont="1" applyAlignment="1" applyProtection="1">
      <alignment horizontal="center"/>
    </xf>
    <xf numFmtId="0" fontId="7" fillId="0" borderId="0" xfId="1193" applyFont="1"/>
    <xf numFmtId="0" fontId="42" fillId="0" borderId="0" xfId="570" applyFont="1" applyAlignment="1" applyProtection="1">
      <alignment horizontal="center"/>
    </xf>
    <xf numFmtId="0" fontId="7" fillId="5" borderId="6" xfId="570" applyFill="1" applyBorder="1" applyAlignment="1" applyProtection="1">
      <protection locked="0"/>
    </xf>
    <xf numFmtId="49" fontId="14" fillId="0" borderId="0" xfId="570" applyNumberFormat="1" applyFont="1" applyAlignment="1">
      <alignment horizontal="center"/>
    </xf>
    <xf numFmtId="0" fontId="7" fillId="0" borderId="0" xfId="570" applyFont="1" applyAlignment="1" applyProtection="1">
      <alignment horizontal="left"/>
    </xf>
    <xf numFmtId="0" fontId="7" fillId="0" borderId="0" xfId="570" applyFont="1" applyFill="1" applyAlignment="1" applyProtection="1">
      <alignment horizontal="center"/>
    </xf>
    <xf numFmtId="0" fontId="7" fillId="0" borderId="0" xfId="570" applyFont="1" applyFill="1" applyProtection="1"/>
    <xf numFmtId="0" fontId="7" fillId="0" borderId="0" xfId="1193" applyFont="1" applyAlignment="1">
      <alignment horizontal="left"/>
    </xf>
    <xf numFmtId="0" fontId="7" fillId="0" borderId="0" xfId="570" applyFont="1" applyAlignment="1">
      <alignment horizontal="center"/>
    </xf>
    <xf numFmtId="0" fontId="42" fillId="0" borderId="0" xfId="570" applyFont="1" applyFill="1" applyAlignment="1" applyProtection="1">
      <alignment horizontal="center"/>
    </xf>
    <xf numFmtId="0" fontId="7" fillId="0" borderId="0" xfId="570" applyFont="1" applyFill="1" applyAlignment="1">
      <alignment horizontal="center"/>
    </xf>
    <xf numFmtId="0" fontId="8" fillId="0" borderId="0" xfId="244" applyFont="1" applyAlignment="1" applyProtection="1">
      <alignment horizontal="center"/>
    </xf>
    <xf numFmtId="49" fontId="7" fillId="0" borderId="0" xfId="570" applyNumberFormat="1" applyFont="1" applyAlignment="1">
      <alignment horizontal="center"/>
    </xf>
    <xf numFmtId="0" fontId="7" fillId="0" borderId="0" xfId="570" applyFont="1" applyAlignment="1" applyProtection="1">
      <alignment horizontal="center" vertical="center"/>
    </xf>
    <xf numFmtId="0" fontId="7" fillId="0" borderId="0" xfId="570" applyFont="1" applyAlignment="1">
      <alignment horizontal="center" vertical="center"/>
    </xf>
    <xf numFmtId="0" fontId="7" fillId="0" borderId="0" xfId="570" applyFont="1" applyAlignment="1">
      <alignment vertical="center"/>
    </xf>
    <xf numFmtId="0" fontId="7" fillId="0" borderId="0" xfId="570" applyAlignment="1">
      <alignment vertical="center"/>
    </xf>
    <xf numFmtId="0" fontId="7" fillId="0" borderId="0" xfId="1193" applyFont="1" applyAlignment="1" applyProtection="1">
      <alignment horizontal="center"/>
    </xf>
    <xf numFmtId="0" fontId="7" fillId="0" borderId="0" xfId="1193"/>
    <xf numFmtId="0" fontId="7" fillId="0" borderId="0" xfId="1193" applyFont="1" applyBorder="1"/>
    <xf numFmtId="0" fontId="14" fillId="0" borderId="0" xfId="570" applyFont="1" applyAlignment="1" applyProtection="1">
      <alignment horizontal="center"/>
    </xf>
    <xf numFmtId="0" fontId="14" fillId="0" borderId="0" xfId="570" applyFont="1" applyBorder="1" applyAlignment="1" applyProtection="1"/>
    <xf numFmtId="0" fontId="7" fillId="0" borderId="0" xfId="570" applyFont="1" applyBorder="1" applyAlignment="1" applyProtection="1">
      <alignment horizontal="center"/>
    </xf>
    <xf numFmtId="0" fontId="7" fillId="0" borderId="0" xfId="570" applyFont="1" applyBorder="1" applyProtection="1"/>
    <xf numFmtId="0" fontId="14" fillId="0" borderId="0" xfId="570" applyFont="1" applyBorder="1" applyProtection="1"/>
    <xf numFmtId="0" fontId="7" fillId="0" borderId="0" xfId="570" applyFont="1" applyAlignment="1" applyProtection="1">
      <alignment horizontal="left" indent="4"/>
    </xf>
    <xf numFmtId="0" fontId="7" fillId="0" borderId="0" xfId="570" quotePrefix="1" applyFont="1" applyAlignment="1" applyProtection="1">
      <alignment horizontal="left"/>
    </xf>
    <xf numFmtId="0" fontId="25" fillId="0" borderId="0" xfId="570" applyFont="1" applyProtection="1"/>
    <xf numFmtId="0" fontId="7" fillId="0" borderId="0" xfId="1193" applyFont="1" applyFill="1" applyAlignment="1" applyProtection="1">
      <alignment horizontal="left"/>
      <protection locked="0"/>
    </xf>
    <xf numFmtId="0" fontId="7" fillId="0" borderId="0" xfId="570" applyFont="1" applyFill="1" applyAlignment="1" applyProtection="1">
      <alignment horizontal="left"/>
      <protection locked="0"/>
    </xf>
    <xf numFmtId="0" fontId="7" fillId="0" borderId="0" xfId="1193" applyFont="1" applyFill="1" applyBorder="1" applyAlignment="1" applyProtection="1">
      <alignment horizontal="left"/>
    </xf>
    <xf numFmtId="49" fontId="7" fillId="0" borderId="0" xfId="1193" applyNumberFormat="1" applyAlignment="1">
      <alignment horizontal="center"/>
    </xf>
    <xf numFmtId="0" fontId="42" fillId="0" borderId="0" xfId="1193" applyFont="1" applyAlignment="1" applyProtection="1">
      <alignment horizontal="center"/>
    </xf>
    <xf numFmtId="49" fontId="7" fillId="0" borderId="0" xfId="570" applyNumberFormat="1" applyFont="1" applyAlignment="1" applyProtection="1">
      <alignment horizontal="center"/>
    </xf>
    <xf numFmtId="0" fontId="7" fillId="0" borderId="0" xfId="570" applyFont="1" applyAlignment="1" applyProtection="1"/>
    <xf numFmtId="0" fontId="7" fillId="0" borderId="0" xfId="570" applyAlignment="1" applyProtection="1"/>
    <xf numFmtId="0" fontId="7" fillId="0" borderId="0" xfId="570" applyFont="1" applyAlignment="1" applyProtection="1">
      <alignment horizontal="left" vertical="top" wrapText="1"/>
    </xf>
    <xf numFmtId="0" fontId="25" fillId="0" borderId="0" xfId="570" applyFont="1" applyFill="1" applyAlignment="1">
      <alignment horizontal="center"/>
    </xf>
    <xf numFmtId="0" fontId="14" fillId="0" borderId="0" xfId="1193" applyFont="1" applyFill="1" applyAlignment="1">
      <alignment horizontal="left"/>
    </xf>
    <xf numFmtId="49" fontId="14" fillId="0" borderId="0" xfId="570" applyNumberFormat="1" applyFont="1" applyFill="1" applyAlignment="1" applyProtection="1">
      <alignment horizontal="center"/>
    </xf>
    <xf numFmtId="49" fontId="14" fillId="0" borderId="0" xfId="570" applyNumberFormat="1" applyFont="1" applyFill="1" applyAlignment="1">
      <alignment horizontal="center"/>
    </xf>
    <xf numFmtId="0" fontId="14" fillId="0" borderId="0" xfId="570" applyFont="1" applyAlignment="1">
      <alignment horizontal="left"/>
    </xf>
    <xf numFmtId="0" fontId="14" fillId="0" borderId="0" xfId="570" applyFont="1" applyAlignment="1" applyProtection="1">
      <alignment horizontal="left"/>
    </xf>
    <xf numFmtId="4" fontId="7" fillId="0" borderId="0" xfId="1193" applyNumberFormat="1" applyFont="1" applyAlignment="1" applyProtection="1">
      <alignment horizontal="left"/>
    </xf>
    <xf numFmtId="0" fontId="25" fillId="0" borderId="0" xfId="570" applyFont="1" applyFill="1" applyAlignment="1" applyProtection="1">
      <alignment horizontal="center"/>
    </xf>
    <xf numFmtId="0" fontId="14" fillId="0" borderId="0" xfId="570" quotePrefix="1" applyFont="1" applyAlignment="1" applyProtection="1">
      <alignment horizontal="center"/>
    </xf>
    <xf numFmtId="0" fontId="25" fillId="0" borderId="0" xfId="570" applyFont="1" applyBorder="1" applyAlignment="1" applyProtection="1">
      <alignment horizontal="center"/>
    </xf>
    <xf numFmtId="0" fontId="7" fillId="0" borderId="0" xfId="570" applyFont="1" applyBorder="1" applyAlignment="1" applyProtection="1">
      <alignment horizontal="left"/>
    </xf>
    <xf numFmtId="49" fontId="7" fillId="0" borderId="0" xfId="570" applyNumberFormat="1" applyProtection="1"/>
    <xf numFmtId="0" fontId="39" fillId="0" borderId="0" xfId="570" applyFont="1" applyAlignment="1" applyProtection="1">
      <alignment horizontal="left"/>
    </xf>
    <xf numFmtId="0" fontId="7" fillId="0" borderId="0" xfId="570" applyFont="1" applyFill="1" applyBorder="1" applyProtection="1"/>
    <xf numFmtId="49" fontId="7" fillId="0" borderId="0" xfId="570" applyNumberFormat="1" applyFill="1" applyProtection="1"/>
    <xf numFmtId="0" fontId="7" fillId="0" borderId="0" xfId="570" applyFont="1" applyFill="1" applyAlignment="1" applyProtection="1">
      <alignment horizontal="left" vertical="top" wrapText="1"/>
    </xf>
    <xf numFmtId="49" fontId="7" fillId="0" borderId="0" xfId="570" applyNumberFormat="1" applyFont="1" applyProtection="1"/>
    <xf numFmtId="49" fontId="7" fillId="0" borderId="0" xfId="570" applyNumberFormat="1" applyFont="1" applyFill="1" applyProtection="1"/>
    <xf numFmtId="0" fontId="7" fillId="0" borderId="0" xfId="570" applyFont="1" applyFill="1" applyAlignment="1" applyProtection="1">
      <alignment horizontal="left"/>
    </xf>
    <xf numFmtId="4" fontId="42" fillId="0" borderId="0" xfId="570" applyNumberFormat="1" applyFont="1" applyAlignment="1" applyProtection="1">
      <alignment horizontal="center"/>
    </xf>
    <xf numFmtId="4" fontId="7" fillId="0" borderId="0" xfId="570" applyNumberFormat="1" applyFont="1" applyAlignment="1" applyProtection="1">
      <alignment horizontal="center"/>
    </xf>
    <xf numFmtId="4" fontId="7" fillId="0" borderId="0" xfId="570" applyNumberFormat="1" applyFont="1" applyProtection="1"/>
    <xf numFmtId="4" fontId="7" fillId="0" borderId="0" xfId="570" applyNumberFormat="1" applyFill="1" applyProtection="1"/>
    <xf numFmtId="49" fontId="14" fillId="0" borderId="0" xfId="570" applyNumberFormat="1" applyFont="1" applyAlignment="1" applyProtection="1">
      <alignment horizontal="left"/>
    </xf>
    <xf numFmtId="49" fontId="37" fillId="0" borderId="0" xfId="570" applyNumberFormat="1" applyFont="1" applyFill="1" applyBorder="1" applyAlignment="1" applyProtection="1">
      <alignment horizontal="center"/>
    </xf>
    <xf numFmtId="49" fontId="37" fillId="0" borderId="0" xfId="570" applyNumberFormat="1" applyFont="1" applyFill="1" applyBorder="1" applyAlignment="1">
      <alignment horizontal="center"/>
    </xf>
    <xf numFmtId="0" fontId="25" fillId="0" borderId="0" xfId="570" applyFont="1" applyBorder="1" applyAlignment="1" applyProtection="1">
      <alignment horizontal="left"/>
    </xf>
    <xf numFmtId="0" fontId="25" fillId="0" borderId="0" xfId="570" applyFont="1" applyFill="1" applyAlignment="1">
      <alignment horizontal="left"/>
    </xf>
    <xf numFmtId="0" fontId="37" fillId="0" borderId="0" xfId="570" applyFont="1" applyFill="1" applyAlignment="1">
      <alignment horizontal="left"/>
    </xf>
    <xf numFmtId="0" fontId="8" fillId="0" borderId="0" xfId="244" applyNumberFormat="1" applyFill="1" applyAlignment="1" applyProtection="1">
      <alignment horizontal="left"/>
      <protection locked="0"/>
    </xf>
    <xf numFmtId="0" fontId="36" fillId="0" borderId="0" xfId="0" applyFont="1" applyAlignment="1">
      <alignment horizontal="left" vertical="top" wrapText="1"/>
    </xf>
    <xf numFmtId="0" fontId="44" fillId="0" borderId="11" xfId="0" applyFont="1" applyFill="1" applyBorder="1" applyAlignment="1" applyProtection="1">
      <alignment horizontal="right" vertical="top" wrapText="1"/>
      <protection locked="0"/>
    </xf>
    <xf numFmtId="168" fontId="47" fillId="45" borderId="11" xfId="0" applyNumberFormat="1" applyFont="1" applyFill="1" applyBorder="1" applyAlignment="1" applyProtection="1">
      <alignment vertical="top" wrapText="1"/>
    </xf>
    <xf numFmtId="0" fontId="7" fillId="45" borderId="11" xfId="271" applyFont="1" applyFill="1" applyBorder="1" applyAlignment="1" applyProtection="1">
      <alignment horizontal="right" vertical="top" wrapText="1"/>
      <protection locked="0"/>
    </xf>
    <xf numFmtId="0" fontId="7" fillId="0" borderId="11" xfId="271" applyFont="1" applyFill="1" applyBorder="1" applyAlignment="1" applyProtection="1">
      <alignment horizontal="right" vertical="top" wrapText="1"/>
    </xf>
    <xf numFmtId="0" fontId="7" fillId="0" borderId="11" xfId="271" applyFont="1" applyBorder="1" applyAlignment="1" applyProtection="1">
      <alignment horizontal="right" vertical="top" wrapText="1"/>
    </xf>
    <xf numFmtId="0" fontId="15" fillId="0" borderId="0" xfId="570" applyFont="1" applyBorder="1" applyAlignment="1">
      <alignment horizontal="left"/>
    </xf>
    <xf numFmtId="0" fontId="96" fillId="0" borderId="0" xfId="0" applyFont="1" applyBorder="1"/>
    <xf numFmtId="0" fontId="7" fillId="0" borderId="0" xfId="0" applyFont="1" applyFill="1" applyAlignment="1">
      <alignment vertical="top" wrapText="1"/>
    </xf>
    <xf numFmtId="0" fontId="108" fillId="0" borderId="0" xfId="0" applyFont="1" applyBorder="1" applyAlignment="1" applyProtection="1">
      <alignment horizontal="left" vertical="top"/>
    </xf>
    <xf numFmtId="0" fontId="109" fillId="0" borderId="0" xfId="0" applyFont="1" applyBorder="1" applyAlignment="1" applyProtection="1">
      <alignment horizontal="left" vertical="top"/>
    </xf>
    <xf numFmtId="0" fontId="0" fillId="46" borderId="0" xfId="0" applyFill="1" applyProtection="1"/>
    <xf numFmtId="0" fontId="7" fillId="46" borderId="0" xfId="0" applyFont="1" applyFill="1" applyProtection="1"/>
    <xf numFmtId="0" fontId="26" fillId="0" borderId="0" xfId="0" applyFont="1" applyFill="1" applyProtection="1"/>
    <xf numFmtId="168" fontId="15"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7" fillId="0" borderId="0" xfId="1193" applyFont="1" applyFill="1" applyAlignment="1">
      <alignment horizontal="left" vertical="top" wrapText="1"/>
    </xf>
    <xf numFmtId="0" fontId="7" fillId="0" borderId="0" xfId="570" applyFont="1" applyAlignment="1">
      <alignment vertical="top" wrapText="1"/>
    </xf>
    <xf numFmtId="0" fontId="7" fillId="5" borderId="6" xfId="570" applyFill="1" applyBorder="1" applyAlignment="1" applyProtection="1">
      <alignment horizontal="left"/>
      <protection locked="0"/>
    </xf>
    <xf numFmtId="0" fontId="14" fillId="0" borderId="10" xfId="0" applyFont="1" applyBorder="1" applyAlignment="1" applyProtection="1">
      <alignment horizontal="right"/>
    </xf>
    <xf numFmtId="168" fontId="44" fillId="5" borderId="11" xfId="0" applyNumberFormat="1" applyFont="1" applyFill="1" applyBorder="1" applyAlignment="1" applyProtection="1">
      <alignment vertical="top" wrapText="1"/>
    </xf>
    <xf numFmtId="0" fontId="7" fillId="0" borderId="0" xfId="271" applyNumberFormat="1" applyFont="1" applyFill="1" applyAlignment="1" applyProtection="1">
      <alignment horizontal="left" vertical="top"/>
    </xf>
    <xf numFmtId="0" fontId="7" fillId="0" borderId="0" xfId="271" applyNumberFormat="1" applyFont="1" applyFill="1" applyBorder="1" applyAlignment="1" applyProtection="1">
      <alignment horizontal="left" vertical="top"/>
    </xf>
    <xf numFmtId="0" fontId="16" fillId="0" borderId="0" xfId="271" applyNumberFormat="1" applyFont="1" applyFill="1" applyBorder="1" applyAlignment="1" applyProtection="1">
      <alignment horizontal="left" vertical="top"/>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Alignment="1"/>
    <xf numFmtId="0" fontId="7" fillId="0" borderId="0" xfId="0" applyFont="1" applyAlignment="1">
      <alignment vertical="top"/>
    </xf>
    <xf numFmtId="0" fontId="7" fillId="0" borderId="3" xfId="0" applyFont="1" applyFill="1" applyBorder="1" applyProtection="1"/>
    <xf numFmtId="0" fontId="44" fillId="0" borderId="0" xfId="570" applyFont="1" applyBorder="1" applyAlignment="1"/>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Border="1" applyAlignment="1" applyProtection="1">
      <alignment vertical="top" wrapText="1"/>
    </xf>
    <xf numFmtId="0" fontId="7" fillId="0" borderId="0" xfId="0" applyFont="1" applyBorder="1" applyAlignment="1" applyProtection="1">
      <alignment vertical="top"/>
    </xf>
    <xf numFmtId="0" fontId="7" fillId="0" borderId="0" xfId="0" applyFont="1" applyBorder="1" applyAlignment="1" applyProtection="1">
      <alignment horizontal="left" vertical="top" wrapText="1"/>
    </xf>
    <xf numFmtId="0" fontId="7" fillId="0" borderId="0" xfId="0" applyFont="1" applyBorder="1" applyAlignment="1" applyProtection="1">
      <alignment horizontal="left" vertical="top"/>
    </xf>
    <xf numFmtId="0" fontId="7" fillId="0" borderId="0" xfId="0" applyFont="1" applyAlignment="1" applyProtection="1">
      <alignment horizontal="left" vertical="top"/>
    </xf>
    <xf numFmtId="0" fontId="7" fillId="0" borderId="0" xfId="570" applyFont="1" applyBorder="1" applyAlignment="1">
      <alignment horizontal="left" vertical="top" wrapText="1"/>
    </xf>
    <xf numFmtId="0" fontId="37" fillId="0" borderId="0" xfId="570" applyFont="1" applyFill="1"/>
    <xf numFmtId="4" fontId="7" fillId="0" borderId="0" xfId="1193" applyNumberFormat="1" applyFont="1" applyFill="1" applyAlignment="1" applyProtection="1">
      <alignment vertical="top" wrapText="1"/>
    </xf>
    <xf numFmtId="0" fontId="14" fillId="0" borderId="16" xfId="271" applyFont="1" applyFill="1" applyBorder="1" applyAlignment="1" applyProtection="1"/>
    <xf numFmtId="0" fontId="51" fillId="0" borderId="0" xfId="570" applyFont="1" applyProtection="1"/>
    <xf numFmtId="0" fontId="31" fillId="0" borderId="0" xfId="570" applyFont="1" applyBorder="1" applyProtection="1"/>
    <xf numFmtId="0" fontId="7" fillId="0" borderId="0" xfId="0" applyFont="1" applyBorder="1" applyAlignment="1" applyProtection="1">
      <protection locked="0"/>
    </xf>
    <xf numFmtId="0" fontId="7" fillId="0" borderId="0" xfId="0" applyFont="1" applyFill="1" applyAlignment="1" applyProtection="1">
      <alignment horizontal="left" vertical="top"/>
    </xf>
    <xf numFmtId="0" fontId="7" fillId="0" borderId="0" xfId="0" applyFont="1" applyFill="1" applyAlignment="1" applyProtection="1"/>
    <xf numFmtId="0" fontId="7" fillId="0" borderId="0" xfId="570" applyFont="1" applyBorder="1" applyAlignment="1">
      <alignment vertical="top" wrapText="1"/>
    </xf>
    <xf numFmtId="0" fontId="7" fillId="0" borderId="0" xfId="570" applyFont="1" applyBorder="1" applyAlignment="1">
      <alignment vertical="top"/>
    </xf>
    <xf numFmtId="0" fontId="0" fillId="0" borderId="0" xfId="0" applyAlignment="1" applyProtection="1"/>
    <xf numFmtId="0" fontId="7" fillId="0" borderId="0" xfId="1193" applyFont="1" applyFill="1" applyBorder="1" applyAlignment="1" applyProtection="1">
      <alignment horizontal="left" vertical="top" wrapText="1"/>
    </xf>
    <xf numFmtId="0" fontId="7" fillId="0" borderId="0" xfId="1193" applyFont="1" applyAlignment="1" applyProtection="1">
      <alignment vertical="top" wrapText="1"/>
    </xf>
    <xf numFmtId="49" fontId="7" fillId="0" borderId="0" xfId="1193" applyNumberFormat="1" applyFont="1" applyFill="1" applyAlignment="1">
      <alignment vertical="top" wrapText="1"/>
    </xf>
    <xf numFmtId="0" fontId="46" fillId="0" borderId="9" xfId="543" applyFont="1" applyBorder="1" applyAlignment="1" applyProtection="1">
      <alignment vertical="top"/>
    </xf>
    <xf numFmtId="0" fontId="7" fillId="0" borderId="0" xfId="0" applyFont="1" applyAlignment="1" applyProtection="1">
      <alignment horizontal="left" vertical="top"/>
    </xf>
    <xf numFmtId="0" fontId="7" fillId="0" borderId="0" xfId="0" applyNumberFormat="1" applyFont="1" applyFill="1" applyAlignment="1" applyProtection="1">
      <alignment horizontal="left" vertical="top"/>
    </xf>
    <xf numFmtId="0" fontId="7" fillId="0" borderId="0" xfId="0" applyNumberFormat="1" applyFont="1" applyAlignment="1" applyProtection="1">
      <alignment horizontal="left" vertical="top"/>
    </xf>
    <xf numFmtId="0" fontId="7" fillId="0" borderId="0" xfId="0" applyFont="1" applyAlignment="1">
      <alignment vertical="center"/>
    </xf>
    <xf numFmtId="0" fontId="7" fillId="0" borderId="0" xfId="0" applyFont="1" applyFill="1" applyProtection="1">
      <protection locked="0"/>
    </xf>
    <xf numFmtId="168" fontId="44" fillId="5" borderId="11" xfId="0" applyNumberFormat="1" applyFont="1" applyFill="1" applyBorder="1" applyAlignment="1" applyProtection="1">
      <alignment vertical="top" wrapText="1"/>
      <protection locked="0"/>
    </xf>
    <xf numFmtId="0" fontId="44" fillId="5" borderId="11" xfId="0" applyFont="1" applyFill="1" applyBorder="1" applyAlignment="1" applyProtection="1">
      <alignment horizontal="right" vertical="top" wrapText="1"/>
      <protection locked="0"/>
    </xf>
    <xf numFmtId="0" fontId="7" fillId="5" borderId="0" xfId="0" applyFont="1" applyFill="1"/>
    <xf numFmtId="168" fontId="7" fillId="0" borderId="0" xfId="0" applyNumberFormat="1" applyFont="1"/>
    <xf numFmtId="168" fontId="7" fillId="5" borderId="0" xfId="0" applyNumberFormat="1" applyFont="1" applyFill="1"/>
    <xf numFmtId="9" fontId="110" fillId="0" borderId="0" xfId="543" applyNumberFormat="1" applyFont="1" applyAlignment="1" applyProtection="1">
      <alignment horizontal="left"/>
    </xf>
    <xf numFmtId="3" fontId="59" fillId="0" borderId="0" xfId="0" applyNumberFormat="1" applyFont="1" applyBorder="1"/>
    <xf numFmtId="0" fontId="112" fillId="0" borderId="0" xfId="0" applyFont="1"/>
    <xf numFmtId="0" fontId="7" fillId="0" borderId="0" xfId="0" applyFont="1" applyAlignment="1">
      <alignment horizontal="left" vertical="top" wrapText="1"/>
    </xf>
    <xf numFmtId="0" fontId="8" fillId="0" borderId="0" xfId="244" applyBorder="1" applyAlignment="1" applyProtection="1">
      <alignment horizontal="left" vertical="top" wrapText="1"/>
    </xf>
    <xf numFmtId="0" fontId="7" fillId="0" borderId="0" xfId="0" applyFont="1" applyFill="1" applyAlignment="1">
      <alignment horizontal="left" vertical="top" wrapText="1"/>
    </xf>
    <xf numFmtId="0" fontId="7" fillId="0" borderId="0" xfId="1193" applyFont="1" applyAlignment="1">
      <alignment horizontal="left" vertical="top" wrapText="1"/>
    </xf>
    <xf numFmtId="0" fontId="14" fillId="0" borderId="0" xfId="0" applyFont="1" applyAlignment="1">
      <alignment horizontal="left" vertical="top" wrapText="1"/>
    </xf>
    <xf numFmtId="0" fontId="36" fillId="0" borderId="0" xfId="0" applyFont="1" applyAlignment="1">
      <alignment horizontal="left" vertical="top" wrapText="1"/>
    </xf>
    <xf numFmtId="0" fontId="36" fillId="0" borderId="0" xfId="0" applyFont="1" applyFill="1" applyAlignment="1">
      <alignment horizontal="left" vertical="top" wrapText="1"/>
    </xf>
    <xf numFmtId="0" fontId="7" fillId="0" borderId="0" xfId="0" applyFont="1" applyAlignment="1">
      <alignment horizontal="left" wrapText="1"/>
    </xf>
    <xf numFmtId="0" fontId="8" fillId="0" borderId="0" xfId="244" applyAlignment="1" applyProtection="1">
      <alignment horizontal="left"/>
    </xf>
    <xf numFmtId="0" fontId="104" fillId="0" borderId="0" xfId="0" applyFont="1" applyAlignment="1">
      <alignment horizontal="left" wrapText="1"/>
    </xf>
    <xf numFmtId="0" fontId="7" fillId="0" borderId="0" xfId="0" applyFont="1" applyFill="1" applyAlignment="1">
      <alignment horizontal="left" wrapText="1"/>
    </xf>
    <xf numFmtId="0" fontId="16" fillId="0" borderId="0" xfId="0" applyFont="1" applyFill="1" applyAlignment="1">
      <alignment horizontal="left" wrapText="1"/>
    </xf>
    <xf numFmtId="0" fontId="13" fillId="3" borderId="0" xfId="0" applyFont="1" applyFill="1" applyBorder="1" applyAlignment="1" applyProtection="1">
      <alignment horizontal="center" vertical="center" wrapText="1"/>
    </xf>
    <xf numFmtId="0" fontId="13" fillId="3" borderId="16" xfId="0" applyFont="1" applyFill="1" applyBorder="1" applyAlignment="1" applyProtection="1">
      <alignment horizontal="center" vertical="center" wrapText="1"/>
    </xf>
    <xf numFmtId="0" fontId="7" fillId="0" borderId="0" xfId="0" applyFont="1" applyBorder="1" applyAlignment="1">
      <alignment horizontal="left" vertical="top" wrapText="1"/>
    </xf>
    <xf numFmtId="0" fontId="96" fillId="0" borderId="0" xfId="0" applyFont="1" applyAlignment="1">
      <alignment horizontal="left" vertical="top" wrapText="1"/>
    </xf>
    <xf numFmtId="0" fontId="25" fillId="0" borderId="0" xfId="570" applyFont="1" applyAlignment="1">
      <alignment horizontal="left"/>
    </xf>
    <xf numFmtId="4" fontId="7" fillId="0" borderId="0" xfId="570" applyNumberFormat="1" applyFont="1" applyFill="1" applyAlignment="1" applyProtection="1">
      <alignment horizontal="left"/>
    </xf>
    <xf numFmtId="0" fontId="7" fillId="0" borderId="0" xfId="570" applyFont="1" applyFill="1" applyAlignment="1">
      <alignment horizontal="left" vertical="top" wrapText="1"/>
    </xf>
    <xf numFmtId="4" fontId="25" fillId="0" borderId="0" xfId="570" applyNumberFormat="1" applyFont="1" applyFill="1" applyAlignment="1" applyProtection="1">
      <alignment horizontal="left" vertical="top" wrapText="1"/>
    </xf>
    <xf numFmtId="4" fontId="7" fillId="0" borderId="0" xfId="570" applyNumberFormat="1" applyFont="1" applyFill="1" applyAlignment="1" applyProtection="1">
      <alignment horizontal="left" vertical="top" wrapText="1"/>
    </xf>
    <xf numFmtId="0" fontId="7" fillId="0" borderId="0" xfId="0" applyFont="1" applyAlignment="1" applyProtection="1">
      <alignment horizontal="left" vertical="top" wrapText="1"/>
    </xf>
    <xf numFmtId="0" fontId="16" fillId="0" borderId="0" xfId="0" applyFont="1" applyAlignment="1" applyProtection="1">
      <alignment horizontal="left" vertical="top"/>
    </xf>
    <xf numFmtId="0" fontId="7" fillId="0" borderId="0" xfId="0" applyFont="1" applyFill="1" applyAlignment="1" applyProtection="1">
      <alignment horizontal="left" vertical="top" wrapText="1"/>
    </xf>
    <xf numFmtId="0" fontId="25" fillId="0" borderId="0" xfId="0" applyFont="1" applyAlignment="1">
      <alignment horizontal="left"/>
    </xf>
    <xf numFmtId="0" fontId="7" fillId="0" borderId="0" xfId="0" applyFont="1" applyAlignment="1">
      <alignment horizontal="left"/>
    </xf>
    <xf numFmtId="0" fontId="14" fillId="0" borderId="4" xfId="570" applyFont="1" applyBorder="1" applyAlignment="1" applyProtection="1">
      <alignment horizontal="left"/>
    </xf>
    <xf numFmtId="0" fontId="14" fillId="0" borderId="4" xfId="570" applyFont="1" applyBorder="1" applyAlignment="1" applyProtection="1">
      <alignment horizontal="left" vertical="top"/>
    </xf>
    <xf numFmtId="0" fontId="25" fillId="0" borderId="0" xfId="0" applyFont="1" applyAlignment="1">
      <alignment horizontal="left" wrapText="1"/>
    </xf>
    <xf numFmtId="0" fontId="7" fillId="0" borderId="0" xfId="0" applyFont="1" applyAlignment="1">
      <alignment horizontal="left" vertical="top"/>
    </xf>
    <xf numFmtId="0" fontId="14" fillId="0" borderId="0" xfId="0" applyFont="1" applyAlignment="1">
      <alignment horizontal="left"/>
    </xf>
    <xf numFmtId="0" fontId="7" fillId="0" borderId="0" xfId="0" applyFont="1" applyFill="1" applyAlignment="1">
      <alignment horizontal="left"/>
    </xf>
    <xf numFmtId="0" fontId="7" fillId="0" borderId="0" xfId="0" applyFont="1" applyAlignment="1" applyProtection="1">
      <alignment horizontal="left"/>
    </xf>
    <xf numFmtId="0" fontId="16" fillId="0" borderId="0" xfId="0" applyFont="1" applyAlignment="1" applyProtection="1">
      <alignment horizontal="left"/>
    </xf>
    <xf numFmtId="0" fontId="8" fillId="0" borderId="0" xfId="244" quotePrefix="1" applyAlignment="1" applyProtection="1">
      <alignment horizontal="left"/>
    </xf>
    <xf numFmtId="0" fontId="14" fillId="0" borderId="4" xfId="0" applyFont="1" applyBorder="1" applyAlignment="1" applyProtection="1">
      <alignment horizontal="left"/>
    </xf>
    <xf numFmtId="0" fontId="7" fillId="0" borderId="0" xfId="0" applyFont="1" applyAlignment="1" applyProtection="1">
      <alignment horizontal="left" vertical="top"/>
    </xf>
    <xf numFmtId="0" fontId="14" fillId="0" borderId="4" xfId="570" applyFont="1" applyFill="1" applyBorder="1" applyAlignment="1" applyProtection="1">
      <alignment horizontal="left"/>
    </xf>
    <xf numFmtId="0" fontId="25" fillId="0" borderId="0" xfId="570" applyFont="1" applyFill="1" applyBorder="1" applyAlignment="1">
      <alignment horizontal="left" vertical="top"/>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25" fillId="0" borderId="0" xfId="0" applyFont="1" applyAlignment="1">
      <alignment horizontal="left" vertical="top" wrapText="1"/>
    </xf>
    <xf numFmtId="4" fontId="7" fillId="0" borderId="0" xfId="0" applyNumberFormat="1" applyFont="1" applyAlignment="1" applyProtection="1">
      <alignment horizontal="left" vertical="top" wrapText="1"/>
    </xf>
    <xf numFmtId="4" fontId="25" fillId="0" borderId="0" xfId="0" applyNumberFormat="1" applyFont="1" applyFill="1" applyAlignment="1" applyProtection="1">
      <alignment horizontal="left"/>
    </xf>
    <xf numFmtId="4" fontId="7" fillId="0" borderId="0" xfId="0" applyNumberFormat="1" applyFont="1" applyFill="1" applyAlignment="1" applyProtection="1">
      <alignment horizontal="left" vertical="top" wrapText="1"/>
    </xf>
    <xf numFmtId="4" fontId="8" fillId="0" borderId="0" xfId="244" applyNumberFormat="1" applyFill="1" applyAlignment="1" applyProtection="1">
      <alignment horizontal="left"/>
    </xf>
    <xf numFmtId="0" fontId="7" fillId="0" borderId="0" xfId="271" applyFont="1" applyFill="1" applyAlignment="1">
      <alignment horizontal="left" vertical="top" wrapText="1"/>
    </xf>
    <xf numFmtId="4" fontId="7" fillId="0" borderId="0" xfId="1193" applyNumberFormat="1" applyFont="1" applyAlignment="1" applyProtection="1">
      <alignment horizontal="left" vertical="top" wrapText="1"/>
    </xf>
    <xf numFmtId="4" fontId="7" fillId="0" borderId="0" xfId="1193" applyNumberFormat="1" applyFont="1" applyFill="1" applyAlignment="1" applyProtection="1">
      <alignment horizontal="left" vertical="top" wrapText="1"/>
    </xf>
    <xf numFmtId="0" fontId="25" fillId="0" borderId="0" xfId="0" applyFont="1" applyAlignment="1" applyProtection="1">
      <alignment horizontal="center"/>
    </xf>
    <xf numFmtId="0" fontId="0" fillId="0" borderId="0" xfId="0" applyAlignment="1" applyProtection="1"/>
    <xf numFmtId="0" fontId="25" fillId="0" borderId="0" xfId="0" applyFont="1" applyFill="1" applyAlignment="1">
      <alignment horizontal="center"/>
    </xf>
    <xf numFmtId="0" fontId="0" fillId="0" borderId="0" xfId="0" applyFill="1" applyAlignment="1">
      <alignment horizontal="center"/>
    </xf>
    <xf numFmtId="0" fontId="14" fillId="0" borderId="0" xfId="0" applyFont="1" applyFill="1" applyAlignment="1" applyProtection="1">
      <alignment horizontal="center"/>
    </xf>
    <xf numFmtId="0" fontId="0" fillId="0" borderId="0" xfId="0" applyFill="1" applyAlignment="1" applyProtection="1"/>
    <xf numFmtId="0" fontId="14" fillId="0" borderId="4" xfId="570" applyFont="1" applyBorder="1" applyAlignment="1">
      <alignment horizontal="left"/>
    </xf>
    <xf numFmtId="0" fontId="7" fillId="0" borderId="0" xfId="1193" applyFont="1" applyAlignment="1" applyProtection="1">
      <alignment horizontal="left" vertical="top" wrapText="1"/>
    </xf>
    <xf numFmtId="49" fontId="7" fillId="0" borderId="0" xfId="0" applyNumberFormat="1" applyFont="1" applyFill="1" applyAlignment="1">
      <alignment horizontal="left" vertical="top" wrapText="1"/>
    </xf>
    <xf numFmtId="49" fontId="7" fillId="0" borderId="0" xfId="1193" applyNumberFormat="1" applyFont="1" applyFill="1" applyAlignment="1">
      <alignment horizontal="left" vertical="top" wrapText="1"/>
    </xf>
    <xf numFmtId="0" fontId="7" fillId="0" borderId="0" xfId="1193" applyFont="1" applyFill="1" applyAlignment="1">
      <alignment horizontal="left" vertical="top" wrapText="1"/>
    </xf>
    <xf numFmtId="0" fontId="7" fillId="0" borderId="0" xfId="570" applyFont="1" applyAlignment="1">
      <alignment horizontal="left" vertical="top" wrapText="1"/>
    </xf>
    <xf numFmtId="0" fontId="25" fillId="0" borderId="0" xfId="570" applyFont="1" applyBorder="1" applyAlignment="1">
      <alignment horizontal="left" vertical="top" wrapText="1"/>
    </xf>
    <xf numFmtId="0" fontId="7" fillId="0" borderId="0" xfId="570" applyFont="1" applyBorder="1" applyAlignment="1">
      <alignment horizontal="left" vertical="top"/>
    </xf>
    <xf numFmtId="0" fontId="25" fillId="0" borderId="0" xfId="0" applyFont="1" applyAlignment="1" applyProtection="1">
      <alignment horizontal="left"/>
    </xf>
    <xf numFmtId="0" fontId="7" fillId="0" borderId="0" xfId="271" applyFont="1" applyAlignment="1">
      <alignment horizontal="left" vertical="top" wrapText="1"/>
    </xf>
    <xf numFmtId="0" fontId="7" fillId="0" borderId="0" xfId="570" applyFont="1" applyAlignment="1">
      <alignment horizontal="left"/>
    </xf>
    <xf numFmtId="0" fontId="25" fillId="0" borderId="0" xfId="0" applyFont="1" applyBorder="1" applyAlignment="1">
      <alignment horizontal="left"/>
    </xf>
    <xf numFmtId="0" fontId="7" fillId="0" borderId="0" xfId="0" applyFont="1" applyBorder="1" applyAlignment="1">
      <alignment horizontal="left"/>
    </xf>
    <xf numFmtId="0" fontId="7" fillId="0" borderId="0" xfId="1193" applyFont="1" applyFill="1" applyBorder="1" applyAlignment="1" applyProtection="1">
      <alignment horizontal="left" vertical="top" wrapText="1"/>
    </xf>
    <xf numFmtId="0" fontId="8" fillId="0" borderId="0" xfId="244" applyAlignment="1">
      <alignment horizontal="left"/>
    </xf>
    <xf numFmtId="0" fontId="14" fillId="0" borderId="16" xfId="0" applyFont="1" applyFill="1" applyBorder="1" applyAlignment="1" applyProtection="1">
      <alignment horizontal="left"/>
    </xf>
    <xf numFmtId="0" fontId="7" fillId="0" borderId="27" xfId="0" applyFont="1" applyBorder="1" applyAlignment="1">
      <alignment horizontal="left"/>
    </xf>
    <xf numFmtId="0" fontId="7" fillId="0" borderId="0" xfId="1193" applyFont="1" applyAlignment="1" applyProtection="1">
      <alignment horizontal="left"/>
    </xf>
    <xf numFmtId="0" fontId="0" fillId="0" borderId="0" xfId="0" applyAlignment="1">
      <alignment horizontal="left" vertical="top" wrapText="1"/>
    </xf>
    <xf numFmtId="0" fontId="7" fillId="0" borderId="0" xfId="271" applyFont="1" applyFill="1" applyAlignment="1" applyProtection="1">
      <alignment horizontal="left" vertical="top" wrapText="1"/>
      <protection locked="0"/>
    </xf>
    <xf numFmtId="0" fontId="7" fillId="0" borderId="0" xfId="1193" applyFont="1" applyBorder="1" applyAlignment="1" applyProtection="1">
      <alignment horizontal="left" vertical="top" wrapText="1"/>
    </xf>
    <xf numFmtId="0" fontId="25" fillId="0" borderId="0" xfId="1193" applyFont="1" applyAlignment="1" applyProtection="1">
      <alignment horizontal="left"/>
    </xf>
    <xf numFmtId="0" fontId="7" fillId="0" borderId="0" xfId="1193" applyFont="1" applyFill="1" applyAlignment="1" applyProtection="1">
      <alignment horizontal="left"/>
    </xf>
    <xf numFmtId="0" fontId="7" fillId="0" borderId="0" xfId="1193" applyFont="1" applyFill="1" applyAlignment="1" applyProtection="1">
      <alignment horizontal="left" vertical="top" wrapText="1"/>
    </xf>
    <xf numFmtId="0" fontId="25" fillId="0" borderId="0" xfId="0" applyFont="1" applyFill="1" applyAlignment="1">
      <alignment horizontal="left"/>
    </xf>
    <xf numFmtId="0" fontId="14" fillId="0" borderId="0" xfId="271" applyFont="1" applyFill="1" applyAlignment="1">
      <alignment horizontal="left" vertical="top" wrapText="1"/>
    </xf>
    <xf numFmtId="0" fontId="105" fillId="0" borderId="0" xfId="570" applyFont="1" applyAlignment="1">
      <alignment horizontal="center"/>
    </xf>
    <xf numFmtId="0" fontId="106" fillId="0" borderId="0" xfId="570" applyFont="1" applyAlignment="1"/>
    <xf numFmtId="0" fontId="7" fillId="0" borderId="0" xfId="570" applyFont="1" applyAlignment="1">
      <alignment wrapText="1"/>
    </xf>
    <xf numFmtId="0" fontId="7" fillId="0" borderId="0" xfId="570" applyAlignment="1">
      <alignment wrapText="1"/>
    </xf>
    <xf numFmtId="0" fontId="14" fillId="0" borderId="0" xfId="570" applyFont="1" applyAlignment="1">
      <alignment wrapText="1"/>
    </xf>
    <xf numFmtId="0" fontId="55" fillId="0" borderId="0" xfId="570" applyFont="1" applyAlignment="1">
      <alignment horizontal="center"/>
    </xf>
    <xf numFmtId="0" fontId="7" fillId="0" borderId="0" xfId="570" applyAlignment="1"/>
    <xf numFmtId="0" fontId="22" fillId="0" borderId="0" xfId="570" applyFont="1" applyAlignment="1">
      <alignment horizontal="center"/>
    </xf>
    <xf numFmtId="0" fontId="7" fillId="0" borderId="0" xfId="570" applyFont="1" applyAlignment="1">
      <alignment horizontal="left" wrapText="1"/>
    </xf>
    <xf numFmtId="0" fontId="7" fillId="0" borderId="0" xfId="570" applyAlignment="1">
      <alignment horizontal="left" wrapText="1"/>
    </xf>
    <xf numFmtId="0" fontId="7" fillId="0" borderId="0" xfId="1193" applyFont="1" applyAlignment="1">
      <alignment wrapText="1"/>
    </xf>
    <xf numFmtId="0" fontId="7" fillId="0" borderId="0" xfId="1193" applyAlignment="1">
      <alignment wrapText="1"/>
    </xf>
    <xf numFmtId="0" fontId="7" fillId="0" borderId="0" xfId="570" applyFont="1" applyAlignment="1"/>
    <xf numFmtId="0" fontId="7" fillId="0" borderId="0" xfId="570" applyFont="1" applyBorder="1" applyAlignment="1">
      <alignment horizontal="left" vertical="top" wrapText="1"/>
    </xf>
    <xf numFmtId="0" fontId="7" fillId="0" borderId="0" xfId="570" applyFont="1" applyFill="1" applyAlignment="1" applyProtection="1">
      <alignment horizontal="left" vertical="top" wrapText="1"/>
    </xf>
    <xf numFmtId="0" fontId="8" fillId="0" borderId="0" xfId="244" applyAlignment="1" applyProtection="1">
      <alignment horizontal="left" vertical="top" wrapText="1"/>
    </xf>
    <xf numFmtId="0" fontId="7" fillId="0" borderId="0" xfId="570" applyFont="1" applyFill="1" applyAlignment="1">
      <alignment horizontal="left"/>
    </xf>
    <xf numFmtId="0" fontId="7" fillId="0" borderId="0" xfId="570" applyFont="1" applyAlignment="1" applyProtection="1">
      <alignment horizontal="left"/>
    </xf>
    <xf numFmtId="0" fontId="7" fillId="0" borderId="0" xfId="570" applyFont="1" applyAlignment="1" applyProtection="1">
      <alignment horizontal="left" vertical="top" wrapText="1"/>
    </xf>
    <xf numFmtId="0" fontId="14" fillId="0" borderId="0" xfId="570" applyFont="1" applyAlignment="1">
      <alignment horizontal="left"/>
    </xf>
    <xf numFmtId="0" fontId="7" fillId="0" borderId="0" xfId="570" applyFont="1" applyAlignment="1" applyProtection="1">
      <alignment horizontal="left" vertical="top"/>
    </xf>
    <xf numFmtId="0" fontId="25" fillId="0" borderId="0" xfId="570" applyFont="1" applyAlignment="1">
      <alignment horizontal="left" vertical="top" wrapText="1"/>
    </xf>
    <xf numFmtId="0" fontId="25" fillId="0" borderId="0" xfId="570" applyFont="1" applyAlignment="1">
      <alignment horizontal="left" wrapText="1"/>
    </xf>
    <xf numFmtId="0" fontId="7" fillId="0" borderId="0" xfId="1193" applyFont="1" applyFill="1" applyAlignment="1" applyProtection="1">
      <alignment horizontal="left" vertical="top" wrapText="1"/>
      <protection locked="0"/>
    </xf>
    <xf numFmtId="0" fontId="7" fillId="0" borderId="27" xfId="570" applyFont="1" applyBorder="1" applyAlignment="1">
      <alignment horizontal="left"/>
    </xf>
    <xf numFmtId="0" fontId="7" fillId="0" borderId="0" xfId="1193" applyFont="1" applyAlignment="1" applyProtection="1">
      <alignment vertical="top" wrapText="1"/>
    </xf>
    <xf numFmtId="4" fontId="7" fillId="0" borderId="0" xfId="570" applyNumberFormat="1" applyFont="1" applyAlignment="1" applyProtection="1">
      <alignment horizontal="left" vertical="top" wrapText="1"/>
    </xf>
    <xf numFmtId="0" fontId="25" fillId="0" borderId="0" xfId="570" applyFont="1" applyBorder="1" applyAlignment="1">
      <alignment horizontal="left"/>
    </xf>
    <xf numFmtId="0" fontId="7" fillId="0" borderId="0" xfId="570" applyFont="1" applyBorder="1" applyAlignment="1">
      <alignment horizontal="left"/>
    </xf>
    <xf numFmtId="0" fontId="14" fillId="0" borderId="16" xfId="570" applyFont="1" applyFill="1" applyBorder="1" applyAlignment="1" applyProtection="1">
      <alignment horizontal="left"/>
    </xf>
    <xf numFmtId="0" fontId="7" fillId="0" borderId="0" xfId="570" applyAlignment="1">
      <alignment horizontal="left" vertical="top" wrapText="1"/>
    </xf>
    <xf numFmtId="4" fontId="25" fillId="0" borderId="0" xfId="570" applyNumberFormat="1" applyFont="1" applyFill="1" applyAlignment="1" applyProtection="1">
      <alignment horizontal="left"/>
    </xf>
    <xf numFmtId="0" fontId="25" fillId="0" borderId="0" xfId="570" applyFont="1" applyFill="1" applyAlignment="1">
      <alignment horizontal="left"/>
    </xf>
    <xf numFmtId="0" fontId="107" fillId="0" borderId="0" xfId="570" applyFont="1" applyAlignment="1" applyProtection="1">
      <alignment horizontal="center"/>
    </xf>
    <xf numFmtId="0" fontId="106" fillId="0" borderId="0" xfId="570" applyFont="1" applyAlignment="1" applyProtection="1"/>
    <xf numFmtId="0" fontId="25" fillId="0" borderId="0" xfId="570" applyFont="1" applyFill="1" applyAlignment="1">
      <alignment horizontal="center"/>
    </xf>
    <xf numFmtId="0" fontId="7" fillId="0" borderId="0" xfId="570" applyFill="1" applyAlignment="1">
      <alignment horizontal="center"/>
    </xf>
    <xf numFmtId="0" fontId="14" fillId="0" borderId="0" xfId="570" applyFont="1" applyFill="1" applyAlignment="1" applyProtection="1">
      <alignment horizontal="center"/>
    </xf>
    <xf numFmtId="0" fontId="7" fillId="0" borderId="0" xfId="570" applyFill="1" applyAlignment="1" applyProtection="1"/>
    <xf numFmtId="0" fontId="25" fillId="0" borderId="0" xfId="570" applyFont="1" applyAlignment="1" applyProtection="1">
      <alignment horizontal="left"/>
    </xf>
    <xf numFmtId="0" fontId="14" fillId="0" borderId="0" xfId="570" applyFont="1" applyAlignment="1" applyProtection="1">
      <alignment horizontal="center"/>
    </xf>
    <xf numFmtId="0" fontId="7" fillId="0" borderId="0" xfId="570" applyFont="1" applyAlignment="1" applyProtection="1"/>
    <xf numFmtId="0" fontId="7" fillId="0" borderId="0" xfId="570" applyFont="1" applyFill="1" applyAlignment="1" applyProtection="1"/>
    <xf numFmtId="0" fontId="7" fillId="0" borderId="0" xfId="1193" applyFont="1" applyAlignment="1">
      <alignment horizontal="left"/>
    </xf>
    <xf numFmtId="0" fontId="8" fillId="0" borderId="0" xfId="244" applyNumberFormat="1" applyFill="1" applyAlignment="1" applyProtection="1">
      <alignment horizontal="left"/>
    </xf>
    <xf numFmtId="4" fontId="7" fillId="0" borderId="0" xfId="0" applyNumberFormat="1" applyFont="1" applyFill="1" applyAlignment="1" applyProtection="1">
      <alignment horizontal="left"/>
    </xf>
    <xf numFmtId="0" fontId="14" fillId="0" borderId="0" xfId="570" applyFont="1" applyAlignment="1">
      <alignment horizontal="left" vertical="top" wrapText="1"/>
    </xf>
    <xf numFmtId="0" fontId="0" fillId="5" borderId="6" xfId="0" applyFill="1" applyBorder="1" applyAlignment="1" applyProtection="1">
      <alignment horizontal="left"/>
      <protection locked="0"/>
    </xf>
    <xf numFmtId="166" fontId="16" fillId="5" borderId="4" xfId="0" applyNumberFormat="1" applyFont="1" applyFill="1" applyBorder="1" applyAlignment="1" applyProtection="1">
      <alignment horizontal="left"/>
      <protection locked="0"/>
    </xf>
    <xf numFmtId="0" fontId="16" fillId="5" borderId="6" xfId="0" applyFont="1" applyFill="1" applyBorder="1" applyAlignment="1" applyProtection="1">
      <alignment horizontal="left"/>
      <protection locked="0"/>
    </xf>
    <xf numFmtId="166" fontId="7" fillId="5" borderId="6" xfId="0" applyNumberFormat="1" applyFont="1" applyFill="1" applyBorder="1" applyAlignment="1" applyProtection="1">
      <alignment horizontal="left"/>
      <protection locked="0"/>
    </xf>
    <xf numFmtId="166" fontId="16" fillId="5" borderId="6" xfId="0" applyNumberFormat="1" applyFont="1" applyFill="1" applyBorder="1" applyAlignment="1" applyProtection="1">
      <alignment horizontal="left"/>
      <protection locked="0"/>
    </xf>
    <xf numFmtId="0" fontId="7"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7" fillId="5" borderId="6" xfId="0" applyFont="1" applyFill="1" applyBorder="1" applyAlignment="1" applyProtection="1">
      <alignment horizontal="left"/>
      <protection locked="0"/>
    </xf>
    <xf numFmtId="166" fontId="7" fillId="5" borderId="4" xfId="0" applyNumberFormat="1" applyFont="1" applyFill="1" applyBorder="1" applyAlignment="1" applyProtection="1">
      <alignment horizontal="left"/>
      <protection locked="0"/>
    </xf>
    <xf numFmtId="0" fontId="13" fillId="3" borderId="2" xfId="0" applyFont="1" applyFill="1" applyBorder="1" applyAlignment="1" applyProtection="1">
      <alignment horizontal="center" vertical="center"/>
    </xf>
    <xf numFmtId="0" fontId="13" fillId="3" borderId="16" xfId="0" applyFont="1" applyFill="1" applyBorder="1" applyAlignment="1" applyProtection="1">
      <alignment horizontal="center" vertical="center"/>
    </xf>
    <xf numFmtId="0" fontId="16" fillId="5" borderId="6" xfId="0" applyFont="1" applyFill="1" applyBorder="1" applyAlignment="1" applyProtection="1">
      <alignment horizontal="center"/>
      <protection locked="0"/>
    </xf>
    <xf numFmtId="0" fontId="16" fillId="5" borderId="3" xfId="0" applyNumberFormat="1" applyFont="1" applyFill="1" applyBorder="1" applyAlignment="1" applyProtection="1">
      <alignment horizontal="right" vertical="top"/>
      <protection locked="0"/>
    </xf>
    <xf numFmtId="0" fontId="16" fillId="5" borderId="4" xfId="0" applyNumberFormat="1" applyFont="1" applyFill="1" applyBorder="1" applyAlignment="1" applyProtection="1">
      <alignment horizontal="right" vertical="top"/>
      <protection locked="0"/>
    </xf>
    <xf numFmtId="0" fontId="16" fillId="5" borderId="5" xfId="0" applyNumberFormat="1" applyFont="1" applyFill="1" applyBorder="1" applyAlignment="1" applyProtection="1">
      <alignment horizontal="right" vertical="top"/>
      <protection locked="0"/>
    </xf>
    <xf numFmtId="14"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7" fillId="5" borderId="6" xfId="0" applyFont="1" applyFill="1" applyBorder="1" applyAlignment="1" applyProtection="1">
      <alignment horizontal="left" wrapText="1"/>
      <protection locked="0"/>
    </xf>
    <xf numFmtId="0" fontId="7" fillId="5" borderId="6" xfId="244"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0" fillId="5" borderId="6" xfId="0" applyFill="1" applyBorder="1" applyAlignment="1" applyProtection="1">
      <alignment horizontal="center"/>
      <protection locked="0"/>
    </xf>
    <xf numFmtId="0" fontId="16" fillId="5" borderId="4" xfId="0" applyFont="1" applyFill="1" applyBorder="1" applyAlignment="1" applyProtection="1">
      <alignment horizontal="right"/>
      <protection locked="0"/>
    </xf>
    <xf numFmtId="0" fontId="14" fillId="0" borderId="1" xfId="543" applyFont="1" applyBorder="1" applyAlignment="1" applyProtection="1">
      <alignment horizontal="left" vertical="center" wrapText="1"/>
    </xf>
    <xf numFmtId="0" fontId="14" fillId="0" borderId="2" xfId="543" applyFont="1" applyBorder="1" applyAlignment="1" applyProtection="1">
      <alignment horizontal="left" vertical="center" wrapText="1"/>
    </xf>
    <xf numFmtId="0" fontId="14" fillId="0" borderId="7" xfId="543" applyFont="1" applyBorder="1" applyAlignment="1" applyProtection="1">
      <alignment horizontal="left" vertical="center" wrapText="1"/>
    </xf>
    <xf numFmtId="0" fontId="7" fillId="0" borderId="8" xfId="543" applyFont="1" applyBorder="1" applyAlignment="1" applyProtection="1">
      <alignment horizontal="left" vertical="top" wrapText="1"/>
    </xf>
    <xf numFmtId="0" fontId="7" fillId="0" borderId="0" xfId="543" applyFont="1" applyBorder="1" applyAlignment="1" applyProtection="1">
      <alignment horizontal="left" vertical="top" wrapText="1"/>
    </xf>
    <xf numFmtId="0" fontId="7" fillId="0" borderId="12" xfId="543" applyFont="1" applyBorder="1" applyAlignment="1" applyProtection="1">
      <alignment horizontal="left" vertical="top" wrapText="1"/>
    </xf>
    <xf numFmtId="0" fontId="7" fillId="0" borderId="9" xfId="543" applyFont="1" applyBorder="1" applyAlignment="1" applyProtection="1">
      <alignment horizontal="left" vertical="top" wrapText="1"/>
    </xf>
    <xf numFmtId="0" fontId="7" fillId="0" borderId="6" xfId="543" applyFont="1" applyBorder="1" applyAlignment="1" applyProtection="1">
      <alignment horizontal="left" vertical="top" wrapText="1"/>
    </xf>
    <xf numFmtId="0" fontId="7" fillId="0" borderId="10" xfId="543" applyFont="1" applyBorder="1" applyAlignment="1" applyProtection="1">
      <alignment horizontal="left" vertical="top" wrapText="1"/>
    </xf>
    <xf numFmtId="0" fontId="14" fillId="0" borderId="1" xfId="543" applyFont="1" applyBorder="1" applyAlignment="1" applyProtection="1">
      <alignment horizontal="left" vertical="top" wrapText="1"/>
    </xf>
    <xf numFmtId="0" fontId="14" fillId="0" borderId="2" xfId="543" applyFont="1" applyBorder="1" applyAlignment="1" applyProtection="1">
      <alignment horizontal="left" vertical="top" wrapText="1"/>
    </xf>
    <xf numFmtId="0" fontId="14" fillId="0" borderId="7" xfId="543" applyFont="1" applyBorder="1" applyAlignment="1" applyProtection="1">
      <alignment horizontal="left" vertical="top" wrapText="1"/>
    </xf>
    <xf numFmtId="0" fontId="14" fillId="0" borderId="8" xfId="543" applyFont="1" applyBorder="1" applyAlignment="1" applyProtection="1">
      <alignment horizontal="left" vertical="top" wrapText="1"/>
    </xf>
    <xf numFmtId="0" fontId="14" fillId="0" borderId="0" xfId="543" applyFont="1" applyBorder="1" applyAlignment="1" applyProtection="1">
      <alignment horizontal="left" vertical="top" wrapText="1"/>
    </xf>
    <xf numFmtId="0" fontId="14" fillId="0" borderId="12" xfId="543" applyFont="1" applyBorder="1" applyAlignment="1" applyProtection="1">
      <alignment horizontal="left" vertical="top" wrapText="1"/>
    </xf>
    <xf numFmtId="0" fontId="7" fillId="0" borderId="3" xfId="0" applyFont="1" applyBorder="1" applyAlignment="1" applyProtection="1">
      <alignment horizontal="left"/>
    </xf>
    <xf numFmtId="0" fontId="7" fillId="0" borderId="4" xfId="0" applyFont="1" applyBorder="1" applyAlignment="1" applyProtection="1">
      <alignment horizontal="left"/>
    </xf>
    <xf numFmtId="0" fontId="7" fillId="0" borderId="5" xfId="0" applyFont="1" applyBorder="1" applyAlignment="1" applyProtection="1">
      <alignment horizontal="left"/>
    </xf>
    <xf numFmtId="165" fontId="14" fillId="0" borderId="3" xfId="271" applyNumberFormat="1" applyFont="1" applyBorder="1" applyAlignment="1" applyProtection="1">
      <alignment horizontal="center"/>
    </xf>
    <xf numFmtId="0" fontId="14" fillId="0" borderId="4" xfId="271" applyFont="1" applyBorder="1" applyAlignment="1" applyProtection="1">
      <alignment horizontal="center"/>
    </xf>
    <xf numFmtId="0" fontId="14"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4" fillId="0" borderId="11" xfId="0" applyFont="1" applyBorder="1" applyAlignment="1" applyProtection="1">
      <alignment horizontal="center" vertical="top" wrapText="1"/>
    </xf>
    <xf numFmtId="0" fontId="15"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6"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6" fillId="5" borderId="6" xfId="0" applyNumberFormat="1" applyFont="1" applyFill="1" applyBorder="1" applyAlignment="1" applyProtection="1">
      <alignment horizontal="right"/>
      <protection locked="0"/>
    </xf>
    <xf numFmtId="3" fontId="16" fillId="5" borderId="11" xfId="0" applyNumberFormat="1" applyFont="1" applyFill="1" applyBorder="1" applyAlignment="1" applyProtection="1">
      <alignment horizontal="center"/>
      <protection locked="0"/>
    </xf>
    <xf numFmtId="10" fontId="16"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6" fillId="5" borderId="9" xfId="0" applyFont="1" applyFill="1" applyBorder="1" applyAlignment="1" applyProtection="1">
      <alignment horizontal="center"/>
      <protection locked="0"/>
    </xf>
    <xf numFmtId="168" fontId="16" fillId="0" borderId="3" xfId="0" applyNumberFormat="1" applyFont="1" applyFill="1" applyBorder="1" applyAlignment="1" applyProtection="1">
      <alignment horizontal="left" vertical="top"/>
    </xf>
    <xf numFmtId="168" fontId="16" fillId="0" borderId="4" xfId="0" applyNumberFormat="1" applyFont="1" applyFill="1" applyBorder="1" applyAlignment="1" applyProtection="1">
      <alignment horizontal="left" vertical="top"/>
    </xf>
    <xf numFmtId="168" fontId="16" fillId="0" borderId="5" xfId="0" applyNumberFormat="1" applyFont="1" applyFill="1" applyBorder="1" applyAlignment="1" applyProtection="1">
      <alignment horizontal="left" vertical="top"/>
    </xf>
    <xf numFmtId="0" fontId="26" fillId="5" borderId="6" xfId="0" applyFont="1" applyFill="1" applyBorder="1" applyAlignment="1" applyProtection="1">
      <alignment horizontal="left"/>
      <protection locked="0"/>
    </xf>
    <xf numFmtId="0" fontId="7" fillId="0" borderId="9" xfId="543" applyFont="1" applyBorder="1" applyAlignment="1" applyProtection="1">
      <alignment horizontal="left" vertical="center" wrapText="1"/>
    </xf>
    <xf numFmtId="0" fontId="16" fillId="0" borderId="6" xfId="543" applyFont="1" applyBorder="1" applyAlignment="1" applyProtection="1">
      <alignment horizontal="left" vertical="center" wrapText="1"/>
    </xf>
    <xf numFmtId="0" fontId="16"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6" fillId="5" borderId="11" xfId="0" applyFont="1" applyFill="1" applyBorder="1" applyAlignment="1" applyProtection="1">
      <alignment horizontal="center"/>
      <protection locked="0"/>
    </xf>
    <xf numFmtId="14" fontId="16"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68" fontId="16"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7" fillId="5" borderId="0"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2" fontId="0" fillId="5" borderId="6" xfId="0" applyNumberFormat="1" applyFill="1" applyBorder="1" applyAlignment="1" applyProtection="1">
      <alignment horizontal="center"/>
      <protection locked="0"/>
    </xf>
    <xf numFmtId="10" fontId="16" fillId="5" borderId="4" xfId="0" applyNumberFormat="1" applyFont="1" applyFill="1" applyBorder="1" applyAlignment="1" applyProtection="1">
      <alignment horizontal="right"/>
      <protection locked="0"/>
    </xf>
    <xf numFmtId="168" fontId="16" fillId="0" borderId="0" xfId="0" applyNumberFormat="1" applyFont="1" applyFill="1" applyBorder="1" applyAlignment="1" applyProtection="1">
      <alignment horizontal="right" vertical="top"/>
    </xf>
    <xf numFmtId="168" fontId="16" fillId="0" borderId="12" xfId="0" applyNumberFormat="1" applyFont="1" applyFill="1" applyBorder="1" applyAlignment="1" applyProtection="1">
      <alignment horizontal="right" vertical="top"/>
    </xf>
    <xf numFmtId="175" fontId="7" fillId="44" borderId="3" xfId="0" applyNumberFormat="1" applyFont="1" applyFill="1" applyBorder="1" applyAlignment="1" applyProtection="1">
      <alignment horizontal="center"/>
      <protection locked="0"/>
    </xf>
    <xf numFmtId="175" fontId="7" fillId="44" borderId="4" xfId="0" applyNumberFormat="1" applyFont="1" applyFill="1" applyBorder="1" applyAlignment="1" applyProtection="1">
      <alignment horizontal="center"/>
      <protection locked="0"/>
    </xf>
    <xf numFmtId="175" fontId="7"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6" fillId="5" borderId="5" xfId="0" applyFont="1" applyFill="1" applyBorder="1" applyAlignment="1" applyProtection="1">
      <alignment horizontal="left"/>
      <protection locked="0"/>
    </xf>
    <xf numFmtId="0" fontId="14" fillId="0" borderId="11" xfId="0" applyFont="1" applyFill="1" applyBorder="1" applyAlignment="1" applyProtection="1">
      <alignment horizontal="center" vertical="top"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7" fillId="5" borderId="6"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27"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7" fillId="0" borderId="2" xfId="543" applyNumberFormat="1" applyFont="1" applyFill="1" applyBorder="1" applyAlignment="1" applyProtection="1">
      <alignment horizontal="center" vertical="center"/>
    </xf>
    <xf numFmtId="168" fontId="7" fillId="0" borderId="7"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14" fillId="0" borderId="8" xfId="0" applyFont="1" applyBorder="1" applyAlignment="1" applyProtection="1">
      <alignment horizontal="center" wrapText="1"/>
    </xf>
    <xf numFmtId="0" fontId="14" fillId="0" borderId="0" xfId="0" applyFont="1" applyBorder="1" applyAlignment="1" applyProtection="1">
      <alignment horizontal="center" wrapText="1"/>
    </xf>
    <xf numFmtId="0" fontId="14" fillId="0" borderId="12" xfId="0" applyFont="1" applyBorder="1" applyAlignment="1" applyProtection="1">
      <alignment horizontal="center" wrapText="1"/>
    </xf>
    <xf numFmtId="0" fontId="14" fillId="0" borderId="9" xfId="0" applyFont="1" applyBorder="1" applyAlignment="1" applyProtection="1">
      <alignment horizontal="center" wrapText="1"/>
    </xf>
    <xf numFmtId="0" fontId="14" fillId="0" borderId="6" xfId="0" applyFont="1" applyBorder="1" applyAlignment="1" applyProtection="1">
      <alignment horizontal="center" wrapText="1"/>
    </xf>
    <xf numFmtId="0" fontId="14"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7" fillId="11" borderId="3" xfId="543" applyNumberFormat="1" applyFont="1" applyFill="1" applyBorder="1" applyAlignment="1" applyProtection="1">
      <alignment horizontal="center"/>
    </xf>
    <xf numFmtId="168" fontId="7" fillId="11" borderId="4" xfId="543" applyNumberFormat="1" applyFont="1" applyFill="1" applyBorder="1" applyAlignment="1" applyProtection="1">
      <alignment horizontal="center"/>
    </xf>
    <xf numFmtId="168" fontId="7"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4" fillId="0" borderId="8" xfId="543" applyFont="1" applyBorder="1" applyAlignment="1" applyProtection="1">
      <alignment horizontal="center" vertical="center" wrapText="1"/>
    </xf>
    <xf numFmtId="0" fontId="34" fillId="0" borderId="0" xfId="543" applyFont="1" applyBorder="1" applyAlignment="1" applyProtection="1">
      <alignment horizontal="center" vertical="center" wrapText="1"/>
    </xf>
    <xf numFmtId="0" fontId="34" fillId="0" borderId="12" xfId="543" applyFont="1" applyBorder="1" applyAlignment="1" applyProtection="1">
      <alignment horizontal="center" vertical="center" wrapText="1"/>
    </xf>
    <xf numFmtId="0" fontId="34" fillId="0" borderId="9" xfId="543" applyFont="1" applyBorder="1" applyAlignment="1" applyProtection="1">
      <alignment horizontal="center" vertical="center" wrapText="1"/>
    </xf>
    <xf numFmtId="0" fontId="34" fillId="0" borderId="6" xfId="543" applyFont="1" applyBorder="1" applyAlignment="1" applyProtection="1">
      <alignment horizontal="center" vertical="center" wrapText="1"/>
    </xf>
    <xf numFmtId="0" fontId="34" fillId="0" borderId="10" xfId="543" applyFont="1" applyBorder="1" applyAlignment="1" applyProtection="1">
      <alignment horizontal="center" vertical="center" wrapText="1"/>
    </xf>
    <xf numFmtId="0" fontId="26" fillId="0" borderId="3" xfId="543" applyFont="1" applyFill="1" applyBorder="1" applyAlignment="1" applyProtection="1">
      <alignment horizontal="center"/>
    </xf>
    <xf numFmtId="0" fontId="26" fillId="0" borderId="5" xfId="543" applyFont="1" applyFill="1" applyBorder="1" applyAlignment="1" applyProtection="1">
      <alignment horizontal="center"/>
    </xf>
    <xf numFmtId="168" fontId="7" fillId="0" borderId="1" xfId="543" applyNumberFormat="1" applyFont="1" applyBorder="1" applyAlignment="1" applyProtection="1">
      <alignment horizontal="center" vertical="center"/>
    </xf>
    <xf numFmtId="168" fontId="7" fillId="0" borderId="2" xfId="543" applyNumberFormat="1" applyFont="1" applyBorder="1" applyAlignment="1" applyProtection="1">
      <alignment horizontal="center" vertical="center"/>
    </xf>
    <xf numFmtId="168" fontId="7" fillId="0" borderId="7" xfId="543" applyNumberFormat="1" applyFont="1" applyBorder="1" applyAlignment="1" applyProtection="1">
      <alignment horizontal="center" vertical="center"/>
    </xf>
    <xf numFmtId="168" fontId="7" fillId="0" borderId="8" xfId="543" applyNumberFormat="1" applyFont="1" applyBorder="1" applyAlignment="1" applyProtection="1">
      <alignment horizontal="center" vertical="center"/>
    </xf>
    <xf numFmtId="168" fontId="7" fillId="0" borderId="0" xfId="543" applyNumberFormat="1" applyFont="1" applyBorder="1" applyAlignment="1" applyProtection="1">
      <alignment horizontal="center" vertical="center"/>
    </xf>
    <xf numFmtId="168" fontId="7" fillId="0" borderId="12" xfId="543" applyNumberFormat="1" applyFont="1" applyBorder="1" applyAlignment="1" applyProtection="1">
      <alignment horizontal="center" vertical="center"/>
    </xf>
    <xf numFmtId="168" fontId="7" fillId="0" borderId="9" xfId="543" applyNumberFormat="1" applyFont="1" applyBorder="1" applyAlignment="1" applyProtection="1">
      <alignment horizontal="center" vertical="center"/>
    </xf>
    <xf numFmtId="168" fontId="7" fillId="0" borderId="6" xfId="543" applyNumberFormat="1" applyFont="1" applyBorder="1" applyAlignment="1" applyProtection="1">
      <alignment horizontal="center" vertical="center"/>
    </xf>
    <xf numFmtId="168" fontId="7" fillId="0" borderId="10" xfId="543" applyNumberFormat="1" applyFont="1" applyBorder="1" applyAlignment="1" applyProtection="1">
      <alignment horizontal="center" vertical="center"/>
    </xf>
    <xf numFmtId="0" fontId="14" fillId="11" borderId="3" xfId="543" applyFont="1" applyFill="1" applyBorder="1" applyAlignment="1" applyProtection="1">
      <alignment horizontal="center"/>
    </xf>
    <xf numFmtId="0" fontId="14" fillId="11" borderId="4" xfId="543" applyFont="1" applyFill="1" applyBorder="1" applyAlignment="1" applyProtection="1">
      <alignment horizontal="center"/>
    </xf>
    <xf numFmtId="0" fontId="14" fillId="11" borderId="5" xfId="543" applyFont="1" applyFill="1" applyBorder="1" applyAlignment="1" applyProtection="1">
      <alignment horizontal="center"/>
    </xf>
    <xf numFmtId="1" fontId="7"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16" fillId="5" borderId="6" xfId="271" applyFont="1" applyFill="1" applyBorder="1" applyAlignment="1" applyProtection="1">
      <protection locked="0"/>
    </xf>
    <xf numFmtId="0" fontId="14" fillId="0" borderId="1" xfId="0" applyFont="1" applyBorder="1" applyAlignment="1" applyProtection="1">
      <alignment horizontal="center" vertical="center" wrapText="1"/>
    </xf>
    <xf numFmtId="0" fontId="14" fillId="0" borderId="2" xfId="0" applyFont="1" applyBorder="1" applyAlignment="1" applyProtection="1">
      <alignment horizontal="center" vertical="center" wrapText="1"/>
    </xf>
    <xf numFmtId="0" fontId="14" fillId="0" borderId="7" xfId="0" applyFont="1" applyBorder="1" applyAlignment="1" applyProtection="1">
      <alignment horizontal="center" vertical="center" wrapText="1"/>
    </xf>
    <xf numFmtId="0" fontId="14" fillId="0" borderId="8"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4" fillId="0" borderId="12" xfId="0" applyFont="1" applyBorder="1" applyAlignment="1" applyProtection="1">
      <alignment horizontal="center" vertical="center" wrapText="1"/>
    </xf>
    <xf numFmtId="178" fontId="16" fillId="5" borderId="4" xfId="0" applyNumberFormat="1" applyFont="1" applyFill="1" applyBorder="1" applyAlignment="1" applyProtection="1">
      <alignment horizontal="right"/>
      <protection locked="0"/>
    </xf>
    <xf numFmtId="0" fontId="0" fillId="0" borderId="3" xfId="0" applyBorder="1" applyAlignment="1" applyProtection="1">
      <alignment horizontal="left"/>
    </xf>
    <xf numFmtId="0" fontId="7" fillId="0" borderId="3" xfId="271" applyFont="1" applyBorder="1" applyAlignment="1" applyProtection="1">
      <alignment horizontal="left"/>
    </xf>
    <xf numFmtId="0" fontId="7" fillId="0" borderId="4" xfId="271" applyFont="1" applyBorder="1" applyAlignment="1" applyProtection="1">
      <alignment horizontal="left"/>
    </xf>
    <xf numFmtId="0" fontId="7" fillId="0" borderId="5" xfId="271" applyFont="1" applyBorder="1" applyAlignment="1" applyProtection="1">
      <alignment horizontal="left"/>
    </xf>
    <xf numFmtId="168" fontId="44" fillId="0" borderId="2" xfId="0" applyNumberFormat="1" applyFont="1" applyFill="1" applyBorder="1" applyAlignment="1" applyProtection="1">
      <alignment horizontal="left" vertical="top" wrapText="1"/>
    </xf>
    <xf numFmtId="168" fontId="44" fillId="0" borderId="0" xfId="0" applyNumberFormat="1" applyFont="1" applyFill="1" applyBorder="1" applyAlignment="1" applyProtection="1">
      <alignment horizontal="left" vertical="top" wrapText="1"/>
    </xf>
    <xf numFmtId="0" fontId="14" fillId="0" borderId="9" xfId="0" applyFont="1" applyBorder="1" applyAlignment="1" applyProtection="1">
      <alignment horizontal="center" vertical="center" wrapText="1"/>
    </xf>
    <xf numFmtId="0" fontId="14" fillId="0" borderId="6" xfId="0" applyFont="1" applyBorder="1" applyAlignment="1" applyProtection="1">
      <alignment horizontal="center" vertical="center" wrapText="1"/>
    </xf>
    <xf numFmtId="0" fontId="14" fillId="0" borderId="10" xfId="0" applyFont="1" applyBorder="1" applyAlignment="1" applyProtection="1">
      <alignment horizontal="center" vertical="center" wrapText="1"/>
    </xf>
    <xf numFmtId="0" fontId="45" fillId="0" borderId="3" xfId="0" applyFont="1" applyBorder="1" applyAlignment="1" applyProtection="1">
      <alignment horizontal="center"/>
    </xf>
    <xf numFmtId="0" fontId="45" fillId="0" borderId="4" xfId="0" applyFont="1" applyBorder="1" applyAlignment="1" applyProtection="1">
      <alignment horizontal="center"/>
    </xf>
    <xf numFmtId="0" fontId="45" fillId="0" borderId="5" xfId="0" applyFont="1" applyBorder="1" applyAlignment="1" applyProtection="1">
      <alignment horizontal="center"/>
    </xf>
    <xf numFmtId="175" fontId="0" fillId="5" borderId="3" xfId="0" applyNumberFormat="1" applyFill="1" applyBorder="1" applyAlignment="1" applyProtection="1">
      <alignment horizontal="center"/>
      <protection locked="0"/>
    </xf>
    <xf numFmtId="0" fontId="13" fillId="3" borderId="2" xfId="0" applyFont="1" applyFill="1" applyBorder="1" applyAlignment="1" applyProtection="1">
      <alignment horizontal="center" vertical="center" wrapText="1"/>
    </xf>
    <xf numFmtId="165" fontId="16" fillId="0" borderId="3" xfId="0" applyNumberFormat="1" applyFont="1" applyBorder="1" applyAlignment="1" applyProtection="1">
      <alignment horizontal="right"/>
    </xf>
    <xf numFmtId="165" fontId="16" fillId="0" borderId="4" xfId="0" applyNumberFormat="1" applyFont="1" applyBorder="1" applyAlignment="1" applyProtection="1">
      <alignment horizontal="right"/>
    </xf>
    <xf numFmtId="165" fontId="16" fillId="0" borderId="5" xfId="0" applyNumberFormat="1" applyFont="1" applyBorder="1" applyAlignment="1" applyProtection="1">
      <alignment horizontal="right"/>
    </xf>
    <xf numFmtId="165" fontId="16" fillId="0" borderId="1" xfId="0" applyNumberFormat="1" applyFont="1" applyBorder="1" applyAlignment="1" applyProtection="1">
      <alignment horizontal="right"/>
    </xf>
    <xf numFmtId="165" fontId="16" fillId="0" borderId="2" xfId="0" applyNumberFormat="1" applyFont="1" applyBorder="1" applyAlignment="1" applyProtection="1">
      <alignment horizontal="right"/>
    </xf>
    <xf numFmtId="165" fontId="16" fillId="0" borderId="7" xfId="0" applyNumberFormat="1" applyFont="1" applyBorder="1" applyAlignment="1" applyProtection="1">
      <alignment horizontal="right"/>
    </xf>
    <xf numFmtId="1" fontId="16" fillId="5" borderId="11" xfId="0" quotePrefix="1" applyNumberFormat="1"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172" fontId="14" fillId="0" borderId="1" xfId="0" applyNumberFormat="1" applyFont="1" applyBorder="1" applyAlignment="1" applyProtection="1">
      <alignment horizontal="center" vertical="top" wrapText="1"/>
    </xf>
    <xf numFmtId="172" fontId="14" fillId="0" borderId="2" xfId="0" applyNumberFormat="1" applyFont="1" applyBorder="1" applyAlignment="1" applyProtection="1">
      <alignment horizontal="center" vertical="top" wrapText="1"/>
    </xf>
    <xf numFmtId="172" fontId="14" fillId="0" borderId="7" xfId="0" applyNumberFormat="1" applyFont="1" applyBorder="1" applyAlignment="1" applyProtection="1">
      <alignment horizontal="center" vertical="top" wrapText="1"/>
    </xf>
    <xf numFmtId="172" fontId="14" fillId="0" borderId="8" xfId="0" applyNumberFormat="1" applyFont="1" applyBorder="1" applyAlignment="1" applyProtection="1">
      <alignment horizontal="center" vertical="top" wrapText="1"/>
    </xf>
    <xf numFmtId="172" fontId="14" fillId="0" borderId="0" xfId="0" applyNumberFormat="1" applyFont="1" applyBorder="1" applyAlignment="1" applyProtection="1">
      <alignment horizontal="center" vertical="top" wrapText="1"/>
    </xf>
    <xf numFmtId="172" fontId="14" fillId="0" borderId="12" xfId="0" applyNumberFormat="1" applyFont="1" applyBorder="1" applyAlignment="1" applyProtection="1">
      <alignment horizontal="center" vertical="top" wrapText="1"/>
    </xf>
    <xf numFmtId="172" fontId="14" fillId="0" borderId="9" xfId="0" applyNumberFormat="1" applyFont="1" applyBorder="1" applyAlignment="1" applyProtection="1">
      <alignment horizontal="center" vertical="top" wrapText="1"/>
    </xf>
    <xf numFmtId="172" fontId="14" fillId="0" borderId="6" xfId="0" applyNumberFormat="1" applyFont="1" applyBorder="1" applyAlignment="1" applyProtection="1">
      <alignment horizontal="center" vertical="top" wrapText="1"/>
    </xf>
    <xf numFmtId="172" fontId="14" fillId="0" borderId="10" xfId="0" applyNumberFormat="1" applyFont="1" applyBorder="1" applyAlignment="1" applyProtection="1">
      <alignment horizontal="center" vertical="top" wrapText="1"/>
    </xf>
    <xf numFmtId="0" fontId="16" fillId="0" borderId="11" xfId="0" applyFont="1" applyBorder="1" applyAlignment="1" applyProtection="1">
      <alignment horizontal="center"/>
    </xf>
    <xf numFmtId="0" fontId="16" fillId="0" borderId="3" xfId="0" applyFont="1" applyBorder="1" applyAlignment="1" applyProtection="1">
      <alignment horizontal="center"/>
    </xf>
    <xf numFmtId="0" fontId="16" fillId="0" borderId="4" xfId="0" applyFont="1" applyBorder="1" applyAlignment="1" applyProtection="1">
      <alignment horizontal="center"/>
    </xf>
    <xf numFmtId="0" fontId="16" fillId="0" borderId="5" xfId="0" applyFont="1" applyBorder="1" applyAlignment="1" applyProtection="1">
      <alignment horizontal="center"/>
    </xf>
    <xf numFmtId="0" fontId="7" fillId="0" borderId="3" xfId="0" applyFont="1" applyBorder="1" applyAlignment="1" applyProtection="1">
      <alignment horizontal="center"/>
    </xf>
    <xf numFmtId="0" fontId="7" fillId="0" borderId="5" xfId="0" applyFont="1" applyBorder="1" applyAlignment="1" applyProtection="1">
      <alignment horizontal="center"/>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4" fillId="0" borderId="3" xfId="0" applyFont="1" applyBorder="1" applyAlignment="1" applyProtection="1">
      <alignment horizontal="righ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0" fontId="7" fillId="0" borderId="4" xfId="0" applyFont="1" applyBorder="1" applyAlignment="1" applyProtection="1">
      <alignment horizontal="center"/>
    </xf>
    <xf numFmtId="0" fontId="7" fillId="0" borderId="11"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5" xfId="0" applyFont="1" applyBorder="1" applyAlignment="1" applyProtection="1">
      <alignment horizontal="center"/>
    </xf>
    <xf numFmtId="0" fontId="7" fillId="0" borderId="11" xfId="543" applyFont="1" applyFill="1" applyBorder="1" applyAlignment="1" applyProtection="1">
      <alignment horizontal="center"/>
    </xf>
    <xf numFmtId="0" fontId="7" fillId="0" borderId="6" xfId="0" applyFont="1" applyFill="1" applyBorder="1" applyAlignment="1" applyProtection="1">
      <alignment horizontal="left"/>
      <protection locked="0"/>
    </xf>
    <xf numFmtId="0" fontId="7" fillId="0" borderId="0" xfId="0" applyFont="1" applyFill="1" applyAlignment="1" applyProtection="1">
      <alignment horizontal="center"/>
    </xf>
    <xf numFmtId="0" fontId="16" fillId="0" borderId="0" xfId="0" applyFont="1" applyFill="1" applyAlignment="1" applyProtection="1">
      <alignment horizontal="center"/>
    </xf>
    <xf numFmtId="0" fontId="7" fillId="0" borderId="6" xfId="0" applyFont="1" applyFill="1" applyBorder="1" applyAlignment="1" applyProtection="1">
      <alignment horizontal="center"/>
      <protection locked="0"/>
    </xf>
    <xf numFmtId="0" fontId="7" fillId="0" borderId="6" xfId="0" applyFont="1" applyBorder="1" applyAlignment="1" applyProtection="1">
      <alignment horizontal="center"/>
      <protection locked="0"/>
    </xf>
    <xf numFmtId="168" fontId="16" fillId="0" borderId="6" xfId="0" applyNumberFormat="1" applyFont="1" applyFill="1" applyBorder="1" applyAlignment="1" applyProtection="1">
      <alignment horizontal="center"/>
    </xf>
    <xf numFmtId="0" fontId="16" fillId="5" borderId="6" xfId="0" applyFont="1" applyFill="1" applyBorder="1" applyAlignment="1" applyProtection="1">
      <alignment horizontal="left" wrapText="1"/>
      <protection locked="0"/>
    </xf>
    <xf numFmtId="0" fontId="15" fillId="0" borderId="0" xfId="0" applyFont="1" applyAlignment="1" applyProtection="1">
      <alignment horizontal="center"/>
    </xf>
    <xf numFmtId="0" fontId="14" fillId="0" borderId="4" xfId="0" applyFont="1" applyFill="1" applyBorder="1" applyAlignment="1" applyProtection="1">
      <alignment horizontal="center"/>
    </xf>
    <xf numFmtId="0" fontId="14" fillId="0" borderId="5" xfId="0" applyFont="1" applyFill="1" applyBorder="1" applyAlignment="1" applyProtection="1">
      <alignment horizontal="center"/>
    </xf>
    <xf numFmtId="0" fontId="0" fillId="0" borderId="0" xfId="0" applyBorder="1" applyAlignment="1" applyProtection="1">
      <alignment horizontal="center"/>
    </xf>
    <xf numFmtId="166" fontId="7" fillId="5" borderId="6" xfId="271" applyNumberFormat="1"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166" fontId="16" fillId="5" borderId="4" xfId="271" applyNumberFormat="1"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6" fillId="0" borderId="4" xfId="0" applyFont="1" applyFill="1" applyBorder="1" applyAlignment="1" applyProtection="1">
      <alignment horizontal="left"/>
      <protection locked="0"/>
    </xf>
    <xf numFmtId="0" fontId="16"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7" fillId="5" borderId="0" xfId="244" applyFont="1" applyFill="1" applyBorder="1" applyAlignment="1" applyProtection="1">
      <alignment horizontal="left"/>
      <protection locked="0"/>
    </xf>
    <xf numFmtId="0" fontId="24" fillId="0" borderId="0" xfId="0" applyFont="1" applyBorder="1" applyAlignment="1" applyProtection="1">
      <alignment horizontal="center"/>
    </xf>
    <xf numFmtId="168" fontId="7"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2"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8" fillId="0" borderId="0" xfId="244" applyFill="1" applyAlignment="1" applyProtection="1">
      <alignment horizontal="left"/>
      <protection locked="0"/>
    </xf>
    <xf numFmtId="0" fontId="7" fillId="5" borderId="3" xfId="0" applyNumberFormat="1" applyFont="1" applyFill="1" applyBorder="1" applyAlignment="1" applyProtection="1">
      <alignment horizontal="right" vertical="top"/>
      <protection locked="0"/>
    </xf>
    <xf numFmtId="168" fontId="16" fillId="0" borderId="8"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14" fillId="0" borderId="3"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3" fontId="16" fillId="0" borderId="11" xfId="0" applyNumberFormat="1" applyFont="1" applyFill="1" applyBorder="1" applyAlignment="1" applyProtection="1">
      <alignment horizontal="center"/>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4" fillId="0" borderId="1" xfId="0" applyFont="1" applyBorder="1" applyAlignment="1" applyProtection="1">
      <alignment horizontal="center" vertical="top"/>
    </xf>
    <xf numFmtId="0" fontId="14" fillId="0" borderId="2" xfId="0" applyFont="1" applyBorder="1" applyAlignment="1" applyProtection="1">
      <alignment horizontal="center" vertical="top"/>
    </xf>
    <xf numFmtId="0" fontId="14" fillId="0" borderId="7" xfId="0" applyFont="1" applyBorder="1" applyAlignment="1" applyProtection="1">
      <alignment horizontal="center" vertical="top"/>
    </xf>
    <xf numFmtId="0" fontId="14" fillId="0" borderId="8" xfId="0" applyFont="1" applyBorder="1" applyAlignment="1" applyProtection="1">
      <alignment horizontal="center" vertical="top"/>
    </xf>
    <xf numFmtId="0" fontId="14" fillId="0" borderId="0" xfId="0" applyFont="1" applyBorder="1" applyAlignment="1" applyProtection="1">
      <alignment horizontal="center" vertical="top"/>
    </xf>
    <xf numFmtId="0" fontId="14" fillId="0" borderId="12" xfId="0" applyFont="1" applyBorder="1" applyAlignment="1" applyProtection="1">
      <alignment horizontal="center" vertical="top"/>
    </xf>
    <xf numFmtId="0" fontId="14" fillId="0" borderId="9" xfId="0" applyFont="1" applyBorder="1" applyAlignment="1" applyProtection="1">
      <alignment horizontal="center" vertical="top"/>
    </xf>
    <xf numFmtId="0" fontId="14" fillId="0" borderId="6" xfId="0" applyFont="1" applyBorder="1" applyAlignment="1" applyProtection="1">
      <alignment horizontal="center" vertical="top"/>
    </xf>
    <xf numFmtId="0" fontId="14" fillId="0" borderId="10" xfId="0" applyFont="1" applyBorder="1" applyAlignment="1" applyProtection="1">
      <alignment horizontal="center" vertical="top"/>
    </xf>
    <xf numFmtId="0" fontId="14" fillId="0" borderId="1" xfId="0" applyFont="1" applyBorder="1" applyAlignment="1" applyProtection="1">
      <alignment horizontal="center" vertical="top" wrapText="1"/>
    </xf>
    <xf numFmtId="0" fontId="14" fillId="0" borderId="2" xfId="0" applyFont="1" applyBorder="1" applyAlignment="1" applyProtection="1">
      <alignment horizontal="center" vertical="top" wrapText="1"/>
    </xf>
    <xf numFmtId="0" fontId="14" fillId="0" borderId="7" xfId="0" applyFont="1" applyBorder="1" applyAlignment="1" applyProtection="1">
      <alignment horizontal="center" vertical="top" wrapText="1"/>
    </xf>
    <xf numFmtId="0" fontId="14" fillId="0" borderId="8" xfId="0" applyFont="1" applyBorder="1" applyAlignment="1" applyProtection="1">
      <alignment horizontal="center" vertical="top" wrapText="1"/>
    </xf>
    <xf numFmtId="0" fontId="14" fillId="0" borderId="0" xfId="0" applyFont="1" applyBorder="1" applyAlignment="1" applyProtection="1">
      <alignment horizontal="center" vertical="top" wrapText="1"/>
    </xf>
    <xf numFmtId="0" fontId="14" fillId="0" borderId="12" xfId="0" applyFont="1" applyBorder="1" applyAlignment="1" applyProtection="1">
      <alignment horizontal="center" vertical="top" wrapText="1"/>
    </xf>
    <xf numFmtId="0" fontId="14" fillId="0" borderId="9" xfId="0" applyFont="1" applyBorder="1" applyAlignment="1" applyProtection="1">
      <alignment horizontal="center" vertical="top" wrapText="1"/>
    </xf>
    <xf numFmtId="0" fontId="14" fillId="0" borderId="6" xfId="0" applyFont="1" applyBorder="1" applyAlignment="1" applyProtection="1">
      <alignment horizontal="center" vertical="top" wrapText="1"/>
    </xf>
    <xf numFmtId="0" fontId="14" fillId="0" borderId="10" xfId="0" applyFont="1" applyBorder="1" applyAlignment="1" applyProtection="1">
      <alignment horizontal="center" vertical="top" wrapText="1"/>
    </xf>
    <xf numFmtId="0" fontId="14" fillId="0" borderId="11" xfId="0" applyFont="1" applyBorder="1" applyAlignment="1" applyProtection="1">
      <alignment horizontal="right"/>
    </xf>
    <xf numFmtId="168" fontId="16" fillId="0" borderId="3" xfId="0" applyNumberFormat="1" applyFont="1" applyFill="1" applyBorder="1" applyAlignment="1" applyProtection="1">
      <alignment horizontal="center"/>
    </xf>
    <xf numFmtId="168" fontId="16" fillId="0" borderId="4" xfId="0" applyNumberFormat="1" applyFont="1" applyFill="1" applyBorder="1" applyAlignment="1" applyProtection="1">
      <alignment horizontal="center"/>
    </xf>
    <xf numFmtId="168" fontId="16" fillId="0" borderId="5" xfId="0" applyNumberFormat="1" applyFont="1" applyFill="1" applyBorder="1" applyAlignment="1" applyProtection="1">
      <alignment horizontal="center"/>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168" fontId="16" fillId="5" borderId="11" xfId="0" applyNumberFormat="1" applyFont="1" applyFill="1" applyBorder="1" applyAlignment="1" applyProtection="1">
      <alignment horizontal="center"/>
      <protection locked="0"/>
    </xf>
    <xf numFmtId="0" fontId="16" fillId="0" borderId="1" xfId="0" applyFont="1" applyFill="1" applyBorder="1" applyAlignment="1" applyProtection="1">
      <alignment horizontal="center" vertical="top" wrapText="1"/>
    </xf>
    <xf numFmtId="0" fontId="16" fillId="0" borderId="2" xfId="0" applyFont="1" applyFill="1" applyBorder="1" applyAlignment="1" applyProtection="1">
      <alignment horizontal="center" vertical="top" wrapText="1"/>
    </xf>
    <xf numFmtId="0" fontId="16" fillId="0" borderId="7" xfId="0" applyFont="1" applyFill="1" applyBorder="1" applyAlignment="1" applyProtection="1">
      <alignment horizontal="center" vertical="top" wrapText="1"/>
    </xf>
    <xf numFmtId="0" fontId="16" fillId="0" borderId="8" xfId="0" applyFont="1" applyFill="1" applyBorder="1" applyAlignment="1" applyProtection="1">
      <alignment horizontal="center" vertical="top" wrapText="1"/>
    </xf>
    <xf numFmtId="0" fontId="16" fillId="0" borderId="0" xfId="0" applyFont="1" applyFill="1" applyBorder="1" applyAlignment="1" applyProtection="1">
      <alignment horizontal="center" vertical="top" wrapText="1"/>
    </xf>
    <xf numFmtId="0" fontId="16" fillId="0" borderId="12" xfId="0" applyFont="1" applyFill="1" applyBorder="1" applyAlignment="1" applyProtection="1">
      <alignment horizontal="center" vertical="top" wrapText="1"/>
    </xf>
    <xf numFmtId="0" fontId="16" fillId="0" borderId="9" xfId="0" applyFont="1" applyFill="1" applyBorder="1" applyAlignment="1" applyProtection="1">
      <alignment horizontal="center" vertical="top" wrapText="1"/>
    </xf>
    <xf numFmtId="0" fontId="16" fillId="0" borderId="6" xfId="0" applyFont="1" applyFill="1" applyBorder="1" applyAlignment="1" applyProtection="1">
      <alignment horizontal="center" vertical="top" wrapText="1"/>
    </xf>
    <xf numFmtId="0" fontId="16" fillId="0" borderId="10" xfId="0" applyFont="1" applyFill="1" applyBorder="1" applyAlignment="1" applyProtection="1">
      <alignment horizontal="center" vertical="top" wrapText="1"/>
    </xf>
    <xf numFmtId="14" fontId="0" fillId="5" borderId="4" xfId="0" applyNumberForma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0" fontId="16" fillId="0" borderId="11" xfId="0" applyFont="1" applyFill="1" applyBorder="1" applyAlignment="1" applyProtection="1">
      <alignment horizontal="center" vertical="top" wrapText="1"/>
    </xf>
    <xf numFmtId="0" fontId="16" fillId="0" borderId="3" xfId="0" applyFont="1" applyFill="1" applyBorder="1" applyAlignment="1" applyProtection="1">
      <alignment horizontal="center"/>
    </xf>
    <xf numFmtId="0" fontId="16" fillId="0" borderId="4" xfId="0" applyFont="1" applyFill="1" applyBorder="1" applyAlignment="1" applyProtection="1">
      <alignment horizontal="center"/>
    </xf>
    <xf numFmtId="0" fontId="16" fillId="0" borderId="5" xfId="0" applyFont="1" applyFill="1" applyBorder="1" applyAlignment="1" applyProtection="1">
      <alignment horizontal="center"/>
    </xf>
    <xf numFmtId="0" fontId="14" fillId="0" borderId="3" xfId="0" applyFont="1" applyFill="1" applyBorder="1" applyAlignment="1" applyProtection="1">
      <alignment horizontal="right"/>
    </xf>
    <xf numFmtId="0" fontId="14" fillId="0" borderId="4" xfId="0" applyFont="1" applyFill="1" applyBorder="1" applyAlignment="1" applyProtection="1">
      <alignment horizontal="right"/>
    </xf>
    <xf numFmtId="0" fontId="14"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9" fontId="7" fillId="0" borderId="0" xfId="543" applyNumberFormat="1"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14" fontId="7" fillId="5" borderId="3" xfId="0" quotePrefix="1"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6" fillId="0" borderId="3" xfId="0" applyFont="1" applyBorder="1" applyAlignment="1" applyProtection="1">
      <alignment horizontal="left"/>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0" fontId="14" fillId="0" borderId="1" xfId="0" applyFont="1" applyBorder="1" applyAlignment="1" applyProtection="1">
      <alignment horizontal="center"/>
    </xf>
    <xf numFmtId="0" fontId="14" fillId="0" borderId="2" xfId="0" applyFont="1" applyBorder="1" applyAlignment="1" applyProtection="1">
      <alignment horizontal="center"/>
    </xf>
    <xf numFmtId="0" fontId="14" fillId="0" borderId="7" xfId="0" applyFont="1" applyBorder="1" applyAlignment="1" applyProtection="1">
      <alignment horizontal="center"/>
    </xf>
    <xf numFmtId="168" fontId="7" fillId="5" borderId="3" xfId="0" applyNumberFormat="1" applyFont="1" applyFill="1" applyBorder="1" applyAlignment="1" applyProtection="1">
      <alignment horizontal="right"/>
      <protection locked="0"/>
    </xf>
    <xf numFmtId="168" fontId="7" fillId="5" borderId="4" xfId="0" applyNumberFormat="1" applyFont="1" applyFill="1" applyBorder="1" applyAlignment="1" applyProtection="1">
      <alignment horizontal="right"/>
      <protection locked="0"/>
    </xf>
    <xf numFmtId="168" fontId="7" fillId="5" borderId="5" xfId="0" applyNumberFormat="1" applyFont="1" applyFill="1" applyBorder="1" applyAlignment="1" applyProtection="1">
      <alignment horizontal="right"/>
      <protection locked="0"/>
    </xf>
    <xf numFmtId="0" fontId="7" fillId="0" borderId="11" xfId="543" applyFont="1" applyBorder="1" applyAlignment="1" applyProtection="1">
      <alignment horizontal="center"/>
    </xf>
    <xf numFmtId="168" fontId="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7" fillId="0" borderId="11" xfId="543" applyNumberFormat="1" applyFont="1" applyBorder="1" applyAlignment="1" applyProtection="1">
      <alignment horizontal="center"/>
    </xf>
    <xf numFmtId="1" fontId="7" fillId="0" borderId="3" xfId="543" applyNumberFormat="1" applyFont="1" applyBorder="1" applyAlignment="1" applyProtection="1">
      <alignment horizontal="center"/>
    </xf>
    <xf numFmtId="1" fontId="7"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71" fontId="7" fillId="0" borderId="9" xfId="543" applyNumberFormat="1" applyFont="1" applyBorder="1" applyAlignment="1" applyProtection="1">
      <alignment horizontal="center"/>
    </xf>
    <xf numFmtId="171" fontId="7" fillId="0" borderId="6" xfId="543" applyNumberFormat="1" applyFont="1" applyBorder="1" applyAlignment="1" applyProtection="1">
      <alignment horizontal="center"/>
    </xf>
    <xf numFmtId="171" fontId="7"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44" fillId="5" borderId="3" xfId="0" applyNumberFormat="1" applyFont="1" applyFill="1" applyBorder="1" applyAlignment="1" applyProtection="1">
      <alignment horizontal="center"/>
      <protection locked="0"/>
    </xf>
    <xf numFmtId="0" fontId="44" fillId="5" borderId="4" xfId="0" applyNumberFormat="1" applyFont="1" applyFill="1" applyBorder="1" applyAlignment="1" applyProtection="1">
      <alignment horizontal="center"/>
      <protection locked="0"/>
    </xf>
    <xf numFmtId="0" fontId="44" fillId="5" borderId="5" xfId="0" applyNumberFormat="1" applyFont="1" applyFill="1" applyBorder="1" applyAlignment="1" applyProtection="1">
      <alignment horizontal="center"/>
      <protection locked="0"/>
    </xf>
    <xf numFmtId="0" fontId="14" fillId="5" borderId="3" xfId="0" applyFont="1" applyFill="1" applyBorder="1" applyAlignment="1" applyProtection="1">
      <alignment horizontal="right"/>
      <protection locked="0"/>
    </xf>
    <xf numFmtId="0" fontId="14" fillId="5" borderId="4" xfId="0" applyFont="1" applyFill="1" applyBorder="1" applyAlignment="1" applyProtection="1">
      <alignment horizontal="right"/>
      <protection locked="0"/>
    </xf>
    <xf numFmtId="0" fontId="14" fillId="5" borderId="5" xfId="0" applyFont="1" applyFill="1" applyBorder="1" applyAlignment="1" applyProtection="1">
      <alignment horizontal="right"/>
      <protection locked="0"/>
    </xf>
    <xf numFmtId="2" fontId="7" fillId="0" borderId="11" xfId="543" applyNumberFormat="1" applyFont="1" applyFill="1" applyBorder="1" applyAlignment="1" applyProtection="1">
      <alignment horizontal="center"/>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28" fillId="0" borderId="11" xfId="543" applyFont="1" applyFill="1" applyBorder="1" applyAlignment="1" applyProtection="1">
      <alignment horizontal="center"/>
    </xf>
    <xf numFmtId="168" fontId="7" fillId="0" borderId="3" xfId="543" applyNumberFormat="1" applyFont="1" applyFill="1" applyBorder="1" applyAlignment="1" applyProtection="1">
      <alignment horizontal="center"/>
    </xf>
    <xf numFmtId="168" fontId="7" fillId="0" borderId="4" xfId="543" applyNumberFormat="1" applyFont="1" applyFill="1" applyBorder="1" applyAlignment="1" applyProtection="1">
      <alignment horizontal="center"/>
    </xf>
    <xf numFmtId="168" fontId="7" fillId="0" borderId="5" xfId="543" applyNumberFormat="1" applyFont="1" applyFill="1" applyBorder="1" applyAlignment="1" applyProtection="1">
      <alignment horizontal="center"/>
    </xf>
    <xf numFmtId="1" fontId="7" fillId="0" borderId="3" xfId="543" applyNumberFormat="1" applyFont="1" applyFill="1" applyBorder="1" applyAlignment="1" applyProtection="1">
      <alignment horizontal="center"/>
    </xf>
    <xf numFmtId="1" fontId="7" fillId="0" borderId="4" xfId="543" applyNumberFormat="1" applyFont="1" applyFill="1" applyBorder="1" applyAlignment="1" applyProtection="1">
      <alignment horizontal="center"/>
    </xf>
    <xf numFmtId="1" fontId="7" fillId="0" borderId="5" xfId="543" applyNumberFormat="1" applyFont="1" applyFill="1" applyBorder="1" applyAlignment="1" applyProtection="1">
      <alignment horizontal="center"/>
    </xf>
    <xf numFmtId="0" fontId="7" fillId="0" borderId="0" xfId="543" applyFont="1" applyFill="1" applyAlignment="1" applyProtection="1">
      <alignment horizontal="center"/>
    </xf>
    <xf numFmtId="0" fontId="7" fillId="5" borderId="3" xfId="0" applyNumberFormat="1" applyFont="1" applyFill="1" applyBorder="1" applyAlignment="1" applyProtection="1">
      <alignment horizontal="right"/>
      <protection locked="0"/>
    </xf>
    <xf numFmtId="0" fontId="7" fillId="5" borderId="4" xfId="0" applyNumberFormat="1" applyFont="1" applyFill="1" applyBorder="1" applyAlignment="1" applyProtection="1">
      <alignment horizontal="right"/>
      <protection locked="0"/>
    </xf>
    <xf numFmtId="0" fontId="7" fillId="5" borderId="5" xfId="0" applyNumberFormat="1" applyFont="1" applyFill="1" applyBorder="1" applyAlignment="1" applyProtection="1">
      <alignment horizontal="right"/>
      <protection locked="0"/>
    </xf>
    <xf numFmtId="2" fontId="7" fillId="0" borderId="11" xfId="543" applyNumberFormat="1" applyFont="1" applyBorder="1" applyAlignment="1" applyProtection="1">
      <alignment horizontal="center"/>
    </xf>
    <xf numFmtId="0" fontId="14" fillId="5" borderId="11" xfId="0" applyFont="1" applyFill="1" applyBorder="1" applyAlignment="1" applyProtection="1">
      <alignment horizontal="center"/>
      <protection locked="0"/>
    </xf>
    <xf numFmtId="171" fontId="7" fillId="0" borderId="3" xfId="543" applyNumberFormat="1" applyFont="1" applyBorder="1" applyAlignment="1" applyProtection="1">
      <alignment horizontal="center"/>
    </xf>
    <xf numFmtId="171" fontId="7" fillId="0" borderId="4" xfId="543" applyNumberFormat="1" applyFont="1" applyBorder="1" applyAlignment="1" applyProtection="1">
      <alignment horizontal="center"/>
    </xf>
    <xf numFmtId="171" fontId="7"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5" fillId="5" borderId="3" xfId="0" applyNumberFormat="1" applyFont="1" applyFill="1" applyBorder="1" applyAlignment="1" applyProtection="1">
      <alignment horizontal="left"/>
      <protection locked="0"/>
    </xf>
    <xf numFmtId="164" fontId="15" fillId="5" borderId="4" xfId="0" applyNumberFormat="1" applyFont="1" applyFill="1" applyBorder="1" applyAlignment="1" applyProtection="1">
      <alignment horizontal="left"/>
      <protection locked="0"/>
    </xf>
    <xf numFmtId="164" fontId="15"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9" fontId="7" fillId="5" borderId="3" xfId="0" applyNumberFormat="1" applyFont="1" applyFill="1" applyBorder="1" applyAlignment="1" applyProtection="1">
      <alignment horizontal="right"/>
      <protection locked="0"/>
    </xf>
    <xf numFmtId="168" fontId="7" fillId="5" borderId="3" xfId="0" applyNumberFormat="1" applyFont="1" applyFill="1" applyBorder="1" applyAlignment="1" applyProtection="1">
      <alignment horizontal="left"/>
      <protection locked="0"/>
    </xf>
    <xf numFmtId="168" fontId="7" fillId="5" borderId="4" xfId="0" applyNumberFormat="1" applyFont="1" applyFill="1" applyBorder="1" applyAlignment="1" applyProtection="1">
      <alignment horizontal="left"/>
      <protection locked="0"/>
    </xf>
    <xf numFmtId="168" fontId="7" fillId="5" borderId="5" xfId="0" applyNumberFormat="1" applyFont="1" applyFill="1" applyBorder="1" applyAlignment="1" applyProtection="1">
      <alignment horizontal="left"/>
      <protection locked="0"/>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44" fillId="5" borderId="3" xfId="0" applyNumberFormat="1" applyFont="1" applyFill="1" applyBorder="1" applyAlignment="1" applyProtection="1">
      <alignment horizontal="right"/>
      <protection locked="0"/>
    </xf>
    <xf numFmtId="0" fontId="44" fillId="5" borderId="4" xfId="0" applyNumberFormat="1" applyFont="1" applyFill="1" applyBorder="1" applyAlignment="1" applyProtection="1">
      <alignment horizontal="right"/>
      <protection locked="0"/>
    </xf>
    <xf numFmtId="0" fontId="44" fillId="5" borderId="5" xfId="0" applyNumberFormat="1" applyFont="1" applyFill="1" applyBorder="1" applyAlignment="1" applyProtection="1">
      <alignment horizontal="right"/>
      <protection locked="0"/>
    </xf>
    <xf numFmtId="0" fontId="28" fillId="0" borderId="3" xfId="543" applyFont="1" applyFill="1" applyBorder="1" applyAlignment="1" applyProtection="1">
      <alignment horizontal="center"/>
    </xf>
    <xf numFmtId="0" fontId="28" fillId="0" borderId="4" xfId="543" applyFont="1" applyFill="1" applyBorder="1" applyAlignment="1" applyProtection="1">
      <alignment horizontal="center"/>
    </xf>
    <xf numFmtId="0" fontId="28" fillId="0" borderId="5" xfId="543" applyFont="1" applyFill="1" applyBorder="1" applyAlignment="1" applyProtection="1">
      <alignment horizontal="center"/>
    </xf>
    <xf numFmtId="168" fontId="14" fillId="0" borderId="3" xfId="543" applyNumberFormat="1" applyFont="1" applyFill="1" applyBorder="1" applyAlignment="1" applyProtection="1">
      <alignment horizontal="center" vertical="center"/>
    </xf>
    <xf numFmtId="168" fontId="14" fillId="0" borderId="4" xfId="543" applyNumberFormat="1" applyFont="1" applyFill="1" applyBorder="1" applyAlignment="1" applyProtection="1">
      <alignment horizontal="center" vertical="center"/>
    </xf>
    <xf numFmtId="168" fontId="14" fillId="0" borderId="5" xfId="543" applyNumberFormat="1" applyFont="1" applyFill="1" applyBorder="1" applyAlignment="1" applyProtection="1">
      <alignment horizontal="center" vertical="center"/>
    </xf>
    <xf numFmtId="168" fontId="7" fillId="0" borderId="1" xfId="543" applyNumberFormat="1" applyFont="1" applyFill="1" applyBorder="1" applyAlignment="1" applyProtection="1">
      <alignment horizontal="center" vertical="center"/>
    </xf>
    <xf numFmtId="168" fontId="7" fillId="0" borderId="8" xfId="543" applyNumberFormat="1" applyFont="1" applyFill="1" applyBorder="1" applyAlignment="1" applyProtection="1">
      <alignment horizontal="center" vertical="center"/>
    </xf>
    <xf numFmtId="0" fontId="7" fillId="0" borderId="8" xfId="543" applyFont="1" applyBorder="1" applyAlignment="1" applyProtection="1">
      <alignment horizontal="left" vertical="center" wrapText="1"/>
    </xf>
    <xf numFmtId="0" fontId="7" fillId="0" borderId="0" xfId="543" applyFont="1" applyBorder="1" applyAlignment="1" applyProtection="1">
      <alignment horizontal="left" vertical="center" wrapText="1"/>
    </xf>
    <xf numFmtId="0" fontId="7" fillId="0" borderId="12" xfId="543" applyFont="1" applyBorder="1" applyAlignment="1" applyProtection="1">
      <alignment horizontal="left" vertical="center" wrapText="1"/>
    </xf>
    <xf numFmtId="0" fontId="7" fillId="0" borderId="6" xfId="543" applyFont="1" applyBorder="1" applyAlignment="1" applyProtection="1">
      <alignment horizontal="left" vertical="center" wrapText="1"/>
    </xf>
    <xf numFmtId="0" fontId="7" fillId="0" borderId="10" xfId="543" applyFont="1" applyBorder="1" applyAlignment="1" applyProtection="1">
      <alignment horizontal="left" vertical="center" wrapText="1"/>
    </xf>
    <xf numFmtId="0" fontId="27" fillId="0" borderId="4" xfId="543" applyNumberFormat="1" applyFont="1" applyBorder="1" applyAlignment="1" applyProtection="1">
      <alignment horizontal="right" vertical="top" wrapText="1"/>
    </xf>
    <xf numFmtId="0" fontId="27" fillId="0" borderId="5" xfId="543" applyNumberFormat="1" applyFont="1" applyBorder="1" applyAlignment="1" applyProtection="1">
      <alignment horizontal="right" vertical="top" wrapText="1"/>
    </xf>
    <xf numFmtId="0" fontId="14" fillId="0" borderId="1" xfId="0" applyFont="1" applyBorder="1" applyAlignment="1" applyProtection="1">
      <alignment horizontal="center" wrapText="1"/>
    </xf>
    <xf numFmtId="0" fontId="14" fillId="0" borderId="2" xfId="0" applyFont="1" applyBorder="1" applyAlignment="1" applyProtection="1">
      <alignment horizontal="center" wrapText="1"/>
    </xf>
    <xf numFmtId="0" fontId="27" fillId="0" borderId="1" xfId="543" applyFont="1" applyFill="1" applyBorder="1" applyAlignment="1" applyProtection="1">
      <alignment horizontal="right"/>
    </xf>
    <xf numFmtId="0" fontId="27" fillId="0" borderId="2" xfId="543" applyFont="1" applyFill="1" applyBorder="1" applyAlignment="1" applyProtection="1">
      <alignment horizontal="right"/>
    </xf>
    <xf numFmtId="0" fontId="27" fillId="0" borderId="7" xfId="543" applyFont="1" applyFill="1" applyBorder="1" applyAlignment="1" applyProtection="1">
      <alignment horizontal="right"/>
    </xf>
    <xf numFmtId="168" fontId="7" fillId="0" borderId="6" xfId="543" applyNumberFormat="1" applyFont="1" applyFill="1" applyBorder="1" applyAlignment="1" applyProtection="1">
      <alignment horizontal="center" vertical="center"/>
    </xf>
    <xf numFmtId="168" fontId="7" fillId="0" borderId="10" xfId="543" applyNumberFormat="1" applyFont="1" applyFill="1" applyBorder="1" applyAlignment="1" applyProtection="1">
      <alignment horizontal="center" vertical="center"/>
    </xf>
    <xf numFmtId="168" fontId="7" fillId="0" borderId="9" xfId="543" applyNumberFormat="1" applyFont="1" applyFill="1" applyBorder="1" applyAlignment="1" applyProtection="1">
      <alignment horizontal="center" vertical="center"/>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15" fillId="0" borderId="6" xfId="0" applyNumberFormat="1" applyFont="1" applyBorder="1" applyAlignment="1" applyProtection="1">
      <alignment horizontal="left"/>
    </xf>
    <xf numFmtId="168" fontId="15" fillId="0" borderId="10" xfId="0" applyNumberFormat="1" applyFont="1" applyBorder="1" applyAlignment="1" applyProtection="1">
      <alignment horizontal="left"/>
    </xf>
    <xf numFmtId="1" fontId="15" fillId="0" borderId="3" xfId="543" applyNumberFormat="1" applyFont="1" applyFill="1" applyBorder="1" applyAlignment="1" applyProtection="1">
      <alignment horizontal="center"/>
    </xf>
    <xf numFmtId="1" fontId="15" fillId="0" borderId="5" xfId="543" applyNumberFormat="1" applyFont="1" applyFill="1" applyBorder="1" applyAlignment="1" applyProtection="1">
      <alignment horizontal="center"/>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7" fillId="0" borderId="6" xfId="0" applyFont="1" applyFill="1" applyBorder="1" applyAlignment="1" applyProtection="1">
      <alignment horizontal="left"/>
    </xf>
    <xf numFmtId="14" fontId="0" fillId="5" borderId="3" xfId="0" applyNumberFormat="1" applyFill="1" applyBorder="1" applyAlignment="1" applyProtection="1">
      <alignment horizontal="right"/>
      <protection locked="0"/>
    </xf>
    <xf numFmtId="0" fontId="14" fillId="0" borderId="17" xfId="0" applyFont="1" applyFill="1" applyBorder="1" applyAlignment="1" applyProtection="1">
      <alignment horizontal="center"/>
    </xf>
    <xf numFmtId="168" fontId="7" fillId="5" borderId="1" xfId="543" applyNumberFormat="1" applyFont="1" applyFill="1" applyBorder="1" applyAlignment="1" applyProtection="1">
      <alignment horizontal="center" vertical="center"/>
      <protection locked="0"/>
    </xf>
    <xf numFmtId="168" fontId="7" fillId="5" borderId="2" xfId="543" applyNumberFormat="1" applyFont="1" applyFill="1" applyBorder="1" applyAlignment="1" applyProtection="1">
      <alignment horizontal="center" vertical="center"/>
      <protection locked="0"/>
    </xf>
    <xf numFmtId="168" fontId="7" fillId="5" borderId="7" xfId="543" applyNumberFormat="1" applyFont="1" applyFill="1" applyBorder="1" applyAlignment="1" applyProtection="1">
      <alignment horizontal="center" vertical="center"/>
      <protection locked="0"/>
    </xf>
    <xf numFmtId="168" fontId="7" fillId="5" borderId="8" xfId="543" applyNumberFormat="1" applyFont="1" applyFill="1" applyBorder="1" applyAlignment="1" applyProtection="1">
      <alignment horizontal="center" vertical="center"/>
      <protection locked="0"/>
    </xf>
    <xf numFmtId="168" fontId="7" fillId="5" borderId="0" xfId="543" applyNumberFormat="1" applyFont="1" applyFill="1" applyBorder="1" applyAlignment="1" applyProtection="1">
      <alignment horizontal="center" vertical="center"/>
      <protection locked="0"/>
    </xf>
    <xf numFmtId="168" fontId="7" fillId="5" borderId="12" xfId="543" applyNumberFormat="1" applyFont="1" applyFill="1" applyBorder="1" applyAlignment="1" applyProtection="1">
      <alignment horizontal="center" vertical="center"/>
      <protection locked="0"/>
    </xf>
    <xf numFmtId="168" fontId="7" fillId="5" borderId="9" xfId="543" applyNumberFormat="1" applyFont="1" applyFill="1" applyBorder="1" applyAlignment="1" applyProtection="1">
      <alignment horizontal="center" vertical="center"/>
      <protection locked="0"/>
    </xf>
    <xf numFmtId="168" fontId="7" fillId="5" borderId="6" xfId="543" applyNumberFormat="1" applyFont="1" applyFill="1" applyBorder="1" applyAlignment="1" applyProtection="1">
      <alignment horizontal="center" vertical="center"/>
      <protection locked="0"/>
    </xf>
    <xf numFmtId="168" fontId="7" fillId="5" borderId="10" xfId="543" applyNumberFormat="1" applyFont="1" applyFill="1" applyBorder="1" applyAlignment="1" applyProtection="1">
      <alignment horizontal="center" vertic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15" fillId="0" borderId="3" xfId="543" applyFont="1" applyFill="1" applyBorder="1" applyAlignment="1" applyProtection="1">
      <alignment horizontal="center"/>
    </xf>
    <xf numFmtId="0" fontId="15" fillId="0" borderId="5" xfId="543" applyFont="1" applyFill="1" applyBorder="1" applyAlignment="1" applyProtection="1">
      <alignment horizontal="center"/>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16" fillId="5" borderId="3" xfId="543" applyFont="1" applyFill="1" applyBorder="1" applyAlignment="1" applyProtection="1">
      <alignment horizontal="left" vertical="top" wrapText="1"/>
      <protection locked="0"/>
    </xf>
    <xf numFmtId="0" fontId="16" fillId="5" borderId="4" xfId="543" applyFont="1" applyFill="1" applyBorder="1" applyAlignment="1" applyProtection="1">
      <alignment horizontal="left" vertical="top" wrapText="1"/>
      <protection locked="0"/>
    </xf>
    <xf numFmtId="0" fontId="16" fillId="5" borderId="5" xfId="543" applyFont="1" applyFill="1" applyBorder="1" applyAlignment="1" applyProtection="1">
      <alignment horizontal="left" vertical="top" wrapText="1"/>
      <protection locked="0"/>
    </xf>
    <xf numFmtId="168" fontId="16" fillId="5" borderId="13" xfId="0" applyNumberFormat="1" applyFont="1" applyFill="1" applyBorder="1" applyAlignment="1" applyProtection="1">
      <alignment horizontal="center"/>
      <protection locked="0"/>
    </xf>
    <xf numFmtId="168" fontId="16" fillId="0" borderId="13" xfId="0"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center"/>
    </xf>
    <xf numFmtId="0" fontId="26" fillId="5" borderId="4" xfId="543" applyFont="1" applyFill="1" applyBorder="1" applyAlignment="1" applyProtection="1">
      <alignment horizontal="center"/>
    </xf>
    <xf numFmtId="0" fontId="26" fillId="5" borderId="5" xfId="543" applyFont="1" applyFill="1" applyBorder="1" applyAlignment="1" applyProtection="1">
      <alignment horizontal="center"/>
    </xf>
    <xf numFmtId="49" fontId="7" fillId="5" borderId="3" xfId="543" applyNumberFormat="1" applyFont="1" applyFill="1" applyBorder="1" applyAlignment="1" applyProtection="1">
      <alignment horizontal="center"/>
    </xf>
    <xf numFmtId="49" fontId="7" fillId="5" borderId="5" xfId="543" applyNumberFormat="1" applyFont="1" applyFill="1" applyBorder="1" applyAlignment="1" applyProtection="1">
      <alignment horizontal="center"/>
    </xf>
    <xf numFmtId="0" fontId="14" fillId="0" borderId="3" xfId="271" applyFont="1" applyBorder="1" applyAlignment="1" applyProtection="1">
      <alignment horizontal="right"/>
    </xf>
    <xf numFmtId="0" fontId="14" fillId="0" borderId="4" xfId="271" applyFont="1" applyBorder="1" applyAlignment="1" applyProtection="1">
      <alignment horizontal="right"/>
    </xf>
    <xf numFmtId="0" fontId="14" fillId="0" borderId="5" xfId="271" applyFont="1" applyBorder="1" applyAlignment="1" applyProtection="1">
      <alignment horizontal="right"/>
    </xf>
    <xf numFmtId="0" fontId="14" fillId="0" borderId="11" xfId="0" applyFont="1" applyFill="1" applyBorder="1" applyAlignment="1" applyProtection="1">
      <alignment horizontal="center"/>
    </xf>
    <xf numFmtId="0" fontId="16" fillId="0" borderId="11" xfId="0" applyFont="1" applyFill="1" applyBorder="1" applyAlignment="1" applyProtection="1">
      <alignment horizontal="center"/>
    </xf>
    <xf numFmtId="1" fontId="16" fillId="0" borderId="3" xfId="0" applyNumberFormat="1" applyFont="1" applyFill="1" applyBorder="1" applyAlignment="1" applyProtection="1">
      <alignment horizontal="center"/>
    </xf>
    <xf numFmtId="1" fontId="16" fillId="0" borderId="4" xfId="0" applyNumberFormat="1" applyFont="1" applyFill="1" applyBorder="1" applyAlignment="1" applyProtection="1">
      <alignment horizontal="center"/>
    </xf>
    <xf numFmtId="1" fontId="16" fillId="0" borderId="5" xfId="0" applyNumberFormat="1" applyFont="1" applyFill="1" applyBorder="1" applyAlignment="1" applyProtection="1">
      <alignment horizontal="center"/>
    </xf>
    <xf numFmtId="0" fontId="0" fillId="5" borderId="4" xfId="0" applyFill="1" applyBorder="1" applyAlignment="1" applyProtection="1">
      <alignment horizontal="right"/>
      <protection locked="0"/>
    </xf>
    <xf numFmtId="0" fontId="16" fillId="0" borderId="0" xfId="0" applyFont="1" applyAlignment="1" applyProtection="1">
      <alignment horizontal="left" vertical="top" wrapText="1"/>
    </xf>
    <xf numFmtId="0" fontId="7" fillId="0" borderId="3" xfId="543" applyFont="1" applyFill="1" applyBorder="1" applyAlignment="1" applyProtection="1">
      <alignment horizontal="center"/>
    </xf>
    <xf numFmtId="0" fontId="7" fillId="0" borderId="4" xfId="543" applyFont="1" applyFill="1" applyBorder="1" applyAlignment="1" applyProtection="1">
      <alignment horizontal="center"/>
    </xf>
    <xf numFmtId="0" fontId="7" fillId="0" borderId="5" xfId="543" applyFont="1" applyFill="1" applyBorder="1" applyAlignment="1" applyProtection="1">
      <alignment horizontal="center"/>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6" fillId="2" borderId="11" xfId="0" applyFont="1" applyFill="1" applyBorder="1" applyAlignment="1" applyProtection="1">
      <alignment horizontal="center"/>
    </xf>
    <xf numFmtId="168" fontId="16" fillId="0" borderId="0" xfId="544" applyNumberFormat="1" applyFont="1" applyBorder="1" applyAlignment="1" applyProtection="1">
      <alignment horizontal="right" vertical="center" wrapText="1"/>
    </xf>
    <xf numFmtId="175" fontId="16" fillId="0" borderId="0" xfId="544" applyNumberFormat="1" applyFont="1" applyBorder="1" applyAlignment="1" applyProtection="1">
      <alignment horizontal="center" vertical="center" wrapText="1"/>
    </xf>
    <xf numFmtId="0" fontId="7" fillId="0" borderId="11" xfId="543" quotePrefix="1" applyFont="1" applyFill="1" applyBorder="1" applyAlignment="1" applyProtection="1">
      <alignment horizontal="center"/>
    </xf>
    <xf numFmtId="0" fontId="14" fillId="0" borderId="6" xfId="0" applyFont="1" applyBorder="1" applyAlignment="1" applyProtection="1">
      <alignment horizontal="center"/>
    </xf>
    <xf numFmtId="0" fontId="14" fillId="0" borderId="3" xfId="543" applyFont="1" applyFill="1" applyBorder="1" applyAlignment="1" applyProtection="1">
      <alignment horizontal="right"/>
    </xf>
    <xf numFmtId="0" fontId="14" fillId="0" borderId="4" xfId="543" applyFont="1" applyFill="1" applyBorder="1" applyAlignment="1" applyProtection="1">
      <alignment horizontal="right"/>
    </xf>
    <xf numFmtId="0" fontId="14" fillId="0" borderId="5" xfId="543" applyFont="1" applyFill="1" applyBorder="1" applyAlignment="1" applyProtection="1">
      <alignment horizontal="right"/>
    </xf>
    <xf numFmtId="3" fontId="35" fillId="11" borderId="6" xfId="543" applyNumberFormat="1" applyFont="1" applyFill="1" applyBorder="1" applyAlignment="1" applyProtection="1">
      <alignment horizontal="left" vertical="center" wrapText="1"/>
    </xf>
    <xf numFmtId="3" fontId="35" fillId="11" borderId="0" xfId="543" applyNumberFormat="1" applyFont="1" applyFill="1" applyBorder="1" applyAlignment="1" applyProtection="1">
      <alignment horizontal="left" vertical="center" wrapText="1"/>
    </xf>
    <xf numFmtId="0" fontId="0" fillId="5" borderId="3" xfId="0" quotePrefix="1" applyFill="1" applyBorder="1" applyAlignment="1" applyProtection="1">
      <alignment horizontal="right"/>
      <protection locked="0"/>
    </xf>
    <xf numFmtId="0" fontId="14" fillId="0" borderId="2" xfId="0" applyFont="1" applyFill="1" applyBorder="1" applyAlignment="1" applyProtection="1">
      <alignment horizontal="center" wrapText="1"/>
    </xf>
    <xf numFmtId="0" fontId="14" fillId="0" borderId="7" xfId="0" applyFont="1" applyFill="1" applyBorder="1" applyAlignment="1" applyProtection="1">
      <alignment horizontal="center" wrapText="1"/>
    </xf>
    <xf numFmtId="0" fontId="14" fillId="0" borderId="6" xfId="0" applyFont="1" applyFill="1" applyBorder="1" applyAlignment="1" applyProtection="1">
      <alignment horizontal="center" wrapText="1"/>
    </xf>
    <xf numFmtId="0" fontId="14" fillId="0" borderId="10" xfId="0" applyFont="1" applyFill="1" applyBorder="1" applyAlignment="1" applyProtection="1">
      <alignment horizontal="center" wrapText="1"/>
    </xf>
    <xf numFmtId="171" fontId="7" fillId="0" borderId="0" xfId="543" applyNumberFormat="1" applyFont="1" applyAlignment="1" applyProtection="1">
      <alignment horizontal="center"/>
    </xf>
    <xf numFmtId="171" fontId="7" fillId="0" borderId="11" xfId="543" applyNumberFormat="1" applyFont="1" applyBorder="1" applyAlignment="1" applyProtection="1">
      <alignment horizontal="right"/>
    </xf>
    <xf numFmtId="0" fontId="7" fillId="5" borderId="3" xfId="0" applyFont="1" applyFill="1" applyBorder="1" applyAlignment="1" applyProtection="1">
      <protection locked="0"/>
    </xf>
    <xf numFmtId="0" fontId="16" fillId="0" borderId="4" xfId="0" applyFont="1" applyBorder="1" applyAlignment="1" applyProtection="1">
      <protection locked="0"/>
    </xf>
    <xf numFmtId="0" fontId="16" fillId="0" borderId="5" xfId="0" applyFont="1" applyBorder="1" applyAlignment="1" applyProtection="1">
      <protection locked="0"/>
    </xf>
    <xf numFmtId="0" fontId="14" fillId="0" borderId="46" xfId="0" applyFont="1" applyBorder="1" applyAlignment="1" applyProtection="1">
      <alignment horizontal="right"/>
    </xf>
    <xf numFmtId="0" fontId="14" fillId="0" borderId="17" xfId="0" applyFont="1" applyBorder="1" applyAlignment="1" applyProtection="1">
      <alignment horizontal="right"/>
    </xf>
    <xf numFmtId="0" fontId="14" fillId="0" borderId="47" xfId="0" applyFont="1" applyBorder="1" applyAlignment="1" applyProtection="1">
      <alignment horizontal="right"/>
    </xf>
    <xf numFmtId="0" fontId="14" fillId="0" borderId="0" xfId="0" applyFont="1" applyAlignment="1" applyProtection="1">
      <alignment horizontal="center"/>
    </xf>
    <xf numFmtId="0" fontId="40"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6" fillId="0" borderId="2" xfId="0" applyFont="1" applyBorder="1" applyAlignment="1" applyProtection="1">
      <alignment horizontal="left" vertical="top" wrapText="1"/>
    </xf>
    <xf numFmtId="0" fontId="16" fillId="0" borderId="2" xfId="0" applyFont="1" applyBorder="1" applyAlignment="1">
      <alignment horizontal="left" vertical="top" wrapText="1"/>
    </xf>
    <xf numFmtId="177" fontId="16" fillId="5" borderId="6" xfId="0" applyNumberFormat="1" applyFont="1" applyFill="1" applyBorder="1" applyAlignment="1" applyProtection="1">
      <alignment horizontal="left" vertical="top" wrapText="1"/>
      <protection locked="0"/>
    </xf>
    <xf numFmtId="0" fontId="45" fillId="0" borderId="0" xfId="0" applyFont="1" applyBorder="1" applyAlignment="1" applyProtection="1">
      <alignment vertical="top" wrapText="1"/>
    </xf>
    <xf numFmtId="0" fontId="0" fillId="0" borderId="0" xfId="0" applyAlignment="1">
      <alignment vertical="top" wrapText="1"/>
    </xf>
    <xf numFmtId="0" fontId="16" fillId="0" borderId="0" xfId="0" applyFont="1" applyBorder="1" applyAlignment="1" applyProtection="1">
      <alignment vertical="top" wrapText="1"/>
    </xf>
    <xf numFmtId="0" fontId="16" fillId="5" borderId="6" xfId="0" applyFont="1" applyFill="1" applyBorder="1" applyAlignment="1" applyProtection="1">
      <alignment horizontal="left" vertical="top" wrapText="1"/>
      <protection locked="0"/>
    </xf>
    <xf numFmtId="0" fontId="16" fillId="0" borderId="6" xfId="0" applyFont="1" applyFill="1" applyBorder="1" applyAlignment="1" applyProtection="1">
      <alignment horizontal="right" vertical="top" wrapText="1"/>
    </xf>
    <xf numFmtId="0" fontId="16" fillId="0" borderId="6" xfId="0" applyFont="1" applyFill="1" applyBorder="1" applyAlignment="1">
      <alignment vertical="top"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5" xfId="0" applyFont="1" applyFill="1" applyBorder="1" applyAlignment="1" applyProtection="1">
      <alignment horizontal="center" vertical="top"/>
    </xf>
    <xf numFmtId="0" fontId="16" fillId="0" borderId="6" xfId="0" applyFont="1" applyBorder="1" applyAlignment="1" applyProtection="1">
      <alignment vertical="top" wrapText="1"/>
    </xf>
    <xf numFmtId="0" fontId="16" fillId="0" borderId="2" xfId="0" applyFont="1" applyBorder="1" applyAlignment="1" applyProtection="1">
      <alignment vertical="top" wrapText="1"/>
    </xf>
    <xf numFmtId="0" fontId="44" fillId="0" borderId="0" xfId="0" applyFont="1" applyBorder="1" applyAlignment="1" applyProtection="1">
      <alignment vertical="top" wrapText="1"/>
    </xf>
    <xf numFmtId="0" fontId="45" fillId="0" borderId="0" xfId="570" applyFont="1" applyFill="1" applyBorder="1" applyAlignment="1" applyProtection="1">
      <alignment vertical="top" wrapText="1"/>
    </xf>
    <xf numFmtId="0" fontId="7" fillId="0" borderId="0" xfId="570" applyFill="1" applyBorder="1" applyAlignment="1">
      <alignment vertical="top" wrapText="1"/>
    </xf>
    <xf numFmtId="0" fontId="7" fillId="0" borderId="0" xfId="570" applyFont="1" applyFill="1" applyBorder="1" applyAlignment="1" applyProtection="1">
      <alignment horizontal="right" vertical="top" wrapText="1"/>
    </xf>
    <xf numFmtId="0" fontId="7" fillId="0" borderId="0" xfId="570" applyFont="1" applyFill="1" applyBorder="1" applyAlignment="1">
      <alignment vertical="top" wrapText="1"/>
    </xf>
    <xf numFmtId="0" fontId="7" fillId="0" borderId="0" xfId="570" applyFont="1" applyFill="1" applyBorder="1" applyAlignment="1" applyProtection="1">
      <alignment horizontal="left" vertical="top" wrapText="1"/>
    </xf>
    <xf numFmtId="0" fontId="7" fillId="0" borderId="0" xfId="570" applyFont="1" applyFill="1" applyBorder="1" applyAlignment="1">
      <alignment horizontal="left" vertical="top" wrapText="1"/>
    </xf>
    <xf numFmtId="0" fontId="13" fillId="3" borderId="3" xfId="0" applyFont="1" applyFill="1" applyBorder="1" applyAlignment="1" applyProtection="1">
      <alignment horizontal="left" vertical="top"/>
    </xf>
    <xf numFmtId="0" fontId="13" fillId="3" borderId="4" xfId="0" applyFont="1" applyFill="1" applyBorder="1" applyAlignment="1" applyProtection="1">
      <alignment horizontal="left" vertical="top"/>
    </xf>
    <xf numFmtId="0" fontId="13" fillId="3" borderId="5" xfId="0" applyFont="1" applyFill="1" applyBorder="1" applyAlignment="1" applyProtection="1">
      <alignment horizontal="left" vertical="top"/>
    </xf>
    <xf numFmtId="168" fontId="7" fillId="5" borderId="5" xfId="570" applyNumberFormat="1" applyFill="1" applyBorder="1" applyAlignment="1" applyProtection="1">
      <alignment horizontal="center"/>
      <protection locked="0"/>
    </xf>
    <xf numFmtId="168" fontId="7" fillId="5" borderId="11" xfId="570" applyNumberFormat="1" applyFill="1" applyBorder="1" applyAlignment="1" applyProtection="1">
      <alignment horizontal="center"/>
      <protection locked="0"/>
    </xf>
    <xf numFmtId="168" fontId="7" fillId="0" borderId="5" xfId="570" applyNumberFormat="1" applyFill="1" applyBorder="1" applyAlignment="1">
      <alignment horizontal="center"/>
    </xf>
    <xf numFmtId="168" fontId="7" fillId="0" borderId="11" xfId="570" applyNumberFormat="1" applyFill="1" applyBorder="1" applyAlignment="1">
      <alignment horizontal="center"/>
    </xf>
    <xf numFmtId="168" fontId="7" fillId="0" borderId="3" xfId="570" applyNumberFormat="1" applyFill="1" applyBorder="1" applyAlignment="1">
      <alignment horizontal="center"/>
    </xf>
    <xf numFmtId="168" fontId="7" fillId="0" borderId="4" xfId="570" applyNumberFormat="1" applyFill="1" applyBorder="1" applyAlignment="1">
      <alignment horizontal="center"/>
    </xf>
    <xf numFmtId="179" fontId="14" fillId="0" borderId="11" xfId="570" applyNumberFormat="1" applyFont="1" applyFill="1" applyBorder="1" applyAlignment="1" applyProtection="1">
      <alignment horizontal="center" wrapText="1"/>
    </xf>
    <xf numFmtId="0" fontId="14" fillId="0" borderId="16" xfId="271" applyFont="1" applyFill="1" applyBorder="1" applyAlignment="1" applyProtection="1">
      <alignment horizontal="center"/>
    </xf>
    <xf numFmtId="164" fontId="14" fillId="0" borderId="11" xfId="570" applyNumberFormat="1" applyFont="1" applyFill="1" applyBorder="1" applyAlignment="1" applyProtection="1">
      <alignment horizontal="center" wrapText="1"/>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0" fontId="14" fillId="0" borderId="3" xfId="570" applyFont="1" applyFill="1" applyBorder="1" applyAlignment="1">
      <alignment horizontal="right"/>
    </xf>
    <xf numFmtId="0" fontId="14" fillId="0" borderId="4" xfId="570" applyFont="1" applyFill="1" applyBorder="1" applyAlignment="1">
      <alignment horizontal="right"/>
    </xf>
    <xf numFmtId="0" fontId="14" fillId="0" borderId="5" xfId="570" applyFont="1" applyFill="1" applyBorder="1" applyAlignment="1">
      <alignment horizontal="right"/>
    </xf>
    <xf numFmtId="0" fontId="44" fillId="0" borderId="0" xfId="570" applyFont="1" applyBorder="1" applyAlignment="1">
      <alignment horizontal="left"/>
    </xf>
    <xf numFmtId="0" fontId="44" fillId="0" borderId="2" xfId="570" applyNumberFormat="1" applyFont="1" applyBorder="1" applyAlignment="1">
      <alignment horizontal="left" vertical="top"/>
    </xf>
    <xf numFmtId="0" fontId="7" fillId="0" borderId="3" xfId="570" applyFont="1" applyBorder="1" applyAlignment="1">
      <alignment horizontal="right"/>
    </xf>
    <xf numFmtId="0" fontId="7" fillId="0" borderId="4" xfId="570" applyFont="1" applyBorder="1" applyAlignment="1">
      <alignment horizontal="right"/>
    </xf>
    <xf numFmtId="0" fontId="7" fillId="0" borderId="5" xfId="570" applyFont="1" applyBorder="1" applyAlignment="1">
      <alignment horizontal="right"/>
    </xf>
    <xf numFmtId="0" fontId="15" fillId="0" borderId="3" xfId="570" applyFont="1" applyBorder="1" applyAlignment="1">
      <alignment horizontal="right"/>
    </xf>
    <xf numFmtId="0" fontId="15" fillId="0" borderId="4" xfId="570" applyFont="1" applyBorder="1" applyAlignment="1">
      <alignment horizontal="right"/>
    </xf>
    <xf numFmtId="0" fontId="15" fillId="0" borderId="5" xfId="570" applyFont="1" applyBorder="1" applyAlignment="1">
      <alignment horizontal="right"/>
    </xf>
    <xf numFmtId="168" fontId="7" fillId="0" borderId="5" xfId="570" applyNumberFormat="1" applyFont="1" applyFill="1" applyBorder="1" applyAlignment="1" applyProtection="1">
      <alignment horizontal="center"/>
    </xf>
    <xf numFmtId="168" fontId="7" fillId="0" borderId="11" xfId="570" applyNumberFormat="1" applyFont="1" applyFill="1" applyBorder="1" applyAlignment="1" applyProtection="1">
      <alignment horizontal="center"/>
    </xf>
    <xf numFmtId="168" fontId="7" fillId="0" borderId="3" xfId="570" applyNumberFormat="1" applyBorder="1" applyAlignment="1">
      <alignment horizontal="center"/>
    </xf>
    <xf numFmtId="168" fontId="7" fillId="0" borderId="4" xfId="570" applyNumberFormat="1" applyBorder="1" applyAlignment="1">
      <alignment horizontal="center"/>
    </xf>
    <xf numFmtId="168" fontId="7" fillId="0" borderId="5" xfId="570" applyNumberFormat="1" applyBorder="1" applyAlignment="1">
      <alignment horizontal="center"/>
    </xf>
    <xf numFmtId="168" fontId="7" fillId="0" borderId="3" xfId="570" applyNumberFormat="1" applyFill="1" applyBorder="1" applyAlignment="1">
      <alignment horizontal="right"/>
    </xf>
    <xf numFmtId="168" fontId="7" fillId="0" borderId="4" xfId="570" applyNumberFormat="1" applyFill="1" applyBorder="1" applyAlignment="1">
      <alignment horizontal="right"/>
    </xf>
    <xf numFmtId="168" fontId="7" fillId="0" borderId="5" xfId="570" applyNumberFormat="1" applyFill="1" applyBorder="1" applyAlignment="1">
      <alignment horizontal="right"/>
    </xf>
    <xf numFmtId="0" fontId="15" fillId="5" borderId="4" xfId="570" applyFont="1" applyFill="1" applyBorder="1" applyAlignment="1" applyProtection="1">
      <alignment horizontal="left"/>
      <protection locked="0"/>
    </xf>
    <xf numFmtId="0" fontId="15" fillId="5" borderId="5" xfId="570" applyFont="1" applyFill="1" applyBorder="1" applyAlignment="1" applyProtection="1">
      <alignment horizontal="left"/>
      <protection locked="0"/>
    </xf>
    <xf numFmtId="0" fontId="14" fillId="0" borderId="3" xfId="570" applyFont="1" applyFill="1" applyBorder="1" applyAlignment="1">
      <alignment horizontal="left"/>
    </xf>
    <xf numFmtId="0" fontId="14" fillId="0" borderId="4" xfId="570" applyFont="1" applyFill="1" applyBorder="1" applyAlignment="1">
      <alignment horizontal="left"/>
    </xf>
    <xf numFmtId="0" fontId="14" fillId="0" borderId="5" xfId="570" applyFont="1" applyFill="1" applyBorder="1" applyAlignment="1">
      <alignment horizontal="left"/>
    </xf>
    <xf numFmtId="0" fontId="15" fillId="0" borderId="4" xfId="570" applyFont="1" applyBorder="1" applyAlignment="1">
      <alignment horizontal="left"/>
    </xf>
    <xf numFmtId="0" fontId="15" fillId="0" borderId="5" xfId="570" applyFont="1" applyBorder="1" applyAlignment="1">
      <alignment horizontal="left"/>
    </xf>
    <xf numFmtId="0" fontId="13" fillId="3" borderId="2" xfId="570" applyFont="1" applyFill="1" applyBorder="1" applyAlignment="1">
      <alignment horizontal="center" vertical="center"/>
    </xf>
    <xf numFmtId="0" fontId="13" fillId="3" borderId="16" xfId="570" applyFont="1" applyFill="1" applyBorder="1" applyAlignment="1">
      <alignment horizontal="center" vertical="center"/>
    </xf>
    <xf numFmtId="0" fontId="14" fillId="0" borderId="11" xfId="570" applyFont="1" applyBorder="1" applyAlignment="1">
      <alignment horizontal="center" wrapText="1"/>
    </xf>
    <xf numFmtId="168" fontId="7" fillId="0" borderId="7" xfId="570" applyNumberFormat="1" applyFill="1" applyBorder="1" applyAlignment="1">
      <alignment horizontal="center"/>
    </xf>
    <xf numFmtId="168" fontId="7" fillId="0" borderId="15" xfId="570" applyNumberFormat="1" applyFill="1" applyBorder="1" applyAlignment="1">
      <alignment horizontal="center"/>
    </xf>
    <xf numFmtId="168" fontId="7" fillId="2" borderId="3" xfId="570" applyNumberFormat="1" applyFill="1" applyBorder="1" applyAlignment="1" applyProtection="1">
      <alignment horizontal="center"/>
    </xf>
    <xf numFmtId="168" fontId="7" fillId="2" borderId="4" xfId="570" applyNumberFormat="1" applyFill="1" applyBorder="1" applyAlignment="1" applyProtection="1">
      <alignment horizontal="center"/>
    </xf>
    <xf numFmtId="168" fontId="7" fillId="2" borderId="5" xfId="570" applyNumberFormat="1" applyFill="1" applyBorder="1" applyAlignment="1" applyProtection="1">
      <alignment horizontal="center"/>
    </xf>
    <xf numFmtId="168" fontId="7" fillId="5" borderId="10" xfId="570" applyNumberFormat="1" applyFill="1" applyBorder="1" applyAlignment="1" applyProtection="1">
      <alignment horizontal="center"/>
      <protection locked="0"/>
    </xf>
    <xf numFmtId="168" fontId="7" fillId="5" borderId="13" xfId="570" applyNumberFormat="1" applyFill="1" applyBorder="1" applyAlignment="1" applyProtection="1">
      <alignment horizontal="center"/>
      <protection locked="0"/>
    </xf>
    <xf numFmtId="9" fontId="7" fillId="0" borderId="5" xfId="570" applyNumberFormat="1" applyFill="1" applyBorder="1" applyAlignment="1" applyProtection="1">
      <alignment horizontal="center"/>
    </xf>
    <xf numFmtId="9" fontId="7" fillId="0" borderId="11" xfId="570" applyNumberFormat="1" applyFill="1" applyBorder="1" applyAlignment="1" applyProtection="1">
      <alignment horizontal="center"/>
    </xf>
    <xf numFmtId="9" fontId="7" fillId="0" borderId="9" xfId="570" applyNumberFormat="1" applyFill="1" applyBorder="1" applyAlignment="1">
      <alignment horizontal="center" vertical="center"/>
    </xf>
    <xf numFmtId="9" fontId="7" fillId="0" borderId="6" xfId="570" applyNumberFormat="1" applyFill="1" applyBorder="1" applyAlignment="1">
      <alignment horizontal="center" vertical="center"/>
    </xf>
    <xf numFmtId="9" fontId="7" fillId="0" borderId="10" xfId="570" applyNumberFormat="1" applyFill="1" applyBorder="1" applyAlignment="1">
      <alignment horizontal="center" vertical="center"/>
    </xf>
    <xf numFmtId="168" fontId="7" fillId="0" borderId="5" xfId="570" applyNumberFormat="1" applyFont="1" applyFill="1" applyBorder="1" applyAlignment="1">
      <alignment horizontal="center"/>
    </xf>
    <xf numFmtId="168" fontId="7" fillId="0" borderId="11" xfId="570" applyNumberFormat="1" applyFont="1" applyFill="1" applyBorder="1" applyAlignment="1">
      <alignment horizontal="center"/>
    </xf>
    <xf numFmtId="5" fontId="7" fillId="0" borderId="5" xfId="570" applyNumberFormat="1" applyFill="1" applyBorder="1" applyAlignment="1">
      <alignment horizontal="center"/>
    </xf>
    <xf numFmtId="5" fontId="7" fillId="0" borderId="11" xfId="570" applyNumberFormat="1" applyFill="1" applyBorder="1" applyAlignment="1">
      <alignment horizontal="center"/>
    </xf>
    <xf numFmtId="5" fontId="7" fillId="0" borderId="3" xfId="570" applyNumberFormat="1" applyFill="1" applyBorder="1" applyAlignment="1">
      <alignment horizontal="center"/>
    </xf>
    <xf numFmtId="5" fontId="7" fillId="0" borderId="4" xfId="570" applyNumberFormat="1" applyFill="1" applyBorder="1" applyAlignment="1">
      <alignment horizontal="center"/>
    </xf>
    <xf numFmtId="168" fontId="7" fillId="0" borderId="11" xfId="570" applyNumberFormat="1" applyFill="1" applyBorder="1" applyAlignment="1">
      <alignment horizontal="right"/>
    </xf>
    <xf numFmtId="0" fontId="14" fillId="0" borderId="6" xfId="570" applyFont="1" applyBorder="1" applyAlignment="1">
      <alignment horizontal="center"/>
    </xf>
    <xf numFmtId="168" fontId="7" fillId="0" borderId="3" xfId="570" applyNumberFormat="1" applyFill="1" applyBorder="1" applyAlignment="1" applyProtection="1">
      <alignment horizontal="center"/>
    </xf>
    <xf numFmtId="0" fontId="7" fillId="0" borderId="4" xfId="570" applyBorder="1" applyAlignment="1">
      <alignment horizontal="center"/>
    </xf>
    <xf numFmtId="0" fontId="7" fillId="0" borderId="5" xfId="570" applyBorder="1" applyAlignment="1">
      <alignment horizontal="center"/>
    </xf>
    <xf numFmtId="0" fontId="44" fillId="0" borderId="0" xfId="271" applyFont="1" applyAlignment="1" applyProtection="1">
      <alignment horizontal="left" vertical="top" wrapText="1"/>
    </xf>
    <xf numFmtId="176" fontId="7" fillId="5" borderId="3" xfId="570" applyNumberFormat="1" applyFill="1" applyBorder="1" applyAlignment="1" applyProtection="1">
      <alignment horizontal="right"/>
      <protection locked="0"/>
    </xf>
    <xf numFmtId="176" fontId="7" fillId="5" borderId="4" xfId="570" applyNumberFormat="1" applyFill="1" applyBorder="1" applyAlignment="1" applyProtection="1">
      <alignment horizontal="right"/>
      <protection locked="0"/>
    </xf>
    <xf numFmtId="176" fontId="7" fillId="5" borderId="5" xfId="570" applyNumberFormat="1" applyFill="1" applyBorder="1" applyAlignment="1" applyProtection="1">
      <alignment horizontal="right"/>
      <protection locked="0"/>
    </xf>
    <xf numFmtId="0" fontId="98" fillId="0" borderId="0" xfId="570" applyFont="1" applyBorder="1" applyAlignment="1">
      <alignment horizontal="left" wrapText="1"/>
    </xf>
    <xf numFmtId="168" fontId="7" fillId="0" borderId="3" xfId="570" applyNumberFormat="1" applyBorder="1" applyAlignment="1" applyProtection="1">
      <alignment horizontal="right"/>
      <protection locked="0"/>
    </xf>
    <xf numFmtId="168" fontId="7" fillId="0" borderId="4" xfId="570" applyNumberFormat="1" applyBorder="1" applyAlignment="1" applyProtection="1">
      <alignment horizontal="right"/>
      <protection locked="0"/>
    </xf>
    <xf numFmtId="168" fontId="7" fillId="0" borderId="5" xfId="570" applyNumberFormat="1" applyBorder="1" applyAlignment="1" applyProtection="1">
      <alignment horizontal="right"/>
      <protection locked="0"/>
    </xf>
    <xf numFmtId="0" fontId="14" fillId="0" borderId="11" xfId="570" applyFont="1" applyBorder="1" applyAlignment="1">
      <alignment horizontal="center"/>
    </xf>
    <xf numFmtId="10" fontId="7" fillId="0" borderId="11" xfId="570" applyNumberFormat="1" applyFill="1" applyBorder="1" applyAlignment="1" applyProtection="1">
      <alignment horizontal="center"/>
      <protection locked="0"/>
    </xf>
    <xf numFmtId="168" fontId="7" fillId="0" borderId="11" xfId="570" applyNumberFormat="1" applyFill="1" applyBorder="1" applyAlignment="1"/>
    <xf numFmtId="168" fontId="7" fillId="0" borderId="3" xfId="570" applyNumberFormat="1" applyFill="1" applyBorder="1" applyAlignment="1"/>
    <xf numFmtId="168" fontId="7" fillId="0" borderId="4" xfId="570" applyNumberFormat="1" applyFill="1" applyBorder="1" applyAlignment="1"/>
    <xf numFmtId="168" fontId="7" fillId="0" borderId="5" xfId="570" applyNumberFormat="1" applyFill="1" applyBorder="1" applyAlignment="1"/>
    <xf numFmtId="168" fontId="7" fillId="0" borderId="11" xfId="570" applyNumberFormat="1" applyFill="1" applyBorder="1" applyAlignment="1">
      <alignment wrapText="1"/>
    </xf>
    <xf numFmtId="9" fontId="7" fillId="0" borderId="15" xfId="570" applyNumberFormat="1" applyFill="1" applyBorder="1" applyAlignment="1" applyProtection="1">
      <alignment horizontal="center"/>
    </xf>
    <xf numFmtId="168" fontId="7" fillId="0" borderId="11" xfId="570" applyNumberFormat="1" applyFill="1" applyBorder="1" applyAlignment="1" applyProtection="1">
      <alignment horizontal="center"/>
    </xf>
    <xf numFmtId="0" fontId="7" fillId="0" borderId="11" xfId="570" applyBorder="1" applyAlignment="1">
      <alignment horizontal="center"/>
    </xf>
    <xf numFmtId="0" fontId="98" fillId="0" borderId="0" xfId="0" applyFont="1" applyFill="1" applyBorder="1" applyAlignment="1">
      <alignment horizontal="left" vertical="top" wrapText="1"/>
    </xf>
    <xf numFmtId="3" fontId="16" fillId="0" borderId="0" xfId="0" applyNumberFormat="1" applyFont="1" applyAlignment="1">
      <alignment horizontal="left" vertical="top" wrapText="1"/>
    </xf>
    <xf numFmtId="0" fontId="12" fillId="0" borderId="6" xfId="271" applyFont="1" applyBorder="1" applyAlignment="1" applyProtection="1">
      <alignment horizontal="center"/>
    </xf>
  </cellXfs>
  <cellStyles count="4908">
    <cellStyle name="20% - Accent1" xfId="1" builtinId="30" customBuiltin="1"/>
    <cellStyle name="20% - Accent1 10" xfId="4495"/>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2 7" xfId="449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2 8" xfId="449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3 7" xfId="449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2 9" xfId="449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2 7" xfId="450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3 8" xfId="450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4 7" xfId="450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10" xfId="4503"/>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2 7" xfId="450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2 8" xfId="450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3 7" xfId="450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2 9" xfId="450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2 7" xfId="450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3 8" xfId="450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4 7" xfId="451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10" xfId="451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2 7" xfId="451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2 8" xfId="451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3 7" xfId="451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2 9" xfId="451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2 7" xfId="451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3 8" xfId="451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4 7" xfId="451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10" xfId="4519"/>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2 7" xfId="452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2 8" xfId="452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3 7" xfId="452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2 9" xfId="452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2 7" xfId="452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3 8" xfId="452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4 7" xfId="452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10" xfId="4527"/>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2 7" xfId="453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2 8" xfId="452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3 7" xfId="453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2 9" xfId="452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2 7" xfId="453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3 8" xfId="453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4 7" xfId="453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10" xfId="4535"/>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2 7" xfId="453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2 8" xfId="453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3 7" xfId="453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2 9" xfId="453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2 7" xfId="454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3 8" xfId="454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4 7" xfId="454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10" xfId="4543"/>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2 7" xfId="454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2 8" xfId="454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3 7" xfId="454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2 9" xfId="454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2 7" xfId="454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3 8" xfId="454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4 7" xfId="455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10" xfId="455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2 7" xfId="455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2 8" xfId="455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3 7" xfId="455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2 9" xfId="455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2 7" xfId="455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3 8" xfId="455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4 7" xfId="455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10" xfId="4559"/>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2 7" xfId="456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2 8" xfId="456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3 7" xfId="456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2 9" xfId="456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2 7" xfId="456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3 8" xfId="456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4 7" xfId="456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10" xfId="4567"/>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2 7" xfId="457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2 8" xfId="456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3 7" xfId="457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2 9" xfId="456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2 7" xfId="457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3 8" xfId="457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4 7" xfId="457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10" xfId="4575"/>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2 7" xfId="457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2 8" xfId="457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3 7" xfId="457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2 9" xfId="457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2 7" xfId="458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3 8" xfId="458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4 7" xfId="458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10" xfId="4583"/>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2 7" xfId="458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2 8" xfId="458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3 7" xfId="458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2 9" xfId="458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2 7" xfId="458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3 8" xfId="458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4 7" xfId="459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1" xfId="4591"/>
    <cellStyle name="Comma 4 2 2 2 2" xfId="129"/>
    <cellStyle name="Comma 4 2 2 2 2 10" xfId="4592"/>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2 9" xfId="459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3 9" xfId="459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10" xfId="4595"/>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2 9" xfId="459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4 9" xfId="459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2 5 9" xfId="4598"/>
    <cellStyle name="Comma 4 2 3" xfId="136"/>
    <cellStyle name="Comma 4 2 3 10" xfId="2769"/>
    <cellStyle name="Comma 4 2 3 11" xfId="4599"/>
    <cellStyle name="Comma 4 2 3 2" xfId="137"/>
    <cellStyle name="Comma 4 2 3 2 10" xfId="4600"/>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2 9" xfId="460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3 9" xfId="460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10" xfId="4603"/>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2 9" xfId="460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5 9" xfId="460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2 6 9" xfId="4606"/>
    <cellStyle name="Comma 4 3" xfId="144"/>
    <cellStyle name="Comma 4 3 2" xfId="145"/>
    <cellStyle name="Comma 4 3 2 10" xfId="2777"/>
    <cellStyle name="Comma 4 3 2 11" xfId="4607"/>
    <cellStyle name="Comma 4 3 2 2" xfId="146"/>
    <cellStyle name="Comma 4 3 2 2 10" xfId="4608"/>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2 9" xfId="460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3 9" xfId="461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10" xfId="4611"/>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2 9" xfId="461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4 9" xfId="461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3 5 9" xfId="4614"/>
    <cellStyle name="Comma 4 4" xfId="153"/>
    <cellStyle name="Comma 4 4 10" xfId="2785"/>
    <cellStyle name="Comma 4 4 11" xfId="4615"/>
    <cellStyle name="Comma 4 4 2" xfId="154"/>
    <cellStyle name="Comma 4 4 2 10" xfId="4616"/>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2 9" xfId="461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3 9" xfId="461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10" xfId="4619"/>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2 9" xfId="462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6 9" xfId="462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4 7 9" xfId="462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1" xfId="4623"/>
    <cellStyle name="Currency 3 2 2 2" xfId="179"/>
    <cellStyle name="Currency 3 2 2 2 10" xfId="4624"/>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2 9" xfId="462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3 9" xfId="462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10" xfId="4627"/>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2 9" xfId="462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4 9" xfId="462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2 5 9" xfId="463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1" xfId="4631"/>
    <cellStyle name="Currency 5 2 2 2 2" xfId="197"/>
    <cellStyle name="Currency 5 2 2 2 2 10" xfId="4632"/>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2 9" xfId="463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3 9" xfId="463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10" xfId="4635"/>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2 9" xfId="463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4 9" xfId="463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2 5 9" xfId="4638"/>
    <cellStyle name="Currency 5 2 3" xfId="204"/>
    <cellStyle name="Currency 5 2 3 2" xfId="732"/>
    <cellStyle name="Currency 5 2 4" xfId="205"/>
    <cellStyle name="Currency 5 2 4 10" xfId="4639"/>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2 9" xfId="464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5 9" xfId="464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6 9" xfId="4642"/>
    <cellStyle name="Currency 5 2 7" xfId="723"/>
    <cellStyle name="Currency 5 3" xfId="209"/>
    <cellStyle name="Currency 5 3 2" xfId="210"/>
    <cellStyle name="Currency 5 3 2 10" xfId="2813"/>
    <cellStyle name="Currency 5 3 2 11" xfId="4643"/>
    <cellStyle name="Currency 5 3 2 2" xfId="211"/>
    <cellStyle name="Currency 5 3 2 2 10" xfId="4644"/>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2 9" xfId="464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3 9" xfId="464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10" xfId="4647"/>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2 9" xfId="464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4 9" xfId="464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3 5 9" xfId="4650"/>
    <cellStyle name="Currency 5 4" xfId="218"/>
    <cellStyle name="Currency 5 4 2" xfId="745"/>
    <cellStyle name="Currency 5 5" xfId="219"/>
    <cellStyle name="Currency 5 5 10" xfId="4651"/>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2 9" xfId="465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6 9" xfId="465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7 9" xfId="465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1" xfId="4655"/>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2 7" xfId="4658"/>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2 8" xfId="4657"/>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3 7" xfId="4659"/>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2 9" xfId="4656"/>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2 7" xfId="4661"/>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3 8" xfId="4660"/>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4 7" xfId="4662"/>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14 7" xfId="4663"/>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12" xfId="4664"/>
    <cellStyle name="Normal 2 4 2 2" xfId="280"/>
    <cellStyle name="Normal 2 4 2 3" xfId="281"/>
    <cellStyle name="Normal 2 4 2 3 10" xfId="4665"/>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2 7" xfId="4668"/>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2 8" xfId="4667"/>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3 7" xfId="4669"/>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2 9" xfId="4666"/>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2 7" xfId="4671"/>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3 8" xfId="4670"/>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4 7" xfId="4672"/>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2 7" xfId="4675"/>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2 8" xfId="4674"/>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3 7" xfId="4676"/>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4 9" xfId="4673"/>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2 7" xfId="4678"/>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5 8" xfId="4677"/>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6 7" xfId="4679"/>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2 7" xfId="4683"/>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2 8" xfId="4682"/>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3 7" xfId="4684"/>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3 9" xfId="4681"/>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3 9" xfId="4680"/>
    <cellStyle name="Normal 2 4 4" xfId="302"/>
    <cellStyle name="Normal 2 4 5" xfId="303"/>
    <cellStyle name="Normal 2 4 5 10" xfId="4685"/>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2 7" xfId="4688"/>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2 8" xfId="4687"/>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3 7" xfId="4689"/>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2 9" xfId="4686"/>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2 7" xfId="4691"/>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3 8" xfId="4690"/>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4 7" xfId="4692"/>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2 7" xfId="4694"/>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7 8" xfId="4693"/>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4 8 7" xfId="4695"/>
    <cellStyle name="Normal 2 5" xfId="315"/>
    <cellStyle name="Normal 2 5 10" xfId="4696"/>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2 7" xfId="4699"/>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2 8" xfId="4698"/>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3 7" xfId="4700"/>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4 9" xfId="4697"/>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2 7" xfId="4704"/>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2 8" xfId="4703"/>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3 7" xfId="4705"/>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3 9" xfId="4702"/>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2 9" xfId="4701"/>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12" xfId="4706"/>
    <cellStyle name="Normal 4 2 2 2" xfId="338"/>
    <cellStyle name="Normal 4 2 2 3" xfId="339"/>
    <cellStyle name="Normal 4 2 2 3 10" xfId="4707"/>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2 7" xfId="4710"/>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2 8" xfId="4709"/>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3 7" xfId="4711"/>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2 9" xfId="4708"/>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2 7" xfId="4713"/>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3 8" xfId="4712"/>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4 7" xfId="4714"/>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2 7" xfId="4717"/>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2 8" xfId="4716"/>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3 7" xfId="4718"/>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4 9" xfId="4715"/>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2 7" xfId="4720"/>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5 8" xfId="4719"/>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6 7" xfId="4721"/>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10" xfId="4722"/>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2 7" xfId="4725"/>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2 8" xfId="4724"/>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3 7" xfId="4726"/>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2 9" xfId="4723"/>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2 7" xfId="4728"/>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3 8" xfId="4727"/>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4 7" xfId="4729"/>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2 7" xfId="4731"/>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5 8" xfId="4730"/>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2 6 7" xfId="4732"/>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2 7" xfId="4736"/>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2 8" xfId="4735"/>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3 7" xfId="4737"/>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2 2 9" xfId="4734"/>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2 7" xfId="4740"/>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2 8" xfId="4739"/>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3 7" xfId="4741"/>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3 9" xfId="4738"/>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3 9" xfId="4733"/>
    <cellStyle name="Normal 4 4" xfId="378"/>
    <cellStyle name="Normal 4 4 10" xfId="2535"/>
    <cellStyle name="Normal 4 4 11" xfId="4742"/>
    <cellStyle name="Normal 4 4 2" xfId="379"/>
    <cellStyle name="Normal 4 4 2 10" xfId="4743"/>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2 7" xfId="4746"/>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2 8" xfId="4745"/>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3 7" xfId="4747"/>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2 9" xfId="4744"/>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2 7" xfId="4749"/>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3 8" xfId="4748"/>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4 7" xfId="4750"/>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2 7" xfId="4753"/>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2 8" xfId="4752"/>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3 7" xfId="4754"/>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3 9" xfId="4751"/>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2 7" xfId="4756"/>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4 8" xfId="4755"/>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5 7" xfId="4757"/>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10" xfId="4758"/>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2 7" xfId="4761"/>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2 8" xfId="4760"/>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3 7" xfId="4762"/>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2 9" xfId="4759"/>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2 7" xfId="4764"/>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3 8" xfId="4763"/>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4 7" xfId="4765"/>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2 7" xfId="4767"/>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7 8" xfId="4766"/>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4 8 7" xfId="4768"/>
    <cellStyle name="Normal 5" xfId="406"/>
    <cellStyle name="Normal 5 10" xfId="1712"/>
    <cellStyle name="Normal 5 10 2" xfId="3942"/>
    <cellStyle name="Normal 5 11" xfId="2126"/>
    <cellStyle name="Normal 5 11 2" xfId="4355"/>
    <cellStyle name="Normal 5 12" xfId="2562"/>
    <cellStyle name="Normal 5 13" xfId="4769"/>
    <cellStyle name="Normal 5 2" xfId="407"/>
    <cellStyle name="Normal 5 2 10" xfId="2127"/>
    <cellStyle name="Normal 5 2 10 2" xfId="4356"/>
    <cellStyle name="Normal 5 2 11" xfId="2563"/>
    <cellStyle name="Normal 5 2 12" xfId="4770"/>
    <cellStyle name="Normal 5 2 2" xfId="408"/>
    <cellStyle name="Normal 5 2 2 10" xfId="2564"/>
    <cellStyle name="Normal 5 2 2 11" xfId="4771"/>
    <cellStyle name="Normal 5 2 2 2" xfId="409"/>
    <cellStyle name="Normal 5 2 2 2 10" xfId="4772"/>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2 7" xfId="4775"/>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2 8" xfId="4774"/>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3 7" xfId="4776"/>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2 9" xfId="4773"/>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2 7" xfId="4778"/>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3 8" xfId="4777"/>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4 7" xfId="4779"/>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2 7" xfId="4782"/>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2 8" xfId="4781"/>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3 7" xfId="4783"/>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3 9" xfId="4780"/>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2 7" xfId="4785"/>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4 8" xfId="4784"/>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5 7" xfId="4786"/>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10" xfId="4787"/>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2 7" xfId="4790"/>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2 8" xfId="4789"/>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3 7" xfId="4791"/>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2 9" xfId="4788"/>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2 7" xfId="4793"/>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3 8" xfId="4792"/>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4 7" xfId="4794"/>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2 7" xfId="4797"/>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2 8" xfId="4796"/>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3 7" xfId="4798"/>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4 9" xfId="4795"/>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2 7" xfId="4800"/>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5 8" xfId="4799"/>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6 7" xfId="4801"/>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12" xfId="4802"/>
    <cellStyle name="Normal 5 3 2" xfId="440"/>
    <cellStyle name="Normal 5 3 2 2" xfId="915"/>
    <cellStyle name="Normal 5 3 3" xfId="441"/>
    <cellStyle name="Normal 5 3 3 10" xfId="4803"/>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2 7" xfId="4806"/>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2 8" xfId="4805"/>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3 7" xfId="4807"/>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2 9" xfId="4804"/>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2 7" xfId="4809"/>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3 8" xfId="4808"/>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4 7" xfId="4810"/>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2 7" xfId="4813"/>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2 8" xfId="4812"/>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3 7" xfId="4814"/>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4 9" xfId="4811"/>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2 7" xfId="4816"/>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5 8" xfId="4815"/>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6 7" xfId="4817"/>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10" xfId="4818"/>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2 7" xfId="4821"/>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2 8" xfId="4820"/>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3 7" xfId="4822"/>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2 9" xfId="4819"/>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2 7" xfId="4824"/>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3 8" xfId="4823"/>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4 7" xfId="4825"/>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2 7" xfId="4828"/>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2 8" xfId="4827"/>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3 7" xfId="4829"/>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5 9" xfId="4826"/>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2 7" xfId="4831"/>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6 8" xfId="4830"/>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7 7" xfId="4832"/>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12" xfId="4833"/>
    <cellStyle name="Normal 8 2" xfId="479"/>
    <cellStyle name="Normal 8 2 10" xfId="2627"/>
    <cellStyle name="Normal 8 2 11" xfId="4834"/>
    <cellStyle name="Normal 8 2 2" xfId="480"/>
    <cellStyle name="Normal 8 2 2 10" xfId="4835"/>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2 7" xfId="4838"/>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2 8" xfId="4837"/>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3 7" xfId="4839"/>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2 9" xfId="4836"/>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2 7" xfId="4841"/>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3 8" xfId="4840"/>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4 7" xfId="4842"/>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2 7" xfId="4845"/>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2 8" xfId="4844"/>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3 7" xfId="4846"/>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3 9" xfId="4843"/>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2 7" xfId="4848"/>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4 8" xfId="4847"/>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5 7" xfId="4849"/>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10" xfId="4850"/>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2 7" xfId="4853"/>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2 8" xfId="4852"/>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3 7" xfId="4854"/>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2 9" xfId="4851"/>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2 7" xfId="4856"/>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3 8" xfId="4855"/>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4 7" xfId="4857"/>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2 7" xfId="4860"/>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2 8" xfId="4859"/>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3 7" xfId="4861"/>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4 9" xfId="4858"/>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2 7" xfId="4863"/>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5 8" xfId="4862"/>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6 7" xfId="4864"/>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11" xfId="4865"/>
    <cellStyle name="Normal 9 2 2" xfId="512"/>
    <cellStyle name="Normal 9 2 2 10" xfId="4866"/>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2 7" xfId="4869"/>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2 8" xfId="4868"/>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3 7" xfId="4870"/>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2 9" xfId="4867"/>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2 7" xfId="4872"/>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3 8" xfId="4871"/>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4 7" xfId="4873"/>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2 7" xfId="4876"/>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2 8" xfId="4875"/>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3 7" xfId="4877"/>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3 9" xfId="4874"/>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2 7" xfId="4879"/>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4 8" xfId="4878"/>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5 7" xfId="4880"/>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10" xfId="4881"/>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2 7" xfId="4884"/>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2 8" xfId="4883"/>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3 7" xfId="4885"/>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2 9" xfId="4882"/>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2 7" xfId="4887"/>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3 8" xfId="4886"/>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4 7" xfId="4888"/>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2 7" xfId="4890"/>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5 8" xfId="4889"/>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6 7" xfId="4891"/>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11" xfId="4892"/>
    <cellStyle name="Note 2 2 2" xfId="547"/>
    <cellStyle name="Note 2 2 2 10" xfId="4893"/>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2 9" xfId="4894"/>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3 9" xfId="4895"/>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10" xfId="4896"/>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2 9" xfId="4897"/>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4 9" xfId="4898"/>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2 5 9" xfId="4899"/>
    <cellStyle name="Note 3" xfId="554"/>
    <cellStyle name="Note 3 2" xfId="555"/>
    <cellStyle name="Note 3 2 10" xfId="2833"/>
    <cellStyle name="Note 3 2 11" xfId="4900"/>
    <cellStyle name="Note 3 2 2" xfId="556"/>
    <cellStyle name="Note 3 2 2 10" xfId="4901"/>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2 9" xfId="4902"/>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3 9" xfId="4903"/>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10" xfId="4904"/>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2 9" xfId="4905"/>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4 9" xfId="4906"/>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Note 3 5 9" xfId="4907"/>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27">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75" t="s">
        <v>597</v>
      </c>
      <c r="B1" s="975"/>
      <c r="C1" s="975"/>
      <c r="D1" s="975"/>
      <c r="E1" s="975"/>
      <c r="F1" s="975"/>
      <c r="G1" s="975"/>
      <c r="H1" s="975"/>
      <c r="I1" s="975"/>
      <c r="J1" s="975"/>
      <c r="K1" s="975"/>
      <c r="L1" s="975"/>
      <c r="M1" s="975"/>
      <c r="N1" s="975"/>
      <c r="O1" s="975"/>
      <c r="P1" s="975"/>
      <c r="Q1" s="975"/>
      <c r="R1" s="975"/>
      <c r="S1" s="975"/>
      <c r="T1" s="975"/>
      <c r="U1" s="975"/>
      <c r="V1" s="975"/>
      <c r="W1" s="975"/>
      <c r="X1" s="975"/>
      <c r="Y1" s="975"/>
      <c r="Z1" s="975"/>
      <c r="AA1" s="975"/>
      <c r="AB1" s="975"/>
      <c r="AC1" s="975"/>
      <c r="AD1" s="975"/>
      <c r="AE1" s="975"/>
      <c r="AF1" s="975"/>
      <c r="AG1" s="975"/>
      <c r="AH1" s="975"/>
      <c r="AI1" s="975"/>
      <c r="AJ1" s="975"/>
      <c r="AK1" s="975"/>
      <c r="AL1" s="975"/>
    </row>
    <row r="2" spans="1:38" ht="13.5" thickBot="1">
      <c r="A2" s="976"/>
      <c r="B2" s="976"/>
      <c r="C2" s="976"/>
      <c r="D2" s="976"/>
      <c r="E2" s="976"/>
      <c r="F2" s="976"/>
      <c r="G2" s="976"/>
      <c r="H2" s="976"/>
      <c r="I2" s="976"/>
      <c r="J2" s="976"/>
      <c r="K2" s="976"/>
      <c r="L2" s="976"/>
      <c r="M2" s="976"/>
      <c r="N2" s="976"/>
      <c r="O2" s="976"/>
      <c r="P2" s="976"/>
      <c r="Q2" s="976"/>
      <c r="R2" s="976"/>
      <c r="S2" s="976"/>
      <c r="T2" s="976"/>
      <c r="U2" s="976"/>
      <c r="V2" s="976"/>
      <c r="W2" s="976"/>
      <c r="X2" s="976"/>
      <c r="Y2" s="976"/>
      <c r="Z2" s="976"/>
      <c r="AA2" s="976"/>
      <c r="AB2" s="976"/>
      <c r="AC2" s="976"/>
      <c r="AD2" s="976"/>
      <c r="AE2" s="976"/>
      <c r="AF2" s="976"/>
      <c r="AG2" s="976"/>
      <c r="AH2" s="976"/>
      <c r="AI2" s="976"/>
      <c r="AJ2" s="976"/>
      <c r="AK2" s="976"/>
      <c r="AL2" s="976"/>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77" t="s">
        <v>1433</v>
      </c>
      <c r="E7" s="977"/>
      <c r="F7" s="977"/>
      <c r="G7" s="977"/>
      <c r="H7" s="977"/>
      <c r="I7" s="977"/>
      <c r="J7" s="977"/>
      <c r="K7" s="977"/>
      <c r="L7" s="977"/>
      <c r="M7" s="977"/>
      <c r="N7" s="977"/>
      <c r="O7" s="977"/>
      <c r="P7" s="977"/>
      <c r="Q7" s="977"/>
      <c r="R7" s="977"/>
      <c r="S7" s="977"/>
      <c r="T7" s="977"/>
      <c r="U7" s="977"/>
      <c r="V7" s="977"/>
      <c r="W7" s="977"/>
      <c r="X7" s="977"/>
      <c r="Y7" s="977"/>
      <c r="Z7" s="977"/>
      <c r="AA7" s="977"/>
      <c r="AB7" s="977"/>
      <c r="AC7" s="977"/>
      <c r="AD7" s="977"/>
      <c r="AE7" s="977"/>
      <c r="AF7" s="977"/>
      <c r="AG7" s="977"/>
      <c r="AH7" s="977"/>
      <c r="AI7" s="977"/>
      <c r="AJ7" s="977"/>
      <c r="AK7" s="977"/>
      <c r="AL7" s="770"/>
    </row>
    <row r="8" spans="1:38">
      <c r="A8" s="337"/>
      <c r="B8" s="335"/>
      <c r="C8" s="336"/>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c r="AK8" s="977"/>
      <c r="AL8" s="770"/>
    </row>
    <row r="9" spans="1:38">
      <c r="A9" s="337"/>
      <c r="B9" s="335"/>
      <c r="C9" s="336"/>
      <c r="D9" s="977"/>
      <c r="E9" s="977"/>
      <c r="F9" s="977"/>
      <c r="G9" s="977"/>
      <c r="H9" s="977"/>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7" t="s">
        <v>1441</v>
      </c>
      <c r="E11" s="977"/>
      <c r="F11" s="977"/>
      <c r="G11" s="977"/>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c r="AG11" s="977"/>
      <c r="AH11" s="977"/>
      <c r="AI11" s="977"/>
      <c r="AJ11" s="977"/>
      <c r="AK11" s="977"/>
      <c r="AL11" s="770"/>
    </row>
    <row r="12" spans="1:38">
      <c r="A12" s="337"/>
      <c r="B12" s="335"/>
      <c r="C12" s="336"/>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c r="AL12" s="770"/>
    </row>
    <row r="13" spans="1:38" s="741" customFormat="1">
      <c r="A13" s="337"/>
      <c r="B13" s="335"/>
      <c r="C13" s="336"/>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c r="AL13" s="770"/>
    </row>
    <row r="14" spans="1:38" s="741" customFormat="1" ht="13.35" customHeight="1">
      <c r="A14" s="337"/>
      <c r="B14" s="335"/>
      <c r="C14" s="336"/>
      <c r="E14" s="963" t="s">
        <v>1434</v>
      </c>
      <c r="F14" s="963"/>
      <c r="G14" s="963"/>
      <c r="H14" s="963"/>
      <c r="I14" s="963"/>
      <c r="J14" s="963"/>
      <c r="K14" s="963"/>
      <c r="L14" s="963"/>
      <c r="M14" s="963"/>
      <c r="N14" s="963"/>
      <c r="O14" s="963"/>
      <c r="P14" s="963"/>
      <c r="Q14" s="963"/>
      <c r="R14" s="963"/>
      <c r="S14" s="963"/>
      <c r="T14" s="963"/>
      <c r="U14" s="963"/>
      <c r="V14" s="963"/>
      <c r="W14" s="963"/>
      <c r="X14" s="963"/>
      <c r="Y14" s="963"/>
      <c r="Z14" s="963"/>
      <c r="AA14" s="963"/>
      <c r="AB14" s="963"/>
      <c r="AC14" s="963"/>
      <c r="AD14" s="963"/>
      <c r="AE14" s="963"/>
      <c r="AF14" s="963"/>
      <c r="AG14" s="963"/>
      <c r="AH14" s="963"/>
      <c r="AI14" s="963"/>
      <c r="AJ14" s="963"/>
      <c r="AK14" s="963"/>
      <c r="AL14" s="770"/>
    </row>
    <row r="15" spans="1:38" s="741" customFormat="1">
      <c r="A15" s="337"/>
      <c r="B15" s="335"/>
      <c r="C15" s="336"/>
      <c r="D15" s="770"/>
      <c r="E15" s="963"/>
      <c r="F15" s="963"/>
      <c r="G15" s="963"/>
      <c r="H15" s="963"/>
      <c r="I15" s="963"/>
      <c r="J15" s="963"/>
      <c r="K15" s="963"/>
      <c r="L15" s="963"/>
      <c r="M15" s="963"/>
      <c r="N15" s="963"/>
      <c r="O15" s="963"/>
      <c r="P15" s="963"/>
      <c r="Q15" s="963"/>
      <c r="R15" s="963"/>
      <c r="S15" s="963"/>
      <c r="T15" s="963"/>
      <c r="U15" s="963"/>
      <c r="V15" s="963"/>
      <c r="W15" s="963"/>
      <c r="X15" s="963"/>
      <c r="Y15" s="963"/>
      <c r="Z15" s="963"/>
      <c r="AA15" s="963"/>
      <c r="AB15" s="963"/>
      <c r="AC15" s="963"/>
      <c r="AD15" s="963"/>
      <c r="AE15" s="963"/>
      <c r="AF15" s="963"/>
      <c r="AG15" s="963"/>
      <c r="AH15" s="963"/>
      <c r="AI15" s="963"/>
      <c r="AJ15" s="963"/>
      <c r="AK15" s="963"/>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63" t="s">
        <v>1598</v>
      </c>
      <c r="E17" s="963"/>
      <c r="F17" s="963"/>
      <c r="G17" s="963"/>
      <c r="H17" s="963"/>
      <c r="I17" s="963"/>
      <c r="J17" s="963"/>
      <c r="K17" s="963"/>
      <c r="L17" s="963"/>
      <c r="M17" s="963"/>
      <c r="N17" s="963"/>
      <c r="O17" s="963"/>
      <c r="P17" s="963"/>
      <c r="Q17" s="963"/>
      <c r="R17" s="963"/>
      <c r="S17" s="963"/>
      <c r="T17" s="963"/>
      <c r="U17" s="963"/>
      <c r="V17" s="963"/>
      <c r="W17" s="963"/>
      <c r="X17" s="963"/>
      <c r="Y17" s="963"/>
      <c r="Z17" s="963"/>
      <c r="AA17" s="963"/>
      <c r="AB17" s="963"/>
      <c r="AC17" s="963"/>
      <c r="AD17" s="963"/>
      <c r="AE17" s="963"/>
      <c r="AF17" s="963"/>
      <c r="AG17" s="963"/>
      <c r="AH17" s="963"/>
      <c r="AI17" s="963"/>
      <c r="AJ17" s="963"/>
      <c r="AK17" s="963"/>
      <c r="AL17" s="335"/>
    </row>
    <row r="18" spans="1:38">
      <c r="A18" s="337"/>
      <c r="B18" s="335"/>
      <c r="C18" s="336"/>
      <c r="D18" s="963"/>
      <c r="E18" s="963"/>
      <c r="F18" s="963"/>
      <c r="G18" s="963"/>
      <c r="H18" s="963"/>
      <c r="I18" s="963"/>
      <c r="J18" s="963"/>
      <c r="K18" s="963"/>
      <c r="L18" s="963"/>
      <c r="M18" s="963"/>
      <c r="N18" s="963"/>
      <c r="O18" s="963"/>
      <c r="P18" s="963"/>
      <c r="Q18" s="963"/>
      <c r="R18" s="963"/>
      <c r="S18" s="963"/>
      <c r="T18" s="963"/>
      <c r="U18" s="963"/>
      <c r="V18" s="963"/>
      <c r="W18" s="963"/>
      <c r="X18" s="963"/>
      <c r="Y18" s="963"/>
      <c r="Z18" s="963"/>
      <c r="AA18" s="963"/>
      <c r="AB18" s="963"/>
      <c r="AC18" s="963"/>
      <c r="AD18" s="963"/>
      <c r="AE18" s="963"/>
      <c r="AF18" s="963"/>
      <c r="AG18" s="963"/>
      <c r="AH18" s="963"/>
      <c r="AI18" s="963"/>
      <c r="AJ18" s="963"/>
      <c r="AK18" s="963"/>
      <c r="AL18" s="335"/>
    </row>
    <row r="19" spans="1:38" s="741" customFormat="1">
      <c r="A19" s="337"/>
      <c r="B19" s="335"/>
      <c r="C19" s="336"/>
      <c r="D19" s="963"/>
      <c r="E19" s="963"/>
      <c r="F19" s="963"/>
      <c r="G19" s="963"/>
      <c r="H19" s="963"/>
      <c r="I19" s="963"/>
      <c r="J19" s="963"/>
      <c r="K19" s="963"/>
      <c r="L19" s="963"/>
      <c r="M19" s="963"/>
      <c r="N19" s="963"/>
      <c r="O19" s="963"/>
      <c r="P19" s="963"/>
      <c r="Q19" s="963"/>
      <c r="R19" s="963"/>
      <c r="S19" s="963"/>
      <c r="T19" s="963"/>
      <c r="U19" s="963"/>
      <c r="V19" s="963"/>
      <c r="W19" s="963"/>
      <c r="X19" s="963"/>
      <c r="Y19" s="963"/>
      <c r="Z19" s="963"/>
      <c r="AA19" s="963"/>
      <c r="AB19" s="963"/>
      <c r="AC19" s="963"/>
      <c r="AD19" s="963"/>
      <c r="AE19" s="963"/>
      <c r="AF19" s="963"/>
      <c r="AG19" s="963"/>
      <c r="AH19" s="963"/>
      <c r="AI19" s="963"/>
      <c r="AJ19" s="963"/>
      <c r="AK19" s="963"/>
      <c r="AL19" s="335"/>
    </row>
    <row r="20" spans="1:38" s="741" customFormat="1" ht="13.35" customHeight="1">
      <c r="A20" s="337"/>
      <c r="B20" s="335"/>
      <c r="C20" s="336"/>
      <c r="D20" s="963"/>
      <c r="E20" s="963"/>
      <c r="F20" s="963"/>
      <c r="G20" s="963"/>
      <c r="H20" s="963"/>
      <c r="I20" s="963"/>
      <c r="J20" s="963"/>
      <c r="K20" s="963"/>
      <c r="L20" s="963"/>
      <c r="M20" s="963"/>
      <c r="N20" s="963"/>
      <c r="O20" s="963"/>
      <c r="P20" s="963"/>
      <c r="Q20" s="963"/>
      <c r="R20" s="963"/>
      <c r="S20" s="963"/>
      <c r="T20" s="963"/>
      <c r="U20" s="963"/>
      <c r="V20" s="963"/>
      <c r="W20" s="963"/>
      <c r="X20" s="963"/>
      <c r="Y20" s="963"/>
      <c r="Z20" s="963"/>
      <c r="AA20" s="963"/>
      <c r="AB20" s="963"/>
      <c r="AC20" s="963"/>
      <c r="AD20" s="963"/>
      <c r="AE20" s="963"/>
      <c r="AF20" s="963"/>
      <c r="AG20" s="963"/>
      <c r="AH20" s="963"/>
      <c r="AI20" s="963"/>
      <c r="AJ20" s="963"/>
      <c r="AK20" s="963"/>
      <c r="AL20" s="335"/>
    </row>
    <row r="21" spans="1:38" s="741" customFormat="1">
      <c r="A21" s="337"/>
      <c r="B21" s="335"/>
      <c r="C21" s="336"/>
      <c r="D21" s="963"/>
      <c r="E21" s="963"/>
      <c r="F21" s="963"/>
      <c r="G21" s="963"/>
      <c r="H21" s="963"/>
      <c r="I21" s="963"/>
      <c r="J21" s="963"/>
      <c r="K21" s="963"/>
      <c r="L21" s="963"/>
      <c r="M21" s="963"/>
      <c r="N21" s="963"/>
      <c r="O21" s="963"/>
      <c r="P21" s="963"/>
      <c r="Q21" s="963"/>
      <c r="R21" s="963"/>
      <c r="S21" s="963"/>
      <c r="T21" s="963"/>
      <c r="U21" s="963"/>
      <c r="V21" s="963"/>
      <c r="W21" s="963"/>
      <c r="X21" s="963"/>
      <c r="Y21" s="963"/>
      <c r="Z21" s="963"/>
      <c r="AA21" s="963"/>
      <c r="AB21" s="963"/>
      <c r="AC21" s="963"/>
      <c r="AD21" s="963"/>
      <c r="AE21" s="963"/>
      <c r="AF21" s="963"/>
      <c r="AG21" s="963"/>
      <c r="AH21" s="963"/>
      <c r="AI21" s="963"/>
      <c r="AJ21" s="963"/>
      <c r="AK21" s="963"/>
      <c r="AL21" s="335"/>
    </row>
    <row r="22" spans="1:38" s="741" customFormat="1">
      <c r="A22" s="337"/>
      <c r="B22" s="335"/>
      <c r="C22" s="336"/>
      <c r="D22" s="963"/>
      <c r="E22" s="963"/>
      <c r="F22" s="963"/>
      <c r="G22" s="963"/>
      <c r="H22" s="963"/>
      <c r="I22" s="963"/>
      <c r="J22" s="963"/>
      <c r="K22" s="963"/>
      <c r="L22" s="963"/>
      <c r="M22" s="963"/>
      <c r="N22" s="963"/>
      <c r="O22" s="963"/>
      <c r="P22" s="963"/>
      <c r="Q22" s="963"/>
      <c r="R22" s="963"/>
      <c r="S22" s="963"/>
      <c r="T22" s="963"/>
      <c r="U22" s="963"/>
      <c r="V22" s="963"/>
      <c r="W22" s="963"/>
      <c r="X22" s="963"/>
      <c r="Y22" s="963"/>
      <c r="Z22" s="963"/>
      <c r="AA22" s="963"/>
      <c r="AB22" s="963"/>
      <c r="AC22" s="963"/>
      <c r="AD22" s="963"/>
      <c r="AE22" s="963"/>
      <c r="AF22" s="963"/>
      <c r="AG22" s="963"/>
      <c r="AH22" s="963"/>
      <c r="AI22" s="963"/>
      <c r="AJ22" s="963"/>
      <c r="AK22" s="963"/>
      <c r="AL22" s="335"/>
    </row>
    <row r="23" spans="1:38">
      <c r="A23" s="337"/>
      <c r="B23" s="335"/>
      <c r="C23" s="336"/>
      <c r="D23" s="963"/>
      <c r="E23" s="963"/>
      <c r="F23" s="963"/>
      <c r="G23" s="963"/>
      <c r="H23" s="963"/>
      <c r="I23" s="963"/>
      <c r="J23" s="963"/>
      <c r="K23" s="963"/>
      <c r="L23" s="963"/>
      <c r="M23" s="963"/>
      <c r="N23" s="963"/>
      <c r="O23" s="963"/>
      <c r="P23" s="963"/>
      <c r="Q23" s="963"/>
      <c r="R23" s="963"/>
      <c r="S23" s="963"/>
      <c r="T23" s="963"/>
      <c r="U23" s="963"/>
      <c r="V23" s="963"/>
      <c r="W23" s="963"/>
      <c r="X23" s="963"/>
      <c r="Y23" s="963"/>
      <c r="Z23" s="963"/>
      <c r="AA23" s="963"/>
      <c r="AB23" s="963"/>
      <c r="AC23" s="963"/>
      <c r="AD23" s="963"/>
      <c r="AE23" s="963"/>
      <c r="AF23" s="963"/>
      <c r="AG23" s="963"/>
      <c r="AH23" s="963"/>
      <c r="AI23" s="963"/>
      <c r="AJ23" s="963"/>
      <c r="AK23" s="963"/>
      <c r="AL23" s="335"/>
    </row>
    <row r="24" spans="1:38" s="741" customFormat="1">
      <c r="A24" s="337"/>
      <c r="B24" s="335"/>
      <c r="C24" s="336"/>
      <c r="D24" s="963"/>
      <c r="E24" s="963"/>
      <c r="F24" s="963"/>
      <c r="G24" s="963"/>
      <c r="H24" s="963"/>
      <c r="I24" s="963"/>
      <c r="J24" s="963"/>
      <c r="K24" s="963"/>
      <c r="L24" s="963"/>
      <c r="M24" s="963"/>
      <c r="N24" s="963"/>
      <c r="O24" s="963"/>
      <c r="P24" s="963"/>
      <c r="Q24" s="963"/>
      <c r="R24" s="963"/>
      <c r="S24" s="963"/>
      <c r="T24" s="963"/>
      <c r="U24" s="963"/>
      <c r="V24" s="963"/>
      <c r="W24" s="963"/>
      <c r="X24" s="963"/>
      <c r="Y24" s="963"/>
      <c r="Z24" s="963"/>
      <c r="AA24" s="963"/>
      <c r="AB24" s="963"/>
      <c r="AC24" s="963"/>
      <c r="AD24" s="963"/>
      <c r="AE24" s="963"/>
      <c r="AF24" s="963"/>
      <c r="AG24" s="963"/>
      <c r="AH24" s="963"/>
      <c r="AI24" s="963"/>
      <c r="AJ24" s="963"/>
      <c r="AK24" s="963"/>
      <c r="AL24" s="335"/>
    </row>
    <row r="25" spans="1:38" s="741" customFormat="1">
      <c r="A25" s="337"/>
      <c r="B25" s="335"/>
      <c r="C25" s="336"/>
      <c r="D25" s="963"/>
      <c r="E25" s="963"/>
      <c r="F25" s="963"/>
      <c r="G25" s="963"/>
      <c r="H25" s="963"/>
      <c r="I25" s="963"/>
      <c r="J25" s="963"/>
      <c r="K25" s="963"/>
      <c r="L25" s="963"/>
      <c r="M25" s="963"/>
      <c r="N25" s="963"/>
      <c r="O25" s="963"/>
      <c r="P25" s="963"/>
      <c r="Q25" s="963"/>
      <c r="R25" s="963"/>
      <c r="S25" s="963"/>
      <c r="T25" s="963"/>
      <c r="U25" s="963"/>
      <c r="V25" s="963"/>
      <c r="W25" s="963"/>
      <c r="X25" s="963"/>
      <c r="Y25" s="963"/>
      <c r="Z25" s="963"/>
      <c r="AA25" s="963"/>
      <c r="AB25" s="963"/>
      <c r="AC25" s="963"/>
      <c r="AD25" s="963"/>
      <c r="AE25" s="963"/>
      <c r="AF25" s="963"/>
      <c r="AG25" s="963"/>
      <c r="AH25" s="963"/>
      <c r="AI25" s="963"/>
      <c r="AJ25" s="963"/>
      <c r="AK25" s="963"/>
      <c r="AL25" s="335"/>
    </row>
    <row r="26" spans="1:38" s="741" customFormat="1" ht="11.85" customHeight="1">
      <c r="A26" s="337"/>
      <c r="B26" s="335"/>
      <c r="C26" s="336"/>
      <c r="D26" s="963"/>
      <c r="E26" s="963"/>
      <c r="F26" s="963"/>
      <c r="G26" s="963"/>
      <c r="H26" s="963"/>
      <c r="I26" s="963"/>
      <c r="J26" s="963"/>
      <c r="K26" s="963"/>
      <c r="L26" s="963"/>
      <c r="M26" s="963"/>
      <c r="N26" s="963"/>
      <c r="O26" s="963"/>
      <c r="P26" s="963"/>
      <c r="Q26" s="963"/>
      <c r="R26" s="963"/>
      <c r="S26" s="963"/>
      <c r="T26" s="963"/>
      <c r="U26" s="963"/>
      <c r="V26" s="963"/>
      <c r="W26" s="963"/>
      <c r="X26" s="963"/>
      <c r="Y26" s="963"/>
      <c r="Z26" s="963"/>
      <c r="AA26" s="963"/>
      <c r="AB26" s="963"/>
      <c r="AC26" s="963"/>
      <c r="AD26" s="963"/>
      <c r="AE26" s="963"/>
      <c r="AF26" s="963"/>
      <c r="AG26" s="963"/>
      <c r="AH26" s="963"/>
      <c r="AI26" s="963"/>
      <c r="AJ26" s="963"/>
      <c r="AK26" s="963"/>
      <c r="AL26" s="335"/>
    </row>
    <row r="27" spans="1:38" s="741" customFormat="1" ht="13.35" customHeight="1">
      <c r="A27" s="337"/>
      <c r="B27" s="335"/>
      <c r="C27" s="336"/>
      <c r="E27" s="963" t="s">
        <v>1442</v>
      </c>
      <c r="F27" s="963"/>
      <c r="G27" s="963"/>
      <c r="H27" s="963"/>
      <c r="I27" s="963"/>
      <c r="J27" s="963"/>
      <c r="K27" s="963"/>
      <c r="L27" s="963"/>
      <c r="M27" s="963"/>
      <c r="N27" s="963"/>
      <c r="O27" s="963"/>
      <c r="P27" s="963"/>
      <c r="Q27" s="963"/>
      <c r="R27" s="963"/>
      <c r="S27" s="963"/>
      <c r="T27" s="963"/>
      <c r="U27" s="963"/>
      <c r="V27" s="963"/>
      <c r="W27" s="963"/>
      <c r="X27" s="963"/>
      <c r="Y27" s="963"/>
      <c r="Z27" s="963"/>
      <c r="AA27" s="963"/>
      <c r="AB27" s="963"/>
      <c r="AC27" s="963"/>
      <c r="AD27" s="963"/>
      <c r="AE27" s="963"/>
      <c r="AF27" s="963"/>
      <c r="AG27" s="963"/>
      <c r="AH27" s="963"/>
      <c r="AI27" s="963"/>
      <c r="AJ27" s="963"/>
      <c r="AK27" s="963"/>
      <c r="AL27" s="335"/>
    </row>
    <row r="28" spans="1:38" s="741" customFormat="1">
      <c r="A28" s="337"/>
      <c r="B28" s="335"/>
      <c r="C28" s="336"/>
      <c r="D28" s="770"/>
      <c r="E28" s="963"/>
      <c r="F28" s="963"/>
      <c r="G28" s="963"/>
      <c r="H28" s="963"/>
      <c r="I28" s="963"/>
      <c r="J28" s="963"/>
      <c r="K28" s="963"/>
      <c r="L28" s="963"/>
      <c r="M28" s="963"/>
      <c r="N28" s="963"/>
      <c r="O28" s="963"/>
      <c r="P28" s="963"/>
      <c r="Q28" s="963"/>
      <c r="R28" s="963"/>
      <c r="S28" s="963"/>
      <c r="T28" s="963"/>
      <c r="U28" s="963"/>
      <c r="V28" s="963"/>
      <c r="W28" s="963"/>
      <c r="X28" s="963"/>
      <c r="Y28" s="963"/>
      <c r="Z28" s="963"/>
      <c r="AA28" s="963"/>
      <c r="AB28" s="963"/>
      <c r="AC28" s="963"/>
      <c r="AD28" s="963"/>
      <c r="AE28" s="963"/>
      <c r="AF28" s="963"/>
      <c r="AG28" s="963"/>
      <c r="AH28" s="963"/>
      <c r="AI28" s="963"/>
      <c r="AJ28" s="963"/>
      <c r="AK28" s="963"/>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65" t="s">
        <v>1443</v>
      </c>
      <c r="E30" s="965"/>
      <c r="F30" s="965"/>
      <c r="G30" s="965"/>
      <c r="H30" s="965"/>
      <c r="I30" s="965"/>
      <c r="J30" s="965"/>
      <c r="K30" s="965"/>
      <c r="L30" s="965"/>
      <c r="M30" s="965"/>
      <c r="N30" s="965"/>
      <c r="O30" s="965"/>
      <c r="P30" s="965"/>
      <c r="Q30" s="965"/>
      <c r="R30" s="965"/>
      <c r="S30" s="965"/>
      <c r="T30" s="965"/>
      <c r="U30" s="965"/>
      <c r="V30" s="965"/>
      <c r="W30" s="965"/>
      <c r="X30" s="965"/>
      <c r="Y30" s="965"/>
      <c r="Z30" s="965"/>
      <c r="AA30" s="965"/>
      <c r="AB30" s="965"/>
      <c r="AC30" s="965"/>
      <c r="AD30" s="965"/>
      <c r="AE30" s="965"/>
      <c r="AF30" s="965"/>
      <c r="AG30" s="965"/>
      <c r="AH30" s="965"/>
      <c r="AI30" s="965"/>
      <c r="AJ30" s="965"/>
      <c r="AK30" s="965"/>
      <c r="AL30" s="335"/>
    </row>
    <row r="31" spans="1:38" s="741" customFormat="1">
      <c r="A31" s="337"/>
      <c r="B31" s="335"/>
      <c r="C31" s="336"/>
      <c r="D31" s="770"/>
      <c r="E31" s="964" t="s">
        <v>1507</v>
      </c>
      <c r="F31" s="964"/>
      <c r="G31" s="964"/>
      <c r="H31" s="964"/>
      <c r="I31" s="964"/>
      <c r="J31" s="964"/>
      <c r="K31" s="964"/>
      <c r="L31" s="964"/>
      <c r="M31" s="964"/>
      <c r="N31" s="964"/>
      <c r="O31" s="964"/>
      <c r="P31" s="964"/>
      <c r="Q31" s="964"/>
      <c r="R31" s="964"/>
      <c r="S31" s="964"/>
      <c r="T31" s="964"/>
      <c r="U31" s="964"/>
      <c r="V31" s="964"/>
      <c r="W31" s="964"/>
      <c r="X31" s="964"/>
      <c r="Y31" s="964"/>
      <c r="Z31" s="964"/>
      <c r="AA31" s="964"/>
      <c r="AB31" s="964"/>
      <c r="AC31" s="964"/>
      <c r="AD31" s="964"/>
      <c r="AE31" s="964"/>
      <c r="AF31" s="964"/>
      <c r="AG31" s="964"/>
      <c r="AH31" s="964"/>
      <c r="AI31" s="964"/>
      <c r="AJ31" s="964"/>
      <c r="AK31" s="964"/>
      <c r="AL31" s="335"/>
    </row>
    <row r="32" spans="1:38">
      <c r="A32" s="152"/>
      <c r="C32" s="5"/>
    </row>
    <row r="33" spans="1:38">
      <c r="A33" s="152"/>
      <c r="D33" s="978" t="s">
        <v>1428</v>
      </c>
      <c r="E33" s="978"/>
      <c r="F33" s="978"/>
      <c r="G33" s="978"/>
      <c r="H33" s="978"/>
      <c r="I33" s="978"/>
      <c r="J33" s="978"/>
      <c r="K33" s="978"/>
      <c r="L33" s="978"/>
      <c r="M33" s="978"/>
      <c r="N33" s="978"/>
      <c r="O33" s="978"/>
      <c r="P33" s="978"/>
      <c r="Q33" s="978"/>
      <c r="R33" s="978"/>
      <c r="S33" s="978"/>
      <c r="T33" s="978"/>
      <c r="U33" s="978"/>
      <c r="V33" s="978"/>
      <c r="W33" s="978"/>
      <c r="X33" s="978"/>
      <c r="Y33" s="978"/>
      <c r="Z33" s="978"/>
      <c r="AA33" s="978"/>
      <c r="AB33" s="978"/>
      <c r="AC33" s="978"/>
      <c r="AD33" s="978"/>
      <c r="AE33" s="978"/>
      <c r="AF33" s="978"/>
      <c r="AG33" s="978"/>
      <c r="AH33" s="978"/>
      <c r="AI33" s="978"/>
      <c r="AJ33" s="978"/>
      <c r="AK33" s="978"/>
    </row>
    <row r="34" spans="1:38">
      <c r="A34" s="152"/>
      <c r="D34" s="978"/>
      <c r="E34" s="978"/>
      <c r="F34" s="978"/>
      <c r="G34" s="978"/>
      <c r="H34" s="978"/>
      <c r="I34" s="978"/>
      <c r="J34" s="978"/>
      <c r="K34" s="978"/>
      <c r="L34" s="978"/>
      <c r="M34" s="978"/>
      <c r="N34" s="978"/>
      <c r="O34" s="978"/>
      <c r="P34" s="978"/>
      <c r="Q34" s="978"/>
      <c r="R34" s="978"/>
      <c r="S34" s="978"/>
      <c r="T34" s="978"/>
      <c r="U34" s="978"/>
      <c r="V34" s="978"/>
      <c r="W34" s="978"/>
      <c r="X34" s="978"/>
      <c r="Y34" s="978"/>
      <c r="Z34" s="978"/>
      <c r="AA34" s="978"/>
      <c r="AB34" s="978"/>
      <c r="AC34" s="978"/>
      <c r="AD34" s="978"/>
      <c r="AE34" s="978"/>
      <c r="AF34" s="978"/>
      <c r="AG34" s="978"/>
      <c r="AH34" s="978"/>
      <c r="AI34" s="978"/>
      <c r="AJ34" s="978"/>
      <c r="AK34" s="978"/>
    </row>
    <row r="35" spans="1:38">
      <c r="A35" s="152"/>
      <c r="D35" s="259"/>
      <c r="E35" s="971" t="s">
        <v>1133</v>
      </c>
      <c r="F35" s="971"/>
      <c r="G35" s="971"/>
      <c r="H35" s="971"/>
      <c r="I35" s="971"/>
      <c r="J35" s="971"/>
      <c r="K35" s="971"/>
      <c r="L35" s="971"/>
      <c r="M35" s="971"/>
      <c r="N35" s="971"/>
      <c r="O35" s="971"/>
      <c r="P35" s="971"/>
      <c r="Q35" s="971"/>
      <c r="R35" s="971"/>
      <c r="S35" s="971"/>
      <c r="T35" s="971"/>
      <c r="U35" s="971"/>
      <c r="V35" s="971"/>
      <c r="W35" s="971"/>
      <c r="X35" s="971"/>
      <c r="Y35" s="971"/>
      <c r="Z35" s="971"/>
      <c r="AA35" s="971"/>
      <c r="AB35" s="971"/>
      <c r="AC35" s="971"/>
      <c r="AD35" s="971"/>
      <c r="AE35" s="971"/>
      <c r="AF35" s="971"/>
      <c r="AG35" s="971"/>
      <c r="AH35" s="971"/>
      <c r="AI35" s="971"/>
      <c r="AJ35" s="971"/>
      <c r="AK35" s="971"/>
    </row>
    <row r="36" spans="1:38">
      <c r="A36" s="152"/>
      <c r="D36" s="259"/>
      <c r="E36" s="971" t="s">
        <v>1440</v>
      </c>
      <c r="F36" s="971"/>
      <c r="G36" s="971"/>
      <c r="H36" s="971"/>
      <c r="I36" s="971"/>
      <c r="J36" s="971"/>
      <c r="K36" s="971"/>
      <c r="L36" s="971"/>
      <c r="M36" s="971"/>
      <c r="N36" s="971"/>
      <c r="O36" s="971"/>
      <c r="P36" s="971"/>
      <c r="Q36" s="971"/>
      <c r="R36" s="971"/>
      <c r="S36" s="971"/>
      <c r="T36" s="971"/>
      <c r="U36" s="971"/>
      <c r="V36" s="971"/>
      <c r="W36" s="971"/>
      <c r="X36" s="971"/>
      <c r="Y36" s="971"/>
      <c r="Z36" s="971"/>
      <c r="AA36" s="971"/>
      <c r="AB36" s="971"/>
      <c r="AC36" s="971"/>
      <c r="AD36" s="971"/>
      <c r="AE36" s="971"/>
      <c r="AF36" s="971"/>
      <c r="AG36" s="971"/>
      <c r="AH36" s="971"/>
      <c r="AI36" s="971"/>
      <c r="AJ36" s="971"/>
      <c r="AK36" s="971"/>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3" customFormat="1" ht="13.35" customHeight="1">
      <c r="A40" s="152"/>
      <c r="B40"/>
      <c r="C40" s="5"/>
      <c r="D40" s="152"/>
      <c r="E40" s="152" t="s">
        <v>707</v>
      </c>
      <c r="F40" s="963" t="s">
        <v>1401</v>
      </c>
    </row>
    <row r="41" spans="1:38" s="963" customFormat="1" ht="13.3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372</v>
      </c>
      <c r="F43" s="970" t="s">
        <v>1530</v>
      </c>
      <c r="G43" s="970"/>
      <c r="H43" s="970"/>
      <c r="I43" s="970"/>
      <c r="J43" s="970"/>
      <c r="K43" s="970"/>
      <c r="L43" s="970"/>
      <c r="M43" s="970"/>
      <c r="N43" s="970"/>
      <c r="O43" s="970"/>
      <c r="P43" s="970"/>
      <c r="Q43" s="970"/>
      <c r="R43" s="970"/>
      <c r="S43" s="970"/>
      <c r="T43" s="970"/>
      <c r="U43" s="970"/>
      <c r="V43" s="970"/>
      <c r="W43" s="970"/>
      <c r="X43" s="970"/>
      <c r="Y43" s="970"/>
      <c r="Z43" s="970"/>
      <c r="AA43" s="970"/>
      <c r="AB43" s="970"/>
      <c r="AC43" s="970"/>
      <c r="AD43" s="970"/>
      <c r="AE43" s="970"/>
      <c r="AF43" s="970"/>
      <c r="AG43" s="970"/>
      <c r="AH43" s="970"/>
      <c r="AI43" s="970"/>
      <c r="AJ43" s="970"/>
      <c r="AK43" s="970"/>
      <c r="AL43" s="970"/>
    </row>
    <row r="44" spans="1:38" s="794" customFormat="1">
      <c r="A44" s="152"/>
      <c r="B44" s="741"/>
      <c r="C44" s="5"/>
      <c r="D44" s="152"/>
      <c r="E44" s="152"/>
      <c r="F44" s="970"/>
      <c r="G44" s="970"/>
      <c r="H44" s="970"/>
      <c r="I44" s="970"/>
      <c r="J44" s="970"/>
      <c r="K44" s="970"/>
      <c r="L44" s="970"/>
      <c r="M44" s="970"/>
      <c r="N44" s="970"/>
      <c r="O44" s="970"/>
      <c r="P44" s="970"/>
      <c r="Q44" s="970"/>
      <c r="R44" s="970"/>
      <c r="S44" s="970"/>
      <c r="T44" s="970"/>
      <c r="U44" s="970"/>
      <c r="V44" s="970"/>
      <c r="W44" s="970"/>
      <c r="X44" s="970"/>
      <c r="Y44" s="970"/>
      <c r="Z44" s="970"/>
      <c r="AA44" s="970"/>
      <c r="AB44" s="970"/>
      <c r="AC44" s="970"/>
      <c r="AD44" s="970"/>
      <c r="AE44" s="970"/>
      <c r="AF44" s="970"/>
      <c r="AG44" s="970"/>
      <c r="AH44" s="970"/>
      <c r="AI44" s="970"/>
      <c r="AJ44" s="970"/>
      <c r="AK44" s="970"/>
      <c r="AL44" s="970"/>
    </row>
    <row r="45" spans="1:38" s="794" customFormat="1" ht="13.35" customHeight="1">
      <c r="A45" s="152"/>
      <c r="B45" s="741"/>
      <c r="C45" s="5"/>
      <c r="D45" s="152"/>
      <c r="E45" s="152"/>
      <c r="F45" s="970"/>
      <c r="G45" s="970"/>
      <c r="H45" s="970"/>
      <c r="I45" s="970"/>
      <c r="J45" s="970"/>
      <c r="K45" s="970"/>
      <c r="L45" s="970"/>
      <c r="M45" s="970"/>
      <c r="N45" s="970"/>
      <c r="O45" s="970"/>
      <c r="P45" s="970"/>
      <c r="Q45" s="970"/>
      <c r="R45" s="970"/>
      <c r="S45" s="970"/>
      <c r="T45" s="970"/>
      <c r="U45" s="970"/>
      <c r="V45" s="970"/>
      <c r="W45" s="970"/>
      <c r="X45" s="970"/>
      <c r="Y45" s="970"/>
      <c r="Z45" s="970"/>
      <c r="AA45" s="970"/>
      <c r="AB45" s="970"/>
      <c r="AC45" s="970"/>
      <c r="AD45" s="970"/>
      <c r="AE45" s="970"/>
      <c r="AF45" s="970"/>
      <c r="AG45" s="970"/>
      <c r="AH45" s="970"/>
      <c r="AI45" s="970"/>
      <c r="AJ45" s="970"/>
      <c r="AK45" s="970"/>
      <c r="AL45" s="970"/>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3" t="s">
        <v>1531</v>
      </c>
      <c r="G48" s="963"/>
      <c r="H48" s="963"/>
      <c r="I48" s="963"/>
      <c r="J48" s="963"/>
      <c r="K48" s="963"/>
      <c r="L48" s="963"/>
      <c r="M48" s="963"/>
      <c r="N48" s="963"/>
      <c r="O48" s="963"/>
      <c r="P48" s="963"/>
      <c r="Q48" s="963"/>
      <c r="R48" s="963"/>
      <c r="S48" s="963"/>
      <c r="T48" s="963"/>
      <c r="U48" s="963"/>
      <c r="V48" s="963"/>
      <c r="W48" s="963"/>
      <c r="X48" s="963"/>
      <c r="Y48" s="963"/>
      <c r="Z48" s="963"/>
      <c r="AA48" s="963"/>
      <c r="AB48" s="963"/>
      <c r="AC48" s="963"/>
      <c r="AD48" s="963"/>
      <c r="AE48" s="963"/>
      <c r="AF48" s="963"/>
      <c r="AG48" s="963"/>
      <c r="AH48" s="963"/>
      <c r="AI48" s="963"/>
      <c r="AJ48" s="963"/>
      <c r="AK48" s="963"/>
    </row>
    <row r="49" spans="1:38">
      <c r="A49" s="152"/>
      <c r="C49" s="5"/>
      <c r="D49" s="152"/>
      <c r="E49" s="152"/>
      <c r="F49" s="963"/>
      <c r="G49" s="963"/>
      <c r="H49" s="963"/>
      <c r="I49" s="963"/>
      <c r="J49" s="963"/>
      <c r="K49" s="963"/>
      <c r="L49" s="963"/>
      <c r="M49" s="963"/>
      <c r="N49" s="963"/>
      <c r="O49" s="963"/>
      <c r="P49" s="963"/>
      <c r="Q49" s="963"/>
      <c r="R49" s="963"/>
      <c r="S49" s="963"/>
      <c r="T49" s="963"/>
      <c r="U49" s="963"/>
      <c r="V49" s="963"/>
      <c r="W49" s="963"/>
      <c r="X49" s="963"/>
      <c r="Y49" s="963"/>
      <c r="Z49" s="963"/>
      <c r="AA49" s="963"/>
      <c r="AB49" s="963"/>
      <c r="AC49" s="963"/>
      <c r="AD49" s="963"/>
      <c r="AE49" s="963"/>
      <c r="AF49" s="963"/>
      <c r="AG49" s="963"/>
      <c r="AH49" s="963"/>
      <c r="AI49" s="963"/>
      <c r="AJ49" s="963"/>
      <c r="AK49" s="963"/>
    </row>
    <row r="50" spans="1:38">
      <c r="A50" s="152"/>
      <c r="C50" s="5"/>
      <c r="D50" s="152"/>
      <c r="F50" s="963"/>
      <c r="G50" s="963"/>
      <c r="H50" s="963"/>
      <c r="I50" s="963"/>
      <c r="J50" s="963"/>
      <c r="K50" s="963"/>
      <c r="L50" s="963"/>
      <c r="M50" s="963"/>
      <c r="N50" s="963"/>
      <c r="O50" s="963"/>
      <c r="P50" s="963"/>
      <c r="Q50" s="963"/>
      <c r="R50" s="963"/>
      <c r="S50" s="963"/>
      <c r="T50" s="963"/>
      <c r="U50" s="963"/>
      <c r="V50" s="963"/>
      <c r="W50" s="963"/>
      <c r="X50" s="963"/>
      <c r="Y50" s="963"/>
      <c r="Z50" s="963"/>
      <c r="AA50" s="963"/>
      <c r="AB50" s="963"/>
      <c r="AC50" s="963"/>
      <c r="AD50" s="963"/>
      <c r="AE50" s="963"/>
      <c r="AF50" s="963"/>
      <c r="AG50" s="963"/>
      <c r="AH50" s="963"/>
      <c r="AI50" s="963"/>
      <c r="AJ50" s="963"/>
      <c r="AK50" s="963"/>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742</v>
      </c>
      <c r="G54" s="968" t="s">
        <v>1444</v>
      </c>
      <c r="H54" s="968"/>
      <c r="I54" s="968"/>
      <c r="J54" s="968"/>
      <c r="K54" s="968"/>
      <c r="L54" s="968"/>
      <c r="M54" s="968"/>
      <c r="N54" s="968"/>
      <c r="O54" s="968"/>
      <c r="P54" s="968"/>
      <c r="Q54" s="968"/>
      <c r="R54" s="968"/>
      <c r="S54" s="968"/>
      <c r="T54" s="968"/>
      <c r="U54" s="968"/>
      <c r="V54" s="968"/>
      <c r="W54" s="968"/>
      <c r="X54" s="968"/>
      <c r="Y54" s="968"/>
      <c r="Z54" s="968"/>
      <c r="AA54" s="968"/>
      <c r="AB54" s="968"/>
      <c r="AC54" s="968"/>
      <c r="AD54" s="968"/>
      <c r="AE54" s="968"/>
      <c r="AF54" s="968"/>
      <c r="AG54" s="968"/>
      <c r="AH54" s="968"/>
      <c r="AI54" s="968"/>
      <c r="AJ54" s="968"/>
      <c r="AK54" s="968"/>
      <c r="AL54" s="335"/>
    </row>
    <row r="55" spans="1:38" s="741" customFormat="1" ht="13.3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8" t="s">
        <v>626</v>
      </c>
      <c r="H56" s="968"/>
      <c r="I56" s="968"/>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556</v>
      </c>
      <c r="G57" s="969" t="s">
        <v>1532</v>
      </c>
      <c r="H57" s="969"/>
      <c r="I57" s="969"/>
      <c r="J57" s="969"/>
      <c r="K57" s="969"/>
      <c r="L57" s="969"/>
      <c r="M57" s="969"/>
      <c r="N57" s="969"/>
      <c r="O57" s="969"/>
      <c r="P57" s="969"/>
      <c r="Q57" s="969"/>
      <c r="R57" s="969"/>
      <c r="S57" s="969"/>
      <c r="T57" s="969"/>
      <c r="U57" s="969"/>
      <c r="V57" s="969"/>
      <c r="W57" s="969"/>
      <c r="X57" s="969"/>
      <c r="Y57" s="969"/>
      <c r="Z57" s="969"/>
      <c r="AA57" s="969"/>
      <c r="AB57" s="969"/>
      <c r="AC57" s="969"/>
      <c r="AD57" s="969"/>
      <c r="AE57" s="969"/>
      <c r="AF57" s="969"/>
      <c r="AG57" s="969"/>
      <c r="AH57" s="969"/>
      <c r="AI57" s="969"/>
      <c r="AJ57" s="969"/>
      <c r="AK57" s="969"/>
      <c r="AL57" s="969"/>
    </row>
    <row r="58" spans="1:38" s="2" customFormat="1">
      <c r="A58" s="337"/>
      <c r="B58" s="335"/>
      <c r="C58" s="336"/>
      <c r="D58" s="336"/>
      <c r="E58" s="337"/>
      <c r="F58" s="341"/>
      <c r="G58" s="969"/>
      <c r="H58" s="969"/>
      <c r="I58" s="969"/>
      <c r="J58" s="969"/>
      <c r="K58" s="969"/>
      <c r="L58" s="969"/>
      <c r="M58" s="969"/>
      <c r="N58" s="969"/>
      <c r="O58" s="969"/>
      <c r="P58" s="969"/>
      <c r="Q58" s="969"/>
      <c r="R58" s="969"/>
      <c r="S58" s="969"/>
      <c r="T58" s="969"/>
      <c r="U58" s="969"/>
      <c r="V58" s="969"/>
      <c r="W58" s="969"/>
      <c r="X58" s="969"/>
      <c r="Y58" s="969"/>
      <c r="Z58" s="969"/>
      <c r="AA58" s="969"/>
      <c r="AB58" s="969"/>
      <c r="AC58" s="969"/>
      <c r="AD58" s="969"/>
      <c r="AE58" s="969"/>
      <c r="AF58" s="969"/>
      <c r="AG58" s="969"/>
      <c r="AH58" s="969"/>
      <c r="AI58" s="969"/>
      <c r="AJ58" s="969"/>
      <c r="AK58" s="969"/>
      <c r="AL58" s="969"/>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3" t="s">
        <v>1403</v>
      </c>
      <c r="H64" s="963"/>
      <c r="I64" s="963"/>
      <c r="J64" s="963"/>
      <c r="K64" s="963"/>
      <c r="L64" s="963"/>
      <c r="M64" s="963"/>
      <c r="N64" s="963"/>
      <c r="O64" s="963"/>
      <c r="P64" s="963"/>
      <c r="Q64" s="963"/>
      <c r="R64" s="963"/>
      <c r="S64" s="963"/>
      <c r="T64" s="963"/>
      <c r="U64" s="963"/>
      <c r="V64" s="963"/>
      <c r="W64" s="963"/>
      <c r="X64" s="963"/>
      <c r="Y64" s="963"/>
      <c r="Z64" s="963"/>
      <c r="AA64" s="963"/>
      <c r="AB64" s="963"/>
      <c r="AC64" s="963"/>
      <c r="AD64" s="963"/>
      <c r="AE64" s="963"/>
      <c r="AF64" s="963"/>
      <c r="AG64" s="963"/>
      <c r="AH64" s="963"/>
      <c r="AI64" s="963"/>
      <c r="AJ64" s="963"/>
      <c r="AK64" s="963"/>
    </row>
    <row r="65" spans="1:37">
      <c r="A65" s="152"/>
      <c r="C65" s="5"/>
      <c r="D65" s="152"/>
      <c r="E65" s="152"/>
      <c r="F65" s="9"/>
      <c r="G65" s="963"/>
      <c r="H65" s="963"/>
      <c r="I65" s="963"/>
      <c r="J65" s="963"/>
      <c r="K65" s="963"/>
      <c r="L65" s="963"/>
      <c r="M65" s="963"/>
      <c r="N65" s="963"/>
      <c r="O65" s="963"/>
      <c r="P65" s="963"/>
      <c r="Q65" s="963"/>
      <c r="R65" s="963"/>
      <c r="S65" s="963"/>
      <c r="T65" s="963"/>
      <c r="U65" s="963"/>
      <c r="V65" s="963"/>
      <c r="W65" s="963"/>
      <c r="X65" s="963"/>
      <c r="Y65" s="963"/>
      <c r="Z65" s="963"/>
      <c r="AA65" s="963"/>
      <c r="AB65" s="963"/>
      <c r="AC65" s="963"/>
      <c r="AD65" s="963"/>
      <c r="AE65" s="963"/>
      <c r="AF65" s="963"/>
      <c r="AG65" s="963"/>
      <c r="AH65" s="963"/>
      <c r="AI65" s="963"/>
      <c r="AJ65" s="963"/>
      <c r="AK65" s="963"/>
    </row>
    <row r="66" spans="1:37">
      <c r="A66" s="152"/>
      <c r="C66" s="5"/>
      <c r="D66" s="152"/>
      <c r="E66" s="152"/>
      <c r="F66" s="9"/>
      <c r="G66" s="963"/>
      <c r="H66" s="963"/>
      <c r="I66" s="963"/>
      <c r="J66" s="963"/>
      <c r="K66" s="963"/>
      <c r="L66" s="963"/>
      <c r="M66" s="963"/>
      <c r="N66" s="963"/>
      <c r="O66" s="963"/>
      <c r="P66" s="963"/>
      <c r="Q66" s="963"/>
      <c r="R66" s="963"/>
      <c r="S66" s="963"/>
      <c r="T66" s="963"/>
      <c r="U66" s="963"/>
      <c r="V66" s="963"/>
      <c r="W66" s="963"/>
      <c r="X66" s="963"/>
      <c r="Y66" s="963"/>
      <c r="Z66" s="963"/>
      <c r="AA66" s="963"/>
      <c r="AB66" s="963"/>
      <c r="AC66" s="963"/>
      <c r="AD66" s="963"/>
      <c r="AE66" s="963"/>
      <c r="AF66" s="963"/>
      <c r="AG66" s="963"/>
      <c r="AH66" s="963"/>
      <c r="AI66" s="963"/>
      <c r="AJ66" s="963"/>
      <c r="AK66" s="963"/>
    </row>
    <row r="67" spans="1:37" ht="13.35" customHeight="1">
      <c r="A67" s="152"/>
      <c r="C67" s="5"/>
      <c r="D67" s="152"/>
      <c r="E67" s="152"/>
      <c r="F67" s="9" t="s">
        <v>556</v>
      </c>
      <c r="G67" s="963" t="s">
        <v>1404</v>
      </c>
      <c r="H67" s="963"/>
      <c r="I67" s="963"/>
      <c r="J67" s="963"/>
      <c r="K67" s="963"/>
      <c r="L67" s="963"/>
      <c r="M67" s="963"/>
      <c r="N67" s="963"/>
      <c r="O67" s="963"/>
      <c r="P67" s="963"/>
      <c r="Q67" s="963"/>
      <c r="R67" s="963"/>
      <c r="S67" s="963"/>
      <c r="T67" s="963"/>
      <c r="U67" s="963"/>
      <c r="V67" s="963"/>
      <c r="W67" s="963"/>
      <c r="X67" s="963"/>
      <c r="Y67" s="963"/>
      <c r="Z67" s="963"/>
      <c r="AA67" s="963"/>
      <c r="AB67" s="963"/>
      <c r="AC67" s="963"/>
      <c r="AD67" s="963"/>
      <c r="AE67" s="963"/>
      <c r="AF67" s="963"/>
      <c r="AG67" s="963"/>
      <c r="AH67" s="963"/>
      <c r="AI67" s="963"/>
      <c r="AJ67" s="963"/>
      <c r="AK67" s="963"/>
    </row>
    <row r="68" spans="1:37">
      <c r="A68" s="152"/>
      <c r="C68" s="5"/>
      <c r="D68" s="152"/>
      <c r="E68" s="152"/>
      <c r="F68" s="396"/>
      <c r="G68" s="963"/>
      <c r="H68" s="963"/>
      <c r="I68" s="963"/>
      <c r="J68" s="963"/>
      <c r="K68" s="963"/>
      <c r="L68" s="963"/>
      <c r="M68" s="963"/>
      <c r="N68" s="963"/>
      <c r="O68" s="963"/>
      <c r="P68" s="963"/>
      <c r="Q68" s="963"/>
      <c r="R68" s="963"/>
      <c r="S68" s="963"/>
      <c r="T68" s="963"/>
      <c r="U68" s="963"/>
      <c r="V68" s="963"/>
      <c r="W68" s="963"/>
      <c r="X68" s="963"/>
      <c r="Y68" s="963"/>
      <c r="Z68" s="963"/>
      <c r="AA68" s="963"/>
      <c r="AB68" s="963"/>
      <c r="AC68" s="963"/>
      <c r="AD68" s="963"/>
      <c r="AE68" s="963"/>
      <c r="AF68" s="963"/>
      <c r="AG68" s="963"/>
      <c r="AH68" s="963"/>
      <c r="AI68" s="963"/>
      <c r="AJ68" s="963"/>
      <c r="AK68" s="963"/>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3" t="s">
        <v>1405</v>
      </c>
      <c r="H70" s="963"/>
      <c r="I70" s="963"/>
      <c r="J70" s="963"/>
      <c r="K70" s="963"/>
      <c r="L70" s="963"/>
      <c r="M70" s="963"/>
      <c r="N70" s="963"/>
      <c r="O70" s="963"/>
      <c r="P70" s="963"/>
      <c r="Q70" s="963"/>
      <c r="R70" s="963"/>
      <c r="S70" s="963"/>
      <c r="T70" s="963"/>
      <c r="U70" s="963"/>
      <c r="V70" s="963"/>
      <c r="W70" s="963"/>
      <c r="X70" s="963"/>
      <c r="Y70" s="963"/>
      <c r="Z70" s="963"/>
      <c r="AA70" s="963"/>
      <c r="AB70" s="963"/>
      <c r="AC70" s="963"/>
      <c r="AD70" s="963"/>
      <c r="AE70" s="963"/>
      <c r="AF70" s="963"/>
      <c r="AG70" s="963"/>
      <c r="AH70" s="963"/>
      <c r="AI70" s="963"/>
      <c r="AJ70" s="963"/>
      <c r="AK70" s="963"/>
    </row>
    <row r="71" spans="1:37">
      <c r="A71" s="152"/>
      <c r="C71" s="5"/>
      <c r="D71" s="152"/>
      <c r="E71" s="152"/>
      <c r="F71" s="258"/>
      <c r="G71" s="963"/>
      <c r="H71" s="963"/>
      <c r="I71" s="963"/>
      <c r="J71" s="963"/>
      <c r="K71" s="963"/>
      <c r="L71" s="963"/>
      <c r="M71" s="963"/>
      <c r="N71" s="963"/>
      <c r="O71" s="963"/>
      <c r="P71" s="963"/>
      <c r="Q71" s="963"/>
      <c r="R71" s="963"/>
      <c r="S71" s="963"/>
      <c r="T71" s="963"/>
      <c r="U71" s="963"/>
      <c r="V71" s="963"/>
      <c r="W71" s="963"/>
      <c r="X71" s="963"/>
      <c r="Y71" s="963"/>
      <c r="Z71" s="963"/>
      <c r="AA71" s="963"/>
      <c r="AB71" s="963"/>
      <c r="AC71" s="963"/>
      <c r="AD71" s="963"/>
      <c r="AE71" s="963"/>
      <c r="AF71" s="963"/>
      <c r="AG71" s="963"/>
      <c r="AH71" s="963"/>
      <c r="AI71" s="963"/>
      <c r="AJ71" s="963"/>
      <c r="AK71" s="963"/>
    </row>
    <row r="72" spans="1:37">
      <c r="A72" s="152"/>
      <c r="C72" s="5"/>
      <c r="D72" s="152"/>
      <c r="E72" s="152"/>
      <c r="F72" s="258" t="s">
        <v>556</v>
      </c>
      <c r="G72" s="963" t="s">
        <v>1406</v>
      </c>
      <c r="H72" s="963"/>
      <c r="I72" s="963"/>
      <c r="J72" s="963"/>
      <c r="K72" s="963"/>
      <c r="L72" s="963"/>
      <c r="M72" s="963"/>
      <c r="N72" s="963"/>
      <c r="O72" s="963"/>
      <c r="P72" s="963"/>
      <c r="Q72" s="963"/>
      <c r="R72" s="963"/>
      <c r="S72" s="963"/>
      <c r="T72" s="963"/>
      <c r="U72" s="963"/>
      <c r="V72" s="963"/>
      <c r="W72" s="963"/>
      <c r="X72" s="963"/>
      <c r="Y72" s="963"/>
      <c r="Z72" s="963"/>
      <c r="AA72" s="963"/>
      <c r="AB72" s="963"/>
      <c r="AC72" s="963"/>
      <c r="AD72" s="963"/>
      <c r="AE72" s="963"/>
      <c r="AF72" s="963"/>
      <c r="AG72" s="963"/>
      <c r="AH72" s="963"/>
      <c r="AI72" s="963"/>
      <c r="AJ72" s="963"/>
      <c r="AK72" s="963"/>
    </row>
    <row r="73" spans="1:37">
      <c r="A73" s="152"/>
      <c r="C73" s="5"/>
      <c r="D73" s="152"/>
      <c r="E73" s="152"/>
      <c r="F73" s="258"/>
      <c r="G73" s="963"/>
      <c r="H73" s="963"/>
      <c r="I73" s="963"/>
      <c r="J73" s="963"/>
      <c r="K73" s="963"/>
      <c r="L73" s="963"/>
      <c r="M73" s="963"/>
      <c r="N73" s="963"/>
      <c r="O73" s="963"/>
      <c r="P73" s="963"/>
      <c r="Q73" s="963"/>
      <c r="R73" s="963"/>
      <c r="S73" s="963"/>
      <c r="T73" s="963"/>
      <c r="U73" s="963"/>
      <c r="V73" s="963"/>
      <c r="W73" s="963"/>
      <c r="X73" s="963"/>
      <c r="Y73" s="963"/>
      <c r="Z73" s="963"/>
      <c r="AA73" s="963"/>
      <c r="AB73" s="963"/>
      <c r="AC73" s="963"/>
      <c r="AD73" s="963"/>
      <c r="AE73" s="963"/>
      <c r="AF73" s="963"/>
      <c r="AG73" s="963"/>
      <c r="AH73" s="963"/>
      <c r="AI73" s="963"/>
      <c r="AJ73" s="963"/>
      <c r="AK73" s="963"/>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3" t="s">
        <v>1407</v>
      </c>
      <c r="H80" s="963"/>
      <c r="I80" s="963"/>
      <c r="J80" s="963"/>
      <c r="K80" s="963"/>
      <c r="L80" s="963"/>
      <c r="M80" s="963"/>
      <c r="N80" s="963"/>
      <c r="O80" s="963"/>
      <c r="P80" s="963"/>
      <c r="Q80" s="963"/>
      <c r="R80" s="963"/>
      <c r="S80" s="963"/>
      <c r="T80" s="963"/>
      <c r="U80" s="963"/>
      <c r="V80" s="963"/>
      <c r="W80" s="963"/>
      <c r="X80" s="963"/>
      <c r="Y80" s="963"/>
      <c r="Z80" s="963"/>
      <c r="AA80" s="963"/>
      <c r="AB80" s="963"/>
      <c r="AC80" s="963"/>
      <c r="AD80" s="963"/>
      <c r="AE80" s="963"/>
      <c r="AF80" s="963"/>
      <c r="AG80" s="963"/>
      <c r="AH80" s="963"/>
      <c r="AI80" s="963"/>
      <c r="AJ80" s="963"/>
      <c r="AK80" s="963"/>
    </row>
    <row r="81" spans="1:38">
      <c r="A81" s="152"/>
      <c r="C81" s="5"/>
      <c r="D81" s="152"/>
      <c r="E81" s="152"/>
      <c r="F81" s="152"/>
      <c r="G81" s="963"/>
      <c r="H81" s="963"/>
      <c r="I81" s="963"/>
      <c r="J81" s="963"/>
      <c r="K81" s="963"/>
      <c r="L81" s="963"/>
      <c r="M81" s="963"/>
      <c r="N81" s="963"/>
      <c r="O81" s="963"/>
      <c r="P81" s="963"/>
      <c r="Q81" s="963"/>
      <c r="R81" s="963"/>
      <c r="S81" s="963"/>
      <c r="T81" s="963"/>
      <c r="U81" s="963"/>
      <c r="V81" s="963"/>
      <c r="W81" s="963"/>
      <c r="X81" s="963"/>
      <c r="Y81" s="963"/>
      <c r="Z81" s="963"/>
      <c r="AA81" s="963"/>
      <c r="AB81" s="963"/>
      <c r="AC81" s="963"/>
      <c r="AD81" s="963"/>
      <c r="AE81" s="963"/>
      <c r="AF81" s="963"/>
      <c r="AG81" s="963"/>
      <c r="AH81" s="963"/>
      <c r="AI81" s="963"/>
      <c r="AJ81" s="963"/>
      <c r="AK81" s="963"/>
    </row>
    <row r="82" spans="1:38" s="741" customFormat="1">
      <c r="A82" s="152"/>
      <c r="C82" s="5"/>
      <c r="D82" s="152"/>
      <c r="E82" s="152"/>
      <c r="F82" s="152"/>
      <c r="G82" s="963"/>
      <c r="H82" s="963"/>
      <c r="I82" s="963"/>
      <c r="J82" s="963"/>
      <c r="K82" s="963"/>
      <c r="L82" s="963"/>
      <c r="M82" s="963"/>
      <c r="N82" s="963"/>
      <c r="O82" s="963"/>
      <c r="P82" s="963"/>
      <c r="Q82" s="963"/>
      <c r="R82" s="963"/>
      <c r="S82" s="963"/>
      <c r="T82" s="963"/>
      <c r="U82" s="963"/>
      <c r="V82" s="963"/>
      <c r="W82" s="963"/>
      <c r="X82" s="963"/>
      <c r="Y82" s="963"/>
      <c r="Z82" s="963"/>
      <c r="AA82" s="963"/>
      <c r="AB82" s="963"/>
      <c r="AC82" s="963"/>
      <c r="AD82" s="963"/>
      <c r="AE82" s="963"/>
      <c r="AF82" s="963"/>
      <c r="AG82" s="963"/>
      <c r="AH82" s="963"/>
      <c r="AI82" s="963"/>
      <c r="AJ82" s="963"/>
      <c r="AK82" s="963"/>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3" t="s">
        <v>1408</v>
      </c>
      <c r="H84" s="963"/>
      <c r="I84" s="963"/>
      <c r="J84" s="963"/>
      <c r="K84" s="963"/>
      <c r="L84" s="963"/>
      <c r="M84" s="963"/>
      <c r="N84" s="963"/>
      <c r="O84" s="963"/>
      <c r="P84" s="963"/>
      <c r="Q84" s="963"/>
      <c r="R84" s="963"/>
      <c r="S84" s="963"/>
      <c r="T84" s="963"/>
      <c r="U84" s="963"/>
      <c r="V84" s="963"/>
      <c r="W84" s="963"/>
      <c r="X84" s="963"/>
      <c r="Y84" s="963"/>
      <c r="Z84" s="963"/>
      <c r="AA84" s="963"/>
      <c r="AB84" s="963"/>
      <c r="AC84" s="963"/>
      <c r="AD84" s="963"/>
      <c r="AE84" s="963"/>
      <c r="AF84" s="963"/>
      <c r="AG84" s="963"/>
      <c r="AH84" s="963"/>
      <c r="AI84" s="963"/>
      <c r="AJ84" s="963"/>
      <c r="AK84" s="963"/>
    </row>
    <row r="85" spans="1:38">
      <c r="A85" s="152"/>
      <c r="C85" s="5"/>
      <c r="D85" s="152"/>
      <c r="E85" s="152"/>
      <c r="F85" s="152"/>
      <c r="G85" s="963"/>
      <c r="H85" s="963"/>
      <c r="I85" s="963"/>
      <c r="J85" s="963"/>
      <c r="K85" s="963"/>
      <c r="L85" s="963"/>
      <c r="M85" s="963"/>
      <c r="N85" s="963"/>
      <c r="O85" s="963"/>
      <c r="P85" s="963"/>
      <c r="Q85" s="963"/>
      <c r="R85" s="963"/>
      <c r="S85" s="963"/>
      <c r="T85" s="963"/>
      <c r="U85" s="963"/>
      <c r="V85" s="963"/>
      <c r="W85" s="963"/>
      <c r="X85" s="963"/>
      <c r="Y85" s="963"/>
      <c r="Z85" s="963"/>
      <c r="AA85" s="963"/>
      <c r="AB85" s="963"/>
      <c r="AC85" s="963"/>
      <c r="AD85" s="963"/>
      <c r="AE85" s="963"/>
      <c r="AF85" s="963"/>
      <c r="AG85" s="963"/>
      <c r="AH85" s="963"/>
      <c r="AI85" s="963"/>
      <c r="AJ85" s="963"/>
      <c r="AK85" s="963"/>
    </row>
    <row r="86" spans="1:38">
      <c r="A86" s="152"/>
      <c r="C86" s="5"/>
      <c r="D86" s="152"/>
      <c r="E86" s="152"/>
      <c r="G86" s="963"/>
      <c r="H86" s="963"/>
      <c r="I86" s="963"/>
      <c r="J86" s="963"/>
      <c r="K86" s="963"/>
      <c r="L86" s="963"/>
      <c r="M86" s="963"/>
      <c r="N86" s="963"/>
      <c r="O86" s="963"/>
      <c r="P86" s="963"/>
      <c r="Q86" s="963"/>
      <c r="R86" s="963"/>
      <c r="S86" s="963"/>
      <c r="T86" s="963"/>
      <c r="U86" s="963"/>
      <c r="V86" s="963"/>
      <c r="W86" s="963"/>
      <c r="X86" s="963"/>
      <c r="Y86" s="963"/>
      <c r="Z86" s="963"/>
      <c r="AA86" s="963"/>
      <c r="AB86" s="963"/>
      <c r="AC86" s="963"/>
      <c r="AD86" s="963"/>
      <c r="AE86" s="963"/>
      <c r="AF86" s="963"/>
      <c r="AG86" s="963"/>
      <c r="AH86" s="963"/>
      <c r="AI86" s="963"/>
      <c r="AJ86" s="963"/>
      <c r="AK86" s="963"/>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6" t="s">
        <v>1409</v>
      </c>
      <c r="H88" s="966"/>
      <c r="I88" s="966"/>
      <c r="J88" s="966"/>
      <c r="K88" s="966"/>
      <c r="L88" s="966"/>
      <c r="M88" s="966"/>
      <c r="N88" s="966"/>
      <c r="O88" s="966"/>
      <c r="P88" s="966"/>
      <c r="Q88" s="966"/>
      <c r="R88" s="966"/>
      <c r="S88" s="966"/>
      <c r="T88" s="966"/>
      <c r="U88" s="966"/>
      <c r="V88" s="966"/>
      <c r="W88" s="966"/>
      <c r="X88" s="966"/>
      <c r="Y88" s="966"/>
      <c r="Z88" s="966"/>
      <c r="AA88" s="966"/>
      <c r="AB88" s="966"/>
      <c r="AC88" s="966"/>
      <c r="AD88" s="966"/>
      <c r="AE88" s="966"/>
      <c r="AF88" s="966"/>
      <c r="AG88" s="966"/>
      <c r="AH88" s="966"/>
      <c r="AI88" s="966"/>
      <c r="AJ88" s="966"/>
      <c r="AK88" s="966"/>
    </row>
    <row r="89" spans="1:38" s="741" customFormat="1">
      <c r="A89" s="152"/>
      <c r="C89" s="5"/>
      <c r="D89" s="152"/>
      <c r="E89" s="152"/>
      <c r="G89" s="966"/>
      <c r="H89" s="966"/>
      <c r="I89" s="966"/>
      <c r="J89" s="966"/>
      <c r="K89" s="966"/>
      <c r="L89" s="966"/>
      <c r="M89" s="966"/>
      <c r="N89" s="966"/>
      <c r="O89" s="966"/>
      <c r="P89" s="966"/>
      <c r="Q89" s="966"/>
      <c r="R89" s="966"/>
      <c r="S89" s="966"/>
      <c r="T89" s="966"/>
      <c r="U89" s="966"/>
      <c r="V89" s="966"/>
      <c r="W89" s="966"/>
      <c r="X89" s="966"/>
      <c r="Y89" s="966"/>
      <c r="Z89" s="966"/>
      <c r="AA89" s="966"/>
      <c r="AB89" s="966"/>
      <c r="AC89" s="966"/>
      <c r="AD89" s="966"/>
      <c r="AE89" s="966"/>
      <c r="AF89" s="966"/>
      <c r="AG89" s="966"/>
      <c r="AH89" s="966"/>
      <c r="AI89" s="966"/>
      <c r="AJ89" s="966"/>
      <c r="AK89" s="966"/>
    </row>
    <row r="90" spans="1:38">
      <c r="A90" s="152"/>
      <c r="C90" s="5"/>
      <c r="D90" s="152"/>
      <c r="E90" s="152"/>
      <c r="G90" s="966"/>
      <c r="H90" s="966"/>
      <c r="I90" s="966"/>
      <c r="J90" s="966"/>
      <c r="K90" s="966"/>
      <c r="L90" s="966"/>
      <c r="M90" s="966"/>
      <c r="N90" s="966"/>
      <c r="O90" s="966"/>
      <c r="P90" s="966"/>
      <c r="Q90" s="966"/>
      <c r="R90" s="966"/>
      <c r="S90" s="966"/>
      <c r="T90" s="966"/>
      <c r="U90" s="966"/>
      <c r="V90" s="966"/>
      <c r="W90" s="966"/>
      <c r="X90" s="966"/>
      <c r="Y90" s="966"/>
      <c r="Z90" s="966"/>
      <c r="AA90" s="966"/>
      <c r="AB90" s="966"/>
      <c r="AC90" s="966"/>
      <c r="AD90" s="966"/>
      <c r="AE90" s="966"/>
      <c r="AF90" s="966"/>
      <c r="AG90" s="966"/>
      <c r="AH90" s="966"/>
      <c r="AI90" s="966"/>
      <c r="AJ90" s="966"/>
      <c r="AK90" s="966"/>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3" t="s">
        <v>1410</v>
      </c>
      <c r="H92" s="963"/>
      <c r="I92" s="963"/>
      <c r="J92" s="963"/>
      <c r="K92" s="963"/>
      <c r="L92" s="963"/>
      <c r="M92" s="963"/>
      <c r="N92" s="963"/>
      <c r="O92" s="963"/>
      <c r="P92" s="963"/>
      <c r="Q92" s="963"/>
      <c r="R92" s="963"/>
      <c r="S92" s="963"/>
      <c r="T92" s="963"/>
      <c r="U92" s="963"/>
      <c r="V92" s="963"/>
      <c r="W92" s="963"/>
      <c r="X92" s="963"/>
      <c r="Y92" s="963"/>
      <c r="Z92" s="963"/>
      <c r="AA92" s="963"/>
      <c r="AB92" s="963"/>
      <c r="AC92" s="963"/>
      <c r="AD92" s="963"/>
      <c r="AE92" s="963"/>
      <c r="AF92" s="963"/>
      <c r="AG92" s="963"/>
      <c r="AH92" s="963"/>
      <c r="AI92" s="963"/>
      <c r="AJ92" s="963"/>
      <c r="AK92" s="963"/>
    </row>
    <row r="93" spans="1:38">
      <c r="A93" s="152"/>
      <c r="C93" s="5"/>
      <c r="D93" s="152"/>
      <c r="E93" s="152"/>
      <c r="G93" s="963"/>
      <c r="H93" s="963"/>
      <c r="I93" s="963"/>
      <c r="J93" s="963"/>
      <c r="K93" s="963"/>
      <c r="L93" s="963"/>
      <c r="M93" s="963"/>
      <c r="N93" s="963"/>
      <c r="O93" s="963"/>
      <c r="P93" s="963"/>
      <c r="Q93" s="963"/>
      <c r="R93" s="963"/>
      <c r="S93" s="963"/>
      <c r="T93" s="963"/>
      <c r="U93" s="963"/>
      <c r="V93" s="963"/>
      <c r="W93" s="963"/>
      <c r="X93" s="963"/>
      <c r="Y93" s="963"/>
      <c r="Z93" s="963"/>
      <c r="AA93" s="963"/>
      <c r="AB93" s="963"/>
      <c r="AC93" s="963"/>
      <c r="AD93" s="963"/>
      <c r="AE93" s="963"/>
      <c r="AF93" s="963"/>
      <c r="AG93" s="963"/>
      <c r="AH93" s="963"/>
      <c r="AI93" s="963"/>
      <c r="AJ93" s="963"/>
      <c r="AK93" s="963"/>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3" t="s">
        <v>1411</v>
      </c>
      <c r="H95" s="963"/>
      <c r="I95" s="963"/>
      <c r="J95" s="963"/>
      <c r="K95" s="963"/>
      <c r="L95" s="963"/>
      <c r="M95" s="963"/>
      <c r="N95" s="963"/>
      <c r="O95" s="963"/>
      <c r="P95" s="963"/>
      <c r="Q95" s="963"/>
      <c r="R95" s="963"/>
      <c r="S95" s="963"/>
      <c r="T95" s="963"/>
      <c r="U95" s="963"/>
      <c r="V95" s="963"/>
      <c r="W95" s="963"/>
      <c r="X95" s="963"/>
      <c r="Y95" s="963"/>
      <c r="Z95" s="963"/>
      <c r="AA95" s="963"/>
      <c r="AB95" s="963"/>
      <c r="AC95" s="963"/>
      <c r="AD95" s="963"/>
      <c r="AE95" s="963"/>
      <c r="AF95" s="963"/>
      <c r="AG95" s="963"/>
      <c r="AH95" s="963"/>
      <c r="AI95" s="963"/>
      <c r="AJ95" s="963"/>
      <c r="AK95" s="963"/>
    </row>
    <row r="96" spans="1:38">
      <c r="A96" s="152"/>
      <c r="C96" s="188"/>
      <c r="D96" s="187"/>
      <c r="E96" s="187"/>
      <c r="F96" s="2"/>
      <c r="G96" s="963"/>
      <c r="H96" s="963"/>
      <c r="I96" s="963"/>
      <c r="J96" s="963"/>
      <c r="K96" s="963"/>
      <c r="L96" s="963"/>
      <c r="M96" s="963"/>
      <c r="N96" s="963"/>
      <c r="O96" s="963"/>
      <c r="P96" s="963"/>
      <c r="Q96" s="963"/>
      <c r="R96" s="963"/>
      <c r="S96" s="963"/>
      <c r="T96" s="963"/>
      <c r="U96" s="963"/>
      <c r="V96" s="963"/>
      <c r="W96" s="963"/>
      <c r="X96" s="963"/>
      <c r="Y96" s="963"/>
      <c r="Z96" s="963"/>
      <c r="AA96" s="963"/>
      <c r="AB96" s="963"/>
      <c r="AC96" s="963"/>
      <c r="AD96" s="963"/>
      <c r="AE96" s="963"/>
      <c r="AF96" s="963"/>
      <c r="AG96" s="963"/>
      <c r="AH96" s="963"/>
      <c r="AI96" s="963"/>
      <c r="AJ96" s="963"/>
      <c r="AK96" s="963"/>
      <c r="AL96" s="2"/>
    </row>
    <row r="97" spans="1:38">
      <c r="A97" s="152"/>
      <c r="C97" s="188"/>
      <c r="D97" s="187"/>
      <c r="E97" s="187"/>
      <c r="F97" s="2"/>
      <c r="G97" s="963"/>
      <c r="H97" s="963"/>
      <c r="I97" s="963"/>
      <c r="J97" s="963"/>
      <c r="K97" s="963"/>
      <c r="L97" s="963"/>
      <c r="M97" s="963"/>
      <c r="N97" s="963"/>
      <c r="O97" s="963"/>
      <c r="P97" s="963"/>
      <c r="Q97" s="963"/>
      <c r="R97" s="963"/>
      <c r="S97" s="963"/>
      <c r="T97" s="963"/>
      <c r="U97" s="963"/>
      <c r="V97" s="963"/>
      <c r="W97" s="963"/>
      <c r="X97" s="963"/>
      <c r="Y97" s="963"/>
      <c r="Z97" s="963"/>
      <c r="AA97" s="963"/>
      <c r="AB97" s="963"/>
      <c r="AC97" s="963"/>
      <c r="AD97" s="963"/>
      <c r="AE97" s="963"/>
      <c r="AF97" s="963"/>
      <c r="AG97" s="963"/>
      <c r="AH97" s="963"/>
      <c r="AI97" s="963"/>
      <c r="AJ97" s="963"/>
      <c r="AK97" s="963"/>
      <c r="AL97" s="2"/>
    </row>
    <row r="98" spans="1:38">
      <c r="A98" s="152"/>
      <c r="C98" s="2"/>
      <c r="D98" s="508"/>
      <c r="E98" s="967" t="s">
        <v>1412</v>
      </c>
      <c r="F98" s="967"/>
      <c r="G98" s="967"/>
      <c r="H98" s="967"/>
      <c r="I98" s="967"/>
      <c r="J98" s="967"/>
      <c r="K98" s="967"/>
      <c r="L98" s="967"/>
      <c r="M98" s="967"/>
      <c r="N98" s="967"/>
      <c r="O98" s="967"/>
      <c r="P98" s="967"/>
      <c r="Q98" s="967"/>
      <c r="R98" s="967"/>
      <c r="S98" s="967"/>
      <c r="T98" s="967"/>
      <c r="U98" s="967"/>
      <c r="V98" s="967"/>
      <c r="W98" s="967"/>
      <c r="X98" s="967"/>
      <c r="Y98" s="967"/>
      <c r="Z98" s="967"/>
      <c r="AA98" s="967"/>
      <c r="AB98" s="967"/>
      <c r="AC98" s="967"/>
      <c r="AD98" s="967"/>
      <c r="AE98" s="967"/>
      <c r="AF98" s="967"/>
      <c r="AG98" s="967"/>
      <c r="AH98" s="967"/>
      <c r="AI98" s="967"/>
      <c r="AJ98" s="967"/>
      <c r="AK98" s="967"/>
      <c r="AL98" s="2"/>
    </row>
    <row r="99" spans="1:38">
      <c r="A99" s="152"/>
      <c r="D99" s="156"/>
      <c r="E99" s="967"/>
      <c r="F99" s="967"/>
      <c r="G99" s="967"/>
      <c r="H99" s="967"/>
      <c r="I99" s="967"/>
      <c r="J99" s="967"/>
      <c r="K99" s="967"/>
      <c r="L99" s="967"/>
      <c r="M99" s="967"/>
      <c r="N99" s="967"/>
      <c r="O99" s="967"/>
      <c r="P99" s="967"/>
      <c r="Q99" s="967"/>
      <c r="R99" s="967"/>
      <c r="S99" s="967"/>
      <c r="T99" s="967"/>
      <c r="U99" s="967"/>
      <c r="V99" s="967"/>
      <c r="W99" s="967"/>
      <c r="X99" s="967"/>
      <c r="Y99" s="967"/>
      <c r="Z99" s="967"/>
      <c r="AA99" s="967"/>
      <c r="AB99" s="967"/>
      <c r="AC99" s="967"/>
      <c r="AD99" s="967"/>
      <c r="AE99" s="967"/>
      <c r="AF99" s="967"/>
      <c r="AG99" s="967"/>
      <c r="AH99" s="967"/>
      <c r="AI99" s="967"/>
      <c r="AJ99" s="967"/>
      <c r="AK99" s="967"/>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3" t="s">
        <v>1413</v>
      </c>
      <c r="H205" s="963"/>
      <c r="I205" s="963"/>
      <c r="J205" s="963"/>
      <c r="K205" s="963"/>
      <c r="L205" s="963"/>
      <c r="M205" s="963"/>
      <c r="N205" s="963"/>
      <c r="O205" s="963"/>
      <c r="P205" s="963"/>
      <c r="Q205" s="963"/>
      <c r="R205" s="963"/>
      <c r="S205" s="963"/>
      <c r="T205" s="963"/>
      <c r="U205" s="963"/>
      <c r="V205" s="963"/>
      <c r="W205" s="963"/>
      <c r="X205" s="963"/>
      <c r="Y205" s="963"/>
      <c r="Z205" s="963"/>
      <c r="AA205" s="963"/>
      <c r="AB205" s="963"/>
      <c r="AC205" s="963"/>
      <c r="AD205" s="963"/>
      <c r="AE205" s="963"/>
      <c r="AF205" s="963"/>
      <c r="AG205" s="963"/>
      <c r="AH205" s="963"/>
      <c r="AI205" s="963"/>
      <c r="AJ205" s="963"/>
      <c r="AK205" s="963"/>
    </row>
    <row r="206" spans="2:37">
      <c r="B206" s="152"/>
      <c r="C206" s="152"/>
      <c r="D206" s="5"/>
      <c r="G206" s="963"/>
      <c r="H206" s="963"/>
      <c r="I206" s="963"/>
      <c r="J206" s="963"/>
      <c r="K206" s="963"/>
      <c r="L206" s="963"/>
      <c r="M206" s="963"/>
      <c r="N206" s="963"/>
      <c r="O206" s="963"/>
      <c r="P206" s="963"/>
      <c r="Q206" s="963"/>
      <c r="R206" s="963"/>
      <c r="S206" s="963"/>
      <c r="T206" s="963"/>
      <c r="U206" s="963"/>
      <c r="V206" s="963"/>
      <c r="W206" s="963"/>
      <c r="X206" s="963"/>
      <c r="Y206" s="963"/>
      <c r="Z206" s="963"/>
      <c r="AA206" s="963"/>
      <c r="AB206" s="963"/>
      <c r="AC206" s="963"/>
      <c r="AD206" s="963"/>
      <c r="AE206" s="963"/>
      <c r="AF206" s="963"/>
      <c r="AG206" s="963"/>
      <c r="AH206" s="963"/>
      <c r="AI206" s="963"/>
      <c r="AJ206" s="963"/>
      <c r="AK206" s="963"/>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3" t="s">
        <v>1388</v>
      </c>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J336" s="963"/>
      <c r="AK336" s="963"/>
    </row>
    <row r="337" spans="2:37">
      <c r="B337" s="5"/>
      <c r="E337" s="152"/>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J337" s="963"/>
      <c r="AK337" s="963"/>
    </row>
    <row r="338" spans="2:37">
      <c r="B338" s="5"/>
      <c r="E338" s="152"/>
      <c r="F338" s="963"/>
      <c r="G338" s="963"/>
      <c r="H338" s="963"/>
      <c r="I338" s="963"/>
      <c r="J338" s="963"/>
      <c r="K338" s="963"/>
      <c r="L338" s="963"/>
      <c r="M338" s="963"/>
      <c r="N338" s="963"/>
      <c r="O338" s="963"/>
      <c r="P338" s="963"/>
      <c r="Q338" s="963"/>
      <c r="R338" s="963"/>
      <c r="S338" s="963"/>
      <c r="T338" s="963"/>
      <c r="U338" s="963"/>
      <c r="V338" s="963"/>
      <c r="W338" s="963"/>
      <c r="X338" s="963"/>
      <c r="Y338" s="963"/>
      <c r="Z338" s="963"/>
      <c r="AA338" s="963"/>
      <c r="AB338" s="963"/>
      <c r="AC338" s="963"/>
      <c r="AD338" s="963"/>
      <c r="AE338" s="963"/>
      <c r="AF338" s="963"/>
      <c r="AG338" s="963"/>
      <c r="AH338" s="963"/>
      <c r="AI338" s="963"/>
      <c r="AJ338" s="963"/>
      <c r="AK338" s="963"/>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35" customHeight="1">
      <c r="B341" s="5"/>
      <c r="E341" s="968" t="s">
        <v>1503</v>
      </c>
      <c r="F341" s="968"/>
      <c r="G341" s="968"/>
      <c r="H341" s="968"/>
      <c r="I341" s="968"/>
      <c r="J341" s="968"/>
      <c r="K341" s="968"/>
      <c r="L341" s="968"/>
      <c r="M341" s="968"/>
      <c r="N341" s="968"/>
      <c r="O341" s="968"/>
      <c r="P341" s="968"/>
      <c r="Q341" s="968"/>
      <c r="R341" s="968"/>
      <c r="S341" s="968"/>
      <c r="T341" s="968"/>
      <c r="U341" s="968"/>
      <c r="V341" s="968"/>
      <c r="W341" s="968"/>
      <c r="X341" s="968"/>
      <c r="Y341" s="968"/>
      <c r="Z341" s="968"/>
      <c r="AA341" s="968"/>
      <c r="AB341" s="968"/>
      <c r="AC341" s="968"/>
      <c r="AD341" s="968"/>
      <c r="AE341" s="968"/>
      <c r="AF341" s="968"/>
      <c r="AG341" s="968"/>
      <c r="AH341" s="968"/>
      <c r="AI341" s="968"/>
      <c r="AJ341" s="968"/>
      <c r="AK341" s="968"/>
    </row>
    <row r="342" spans="2:37" s="741" customFormat="1">
      <c r="B342" s="5"/>
      <c r="E342" s="968"/>
      <c r="F342" s="968"/>
      <c r="G342" s="968"/>
      <c r="H342" s="968"/>
      <c r="I342" s="968"/>
      <c r="J342" s="968"/>
      <c r="K342" s="968"/>
      <c r="L342" s="968"/>
      <c r="M342" s="968"/>
      <c r="N342" s="968"/>
      <c r="O342" s="968"/>
      <c r="P342" s="968"/>
      <c r="Q342" s="968"/>
      <c r="R342" s="968"/>
      <c r="S342" s="968"/>
      <c r="T342" s="968"/>
      <c r="U342" s="968"/>
      <c r="V342" s="968"/>
      <c r="W342" s="968"/>
      <c r="X342" s="968"/>
      <c r="Y342" s="968"/>
      <c r="Z342" s="968"/>
      <c r="AA342" s="968"/>
      <c r="AB342" s="968"/>
      <c r="AC342" s="968"/>
      <c r="AD342" s="968"/>
      <c r="AE342" s="968"/>
      <c r="AF342" s="968"/>
      <c r="AG342" s="968"/>
      <c r="AH342" s="968"/>
      <c r="AI342" s="968"/>
      <c r="AJ342" s="968"/>
      <c r="AK342" s="968"/>
    </row>
    <row r="343" spans="2:37" s="741" customFormat="1">
      <c r="B343" s="5"/>
      <c r="E343" s="968"/>
      <c r="F343" s="968"/>
      <c r="G343" s="968"/>
      <c r="H343" s="968"/>
      <c r="I343" s="968"/>
      <c r="J343" s="968"/>
      <c r="K343" s="968"/>
      <c r="L343" s="968"/>
      <c r="M343" s="968"/>
      <c r="N343" s="968"/>
      <c r="O343" s="968"/>
      <c r="P343" s="968"/>
      <c r="Q343" s="968"/>
      <c r="R343" s="968"/>
      <c r="S343" s="968"/>
      <c r="T343" s="968"/>
      <c r="U343" s="968"/>
      <c r="V343" s="968"/>
      <c r="W343" s="968"/>
      <c r="X343" s="968"/>
      <c r="Y343" s="968"/>
      <c r="Z343" s="968"/>
      <c r="AA343" s="968"/>
      <c r="AB343" s="968"/>
      <c r="AC343" s="968"/>
      <c r="AD343" s="968"/>
      <c r="AE343" s="968"/>
      <c r="AF343" s="968"/>
      <c r="AG343" s="968"/>
      <c r="AH343" s="968"/>
      <c r="AI343" s="968"/>
      <c r="AJ343" s="968"/>
      <c r="AK343" s="968"/>
    </row>
    <row r="344" spans="2:37" s="741" customFormat="1">
      <c r="B344" s="5"/>
      <c r="E344" s="968"/>
      <c r="F344" s="968"/>
      <c r="G344" s="968"/>
      <c r="H344" s="968"/>
      <c r="I344" s="968"/>
      <c r="J344" s="968"/>
      <c r="K344" s="968"/>
      <c r="L344" s="968"/>
      <c r="M344" s="968"/>
      <c r="N344" s="968"/>
      <c r="O344" s="968"/>
      <c r="P344" s="968"/>
      <c r="Q344" s="968"/>
      <c r="R344" s="968"/>
      <c r="S344" s="968"/>
      <c r="T344" s="968"/>
      <c r="U344" s="968"/>
      <c r="V344" s="968"/>
      <c r="W344" s="968"/>
      <c r="X344" s="968"/>
      <c r="Y344" s="968"/>
      <c r="Z344" s="968"/>
      <c r="AA344" s="968"/>
      <c r="AB344" s="968"/>
      <c r="AC344" s="968"/>
      <c r="AD344" s="968"/>
      <c r="AE344" s="968"/>
      <c r="AF344" s="968"/>
      <c r="AG344" s="968"/>
      <c r="AH344" s="968"/>
      <c r="AI344" s="968"/>
      <c r="AJ344" s="968"/>
      <c r="AK344" s="968"/>
    </row>
    <row r="345" spans="2:37" s="741" customFormat="1">
      <c r="B345" s="5"/>
      <c r="E345" s="968"/>
      <c r="F345" s="968"/>
      <c r="G345" s="968"/>
      <c r="H345" s="968"/>
      <c r="I345" s="968"/>
      <c r="J345" s="968"/>
      <c r="K345" s="968"/>
      <c r="L345" s="968"/>
      <c r="M345" s="968"/>
      <c r="N345" s="968"/>
      <c r="O345" s="968"/>
      <c r="P345" s="968"/>
      <c r="Q345" s="968"/>
      <c r="R345" s="968"/>
      <c r="S345" s="968"/>
      <c r="T345" s="968"/>
      <c r="U345" s="968"/>
      <c r="V345" s="968"/>
      <c r="W345" s="968"/>
      <c r="X345" s="968"/>
      <c r="Y345" s="968"/>
      <c r="Z345" s="968"/>
      <c r="AA345" s="968"/>
      <c r="AB345" s="968"/>
      <c r="AC345" s="968"/>
      <c r="AD345" s="968"/>
      <c r="AE345" s="968"/>
      <c r="AF345" s="968"/>
      <c r="AG345" s="968"/>
      <c r="AH345" s="968"/>
      <c r="AI345" s="968"/>
      <c r="AJ345" s="968"/>
      <c r="AK345" s="968"/>
    </row>
    <row r="346" spans="2:37" s="741" customFormat="1">
      <c r="B346" s="5"/>
      <c r="E346" s="6" t="s">
        <v>119</v>
      </c>
      <c r="F346" s="963" t="s">
        <v>1505</v>
      </c>
      <c r="G346" s="963"/>
      <c r="H346" s="963"/>
      <c r="I346" s="963"/>
      <c r="J346" s="963"/>
      <c r="K346" s="963"/>
      <c r="L346" s="963"/>
      <c r="M346" s="963"/>
      <c r="N346" s="963"/>
      <c r="O346" s="963"/>
      <c r="P346" s="963"/>
      <c r="Q346" s="963"/>
      <c r="R346" s="963"/>
      <c r="S346" s="963"/>
      <c r="T346" s="963"/>
      <c r="U346" s="963"/>
      <c r="V346" s="963"/>
      <c r="W346" s="963"/>
      <c r="X346" s="963"/>
      <c r="Y346" s="963"/>
      <c r="Z346" s="963"/>
      <c r="AA346" s="963"/>
      <c r="AB346" s="963"/>
      <c r="AC346" s="963"/>
      <c r="AD346" s="963"/>
      <c r="AE346" s="963"/>
      <c r="AF346" s="963"/>
      <c r="AG346" s="963"/>
      <c r="AH346" s="963"/>
      <c r="AI346" s="963"/>
      <c r="AJ346" s="963"/>
      <c r="AK346" s="963"/>
    </row>
    <row r="347" spans="2:37" s="741" customFormat="1">
      <c r="B347" s="5"/>
      <c r="E347" s="6"/>
      <c r="F347" s="963"/>
      <c r="G347" s="963"/>
      <c r="H347" s="963"/>
      <c r="I347" s="963"/>
      <c r="J347" s="963"/>
      <c r="K347" s="963"/>
      <c r="L347" s="963"/>
      <c r="M347" s="963"/>
      <c r="N347" s="963"/>
      <c r="O347" s="963"/>
      <c r="P347" s="963"/>
      <c r="Q347" s="963"/>
      <c r="R347" s="963"/>
      <c r="S347" s="963"/>
      <c r="T347" s="963"/>
      <c r="U347" s="963"/>
      <c r="V347" s="963"/>
      <c r="W347" s="963"/>
      <c r="X347" s="963"/>
      <c r="Y347" s="963"/>
      <c r="Z347" s="963"/>
      <c r="AA347" s="963"/>
      <c r="AB347" s="963"/>
      <c r="AC347" s="963"/>
      <c r="AD347" s="963"/>
      <c r="AE347" s="963"/>
      <c r="AF347" s="963"/>
      <c r="AG347" s="963"/>
      <c r="AH347" s="963"/>
      <c r="AI347" s="963"/>
      <c r="AJ347" s="963"/>
      <c r="AK347" s="963"/>
    </row>
    <row r="348" spans="2:37" s="741" customFormat="1">
      <c r="B348" s="5"/>
      <c r="E348" s="6"/>
      <c r="F348" s="963"/>
      <c r="G348" s="963"/>
      <c r="H348" s="963"/>
      <c r="I348" s="963"/>
      <c r="J348" s="963"/>
      <c r="K348" s="963"/>
      <c r="L348" s="963"/>
      <c r="M348" s="963"/>
      <c r="N348" s="963"/>
      <c r="O348" s="963"/>
      <c r="P348" s="963"/>
      <c r="Q348" s="963"/>
      <c r="R348" s="963"/>
      <c r="S348" s="963"/>
      <c r="T348" s="963"/>
      <c r="U348" s="963"/>
      <c r="V348" s="963"/>
      <c r="W348" s="963"/>
      <c r="X348" s="963"/>
      <c r="Y348" s="963"/>
      <c r="Z348" s="963"/>
      <c r="AA348" s="963"/>
      <c r="AB348" s="963"/>
      <c r="AC348" s="963"/>
      <c r="AD348" s="963"/>
      <c r="AE348" s="963"/>
      <c r="AF348" s="963"/>
      <c r="AG348" s="963"/>
      <c r="AH348" s="963"/>
      <c r="AI348" s="963"/>
      <c r="AJ348" s="963"/>
      <c r="AK348" s="963"/>
    </row>
    <row r="349" spans="2:37" s="741" customFormat="1">
      <c r="B349" s="5"/>
      <c r="E349" s="6"/>
      <c r="F349" s="963"/>
      <c r="G349" s="963"/>
      <c r="H349" s="963"/>
      <c r="I349" s="963"/>
      <c r="J349" s="963"/>
      <c r="K349" s="963"/>
      <c r="L349" s="963"/>
      <c r="M349" s="963"/>
      <c r="N349" s="963"/>
      <c r="O349" s="963"/>
      <c r="P349" s="963"/>
      <c r="Q349" s="963"/>
      <c r="R349" s="963"/>
      <c r="S349" s="963"/>
      <c r="T349" s="963"/>
      <c r="U349" s="963"/>
      <c r="V349" s="963"/>
      <c r="W349" s="963"/>
      <c r="X349" s="963"/>
      <c r="Y349" s="963"/>
      <c r="Z349" s="963"/>
      <c r="AA349" s="963"/>
      <c r="AB349" s="963"/>
      <c r="AC349" s="963"/>
      <c r="AD349" s="963"/>
      <c r="AE349" s="963"/>
      <c r="AF349" s="963"/>
      <c r="AG349" s="963"/>
      <c r="AH349" s="963"/>
      <c r="AI349" s="963"/>
      <c r="AJ349" s="963"/>
      <c r="AK349" s="963"/>
    </row>
    <row r="350" spans="2:37" s="741" customFormat="1">
      <c r="B350" s="5"/>
      <c r="E350" s="6" t="s">
        <v>120</v>
      </c>
      <c r="F350" s="963" t="s">
        <v>1504</v>
      </c>
      <c r="G350" s="963"/>
      <c r="H350" s="963"/>
      <c r="I350" s="963"/>
      <c r="J350" s="963"/>
      <c r="K350" s="963"/>
      <c r="L350" s="963"/>
      <c r="M350" s="963"/>
      <c r="N350" s="963"/>
      <c r="O350" s="963"/>
      <c r="P350" s="963"/>
      <c r="Q350" s="963"/>
      <c r="R350" s="963"/>
      <c r="S350" s="963"/>
      <c r="T350" s="963"/>
      <c r="U350" s="963"/>
      <c r="V350" s="963"/>
      <c r="W350" s="963"/>
      <c r="X350" s="963"/>
      <c r="Y350" s="963"/>
      <c r="Z350" s="963"/>
      <c r="AA350" s="963"/>
      <c r="AB350" s="963"/>
      <c r="AC350" s="963"/>
      <c r="AD350" s="963"/>
      <c r="AE350" s="963"/>
      <c r="AF350" s="963"/>
      <c r="AG350" s="963"/>
      <c r="AH350" s="963"/>
      <c r="AI350" s="963"/>
      <c r="AJ350" s="963"/>
      <c r="AK350" s="963"/>
    </row>
    <row r="351" spans="2:37" s="741" customFormat="1">
      <c r="B351" s="5"/>
      <c r="F351" s="963"/>
      <c r="G351" s="963"/>
      <c r="H351" s="963"/>
      <c r="I351" s="963"/>
      <c r="J351" s="963"/>
      <c r="K351" s="963"/>
      <c r="L351" s="963"/>
      <c r="M351" s="963"/>
      <c r="N351" s="963"/>
      <c r="O351" s="963"/>
      <c r="P351" s="963"/>
      <c r="Q351" s="963"/>
      <c r="R351" s="963"/>
      <c r="S351" s="963"/>
      <c r="T351" s="963"/>
      <c r="U351" s="963"/>
      <c r="V351" s="963"/>
      <c r="W351" s="963"/>
      <c r="X351" s="963"/>
      <c r="Y351" s="963"/>
      <c r="Z351" s="963"/>
      <c r="AA351" s="963"/>
      <c r="AB351" s="963"/>
      <c r="AC351" s="963"/>
      <c r="AD351" s="963"/>
      <c r="AE351" s="963"/>
      <c r="AF351" s="963"/>
      <c r="AG351" s="963"/>
      <c r="AH351" s="963"/>
      <c r="AI351" s="963"/>
      <c r="AJ351" s="963"/>
      <c r="AK351" s="963"/>
    </row>
    <row r="352" spans="2:37" s="741" customFormat="1">
      <c r="B352" s="5"/>
      <c r="F352" s="963"/>
      <c r="G352" s="963"/>
      <c r="H352" s="963"/>
      <c r="I352" s="963"/>
      <c r="J352" s="963"/>
      <c r="K352" s="963"/>
      <c r="L352" s="963"/>
      <c r="M352" s="963"/>
      <c r="N352" s="963"/>
      <c r="O352" s="963"/>
      <c r="P352" s="963"/>
      <c r="Q352" s="963"/>
      <c r="R352" s="963"/>
      <c r="S352" s="963"/>
      <c r="T352" s="963"/>
      <c r="U352" s="963"/>
      <c r="V352" s="963"/>
      <c r="W352" s="963"/>
      <c r="X352" s="963"/>
      <c r="Y352" s="963"/>
      <c r="Z352" s="963"/>
      <c r="AA352" s="963"/>
      <c r="AB352" s="963"/>
      <c r="AC352" s="963"/>
      <c r="AD352" s="963"/>
      <c r="AE352" s="963"/>
      <c r="AF352" s="963"/>
      <c r="AG352" s="963"/>
      <c r="AH352" s="963"/>
      <c r="AI352" s="963"/>
      <c r="AJ352" s="963"/>
      <c r="AK352" s="963"/>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72" t="s">
        <v>1494</v>
      </c>
      <c r="F365" s="972"/>
      <c r="G365" s="972"/>
      <c r="H365" s="972"/>
      <c r="I365" s="972"/>
      <c r="J365" s="972"/>
      <c r="K365" s="972"/>
      <c r="L365" s="972"/>
      <c r="M365" s="972"/>
      <c r="N365" s="972"/>
      <c r="O365" s="972"/>
      <c r="P365" s="972"/>
      <c r="Q365" s="972"/>
      <c r="R365" s="972"/>
      <c r="S365" s="972"/>
      <c r="T365" s="972"/>
      <c r="U365" s="972"/>
      <c r="V365" s="972"/>
      <c r="W365" s="972"/>
      <c r="X365" s="972"/>
      <c r="Y365" s="972"/>
      <c r="Z365" s="972"/>
      <c r="AA365" s="972"/>
      <c r="AB365" s="972"/>
      <c r="AC365" s="972"/>
      <c r="AD365" s="972"/>
      <c r="AE365" s="972"/>
      <c r="AF365" s="972"/>
      <c r="AG365" s="972"/>
      <c r="AH365" s="972"/>
      <c r="AI365" s="972"/>
      <c r="AJ365" s="972"/>
      <c r="AK365" s="972"/>
      <c r="AL365" s="972"/>
    </row>
    <row r="366" spans="1:38" s="741" customFormat="1">
      <c r="B366" s="5"/>
      <c r="E366" s="972"/>
      <c r="F366" s="972"/>
      <c r="G366" s="972"/>
      <c r="H366" s="972"/>
      <c r="I366" s="972"/>
      <c r="J366" s="972"/>
      <c r="K366" s="972"/>
      <c r="L366" s="972"/>
      <c r="M366" s="972"/>
      <c r="N366" s="972"/>
      <c r="O366" s="972"/>
      <c r="P366" s="972"/>
      <c r="Q366" s="972"/>
      <c r="R366" s="972"/>
      <c r="S366" s="972"/>
      <c r="T366" s="972"/>
      <c r="U366" s="972"/>
      <c r="V366" s="972"/>
      <c r="W366" s="972"/>
      <c r="X366" s="972"/>
      <c r="Y366" s="972"/>
      <c r="Z366" s="972"/>
      <c r="AA366" s="972"/>
      <c r="AB366" s="972"/>
      <c r="AC366" s="972"/>
      <c r="AD366" s="972"/>
      <c r="AE366" s="972"/>
      <c r="AF366" s="972"/>
      <c r="AG366" s="972"/>
      <c r="AH366" s="972"/>
      <c r="AI366" s="972"/>
      <c r="AJ366" s="972"/>
      <c r="AK366" s="972"/>
      <c r="AL366" s="972"/>
    </row>
    <row r="367" spans="1:38" s="974" customFormat="1">
      <c r="A367"/>
      <c r="B367" s="5"/>
      <c r="C367"/>
      <c r="D367"/>
      <c r="E367" s="973" t="s">
        <v>1547</v>
      </c>
    </row>
    <row r="368" spans="1:38" s="974"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5" t="s">
        <v>1562</v>
      </c>
      <c r="G386" s="965"/>
      <c r="H386" s="965"/>
      <c r="I386" s="965"/>
      <c r="J386" s="965"/>
      <c r="K386" s="965"/>
      <c r="L386" s="965"/>
      <c r="M386" s="965"/>
      <c r="N386" s="965"/>
      <c r="O386" s="965"/>
      <c r="P386" s="965"/>
      <c r="Q386" s="965"/>
      <c r="R386" s="965"/>
      <c r="S386" s="965"/>
      <c r="T386" s="965"/>
      <c r="U386" s="965"/>
      <c r="V386" s="965"/>
      <c r="W386" s="965"/>
      <c r="X386" s="965"/>
      <c r="Y386" s="965"/>
      <c r="Z386" s="965"/>
      <c r="AA386" s="965"/>
      <c r="AB386" s="965"/>
      <c r="AC386" s="965"/>
      <c r="AD386" s="965"/>
      <c r="AE386" s="965"/>
      <c r="AF386" s="965"/>
      <c r="AG386" s="965"/>
      <c r="AH386" s="965"/>
      <c r="AI386" s="965"/>
      <c r="AJ386" s="965"/>
      <c r="AK386" s="965"/>
      <c r="AL386" s="701"/>
    </row>
    <row r="387" spans="1:38" s="741" customFormat="1">
      <c r="A387" s="701"/>
      <c r="B387" s="188"/>
      <c r="C387" s="701"/>
      <c r="D387" s="701"/>
      <c r="E387" s="702"/>
      <c r="F387" s="965"/>
      <c r="G387" s="965"/>
      <c r="H387" s="965"/>
      <c r="I387" s="965"/>
      <c r="J387" s="965"/>
      <c r="K387" s="965"/>
      <c r="L387" s="965"/>
      <c r="M387" s="965"/>
      <c r="N387" s="965"/>
      <c r="O387" s="965"/>
      <c r="P387" s="965"/>
      <c r="Q387" s="965"/>
      <c r="R387" s="965"/>
      <c r="S387" s="965"/>
      <c r="T387" s="965"/>
      <c r="U387" s="965"/>
      <c r="V387" s="965"/>
      <c r="W387" s="965"/>
      <c r="X387" s="965"/>
      <c r="Y387" s="965"/>
      <c r="Z387" s="965"/>
      <c r="AA387" s="965"/>
      <c r="AB387" s="965"/>
      <c r="AC387" s="965"/>
      <c r="AD387" s="965"/>
      <c r="AE387" s="965"/>
      <c r="AF387" s="965"/>
      <c r="AG387" s="965"/>
      <c r="AH387" s="965"/>
      <c r="AI387" s="965"/>
      <c r="AJ387" s="965"/>
      <c r="AK387" s="965"/>
      <c r="AL387" s="701"/>
    </row>
    <row r="388" spans="1:38" s="741" customFormat="1">
      <c r="A388" s="701"/>
      <c r="B388" s="188"/>
      <c r="C388" s="701"/>
      <c r="D388" s="701"/>
      <c r="E388" s="702"/>
      <c r="F388" s="965"/>
      <c r="G388" s="965"/>
      <c r="H388" s="965"/>
      <c r="I388" s="965"/>
      <c r="J388" s="965"/>
      <c r="K388" s="965"/>
      <c r="L388" s="965"/>
      <c r="M388" s="965"/>
      <c r="N388" s="965"/>
      <c r="O388" s="965"/>
      <c r="P388" s="965"/>
      <c r="Q388" s="965"/>
      <c r="R388" s="965"/>
      <c r="S388" s="965"/>
      <c r="T388" s="965"/>
      <c r="U388" s="965"/>
      <c r="V388" s="965"/>
      <c r="W388" s="965"/>
      <c r="X388" s="965"/>
      <c r="Y388" s="965"/>
      <c r="Z388" s="965"/>
      <c r="AA388" s="965"/>
      <c r="AB388" s="965"/>
      <c r="AC388" s="965"/>
      <c r="AD388" s="965"/>
      <c r="AE388" s="965"/>
      <c r="AF388" s="965"/>
      <c r="AG388" s="965"/>
      <c r="AH388" s="965"/>
      <c r="AI388" s="965"/>
      <c r="AJ388" s="965"/>
      <c r="AK388" s="965"/>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topLeftCell="A3" zoomScaleNormal="100" zoomScaleSheetLayoutView="100" workbookViewId="0">
      <selection activeCell="E4" sqref="E4"/>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1" t="s">
        <v>1010</v>
      </c>
      <c r="B1" s="1701"/>
      <c r="C1" s="1701"/>
      <c r="D1" s="1701"/>
      <c r="E1" s="1701"/>
      <c r="F1" s="1701"/>
      <c r="G1" s="1701"/>
      <c r="H1" s="1701"/>
      <c r="I1" s="1701"/>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4</v>
      </c>
      <c r="C4" s="682">
        <f>Application!K709</f>
        <v>602</v>
      </c>
      <c r="D4" s="683"/>
      <c r="E4" s="493"/>
      <c r="F4" s="684">
        <f>E4*B4</f>
        <v>0</v>
      </c>
      <c r="G4" s="685"/>
      <c r="H4" s="682" t="str">
        <f>IF(E4=0," ",(E4-C4))</f>
        <v xml:space="preserve"> </v>
      </c>
      <c r="I4" s="684" t="str">
        <f>IF(E4=0," ",(H4*B4))</f>
        <v xml:space="preserve"> </v>
      </c>
      <c r="J4" s="335"/>
      <c r="K4" s="490"/>
    </row>
    <row r="5" spans="1:11">
      <c r="A5" s="682" t="str">
        <f>Application!B710</f>
        <v>2 Bedrooms</v>
      </c>
      <c r="B5" s="691">
        <f>Application!G710</f>
        <v>6</v>
      </c>
      <c r="C5" s="682">
        <f>Application!K710</f>
        <v>724</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2 Bedrooms</v>
      </c>
      <c r="B6" s="691">
        <f>Application!G711</f>
        <v>3</v>
      </c>
      <c r="C6" s="682">
        <f>Application!K711</f>
        <v>1210</v>
      </c>
      <c r="D6" s="683"/>
      <c r="E6" s="493"/>
      <c r="F6" s="684">
        <f t="shared" si="0"/>
        <v>0</v>
      </c>
      <c r="G6" s="685"/>
      <c r="H6" s="682" t="str">
        <f t="shared" si="1"/>
        <v xml:space="preserve"> </v>
      </c>
      <c r="I6" s="684" t="str">
        <f t="shared" si="2"/>
        <v xml:space="preserve"> </v>
      </c>
      <c r="J6" s="335"/>
      <c r="K6" s="490"/>
    </row>
    <row r="7" spans="1:11">
      <c r="A7" s="682" t="str">
        <f>Application!B712</f>
        <v>2 Bedrooms</v>
      </c>
      <c r="B7" s="691">
        <f>Application!G712</f>
        <v>20</v>
      </c>
      <c r="C7" s="682">
        <f>Application!K712</f>
        <v>1453</v>
      </c>
      <c r="D7" s="683"/>
      <c r="E7" s="493"/>
      <c r="F7" s="684">
        <f t="shared" si="0"/>
        <v>0</v>
      </c>
      <c r="G7" s="685"/>
      <c r="H7" s="682" t="str">
        <f t="shared" si="1"/>
        <v xml:space="preserve"> </v>
      </c>
      <c r="I7" s="684" t="str">
        <f t="shared" si="2"/>
        <v xml:space="preserve"> </v>
      </c>
      <c r="J7" s="335"/>
      <c r="K7" s="490"/>
    </row>
    <row r="8" spans="1:11">
      <c r="A8" s="682" t="str">
        <f>Application!B713</f>
        <v>3 Bedrooms</v>
      </c>
      <c r="B8" s="691">
        <f>Application!G713</f>
        <v>2</v>
      </c>
      <c r="C8" s="682">
        <f>Application!K713</f>
        <v>1399</v>
      </c>
      <c r="D8" s="683"/>
      <c r="E8" s="493"/>
      <c r="F8" s="684">
        <f t="shared" si="0"/>
        <v>0</v>
      </c>
      <c r="G8" s="685"/>
      <c r="H8" s="682" t="str">
        <f t="shared" si="1"/>
        <v xml:space="preserve"> </v>
      </c>
      <c r="I8" s="684" t="str">
        <f t="shared" si="2"/>
        <v xml:space="preserve"> </v>
      </c>
      <c r="J8" s="335"/>
      <c r="K8" s="490"/>
    </row>
    <row r="9" spans="1:11">
      <c r="A9" s="682" t="str">
        <f>Application!B714</f>
        <v>3 Bedrooms</v>
      </c>
      <c r="B9" s="691">
        <f>Application!G714</f>
        <v>10</v>
      </c>
      <c r="C9" s="682">
        <f>Application!K714</f>
        <v>1680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59040</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1450000</v>
      </c>
      <c r="C5" s="438">
        <f>'Sources and Uses Budget'!$C4</f>
        <v>1450000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50000</v>
      </c>
      <c r="C6" s="438">
        <f>'Sources and Uses Budget'!$C5</f>
        <v>50000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1500000</v>
      </c>
      <c r="C9" s="442">
        <f>SUM(C5:C8)</f>
        <v>1500000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1500000</v>
      </c>
      <c r="C13" s="442">
        <f>SUM(C9+C12)</f>
        <v>1500000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100000</v>
      </c>
      <c r="C14" s="438">
        <f>'Sources and Uses Budget'!$C13</f>
        <v>100000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1633796</v>
      </c>
      <c r="C29" s="438">
        <f>'Sources and Uses Budget'!$C28</f>
        <v>1633796</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10249812</v>
      </c>
      <c r="C30" s="438">
        <f>'Sources and Uses Budget'!$C29</f>
        <v>10249812</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309905</v>
      </c>
      <c r="C31" s="438">
        <f>'Sources and Uses Budget'!$C30</f>
        <v>309905</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243870</v>
      </c>
      <c r="C32" s="438">
        <f>'Sources and Uses Budget'!$C31</f>
        <v>243870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1145235</v>
      </c>
      <c r="C33" s="438">
        <f>'Sources and Uses Budget'!$C32</f>
        <v>1145235</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179232</v>
      </c>
      <c r="C35" s="438">
        <f>'Sources and Uses Budget'!$C34</f>
        <v>179232</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56905</v>
      </c>
      <c r="C36" s="438">
        <f>'Sources and Uses Budget'!$C35</f>
        <v>56905</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13818755</v>
      </c>
      <c r="C37" s="442">
        <f>SUM(C29:C36)</f>
        <v>13818755</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535000</v>
      </c>
      <c r="C39" s="438">
        <f>'Sources and Uses Budget'!$C38</f>
        <v>535000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115000</v>
      </c>
      <c r="C40" s="438">
        <f>'Sources and Uses Budget'!$C39</f>
        <v>115000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650000</v>
      </c>
      <c r="C41" s="442">
        <f>SUM(C39:C40)</f>
        <v>650000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200000</v>
      </c>
      <c r="C42" s="438">
        <f>'Sources and Uses Budget'!$C41</f>
        <v>200000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493921</v>
      </c>
      <c r="C44" s="438">
        <f>'Sources and Uses Budget'!$C43</f>
        <v>493921</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117200</v>
      </c>
      <c r="C45" s="438">
        <f>'Sources and Uses Budget'!$C44</f>
        <v>117200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65000</v>
      </c>
      <c r="C46" s="438">
        <f>'Sources and Uses Budget'!$C45</f>
        <v>65000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161407</v>
      </c>
      <c r="C48" s="438">
        <f>'Sources and Uses Budget'!$C47</f>
        <v>161407</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50000</v>
      </c>
      <c r="C49" s="438">
        <f>'Sources and Uses Budget'!$C48</f>
        <v>50000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29000</v>
      </c>
      <c r="C50" s="438">
        <f>'Sources and Uses Budget'!$C49</f>
        <v>29000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20000</v>
      </c>
      <c r="C52" s="438">
        <f>'Sources and Uses Budget'!$C51</f>
        <v>20000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936528</v>
      </c>
      <c r="C54" s="445">
        <f>SUM(C44:C53)</f>
        <v>936528</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5000</v>
      </c>
      <c r="C58" s="438">
        <f>'Sources and Uses Budget'!$C57</f>
        <v>5000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10000</v>
      </c>
      <c r="C61" s="438">
        <f>'Sources and Uses Budget'!$C60</f>
        <v>10000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15000</v>
      </c>
      <c r="C63" s="442">
        <f>SUM(C56:C62)</f>
        <v>15000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17220283</v>
      </c>
      <c r="C64" s="442">
        <f>SUM(C9+C12+C14+C15+C17+C26+C27+C37+C41+C42+C54+C63)</f>
        <v>17220283</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65000</v>
      </c>
      <c r="C66" s="438">
        <f>'Sources and Uses Budget'!$C65</f>
        <v>65000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55000</v>
      </c>
      <c r="C67" s="438">
        <f>'Sources and Uses Budget'!$C66</f>
        <v>55000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120000</v>
      </c>
      <c r="C68" s="442">
        <f>SUM(C66:C67)</f>
        <v>120000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172548</v>
      </c>
      <c r="C73" s="438">
        <f>'Sources and Uses Budget'!$C72</f>
        <v>172548</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172548</v>
      </c>
      <c r="C75" s="442">
        <f>SUM(C70:C74)</f>
        <v>172548</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690938</v>
      </c>
      <c r="C77" s="438">
        <f>'Sources and Uses Budget'!$C76</f>
        <v>690938</v>
      </c>
      <c r="D77" s="442">
        <f t="shared" si="1"/>
        <v>0</v>
      </c>
      <c r="E77" s="440"/>
      <c r="F77" s="439"/>
      <c r="G77" s="577"/>
    </row>
    <row r="78" spans="1:253" s="571" customFormat="1">
      <c r="A78" s="893" t="s">
        <v>63</v>
      </c>
      <c r="B78" s="438">
        <f>'Sources and Uses Budget'!$C77</f>
        <v>131107</v>
      </c>
      <c r="C78" s="438">
        <f>'Sources and Uses Budget'!$C77</f>
        <v>131107</v>
      </c>
      <c r="D78" s="442">
        <f t="shared" ref="D78" si="2">C78-B78</f>
        <v>0</v>
      </c>
      <c r="E78" s="440"/>
      <c r="F78" s="439"/>
      <c r="G78" s="577"/>
    </row>
    <row r="79" spans="1:253" s="571" customFormat="1">
      <c r="A79" s="443" t="s">
        <v>1469</v>
      </c>
      <c r="B79" s="442">
        <f>SUM(B77:B78)</f>
        <v>822045</v>
      </c>
      <c r="C79" s="442">
        <f>SUM(C77:C78)</f>
        <v>822045</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28617</v>
      </c>
      <c r="C81" s="438">
        <f>'Sources and Uses Budget'!$C80</f>
        <v>28617</v>
      </c>
      <c r="D81" s="442">
        <f t="shared" si="1"/>
        <v>0</v>
      </c>
      <c r="E81" s="440"/>
      <c r="F81" s="439"/>
      <c r="G81" s="577"/>
    </row>
    <row r="82" spans="1:7" s="571" customFormat="1">
      <c r="A82" s="441" t="s">
        <v>846</v>
      </c>
      <c r="B82" s="438">
        <f>'Sources and Uses Budget'!$C81</f>
        <v>10000</v>
      </c>
      <c r="C82" s="438">
        <f>'Sources and Uses Budget'!$C81</f>
        <v>10000</v>
      </c>
      <c r="D82" s="442">
        <f t="shared" si="1"/>
        <v>0</v>
      </c>
      <c r="E82" s="440"/>
      <c r="F82" s="439"/>
      <c r="G82" s="577"/>
    </row>
    <row r="83" spans="1:7" s="571" customFormat="1">
      <c r="A83" s="441" t="s">
        <v>847</v>
      </c>
      <c r="B83" s="438">
        <f>'Sources and Uses Budget'!$C82</f>
        <v>1005344</v>
      </c>
      <c r="C83" s="438">
        <f>'Sources and Uses Budget'!$C82</f>
        <v>1005344</v>
      </c>
      <c r="D83" s="442">
        <f t="shared" si="1"/>
        <v>0</v>
      </c>
      <c r="E83" s="440"/>
      <c r="F83" s="439"/>
      <c r="G83" s="577"/>
    </row>
    <row r="84" spans="1:7" s="571" customFormat="1">
      <c r="A84" s="441" t="s">
        <v>848</v>
      </c>
      <c r="B84" s="438">
        <f>'Sources and Uses Budget'!$C83</f>
        <v>271562</v>
      </c>
      <c r="C84" s="438">
        <f>'Sources and Uses Budget'!$C83</f>
        <v>271562</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20000</v>
      </c>
      <c r="C86" s="438">
        <f>'Sources and Uses Budget'!$C85</f>
        <v>20000</v>
      </c>
      <c r="D86" s="442">
        <f t="shared" si="1"/>
        <v>0</v>
      </c>
      <c r="E86" s="440"/>
      <c r="F86" s="439"/>
      <c r="G86" s="577"/>
    </row>
    <row r="87" spans="1:7" s="571" customFormat="1">
      <c r="A87" s="441" t="s">
        <v>851</v>
      </c>
      <c r="B87" s="438">
        <f>'Sources and Uses Budget'!$C86</f>
        <v>50000</v>
      </c>
      <c r="C87" s="438">
        <f>'Sources and Uses Budget'!$C86</f>
        <v>50000</v>
      </c>
      <c r="D87" s="442">
        <f t="shared" si="1"/>
        <v>0</v>
      </c>
      <c r="E87" s="440"/>
      <c r="F87" s="439"/>
      <c r="G87" s="577"/>
    </row>
    <row r="88" spans="1:7" s="571" customFormat="1">
      <c r="A88" s="441" t="s">
        <v>852</v>
      </c>
      <c r="B88" s="438">
        <f>'Sources and Uses Budget'!$C87</f>
        <v>10000</v>
      </c>
      <c r="C88" s="438">
        <f>'Sources and Uses Budget'!$C87</f>
        <v>10000</v>
      </c>
      <c r="D88" s="442">
        <f t="shared" si="1"/>
        <v>0</v>
      </c>
      <c r="E88" s="440"/>
      <c r="F88" s="439"/>
      <c r="G88" s="577"/>
    </row>
    <row r="89" spans="1:7" s="571" customFormat="1">
      <c r="A89" s="447" t="s">
        <v>404</v>
      </c>
      <c r="B89" s="438">
        <f>'Sources and Uses Budget'!$C88</f>
        <v>45000</v>
      </c>
      <c r="C89" s="438">
        <f>'Sources and Uses Budget'!$C88</f>
        <v>45000</v>
      </c>
      <c r="D89" s="442">
        <f t="shared" si="1"/>
        <v>0</v>
      </c>
      <c r="E89" s="440"/>
      <c r="F89" s="439"/>
      <c r="G89" s="577"/>
    </row>
    <row r="90" spans="1:7" s="571" customFormat="1">
      <c r="A90" s="892" t="s">
        <v>1471</v>
      </c>
      <c r="B90" s="438">
        <f>'Sources and Uses Budget'!$C89</f>
        <v>10000</v>
      </c>
      <c r="C90" s="438">
        <f>'Sources and Uses Budget'!$C89</f>
        <v>10000</v>
      </c>
      <c r="D90" s="442">
        <f t="shared" si="1"/>
        <v>0</v>
      </c>
      <c r="E90" s="440"/>
      <c r="F90" s="439"/>
      <c r="G90" s="577"/>
    </row>
    <row r="91" spans="1:7" s="571" customFormat="1">
      <c r="A91" s="444" t="s">
        <v>37</v>
      </c>
      <c r="B91" s="438">
        <f>'Sources and Uses Budget'!$C90</f>
        <v>70000</v>
      </c>
      <c r="C91" s="438">
        <f>'Sources and Uses Budget'!$C90</f>
        <v>70000</v>
      </c>
      <c r="D91" s="442">
        <f t="shared" si="1"/>
        <v>0</v>
      </c>
      <c r="E91" s="440"/>
      <c r="F91" s="439"/>
      <c r="G91" s="577"/>
    </row>
    <row r="92" spans="1:7" s="571" customFormat="1">
      <c r="A92" s="444" t="s">
        <v>37</v>
      </c>
      <c r="B92" s="438">
        <f>'Sources and Uses Budget'!$C91</f>
        <v>35000</v>
      </c>
      <c r="C92" s="438">
        <f>'Sources and Uses Budget'!$C91</f>
        <v>35000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1555523</v>
      </c>
      <c r="C96" s="442">
        <f>SUM(C81:C95)</f>
        <v>1555523</v>
      </c>
      <c r="D96" s="442">
        <f t="shared" si="1"/>
        <v>0</v>
      </c>
      <c r="E96" s="440"/>
      <c r="F96" s="439"/>
      <c r="G96" s="577"/>
    </row>
    <row r="97" spans="1:7" s="571" customFormat="1">
      <c r="A97" s="443" t="s">
        <v>854</v>
      </c>
      <c r="B97" s="442">
        <f>SUM(B64+B68+B75+B79+B96)</f>
        <v>19890399</v>
      </c>
      <c r="C97" s="442">
        <f>SUM(C64+C68+C75+C79+C96)</f>
        <v>19890399</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2371124</v>
      </c>
      <c r="C99" s="438">
        <f>'Sources and Uses Budget'!$C98</f>
        <v>2371124</v>
      </c>
      <c r="D99" s="442">
        <f t="shared" si="1"/>
        <v>0</v>
      </c>
      <c r="E99" s="440"/>
      <c r="F99" s="439"/>
      <c r="G99" s="575"/>
    </row>
    <row r="100" spans="1:7" s="570" customFormat="1">
      <c r="A100" s="441" t="s">
        <v>857</v>
      </c>
      <c r="B100" s="438">
        <f>'Sources and Uses Budget'!$C99</f>
        <v>32000</v>
      </c>
      <c r="C100" s="438">
        <f>'Sources and Uses Budget'!$C99</f>
        <v>32000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2403124</v>
      </c>
      <c r="C105" s="442">
        <f>SUM(C99:C104)</f>
        <v>2403124</v>
      </c>
      <c r="D105" s="442">
        <f t="shared" si="1"/>
        <v>0</v>
      </c>
      <c r="E105" s="440"/>
      <c r="F105" s="439"/>
      <c r="G105" s="575"/>
    </row>
    <row r="106" spans="1:7" s="570" customFormat="1">
      <c r="A106" s="443" t="s">
        <v>862</v>
      </c>
      <c r="B106" s="445">
        <f>SUM(B97+B105)</f>
        <v>22293523</v>
      </c>
      <c r="C106" s="445">
        <f>SUM(C97+C105)</f>
        <v>22293523</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3" t="s">
        <v>1199</v>
      </c>
      <c r="B2" s="1013"/>
      <c r="C2" s="1014"/>
      <c r="D2" s="1014"/>
      <c r="E2" s="1014"/>
      <c r="F2" s="1014"/>
      <c r="G2" s="1014"/>
    </row>
    <row r="3" spans="1:9" s="265" customFormat="1">
      <c r="A3" s="1013" t="s">
        <v>1126</v>
      </c>
      <c r="B3" s="1013"/>
      <c r="C3" s="1014"/>
      <c r="D3" s="1014"/>
      <c r="E3" s="1014"/>
      <c r="F3" s="1014"/>
      <c r="G3" s="1014"/>
      <c r="I3" s="701" t="s">
        <v>329</v>
      </c>
    </row>
    <row r="4" spans="1:9">
      <c r="I4" s="702" t="s">
        <v>1200</v>
      </c>
    </row>
    <row r="5" spans="1:9" s="39" customFormat="1">
      <c r="A5" s="1017" t="s">
        <v>1127</v>
      </c>
      <c r="B5" s="1017"/>
      <c r="C5" s="1018"/>
      <c r="D5" s="1018"/>
      <c r="E5" s="1018"/>
      <c r="F5" s="1018"/>
      <c r="G5" s="1018"/>
      <c r="I5" s="702" t="s">
        <v>1201</v>
      </c>
    </row>
    <row r="6" spans="1:9" s="39" customFormat="1">
      <c r="A6" s="1017" t="s">
        <v>904</v>
      </c>
      <c r="B6" s="1017"/>
      <c r="C6" s="1018"/>
      <c r="D6" s="1018"/>
      <c r="E6" s="1018"/>
      <c r="F6" s="1018"/>
      <c r="G6" s="1018"/>
      <c r="I6" s="701" t="s">
        <v>642</v>
      </c>
    </row>
    <row r="7" spans="1:9" ht="11.85" customHeight="1"/>
    <row r="8" spans="1:9" s="39" customFormat="1">
      <c r="A8" s="1015" t="s">
        <v>1296</v>
      </c>
      <c r="B8" s="1015"/>
      <c r="C8" s="1016"/>
      <c r="D8" s="1016"/>
      <c r="E8" s="1016"/>
      <c r="F8" s="1016"/>
      <c r="G8" s="1016"/>
    </row>
    <row r="9" spans="1:9" s="39" customFormat="1">
      <c r="A9" s="1015" t="s">
        <v>1297</v>
      </c>
      <c r="B9" s="1015"/>
      <c r="C9" s="1016"/>
      <c r="D9" s="1016"/>
      <c r="E9" s="1016"/>
      <c r="F9" s="1016"/>
      <c r="G9" s="1016"/>
    </row>
    <row r="10" spans="1:9">
      <c r="A10" s="267"/>
      <c r="B10" s="267"/>
      <c r="C10" s="264"/>
      <c r="D10" s="264"/>
      <c r="E10" s="264"/>
      <c r="F10" s="264"/>
    </row>
    <row r="11" spans="1:9">
      <c r="A11" s="1019" t="s">
        <v>1299</v>
      </c>
      <c r="B11" s="1019"/>
      <c r="C11" s="1019"/>
      <c r="D11" s="1019"/>
      <c r="E11" s="1019"/>
      <c r="F11" s="1019"/>
      <c r="G11" s="1019"/>
    </row>
    <row r="12" spans="1:9">
      <c r="A12" s="264"/>
      <c r="B12" s="697"/>
      <c r="E12" s="50"/>
    </row>
    <row r="13" spans="1:9" ht="13.35" customHeight="1">
      <c r="C13" s="264"/>
      <c r="D13" s="991" t="s">
        <v>1298</v>
      </c>
      <c r="E13" s="991"/>
      <c r="F13" s="991"/>
    </row>
    <row r="14" spans="1:9">
      <c r="C14" s="264"/>
      <c r="D14" s="991"/>
      <c r="E14" s="991"/>
      <c r="F14" s="991"/>
    </row>
    <row r="15" spans="1:9">
      <c r="A15" s="269"/>
      <c r="B15" s="269"/>
      <c r="C15" s="269"/>
      <c r="D15" s="988" t="s">
        <v>1281</v>
      </c>
      <c r="E15" s="988"/>
      <c r="F15" s="988"/>
    </row>
    <row r="16" spans="1:9">
      <c r="A16" s="269"/>
      <c r="B16" s="269"/>
      <c r="C16" s="269"/>
      <c r="D16" s="337"/>
    </row>
    <row r="17" spans="1:7" ht="14.25">
      <c r="A17" s="270"/>
      <c r="B17" s="703" t="s">
        <v>329</v>
      </c>
      <c r="C17" s="323"/>
      <c r="D17" s="963" t="s">
        <v>1282</v>
      </c>
      <c r="E17" s="963"/>
      <c r="F17" s="963"/>
    </row>
    <row r="18" spans="1:7">
      <c r="A18" s="269"/>
      <c r="B18" s="269"/>
      <c r="C18" s="323"/>
      <c r="D18" s="963"/>
      <c r="E18" s="963"/>
      <c r="F18" s="963"/>
    </row>
    <row r="19" spans="1:7">
      <c r="A19" s="269"/>
      <c r="B19" s="269"/>
      <c r="C19" s="323"/>
      <c r="D19" s="963"/>
      <c r="E19" s="963"/>
      <c r="F19" s="963"/>
    </row>
    <row r="20" spans="1:7">
      <c r="A20" s="269"/>
      <c r="B20" s="269"/>
      <c r="C20" s="269"/>
    </row>
    <row r="21" spans="1:7" ht="14.25">
      <c r="A21" s="270"/>
      <c r="B21" s="703" t="s">
        <v>329</v>
      </c>
      <c r="D21" s="992" t="s">
        <v>1283</v>
      </c>
      <c r="E21" s="992"/>
      <c r="F21" s="992"/>
    </row>
    <row r="22" spans="1:7" ht="14.25">
      <c r="A22" s="270"/>
      <c r="B22" s="270"/>
      <c r="D22" s="138"/>
    </row>
    <row r="23" spans="1:7" ht="14.25">
      <c r="A23" s="270"/>
      <c r="B23" s="703" t="s">
        <v>329</v>
      </c>
      <c r="D23" s="963" t="s">
        <v>1284</v>
      </c>
      <c r="E23" s="963"/>
      <c r="F23" s="963"/>
    </row>
    <row r="24" spans="1:7" ht="14.25">
      <c r="A24" s="270"/>
      <c r="B24" s="270"/>
      <c r="D24" s="963"/>
      <c r="E24" s="963"/>
      <c r="F24" s="963"/>
    </row>
    <row r="25" spans="1:7"/>
    <row r="26" spans="1:7" ht="14.25">
      <c r="A26" s="270"/>
      <c r="B26" s="703" t="s">
        <v>329</v>
      </c>
      <c r="D26" s="986" t="s">
        <v>1285</v>
      </c>
      <c r="E26" s="986"/>
      <c r="F26" s="986"/>
    </row>
    <row r="27" spans="1:7">
      <c r="D27" s="986"/>
      <c r="E27" s="986"/>
      <c r="F27" s="986"/>
    </row>
    <row r="28" spans="1:7">
      <c r="D28" s="986"/>
      <c r="E28" s="986"/>
      <c r="F28" s="986"/>
    </row>
    <row r="29" spans="1:7">
      <c r="A29" s="582"/>
      <c r="C29" s="582"/>
      <c r="D29" s="986"/>
      <c r="E29" s="986"/>
      <c r="F29" s="986"/>
    </row>
    <row r="30" spans="1:7">
      <c r="A30" s="582"/>
      <c r="C30" s="582"/>
      <c r="D30" s="986"/>
      <c r="E30" s="986"/>
      <c r="F30" s="986"/>
    </row>
    <row r="31" spans="1:7" s="39" customFormat="1">
      <c r="A31" s="282"/>
      <c r="B31" s="282"/>
      <c r="C31" s="282"/>
      <c r="D31" s="460"/>
      <c r="E31" s="133"/>
      <c r="F31" s="133"/>
      <c r="G31" s="133"/>
    </row>
    <row r="32" spans="1:7" s="39" customFormat="1">
      <c r="A32" s="282"/>
      <c r="B32" s="703" t="s">
        <v>329</v>
      </c>
      <c r="C32" s="282"/>
      <c r="D32" s="965" t="s">
        <v>1286</v>
      </c>
      <c r="E32" s="965"/>
      <c r="F32" s="965"/>
      <c r="G32" s="133"/>
    </row>
    <row r="33" spans="1:7" s="39" customFormat="1">
      <c r="A33" s="282"/>
      <c r="B33" s="282"/>
      <c r="C33" s="282"/>
      <c r="D33" s="965"/>
      <c r="E33" s="965"/>
      <c r="F33" s="965"/>
      <c r="G33" s="133"/>
    </row>
    <row r="34" spans="1:7" ht="14.25">
      <c r="A34" s="270"/>
      <c r="B34" s="270"/>
      <c r="D34" s="421"/>
    </row>
    <row r="35" spans="1:7" ht="14.45" customHeight="1">
      <c r="A35" s="270"/>
      <c r="B35" s="703" t="s">
        <v>329</v>
      </c>
      <c r="C35" s="578"/>
      <c r="D35" s="965" t="s">
        <v>1287</v>
      </c>
      <c r="E35" s="965"/>
      <c r="F35" s="965"/>
    </row>
    <row r="36" spans="1:7" ht="14.25">
      <c r="A36" s="270"/>
      <c r="B36" s="270"/>
      <c r="C36" s="578"/>
      <c r="D36" s="965"/>
      <c r="E36" s="965"/>
      <c r="F36" s="965"/>
    </row>
    <row r="37" spans="1:7" ht="14.25">
      <c r="A37" s="270"/>
      <c r="B37" s="270"/>
      <c r="C37" s="578"/>
      <c r="D37" s="965"/>
      <c r="E37" s="965"/>
      <c r="F37" s="965"/>
    </row>
    <row r="38" spans="1:7" ht="14.25">
      <c r="A38" s="270"/>
      <c r="B38" s="270"/>
      <c r="C38" s="578"/>
      <c r="D38" s="12"/>
    </row>
    <row r="39" spans="1:7" s="706" customFormat="1" ht="14.25">
      <c r="A39" s="270"/>
      <c r="B39" s="703" t="s">
        <v>329</v>
      </c>
      <c r="C39" s="723"/>
      <c r="D39" s="965" t="s">
        <v>1288</v>
      </c>
      <c r="E39" s="965"/>
      <c r="F39" s="965"/>
      <c r="G39" s="7"/>
    </row>
    <row r="40" spans="1:7" s="706" customFormat="1" ht="14.25">
      <c r="A40" s="270"/>
      <c r="B40" s="270"/>
      <c r="C40" s="723"/>
      <c r="D40" s="965"/>
      <c r="E40" s="965"/>
      <c r="F40" s="965"/>
      <c r="G40" s="7"/>
    </row>
    <row r="41" spans="1:7" s="706" customFormat="1" ht="14.25">
      <c r="A41" s="270"/>
      <c r="B41" s="270"/>
      <c r="C41" s="723"/>
      <c r="D41" s="965"/>
      <c r="E41" s="965"/>
      <c r="F41" s="965"/>
      <c r="G41" s="7"/>
    </row>
    <row r="42" spans="1:7" s="706" customFormat="1" ht="14.25">
      <c r="A42" s="270"/>
      <c r="B42" s="270"/>
      <c r="C42" s="723"/>
      <c r="D42" s="965"/>
      <c r="E42" s="965"/>
      <c r="F42" s="965"/>
      <c r="G42" s="7"/>
    </row>
    <row r="43" spans="1:7" s="706" customFormat="1" ht="14.25">
      <c r="A43" s="270"/>
      <c r="B43" s="270"/>
      <c r="C43" s="723"/>
      <c r="D43" s="965"/>
      <c r="E43" s="965"/>
      <c r="F43" s="965"/>
      <c r="G43" s="7"/>
    </row>
    <row r="44" spans="1:7" s="706" customFormat="1" ht="14.25">
      <c r="A44" s="270"/>
      <c r="B44" s="270"/>
      <c r="C44" s="723"/>
      <c r="D44" s="722"/>
      <c r="E44" s="722"/>
      <c r="F44" s="722"/>
      <c r="G44" s="7"/>
    </row>
    <row r="45" spans="1:7" ht="14.25">
      <c r="A45" s="270"/>
      <c r="B45" s="703" t="s">
        <v>329</v>
      </c>
      <c r="C45" s="578"/>
      <c r="D45" s="965" t="s">
        <v>1289</v>
      </c>
      <c r="E45" s="965"/>
      <c r="F45" s="965"/>
    </row>
    <row r="46" spans="1:7" ht="14.25">
      <c r="A46" s="270"/>
      <c r="B46" s="270"/>
      <c r="C46" s="578"/>
      <c r="D46" s="965"/>
      <c r="E46" s="965"/>
      <c r="F46" s="965"/>
    </row>
    <row r="47" spans="1:7" ht="14.25">
      <c r="A47" s="270"/>
      <c r="B47" s="270"/>
      <c r="C47" s="578"/>
      <c r="D47" s="965"/>
      <c r="E47" s="965"/>
      <c r="F47" s="965"/>
    </row>
    <row r="48" spans="1:7" ht="23.25" customHeight="1">
      <c r="A48" s="270"/>
      <c r="B48" s="270"/>
      <c r="C48" s="578"/>
      <c r="D48" s="965"/>
      <c r="E48" s="965"/>
      <c r="F48" s="965"/>
    </row>
    <row r="49" spans="1:7" ht="14.25">
      <c r="A49" s="270"/>
      <c r="B49" s="270"/>
      <c r="D49" s="154"/>
    </row>
    <row r="50" spans="1:7" ht="14.45" customHeight="1">
      <c r="A50" s="270"/>
      <c r="B50" s="703" t="s">
        <v>329</v>
      </c>
      <c r="D50" s="965" t="s">
        <v>1290</v>
      </c>
      <c r="E50" s="965"/>
      <c r="F50" s="965"/>
    </row>
    <row r="51" spans="1:7" ht="14.25">
      <c r="A51" s="270"/>
      <c r="B51" s="270"/>
      <c r="D51" s="965"/>
      <c r="E51" s="965"/>
      <c r="F51" s="965"/>
    </row>
    <row r="52" spans="1:7" ht="14.25">
      <c r="A52" s="270"/>
      <c r="B52" s="270"/>
      <c r="D52" s="965"/>
      <c r="E52" s="965"/>
      <c r="F52" s="965"/>
    </row>
    <row r="53" spans="1:7" s="2" customFormat="1" ht="14.25">
      <c r="A53" s="270"/>
      <c r="B53" s="270"/>
      <c r="C53" s="580"/>
      <c r="D53" s="247"/>
      <c r="E53" s="22"/>
      <c r="F53" s="22"/>
      <c r="G53" s="22"/>
    </row>
    <row r="54" spans="1:7" s="2" customFormat="1" ht="14.25">
      <c r="A54" s="420"/>
      <c r="B54" s="703" t="s">
        <v>329</v>
      </c>
      <c r="C54" s="581"/>
      <c r="D54" s="965" t="s">
        <v>1291</v>
      </c>
      <c r="E54" s="965"/>
      <c r="F54" s="965"/>
      <c r="G54" s="22"/>
    </row>
    <row r="55" spans="1:7" s="2" customFormat="1" ht="14.25">
      <c r="A55" s="420"/>
      <c r="B55" s="420"/>
      <c r="C55" s="581"/>
      <c r="D55" s="965"/>
      <c r="E55" s="965"/>
      <c r="F55" s="965"/>
      <c r="G55" s="22"/>
    </row>
    <row r="56" spans="1:7" s="39" customFormat="1">
      <c r="A56" s="282"/>
      <c r="B56" s="282"/>
      <c r="C56" s="282"/>
      <c r="D56" s="460"/>
      <c r="E56" s="133"/>
      <c r="F56" s="133"/>
      <c r="G56" s="133"/>
    </row>
    <row r="57" spans="1:7" ht="14.25">
      <c r="A57" s="270"/>
      <c r="B57" s="703" t="s">
        <v>329</v>
      </c>
      <c r="D57" s="965" t="s">
        <v>1292</v>
      </c>
      <c r="E57" s="965"/>
      <c r="F57" s="965"/>
    </row>
    <row r="58" spans="1:7">
      <c r="D58" s="965"/>
      <c r="E58" s="965"/>
      <c r="F58" s="965"/>
    </row>
    <row r="59" spans="1:7">
      <c r="D59" s="965"/>
      <c r="E59" s="965"/>
      <c r="F59" s="965"/>
    </row>
    <row r="60" spans="1:7" s="706" customFormat="1">
      <c r="A60" s="723"/>
      <c r="B60" s="723"/>
      <c r="C60" s="723"/>
      <c r="D60" s="702"/>
      <c r="E60" s="7"/>
      <c r="F60" s="7"/>
      <c r="G60" s="7"/>
    </row>
    <row r="61" spans="1:7" ht="14.25">
      <c r="A61" s="270"/>
      <c r="B61" s="703" t="s">
        <v>329</v>
      </c>
      <c r="D61" s="965" t="s">
        <v>1293</v>
      </c>
      <c r="E61" s="965"/>
      <c r="F61" s="965"/>
    </row>
    <row r="62" spans="1:7">
      <c r="D62" s="965"/>
      <c r="E62" s="965"/>
      <c r="F62" s="965"/>
    </row>
    <row r="63" spans="1:7"/>
    <row r="64" spans="1:7" ht="14.25">
      <c r="A64" s="270"/>
      <c r="B64" s="703" t="s">
        <v>329</v>
      </c>
      <c r="D64" s="965" t="s">
        <v>1294</v>
      </c>
      <c r="E64" s="965"/>
      <c r="F64" s="965"/>
    </row>
    <row r="65" spans="1:7">
      <c r="D65" s="965"/>
      <c r="E65" s="965"/>
      <c r="F65" s="965"/>
    </row>
    <row r="66" spans="1:7">
      <c r="A66" s="579"/>
      <c r="C66" s="579"/>
      <c r="D66" s="965"/>
      <c r="E66" s="965"/>
      <c r="F66" s="965"/>
    </row>
    <row r="67" spans="1:7">
      <c r="D67" s="12"/>
    </row>
    <row r="68" spans="1:7" ht="14.25">
      <c r="A68" s="270"/>
      <c r="B68" s="703" t="s">
        <v>329</v>
      </c>
      <c r="D68" s="963" t="s">
        <v>1295</v>
      </c>
      <c r="E68" s="963"/>
      <c r="F68" s="963"/>
    </row>
    <row r="69" spans="1:7">
      <c r="D69" s="963"/>
      <c r="E69" s="963"/>
      <c r="F69" s="963"/>
    </row>
    <row r="70" spans="1:7" ht="14.25">
      <c r="A70" s="270"/>
      <c r="B70" s="270"/>
      <c r="D70" s="138"/>
    </row>
    <row r="71" spans="1:7">
      <c r="A71" s="989" t="s">
        <v>1202</v>
      </c>
      <c r="B71" s="989"/>
      <c r="C71" s="989"/>
      <c r="D71" s="989"/>
      <c r="E71" s="989"/>
      <c r="F71" s="989"/>
      <c r="G71" s="989"/>
    </row>
    <row r="72" spans="1:7"/>
    <row r="73" spans="1:7">
      <c r="C73" s="271"/>
      <c r="D73" s="1005" t="s">
        <v>1300</v>
      </c>
      <c r="E73" s="1005"/>
      <c r="F73" s="1005"/>
    </row>
    <row r="74" spans="1:7">
      <c r="A74" s="138"/>
      <c r="B74" s="138"/>
      <c r="D74" s="963" t="s">
        <v>1327</v>
      </c>
      <c r="E74" s="963"/>
      <c r="F74" s="963"/>
    </row>
    <row r="75" spans="1:7">
      <c r="A75" s="138"/>
      <c r="B75" s="138"/>
    </row>
    <row r="76" spans="1:7" ht="14.25">
      <c r="A76" s="270"/>
      <c r="B76" s="703" t="s">
        <v>329</v>
      </c>
      <c r="D76" s="963" t="s">
        <v>1301</v>
      </c>
      <c r="E76" s="963"/>
      <c r="F76" s="963"/>
    </row>
    <row r="77" spans="1:7" ht="14.25">
      <c r="A77" s="270"/>
      <c r="B77" s="270"/>
      <c r="D77" s="963"/>
      <c r="E77" s="963"/>
      <c r="F77" s="963"/>
    </row>
    <row r="78" spans="1:7" ht="14.25">
      <c r="A78" s="270"/>
      <c r="B78" s="270"/>
      <c r="D78" s="963"/>
      <c r="E78" s="963"/>
      <c r="F78" s="963"/>
    </row>
    <row r="79" spans="1:7" ht="14.25">
      <c r="A79" s="270"/>
      <c r="B79" s="270"/>
      <c r="D79" s="963"/>
      <c r="E79" s="963"/>
      <c r="F79" s="963"/>
    </row>
    <row r="80" spans="1:7" ht="14.25">
      <c r="A80" s="270"/>
      <c r="B80" s="270"/>
      <c r="D80" s="963"/>
      <c r="E80" s="963"/>
      <c r="F80" s="963"/>
    </row>
    <row r="81" spans="1:7" ht="14.25">
      <c r="A81" s="270"/>
      <c r="B81" s="270"/>
      <c r="D81" s="963"/>
      <c r="E81" s="963"/>
      <c r="F81" s="963"/>
    </row>
    <row r="82" spans="1:7" s="730" customFormat="1" ht="14.25">
      <c r="A82" s="731"/>
      <c r="B82" s="731"/>
      <c r="C82" s="729"/>
      <c r="D82" s="733"/>
      <c r="E82" s="733"/>
      <c r="F82" s="733"/>
      <c r="G82" s="7"/>
    </row>
    <row r="83" spans="1:7" s="730" customFormat="1" ht="14.45" customHeight="1">
      <c r="A83" s="731"/>
      <c r="B83" s="736" t="s">
        <v>329</v>
      </c>
      <c r="C83" s="729"/>
      <c r="D83" s="1020" t="s">
        <v>1400</v>
      </c>
      <c r="E83" s="1020"/>
      <c r="F83" s="1020"/>
      <c r="G83" s="7"/>
    </row>
    <row r="84" spans="1:7" s="730" customFormat="1" ht="14.25">
      <c r="A84" s="731"/>
      <c r="B84" s="731"/>
      <c r="C84" s="729"/>
      <c r="D84" s="1020"/>
      <c r="E84" s="1020"/>
      <c r="F84" s="1020"/>
      <c r="G84" s="7"/>
    </row>
    <row r="85" spans="1:7" s="730" customFormat="1" ht="14.25">
      <c r="A85" s="731"/>
      <c r="B85" s="731"/>
      <c r="C85" s="729"/>
      <c r="D85" s="1020"/>
      <c r="E85" s="1020"/>
      <c r="F85" s="1020"/>
      <c r="G85" s="7"/>
    </row>
    <row r="86" spans="1:7" s="730" customFormat="1" ht="14.25">
      <c r="A86" s="731"/>
      <c r="B86" s="731"/>
      <c r="C86" s="729"/>
      <c r="D86" s="1020"/>
      <c r="E86" s="1020"/>
      <c r="F86" s="1020"/>
      <c r="G86" s="7"/>
    </row>
    <row r="87" spans="1:7" s="730" customFormat="1" ht="14.25">
      <c r="A87" s="731"/>
      <c r="B87" s="731"/>
      <c r="C87" s="729"/>
      <c r="D87" s="1020"/>
      <c r="E87" s="1020"/>
      <c r="F87" s="1020"/>
      <c r="G87" s="7"/>
    </row>
    <row r="88" spans="1:7" s="743" customFormat="1" ht="14.25">
      <c r="A88" s="738"/>
      <c r="B88" s="738"/>
      <c r="C88" s="769"/>
      <c r="D88" s="1020"/>
      <c r="E88" s="1020"/>
      <c r="F88" s="1020"/>
      <c r="G88" s="7"/>
    </row>
    <row r="89" spans="1:7" s="743" customFormat="1" ht="14.25">
      <c r="A89" s="738"/>
      <c r="B89" s="738"/>
      <c r="C89" s="769"/>
      <c r="D89" s="1020"/>
      <c r="E89" s="1020"/>
      <c r="F89" s="1020"/>
      <c r="G89" s="7"/>
    </row>
    <row r="90" spans="1:7" s="743" customFormat="1" ht="14.25">
      <c r="A90" s="738"/>
      <c r="B90" s="738"/>
      <c r="C90" s="769"/>
      <c r="D90" s="1020"/>
      <c r="E90" s="1020"/>
      <c r="F90" s="1020"/>
      <c r="G90" s="7"/>
    </row>
    <row r="91" spans="1:7" ht="14.25">
      <c r="A91" s="270"/>
      <c r="B91" s="270"/>
      <c r="D91" s="1020"/>
      <c r="E91" s="1020"/>
      <c r="F91" s="1020"/>
    </row>
    <row r="92" spans="1:7" ht="14.25">
      <c r="A92" s="270"/>
      <c r="B92" s="270"/>
      <c r="D92" s="1020"/>
      <c r="E92" s="1020"/>
      <c r="F92" s="1020"/>
    </row>
    <row r="93" spans="1:7" ht="14.25">
      <c r="A93" s="270"/>
      <c r="B93" s="270"/>
      <c r="D93" s="1020"/>
      <c r="E93" s="1020"/>
      <c r="F93" s="1020"/>
    </row>
    <row r="94" spans="1:7" ht="14.25">
      <c r="A94" s="270"/>
      <c r="B94" s="270"/>
      <c r="D94" s="1020"/>
      <c r="E94" s="1020"/>
      <c r="F94" s="1020"/>
    </row>
    <row r="95" spans="1:7" ht="14.25">
      <c r="A95" s="270"/>
      <c r="B95" s="270"/>
      <c r="D95" s="1020"/>
      <c r="E95" s="1020"/>
      <c r="F95" s="1020"/>
    </row>
    <row r="96" spans="1:7" ht="14.25">
      <c r="A96" s="270"/>
      <c r="B96" s="270"/>
      <c r="D96" s="1020"/>
      <c r="E96" s="1020"/>
      <c r="F96" s="1020"/>
    </row>
    <row r="97" spans="1:11" s="734" customFormat="1" ht="14.25">
      <c r="A97" s="735"/>
      <c r="B97" s="739" t="s">
        <v>329</v>
      </c>
      <c r="C97" s="729"/>
      <c r="D97" s="963" t="s">
        <v>1302</v>
      </c>
      <c r="E97" s="963"/>
      <c r="F97" s="963"/>
      <c r="G97" s="7"/>
    </row>
    <row r="98" spans="1:11" s="734" customFormat="1" ht="14.25">
      <c r="A98" s="735"/>
      <c r="B98" s="735"/>
      <c r="C98" s="729"/>
      <c r="D98" s="963"/>
      <c r="E98" s="963"/>
      <c r="F98" s="963"/>
      <c r="G98" s="7"/>
    </row>
    <row r="99" spans="1:11" s="734" customFormat="1" ht="14.25">
      <c r="A99" s="735"/>
      <c r="B99" s="735"/>
      <c r="C99" s="729"/>
      <c r="D99" s="963"/>
      <c r="E99" s="963"/>
      <c r="F99" s="963"/>
      <c r="G99" s="7"/>
    </row>
    <row r="100" spans="1:11" s="734" customFormat="1" ht="14.25">
      <c r="A100" s="735"/>
      <c r="B100" s="735"/>
      <c r="C100" s="729"/>
      <c r="D100" s="963"/>
      <c r="E100" s="963"/>
      <c r="F100" s="963"/>
      <c r="G100" s="7"/>
    </row>
    <row r="101" spans="1:11" s="734" customFormat="1" ht="14.25">
      <c r="A101" s="735"/>
      <c r="B101" s="735"/>
      <c r="C101" s="729"/>
      <c r="D101" s="963"/>
      <c r="E101" s="963"/>
      <c r="F101" s="963"/>
      <c r="G101" s="7"/>
    </row>
    <row r="102" spans="1:11" s="734" customFormat="1" ht="14.25">
      <c r="A102" s="735"/>
      <c r="B102" s="735"/>
      <c r="C102" s="729"/>
      <c r="D102" s="963"/>
      <c r="E102" s="963"/>
      <c r="F102" s="963"/>
      <c r="G102" s="7"/>
    </row>
    <row r="103" spans="1:11" s="734" customFormat="1" ht="14.25">
      <c r="A103" s="735"/>
      <c r="B103" s="735"/>
      <c r="C103" s="729"/>
      <c r="D103" s="963"/>
      <c r="E103" s="963"/>
      <c r="F103" s="963"/>
      <c r="G103" s="7"/>
    </row>
    <row r="104" spans="1:11" s="734" customFormat="1" ht="14.25">
      <c r="A104" s="735"/>
      <c r="B104" s="735"/>
      <c r="C104" s="729"/>
      <c r="D104" s="963"/>
      <c r="E104" s="963"/>
      <c r="F104" s="963"/>
      <c r="G104" s="7"/>
    </row>
    <row r="105" spans="1:11" s="737" customFormat="1" ht="14.25">
      <c r="A105" s="738"/>
      <c r="B105" s="738"/>
      <c r="C105" s="729"/>
      <c r="D105" s="740"/>
      <c r="E105" s="740"/>
      <c r="F105" s="740"/>
      <c r="G105" s="7"/>
    </row>
    <row r="106" spans="1:11" ht="14.25">
      <c r="A106" s="420"/>
      <c r="B106" s="732" t="s">
        <v>329</v>
      </c>
      <c r="C106" s="486"/>
      <c r="D106" s="1021" t="s">
        <v>1303</v>
      </c>
      <c r="E106" s="1021"/>
      <c r="F106" s="1021"/>
      <c r="G106" s="487"/>
      <c r="H106" s="485"/>
      <c r="I106" s="485"/>
      <c r="J106" s="485"/>
      <c r="K106" s="485"/>
    </row>
    <row r="107" spans="1:11" ht="14.25">
      <c r="A107" s="270"/>
      <c r="B107" s="270"/>
      <c r="C107" s="325"/>
      <c r="D107" s="1021"/>
      <c r="E107" s="1021"/>
      <c r="F107" s="1021"/>
      <c r="G107" s="487"/>
      <c r="H107" s="485"/>
      <c r="I107" s="485"/>
      <c r="J107" s="485"/>
      <c r="K107" s="485"/>
    </row>
    <row r="108" spans="1:11" ht="14.25">
      <c r="A108" s="270"/>
      <c r="B108" s="270"/>
      <c r="C108" s="325"/>
      <c r="D108" s="1021"/>
      <c r="E108" s="1021"/>
      <c r="F108" s="1021"/>
      <c r="G108" s="487"/>
      <c r="H108" s="485"/>
      <c r="I108" s="485"/>
      <c r="J108" s="485"/>
      <c r="K108" s="485"/>
    </row>
    <row r="109" spans="1:11" ht="14.25">
      <c r="A109" s="270"/>
      <c r="B109" s="270"/>
      <c r="C109" s="325"/>
      <c r="D109" s="1021"/>
      <c r="E109" s="1021"/>
      <c r="F109" s="1021"/>
      <c r="G109" s="487"/>
      <c r="H109" s="485"/>
      <c r="I109" s="485"/>
      <c r="J109" s="485"/>
      <c r="K109" s="485"/>
    </row>
    <row r="110" spans="1:11" ht="14.25">
      <c r="A110" s="270"/>
      <c r="B110" s="270"/>
      <c r="C110" s="325"/>
      <c r="D110" s="1021"/>
      <c r="E110" s="1021"/>
      <c r="F110" s="1021"/>
      <c r="G110" s="487"/>
      <c r="H110" s="485"/>
      <c r="I110" s="485"/>
      <c r="J110" s="485"/>
      <c r="K110" s="485"/>
    </row>
    <row r="111" spans="1:11">
      <c r="C111"/>
      <c r="D111" s="1021"/>
      <c r="E111" s="1021"/>
      <c r="F111" s="1021"/>
      <c r="G111"/>
      <c r="H111"/>
      <c r="I111"/>
      <c r="J111"/>
      <c r="K111"/>
    </row>
    <row r="112" spans="1:11">
      <c r="C112"/>
      <c r="D112" s="1021"/>
      <c r="E112" s="1021"/>
      <c r="F112" s="1021"/>
      <c r="G112"/>
      <c r="H112"/>
      <c r="I112"/>
      <c r="J112"/>
      <c r="K112"/>
    </row>
    <row r="113" spans="1:11">
      <c r="C113"/>
      <c r="D113" s="494"/>
      <c r="E113"/>
      <c r="F113"/>
      <c r="G113"/>
      <c r="H113"/>
      <c r="I113"/>
      <c r="J113"/>
      <c r="K113"/>
    </row>
    <row r="114" spans="1:11" ht="14.25">
      <c r="A114" s="270"/>
      <c r="B114" s="703" t="s">
        <v>329</v>
      </c>
      <c r="C114"/>
      <c r="D114" s="1022" t="s">
        <v>1304</v>
      </c>
      <c r="E114" s="1022"/>
      <c r="F114" s="1022"/>
      <c r="G114"/>
      <c r="H114"/>
      <c r="I114"/>
      <c r="J114"/>
      <c r="K114"/>
    </row>
    <row r="115" spans="1:11" ht="14.25">
      <c r="A115" s="270"/>
      <c r="B115" s="270"/>
      <c r="C115"/>
      <c r="D115" s="1022"/>
      <c r="E115" s="1022"/>
      <c r="F115" s="1022"/>
      <c r="G115"/>
      <c r="H115"/>
      <c r="I115"/>
      <c r="J115"/>
      <c r="K115"/>
    </row>
    <row r="116" spans="1:11"/>
    <row r="117" spans="1:11" ht="14.25">
      <c r="A117" s="270"/>
      <c r="B117" s="703" t="s">
        <v>329</v>
      </c>
      <c r="C117" s="10"/>
      <c r="D117" s="963" t="s">
        <v>1305</v>
      </c>
      <c r="E117" s="963"/>
      <c r="F117" s="963"/>
    </row>
    <row r="118" spans="1:11">
      <c r="C118" s="10"/>
      <c r="D118" s="963"/>
      <c r="E118" s="963"/>
      <c r="F118" s="963"/>
    </row>
    <row r="119" spans="1:11">
      <c r="C119" s="10"/>
      <c r="D119" s="963"/>
      <c r="E119" s="963"/>
      <c r="F119" s="963"/>
    </row>
    <row r="120" spans="1:11">
      <c r="C120" s="10"/>
      <c r="D120" s="963"/>
      <c r="E120" s="963"/>
      <c r="F120" s="963"/>
    </row>
    <row r="121" spans="1:11">
      <c r="C121" s="10"/>
      <c r="D121" s="963"/>
      <c r="E121" s="963"/>
      <c r="F121" s="963"/>
    </row>
    <row r="122" spans="1:11">
      <c r="C122" s="10"/>
      <c r="D122" s="152"/>
      <c r="E122" s="152"/>
      <c r="F122" s="152"/>
    </row>
    <row r="123" spans="1:11" customFormat="1" ht="14.25">
      <c r="A123" s="270"/>
      <c r="B123" s="703" t="s">
        <v>329</v>
      </c>
      <c r="C123" s="10"/>
      <c r="D123" s="965" t="s">
        <v>1306</v>
      </c>
      <c r="E123" s="965"/>
      <c r="F123" s="965"/>
      <c r="G123" s="152"/>
    </row>
    <row r="124" spans="1:11" s="306" customFormat="1" ht="13.7" customHeight="1">
      <c r="A124" s="303"/>
      <c r="B124" s="303"/>
      <c r="C124" s="304"/>
      <c r="D124" s="965"/>
      <c r="E124" s="965"/>
      <c r="F124" s="965"/>
      <c r="G124" s="305"/>
    </row>
    <row r="125" spans="1:11" customFormat="1" ht="13.7" customHeight="1">
      <c r="A125" s="135"/>
      <c r="B125" s="700"/>
      <c r="C125" s="10"/>
      <c r="D125" s="965"/>
      <c r="E125" s="965"/>
      <c r="F125" s="965"/>
      <c r="G125" s="152"/>
    </row>
    <row r="126" spans="1:11" customFormat="1" ht="13.7" customHeight="1">
      <c r="A126" s="135"/>
      <c r="B126" s="700"/>
      <c r="C126" s="10"/>
      <c r="D126" s="965"/>
      <c r="E126" s="965"/>
      <c r="F126" s="965"/>
      <c r="G126" s="152"/>
    </row>
    <row r="127" spans="1:11" customFormat="1" ht="13.7" customHeight="1">
      <c r="A127" s="135"/>
      <c r="B127" s="700"/>
      <c r="C127" s="10"/>
      <c r="D127" s="965"/>
      <c r="E127" s="965"/>
      <c r="F127" s="965"/>
      <c r="G127" s="152"/>
    </row>
    <row r="128" spans="1:11" customFormat="1" ht="13.7" customHeight="1">
      <c r="A128" s="395"/>
      <c r="B128" s="395"/>
      <c r="C128" s="10"/>
      <c r="D128" s="965"/>
      <c r="E128" s="965"/>
      <c r="F128" s="965"/>
      <c r="G128" s="152"/>
    </row>
    <row r="129" spans="1:7" s="2" customFormat="1" ht="13.7" customHeight="1">
      <c r="A129" s="282"/>
      <c r="B129" s="282"/>
      <c r="C129" s="459"/>
      <c r="D129" s="965"/>
      <c r="E129" s="965"/>
      <c r="F129" s="965"/>
      <c r="G129" s="187"/>
    </row>
    <row r="130" spans="1:7" s="2" customFormat="1" ht="13.7" customHeight="1">
      <c r="A130" s="282"/>
      <c r="B130" s="282"/>
      <c r="C130" s="459"/>
      <c r="D130" s="965"/>
      <c r="E130" s="965"/>
      <c r="F130" s="965"/>
      <c r="G130" s="187"/>
    </row>
    <row r="131" spans="1:7" customFormat="1" ht="13.7" customHeight="1">
      <c r="A131" s="135"/>
      <c r="B131" s="700"/>
      <c r="C131" s="10"/>
      <c r="D131" s="965"/>
      <c r="E131" s="965"/>
      <c r="F131" s="965"/>
      <c r="G131" s="152"/>
    </row>
    <row r="132" spans="1:7" customFormat="1" ht="13.7" customHeight="1">
      <c r="A132" s="135"/>
      <c r="B132" s="700"/>
      <c r="C132" s="10"/>
      <c r="D132" s="965"/>
      <c r="E132" s="965"/>
      <c r="F132" s="965"/>
      <c r="G132" s="152"/>
    </row>
    <row r="133" spans="1:7" customFormat="1" ht="13.7" customHeight="1">
      <c r="A133" s="135"/>
      <c r="B133" s="700"/>
      <c r="C133" s="10"/>
      <c r="D133" s="965"/>
      <c r="E133" s="965"/>
      <c r="F133" s="965"/>
      <c r="G133" s="152"/>
    </row>
    <row r="134" spans="1:7" customFormat="1" ht="13.7" customHeight="1">
      <c r="A134" s="135"/>
      <c r="B134" s="700"/>
      <c r="C134" s="10"/>
      <c r="D134" s="965"/>
      <c r="E134" s="965"/>
      <c r="F134" s="965"/>
      <c r="G134" s="152"/>
    </row>
    <row r="135" spans="1:7" customFormat="1" ht="13.7" customHeight="1">
      <c r="A135" s="135"/>
      <c r="B135" s="700"/>
      <c r="C135" s="10"/>
      <c r="D135" s="337"/>
      <c r="E135" s="154"/>
      <c r="F135" s="154"/>
      <c r="G135" s="152"/>
    </row>
    <row r="136" spans="1:7" s="741" customFormat="1" ht="13.7" customHeight="1">
      <c r="A136" s="729"/>
      <c r="B136" s="742" t="s">
        <v>329</v>
      </c>
      <c r="C136" s="10"/>
      <c r="D136" s="963" t="s">
        <v>1414</v>
      </c>
      <c r="E136" s="963"/>
      <c r="F136" s="963"/>
      <c r="G136" s="152"/>
    </row>
    <row r="137" spans="1:7" s="741" customFormat="1" ht="13.7" customHeight="1">
      <c r="A137" s="729"/>
      <c r="B137" s="729"/>
      <c r="C137" s="10"/>
      <c r="D137" s="963"/>
      <c r="E137" s="963"/>
      <c r="F137" s="963"/>
      <c r="G137" s="152"/>
    </row>
    <row r="138" spans="1:7" s="741" customFormat="1" ht="13.7" customHeight="1">
      <c r="A138" s="729"/>
      <c r="B138" s="729"/>
      <c r="C138" s="10"/>
      <c r="D138" s="963"/>
      <c r="E138" s="963"/>
      <c r="F138" s="963"/>
      <c r="G138" s="152"/>
    </row>
    <row r="139" spans="1:7" s="741" customFormat="1" ht="13.7" customHeight="1">
      <c r="A139" s="729"/>
      <c r="B139" s="729"/>
      <c r="C139" s="10"/>
      <c r="D139" s="963"/>
      <c r="E139" s="963"/>
      <c r="F139" s="963"/>
      <c r="G139" s="152"/>
    </row>
    <row r="140" spans="1:7" s="741" customFormat="1" ht="13.7" customHeight="1">
      <c r="A140" s="729"/>
      <c r="B140" s="729"/>
      <c r="C140" s="10"/>
      <c r="D140" s="963"/>
      <c r="E140" s="963"/>
      <c r="F140" s="963"/>
      <c r="G140" s="152"/>
    </row>
    <row r="141" spans="1:7" s="741" customFormat="1" ht="13.7" customHeight="1">
      <c r="A141" s="729"/>
      <c r="B141" s="729"/>
      <c r="C141" s="10"/>
      <c r="D141" s="963"/>
      <c r="E141" s="963"/>
      <c r="F141" s="963"/>
      <c r="G141" s="152"/>
    </row>
    <row r="142" spans="1:7" s="741" customFormat="1" ht="13.7" customHeight="1">
      <c r="A142" s="729"/>
      <c r="B142" s="729"/>
      <c r="C142" s="10"/>
      <c r="D142" s="963"/>
      <c r="E142" s="963"/>
      <c r="F142" s="963"/>
      <c r="G142" s="152"/>
    </row>
    <row r="143" spans="1:7" s="741" customFormat="1" ht="13.7" customHeight="1">
      <c r="A143" s="729"/>
      <c r="B143" s="729"/>
      <c r="C143" s="10"/>
      <c r="D143" s="963"/>
      <c r="E143" s="963"/>
      <c r="F143" s="963"/>
      <c r="G143" s="152"/>
    </row>
    <row r="144" spans="1:7" s="741" customFormat="1" ht="13.7" customHeight="1">
      <c r="A144" s="729"/>
      <c r="B144" s="729"/>
      <c r="C144" s="10"/>
      <c r="D144" s="963"/>
      <c r="E144" s="963"/>
      <c r="F144" s="963"/>
      <c r="G144" s="152"/>
    </row>
    <row r="145" spans="1:7" s="741" customFormat="1" ht="13.7" customHeight="1">
      <c r="A145" s="729"/>
      <c r="B145" s="729"/>
      <c r="C145" s="10"/>
      <c r="D145" s="963"/>
      <c r="E145" s="963"/>
      <c r="F145" s="963"/>
      <c r="G145" s="152"/>
    </row>
    <row r="146" spans="1:7" s="741" customFormat="1" ht="13.7" customHeight="1">
      <c r="A146" s="771"/>
      <c r="B146" s="771"/>
      <c r="C146" s="10"/>
      <c r="D146" s="963"/>
      <c r="E146" s="963"/>
      <c r="F146" s="963"/>
      <c r="G146" s="152"/>
    </row>
    <row r="147" spans="1:7" s="741" customFormat="1" ht="13.7" customHeight="1">
      <c r="A147" s="771"/>
      <c r="B147" s="771"/>
      <c r="C147" s="10"/>
      <c r="D147" s="963"/>
      <c r="E147" s="963"/>
      <c r="F147" s="963"/>
      <c r="G147" s="152"/>
    </row>
    <row r="148" spans="1:7" s="741" customFormat="1" ht="13.7" customHeight="1">
      <c r="A148" s="729"/>
      <c r="B148" s="729"/>
      <c r="C148" s="10"/>
      <c r="D148" s="963"/>
      <c r="E148" s="963"/>
      <c r="F148" s="963"/>
      <c r="G148" s="152"/>
    </row>
    <row r="149" spans="1:7" s="741" customFormat="1" ht="13.7" customHeight="1">
      <c r="A149" s="729"/>
      <c r="B149" s="729"/>
      <c r="C149" s="10"/>
      <c r="D149" s="963"/>
      <c r="E149" s="963"/>
      <c r="F149" s="963"/>
      <c r="G149" s="152"/>
    </row>
    <row r="150" spans="1:7" s="741" customFormat="1" ht="13.7" customHeight="1">
      <c r="A150" s="729"/>
      <c r="B150" s="729"/>
      <c r="C150" s="10"/>
      <c r="D150" s="963"/>
      <c r="E150" s="963"/>
      <c r="F150" s="963"/>
      <c r="G150" s="152"/>
    </row>
    <row r="151" spans="1:7" s="741" customFormat="1" ht="13.7" customHeight="1">
      <c r="A151" s="729"/>
      <c r="B151" s="729"/>
      <c r="C151" s="10"/>
      <c r="D151" s="963"/>
      <c r="E151" s="963"/>
      <c r="F151" s="963"/>
      <c r="G151" s="152"/>
    </row>
    <row r="152" spans="1:7" s="741" customFormat="1" ht="13.7" customHeight="1">
      <c r="A152" s="729"/>
      <c r="B152" s="729"/>
      <c r="C152" s="10"/>
      <c r="D152" s="963"/>
      <c r="E152" s="963"/>
      <c r="F152" s="963"/>
      <c r="G152" s="152"/>
    </row>
    <row r="153" spans="1:7" s="741" customFormat="1" ht="13.7" customHeight="1">
      <c r="A153" s="729"/>
      <c r="B153" s="729"/>
      <c r="C153" s="10"/>
      <c r="D153" s="963"/>
      <c r="E153" s="963"/>
      <c r="F153" s="963"/>
      <c r="G153" s="152"/>
    </row>
    <row r="154" spans="1:7" s="741" customFormat="1" ht="13.7" customHeight="1">
      <c r="A154" s="729"/>
      <c r="B154" s="729"/>
      <c r="C154" s="10"/>
      <c r="D154" s="963"/>
      <c r="E154" s="963"/>
      <c r="F154" s="963"/>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23" t="s">
        <v>1307</v>
      </c>
      <c r="E156" s="1023"/>
      <c r="F156" s="1023"/>
      <c r="G156" s="461"/>
    </row>
    <row r="157" spans="1:7" customFormat="1" ht="13.7" customHeight="1">
      <c r="A157" s="395"/>
      <c r="B157" s="395"/>
      <c r="C157" s="335"/>
      <c r="D157" s="1023"/>
      <c r="E157" s="1023"/>
      <c r="F157" s="1023"/>
      <c r="G157" s="461"/>
    </row>
    <row r="158" spans="1:7" customFormat="1" ht="13.7" customHeight="1">
      <c r="A158" s="395"/>
      <c r="B158" s="395"/>
      <c r="C158" s="335"/>
      <c r="D158" s="337"/>
      <c r="E158" s="335"/>
      <c r="F158" s="335"/>
      <c r="G158" s="461"/>
    </row>
    <row r="159" spans="1:7" customFormat="1" ht="13.7" customHeight="1">
      <c r="A159" s="395"/>
      <c r="B159" s="703" t="s">
        <v>329</v>
      </c>
      <c r="C159" s="335"/>
      <c r="D159" s="966" t="s">
        <v>1308</v>
      </c>
      <c r="E159" s="966"/>
      <c r="F159" s="966"/>
      <c r="G159" s="461"/>
    </row>
    <row r="160" spans="1:7" customFormat="1" ht="13.7" customHeight="1">
      <c r="A160" s="395"/>
      <c r="B160" s="395"/>
      <c r="C160" s="335"/>
      <c r="D160" s="966"/>
      <c r="E160" s="966"/>
      <c r="F160" s="966"/>
      <c r="G160" s="461"/>
    </row>
    <row r="161" spans="1:7" customFormat="1" ht="13.7" customHeight="1">
      <c r="A161" s="395"/>
      <c r="B161" s="395"/>
      <c r="C161" s="335"/>
      <c r="D161" s="966"/>
      <c r="E161" s="966"/>
      <c r="F161" s="966"/>
      <c r="G161" s="461"/>
    </row>
    <row r="162" spans="1:7" customFormat="1" ht="13.7" customHeight="1">
      <c r="A162" s="395"/>
      <c r="B162" s="395"/>
      <c r="C162" s="335"/>
      <c r="D162" s="966"/>
      <c r="E162" s="966"/>
      <c r="F162" s="966"/>
      <c r="G162" s="461"/>
    </row>
    <row r="163" spans="1:7" customFormat="1" ht="13.7" customHeight="1">
      <c r="A163" s="135"/>
      <c r="B163" s="700"/>
      <c r="C163" s="10"/>
      <c r="D163" s="154"/>
      <c r="E163" s="154"/>
      <c r="F163" s="154"/>
      <c r="G163" s="152"/>
    </row>
    <row r="164" spans="1:7" customFormat="1" ht="13.7" customHeight="1">
      <c r="A164" s="135"/>
      <c r="B164" s="703" t="s">
        <v>329</v>
      </c>
      <c r="C164" s="10"/>
      <c r="D164" s="1011" t="s">
        <v>1309</v>
      </c>
      <c r="E164" s="1011"/>
      <c r="F164" s="1011"/>
      <c r="G164" s="152"/>
    </row>
    <row r="165" spans="1:7" customFormat="1" ht="13.7" customHeight="1">
      <c r="A165" s="135"/>
      <c r="B165" s="700"/>
      <c r="C165" s="10"/>
      <c r="D165" s="1011"/>
      <c r="E165" s="1011"/>
      <c r="F165" s="1011"/>
      <c r="G165" s="152"/>
    </row>
    <row r="166" spans="1:7" customFormat="1" ht="13.7" customHeight="1">
      <c r="A166" s="135"/>
      <c r="B166" s="700"/>
      <c r="C166" s="10"/>
      <c r="D166" s="1011"/>
      <c r="E166" s="1011"/>
      <c r="F166" s="1011"/>
      <c r="G166" s="152"/>
    </row>
    <row r="167" spans="1:7" customFormat="1" ht="13.7" customHeight="1">
      <c r="A167" s="23"/>
      <c r="B167" s="699"/>
      <c r="C167" s="10"/>
      <c r="D167" s="7"/>
      <c r="E167" s="154"/>
      <c r="F167" s="154"/>
      <c r="G167" s="152"/>
    </row>
    <row r="168" spans="1:7">
      <c r="A168" s="989" t="s">
        <v>1203</v>
      </c>
      <c r="B168" s="989"/>
      <c r="C168" s="989"/>
      <c r="D168" s="989"/>
      <c r="E168" s="989"/>
      <c r="F168" s="989"/>
      <c r="G168" s="989"/>
    </row>
    <row r="169" spans="1:7" ht="12" customHeight="1">
      <c r="D169" s="138"/>
      <c r="E169" s="138"/>
      <c r="F169" s="138"/>
    </row>
    <row r="170" spans="1:7">
      <c r="B170" s="985" t="s">
        <v>484</v>
      </c>
      <c r="C170" s="985"/>
      <c r="D170" s="985"/>
      <c r="E170" s="985"/>
      <c r="F170" s="985"/>
    </row>
    <row r="171" spans="1:7" ht="12" customHeight="1">
      <c r="A171" s="264"/>
      <c r="B171" s="697"/>
      <c r="C171" s="264"/>
    </row>
    <row r="172" spans="1:7">
      <c r="A172" s="989" t="s">
        <v>1204</v>
      </c>
      <c r="B172" s="989"/>
      <c r="C172" s="989"/>
      <c r="D172" s="989"/>
      <c r="E172" s="989"/>
      <c r="F172" s="989"/>
      <c r="G172" s="989"/>
    </row>
    <row r="173" spans="1:7" ht="12" customHeight="1">
      <c r="A173" s="273"/>
      <c r="B173" s="273"/>
      <c r="C173" s="274"/>
      <c r="D173" s="57"/>
      <c r="E173" s="49"/>
      <c r="F173" s="57"/>
      <c r="G173" s="57"/>
    </row>
    <row r="174" spans="1:7" ht="13.35" customHeight="1">
      <c r="A174" s="273"/>
      <c r="B174" s="273"/>
      <c r="C174" s="274"/>
      <c r="D174" s="1025" t="s">
        <v>1312</v>
      </c>
      <c r="E174" s="1025"/>
      <c r="F174" s="1025"/>
      <c r="G174" s="57"/>
    </row>
    <row r="175" spans="1:7">
      <c r="A175" s="273"/>
      <c r="B175" s="273"/>
      <c r="C175" s="274"/>
      <c r="D175" s="1025"/>
      <c r="E175" s="1025"/>
      <c r="F175" s="1025"/>
      <c r="G175" s="57"/>
    </row>
    <row r="176" spans="1:7" s="743" customFormat="1">
      <c r="A176" s="745"/>
      <c r="B176" s="745"/>
      <c r="C176" s="274"/>
      <c r="D176" s="1026" t="s">
        <v>1313</v>
      </c>
      <c r="E176" s="1026"/>
      <c r="F176" s="1026"/>
      <c r="G176" s="57"/>
    </row>
    <row r="177" spans="1:7" ht="12" customHeight="1">
      <c r="A177" s="273"/>
      <c r="B177" s="273"/>
      <c r="C177" s="274"/>
      <c r="D177" s="57"/>
      <c r="E177" s="49"/>
      <c r="F177" s="57"/>
      <c r="G177" s="57"/>
    </row>
    <row r="178" spans="1:7" ht="14.25">
      <c r="A178" s="270"/>
      <c r="B178" s="703" t="s">
        <v>329</v>
      </c>
      <c r="C178" s="274"/>
      <c r="D178" s="1024" t="s">
        <v>1311</v>
      </c>
      <c r="E178" s="1024"/>
      <c r="F178" s="1024"/>
      <c r="G178" s="57"/>
    </row>
    <row r="179" spans="1:7" ht="14.25">
      <c r="A179" s="270"/>
      <c r="B179" s="270"/>
      <c r="C179" s="274"/>
      <c r="D179" s="1024"/>
      <c r="E179" s="1024"/>
      <c r="F179" s="1024"/>
      <c r="G179" s="57"/>
    </row>
    <row r="180" spans="1:7" ht="14.25">
      <c r="A180" s="270"/>
      <c r="B180" s="270"/>
      <c r="C180" s="274"/>
      <c r="D180" s="1024"/>
      <c r="E180" s="1024"/>
      <c r="F180" s="1024"/>
      <c r="G180" s="57"/>
    </row>
    <row r="181" spans="1:7">
      <c r="A181" s="274"/>
      <c r="B181" s="274"/>
      <c r="C181" s="274"/>
      <c r="D181" s="1024"/>
      <c r="E181" s="1024"/>
      <c r="F181" s="1024"/>
    </row>
    <row r="182" spans="1:7">
      <c r="A182" s="274"/>
      <c r="B182" s="274"/>
      <c r="C182" s="274"/>
      <c r="D182" s="421"/>
      <c r="E182" s="57"/>
      <c r="F182" s="57"/>
    </row>
    <row r="183" spans="1:7">
      <c r="A183" s="274"/>
      <c r="B183" s="274"/>
      <c r="C183" s="274"/>
      <c r="D183" s="1028" t="s">
        <v>1220</v>
      </c>
      <c r="E183" s="1028"/>
      <c r="F183" s="1028"/>
    </row>
    <row r="184" spans="1:7">
      <c r="A184" s="274"/>
      <c r="B184" s="274"/>
      <c r="C184" s="274"/>
      <c r="D184" s="1028"/>
      <c r="E184" s="1028"/>
      <c r="F184" s="1028"/>
    </row>
    <row r="185" spans="1:7" s="706" customFormat="1">
      <c r="A185" s="274"/>
      <c r="B185" s="274"/>
      <c r="C185" s="274"/>
      <c r="D185" s="720"/>
      <c r="E185" s="720"/>
      <c r="F185" s="720"/>
      <c r="G185" s="7"/>
    </row>
    <row r="186" spans="1:7" s="701" customFormat="1" ht="14.25">
      <c r="A186" s="270"/>
      <c r="B186" s="703" t="s">
        <v>329</v>
      </c>
      <c r="C186" s="581"/>
      <c r="D186" s="963" t="s">
        <v>1310</v>
      </c>
      <c r="E186" s="963"/>
      <c r="F186" s="963"/>
      <c r="G186" s="702"/>
    </row>
    <row r="187" spans="1:7" s="701" customFormat="1" ht="14.45" customHeight="1">
      <c r="A187" s="270"/>
      <c r="C187" s="581"/>
      <c r="D187" s="963"/>
      <c r="E187" s="963"/>
      <c r="F187" s="963"/>
      <c r="G187" s="702"/>
    </row>
    <row r="188" spans="1:7" s="701" customFormat="1" ht="14.25">
      <c r="A188" s="270"/>
      <c r="B188" s="721"/>
      <c r="C188" s="581"/>
      <c r="D188" s="963"/>
      <c r="E188" s="963"/>
      <c r="F188" s="963"/>
      <c r="G188" s="702"/>
    </row>
    <row r="189" spans="1:7" s="701" customFormat="1" ht="14.25">
      <c r="A189" s="270"/>
      <c r="B189" s="721"/>
      <c r="C189" s="581"/>
      <c r="D189" s="963"/>
      <c r="E189" s="963"/>
      <c r="F189" s="963"/>
      <c r="G189" s="702"/>
    </row>
    <row r="190" spans="1:7" s="706" customFormat="1">
      <c r="A190" s="274"/>
      <c r="B190" s="274"/>
      <c r="C190" s="274"/>
      <c r="D190" s="720"/>
      <c r="E190" s="720"/>
      <c r="F190" s="720"/>
      <c r="G190" s="7"/>
    </row>
    <row r="191" spans="1:7">
      <c r="A191" s="989" t="s">
        <v>1205</v>
      </c>
      <c r="B191" s="989"/>
      <c r="C191" s="989"/>
      <c r="D191" s="989"/>
      <c r="E191" s="989"/>
      <c r="F191" s="989"/>
      <c r="G191" s="989"/>
    </row>
    <row r="192" spans="1:7" ht="12" customHeight="1">
      <c r="D192" s="138"/>
      <c r="E192" s="138"/>
      <c r="F192" s="138"/>
    </row>
    <row r="193" spans="1:6">
      <c r="C193" s="271"/>
      <c r="D193" s="1027" t="s">
        <v>222</v>
      </c>
      <c r="E193" s="1027"/>
      <c r="F193" s="1027"/>
    </row>
    <row r="194" spans="1:6">
      <c r="A194" s="264"/>
      <c r="B194" s="697"/>
      <c r="C194" s="264"/>
      <c r="D194" s="995" t="s">
        <v>1334</v>
      </c>
      <c r="E194" s="996"/>
      <c r="F194" s="996"/>
    </row>
    <row r="195" spans="1:6" ht="12" customHeight="1">
      <c r="A195" s="23"/>
      <c r="B195" s="699"/>
      <c r="C195" s="23"/>
    </row>
    <row r="196" spans="1:6" ht="13.35" customHeight="1">
      <c r="A196" s="23"/>
      <c r="C196" s="23"/>
      <c r="D196" s="987" t="s">
        <v>593</v>
      </c>
      <c r="E196" s="987"/>
      <c r="F196" s="987"/>
    </row>
    <row r="197" spans="1:6" ht="14.25">
      <c r="A197" s="270"/>
      <c r="B197" s="703" t="s">
        <v>329</v>
      </c>
      <c r="D197" s="963" t="s">
        <v>1328</v>
      </c>
      <c r="E197" s="963"/>
      <c r="F197" s="963"/>
    </row>
    <row r="198" spans="1:6" ht="14.25">
      <c r="A198" s="270"/>
      <c r="B198" s="270"/>
      <c r="D198" s="963"/>
      <c r="E198" s="963"/>
      <c r="F198" s="963"/>
    </row>
    <row r="199" spans="1:6"/>
    <row r="200" spans="1:6" ht="14.25">
      <c r="A200" s="270"/>
      <c r="B200" s="703" t="s">
        <v>329</v>
      </c>
      <c r="D200" s="963" t="s">
        <v>1329</v>
      </c>
      <c r="E200" s="963"/>
      <c r="F200" s="963"/>
    </row>
    <row r="201" spans="1:6" ht="14.25">
      <c r="A201" s="270"/>
      <c r="B201" s="270"/>
      <c r="D201" s="963"/>
      <c r="E201" s="963"/>
      <c r="F201" s="963"/>
    </row>
    <row r="202" spans="1:6" ht="14.25">
      <c r="A202" s="270"/>
      <c r="B202" s="270"/>
      <c r="D202" s="963"/>
      <c r="E202" s="963"/>
      <c r="F202" s="963"/>
    </row>
    <row r="203" spans="1:6" ht="5.0999999999999996" customHeight="1">
      <c r="A203" s="270"/>
      <c r="B203" s="270"/>
      <c r="D203" s="154"/>
      <c r="E203" s="138"/>
      <c r="F203" s="138"/>
    </row>
    <row r="204" spans="1:6" ht="14.25">
      <c r="A204" s="270"/>
      <c r="B204" s="270"/>
      <c r="D204" s="963" t="s">
        <v>1330</v>
      </c>
      <c r="E204" s="963"/>
      <c r="F204" s="963"/>
    </row>
    <row r="205" spans="1:6" ht="14.25">
      <c r="A205" s="270"/>
      <c r="B205" s="270"/>
      <c r="D205" s="963"/>
      <c r="E205" s="963"/>
      <c r="F205" s="963"/>
    </row>
    <row r="206" spans="1:6" ht="14.25">
      <c r="A206" s="270"/>
      <c r="B206" s="270"/>
      <c r="D206" s="963"/>
      <c r="E206" s="963"/>
      <c r="F206" s="963"/>
    </row>
    <row r="207" spans="1:6" ht="14.25">
      <c r="A207" s="270"/>
      <c r="B207" s="270"/>
      <c r="D207" s="963"/>
      <c r="E207" s="963"/>
      <c r="F207" s="963"/>
    </row>
    <row r="208" spans="1:6" ht="14.25">
      <c r="A208" s="270"/>
      <c r="B208" s="270"/>
      <c r="D208" s="963"/>
      <c r="E208" s="963"/>
      <c r="F208" s="963"/>
    </row>
    <row r="209" spans="1:7" ht="14.25">
      <c r="A209" s="270"/>
      <c r="B209" s="270"/>
      <c r="D209" s="138"/>
      <c r="E209" s="138"/>
      <c r="F209" s="138"/>
    </row>
    <row r="210" spans="1:7" ht="14.25">
      <c r="A210" s="270"/>
      <c r="B210" s="703" t="s">
        <v>329</v>
      </c>
      <c r="D210" s="984" t="s">
        <v>1331</v>
      </c>
      <c r="E210" s="984"/>
      <c r="F210" s="984"/>
    </row>
    <row r="211" spans="1:7" ht="14.25">
      <c r="A211" s="270"/>
      <c r="B211" s="270"/>
      <c r="D211" s="984"/>
      <c r="E211" s="984"/>
      <c r="F211" s="984"/>
    </row>
    <row r="212" spans="1:7" ht="14.25">
      <c r="A212" s="270"/>
      <c r="B212" s="270"/>
      <c r="D212" s="985" t="s">
        <v>993</v>
      </c>
      <c r="E212" s="985"/>
      <c r="F212" s="985"/>
    </row>
    <row r="213" spans="1:7" ht="14.25">
      <c r="A213" s="270"/>
      <c r="B213" s="270"/>
      <c r="D213" s="138"/>
      <c r="E213" s="138"/>
      <c r="F213" s="138"/>
    </row>
    <row r="214" spans="1:7" ht="14.45" customHeight="1">
      <c r="A214" s="270"/>
      <c r="B214" s="703" t="s">
        <v>329</v>
      </c>
      <c r="D214" s="984" t="s">
        <v>1333</v>
      </c>
      <c r="E214" s="984"/>
      <c r="F214" s="984"/>
    </row>
    <row r="215" spans="1:7" ht="14.25">
      <c r="A215" s="270"/>
      <c r="B215" s="270"/>
      <c r="D215" s="984"/>
      <c r="E215" s="984"/>
      <c r="F215" s="984"/>
    </row>
    <row r="216" spans="1:7" ht="14.25">
      <c r="A216" s="270"/>
      <c r="B216" s="270"/>
      <c r="D216" s="984"/>
      <c r="E216" s="984"/>
      <c r="F216" s="984"/>
    </row>
    <row r="217" spans="1:7" ht="14.25">
      <c r="A217" s="270"/>
      <c r="B217" s="270"/>
      <c r="D217" s="984"/>
      <c r="E217" s="984"/>
      <c r="F217" s="984"/>
    </row>
    <row r="218" spans="1:7" ht="14.25">
      <c r="A218" s="270"/>
      <c r="B218" s="270"/>
      <c r="D218" s="984"/>
      <c r="E218" s="984"/>
      <c r="F218" s="984"/>
    </row>
    <row r="219" spans="1:7">
      <c r="D219" s="138"/>
      <c r="E219" s="138"/>
      <c r="F219" s="138"/>
    </row>
    <row r="220" spans="1:7" ht="14.25">
      <c r="A220" s="270"/>
      <c r="B220" s="703" t="s">
        <v>329</v>
      </c>
      <c r="D220" s="963" t="s">
        <v>1332</v>
      </c>
      <c r="E220" s="963"/>
      <c r="F220" s="963"/>
    </row>
    <row r="221" spans="1:7" ht="14.25">
      <c r="A221" s="270"/>
      <c r="B221" s="270"/>
      <c r="D221" s="963"/>
      <c r="E221" s="963"/>
      <c r="F221" s="963"/>
    </row>
    <row r="222" spans="1:7">
      <c r="D222" s="29"/>
    </row>
    <row r="223" spans="1:7">
      <c r="A223" s="989" t="s">
        <v>1206</v>
      </c>
      <c r="B223" s="989"/>
      <c r="C223" s="989"/>
      <c r="D223" s="989"/>
      <c r="E223" s="989"/>
      <c r="F223" s="989"/>
      <c r="G223" s="989"/>
    </row>
    <row r="224" spans="1:7">
      <c r="D224" s="29"/>
    </row>
    <row r="225" spans="1:6">
      <c r="C225" s="271"/>
      <c r="D225" s="987" t="s">
        <v>1335</v>
      </c>
      <c r="E225" s="987"/>
      <c r="F225" s="987"/>
    </row>
    <row r="226" spans="1:6">
      <c r="A226" s="264"/>
      <c r="B226" s="697"/>
      <c r="C226" s="264"/>
      <c r="D226" s="138"/>
      <c r="E226" s="138"/>
      <c r="F226" s="138"/>
    </row>
    <row r="227" spans="1:6">
      <c r="A227" s="269"/>
      <c r="B227" s="269"/>
      <c r="C227" s="269"/>
      <c r="D227" s="987" t="s">
        <v>285</v>
      </c>
      <c r="E227" s="987"/>
      <c r="F227" s="987"/>
    </row>
    <row r="228" spans="1:6" ht="14.25">
      <c r="A228" s="270"/>
      <c r="B228" s="703" t="s">
        <v>329</v>
      </c>
      <c r="D228" s="1037" t="s">
        <v>1336</v>
      </c>
      <c r="E228" s="1037"/>
      <c r="F228" s="1037"/>
    </row>
    <row r="229" spans="1:6" ht="14.25">
      <c r="A229" s="270"/>
      <c r="B229" s="270"/>
      <c r="D229" s="1037"/>
      <c r="E229" s="1037"/>
      <c r="F229" s="1037"/>
    </row>
    <row r="230" spans="1:6">
      <c r="D230" s="138"/>
      <c r="E230" s="138"/>
      <c r="F230" s="138"/>
    </row>
    <row r="231" spans="1:6" ht="14.45" customHeight="1">
      <c r="A231" s="270"/>
      <c r="B231" s="703" t="s">
        <v>329</v>
      </c>
      <c r="D231" s="984" t="s">
        <v>1337</v>
      </c>
      <c r="E231" s="984"/>
      <c r="F231" s="984"/>
    </row>
    <row r="232" spans="1:6">
      <c r="D232" s="984"/>
      <c r="E232" s="984"/>
      <c r="F232" s="984"/>
    </row>
    <row r="233" spans="1:6">
      <c r="D233" s="996" t="s">
        <v>984</v>
      </c>
      <c r="E233" s="996"/>
      <c r="F233" s="996"/>
    </row>
    <row r="234" spans="1:6">
      <c r="D234" s="138"/>
      <c r="E234" s="138"/>
      <c r="F234" s="138"/>
    </row>
    <row r="235" spans="1:6" ht="14.45" customHeight="1">
      <c r="A235" s="270"/>
      <c r="B235" s="703" t="s">
        <v>329</v>
      </c>
      <c r="D235" s="984" t="s">
        <v>1339</v>
      </c>
      <c r="E235" s="984"/>
      <c r="F235" s="984"/>
    </row>
    <row r="236" spans="1:6">
      <c r="D236" s="984"/>
      <c r="E236" s="984"/>
      <c r="F236" s="984"/>
    </row>
    <row r="237" spans="1:6">
      <c r="D237" s="984"/>
      <c r="E237" s="984"/>
      <c r="F237" s="984"/>
    </row>
    <row r="238" spans="1:6">
      <c r="D238" s="984"/>
      <c r="E238" s="984"/>
      <c r="F238" s="984"/>
    </row>
    <row r="239" spans="1:6">
      <c r="D239" s="984"/>
      <c r="E239" s="984"/>
      <c r="F239" s="984"/>
    </row>
    <row r="240" spans="1:6">
      <c r="D240" s="138"/>
      <c r="E240" s="138"/>
      <c r="F240" s="138"/>
    </row>
    <row r="241" spans="1:7" ht="14.25">
      <c r="A241" s="270"/>
      <c r="B241" s="703" t="s">
        <v>329</v>
      </c>
      <c r="D241" s="963" t="s">
        <v>1338</v>
      </c>
      <c r="E241" s="963"/>
      <c r="F241" s="963"/>
    </row>
    <row r="242" spans="1:7">
      <c r="D242" s="963"/>
      <c r="E242" s="963"/>
      <c r="F242" s="963"/>
    </row>
    <row r="243" spans="1:7">
      <c r="D243" s="963"/>
      <c r="E243" s="963"/>
      <c r="F243" s="963"/>
    </row>
    <row r="244" spans="1:7">
      <c r="D244" s="272"/>
      <c r="E244" s="138"/>
      <c r="F244" s="138"/>
    </row>
    <row r="245" spans="1:7">
      <c r="A245" s="989" t="s">
        <v>1207</v>
      </c>
      <c r="B245" s="989"/>
      <c r="C245" s="989"/>
      <c r="D245" s="989"/>
      <c r="E245" s="989"/>
      <c r="F245" s="989"/>
      <c r="G245" s="989"/>
    </row>
    <row r="246" spans="1:7">
      <c r="D246" s="272"/>
      <c r="E246" s="138"/>
      <c r="F246" s="138"/>
    </row>
    <row r="247" spans="1:7">
      <c r="C247" s="264"/>
      <c r="D247" s="1005" t="s">
        <v>1340</v>
      </c>
      <c r="E247" s="1005"/>
      <c r="F247" s="1005"/>
    </row>
    <row r="248" spans="1:7">
      <c r="C248" s="264"/>
      <c r="D248" s="1005"/>
      <c r="E248" s="1005"/>
      <c r="F248" s="1005"/>
    </row>
    <row r="249" spans="1:7">
      <c r="A249" s="269"/>
      <c r="B249" s="269"/>
      <c r="C249" s="269"/>
      <c r="D249" s="5"/>
      <c r="E249" s="6"/>
      <c r="F249" s="6"/>
    </row>
    <row r="250" spans="1:7">
      <c r="C250" s="269"/>
      <c r="D250" s="987" t="s">
        <v>223</v>
      </c>
      <c r="E250" s="987"/>
      <c r="F250" s="987"/>
    </row>
    <row r="251" spans="1:7" ht="15.75" customHeight="1">
      <c r="A251" s="270"/>
      <c r="B251" s="270"/>
      <c r="D251" s="993" t="s">
        <v>1341</v>
      </c>
      <c r="E251" s="993"/>
      <c r="F251" s="993"/>
    </row>
    <row r="252" spans="1:7">
      <c r="E252" s="138"/>
      <c r="F252" s="138"/>
    </row>
    <row r="253" spans="1:7" ht="14.25">
      <c r="A253" s="270"/>
      <c r="B253" s="703" t="s">
        <v>329</v>
      </c>
      <c r="D253" s="963" t="s">
        <v>1342</v>
      </c>
      <c r="E253" s="963"/>
      <c r="F253" s="963"/>
    </row>
    <row r="254" spans="1:7" ht="14.25">
      <c r="A254" s="270"/>
      <c r="B254" s="270"/>
      <c r="D254" s="963"/>
      <c r="E254" s="963"/>
      <c r="F254" s="963"/>
    </row>
    <row r="255" spans="1:7">
      <c r="D255" s="138"/>
      <c r="E255" s="138"/>
      <c r="F255" s="138"/>
    </row>
    <row r="256" spans="1:7" ht="14.25">
      <c r="A256" s="270"/>
      <c r="B256" s="703" t="s">
        <v>329</v>
      </c>
      <c r="D256" s="984" t="s">
        <v>1343</v>
      </c>
      <c r="E256" s="984"/>
      <c r="F256" s="984"/>
    </row>
    <row r="257" spans="1:7" ht="14.25">
      <c r="A257" s="270"/>
      <c r="B257" s="270"/>
      <c r="D257" s="984"/>
      <c r="E257" s="984"/>
      <c r="F257" s="984"/>
    </row>
    <row r="258" spans="1:7" ht="14.25">
      <c r="A258" s="270"/>
      <c r="B258" s="270"/>
      <c r="D258" s="984"/>
      <c r="E258" s="984"/>
      <c r="F258" s="984"/>
    </row>
    <row r="259" spans="1:7">
      <c r="D259" s="138"/>
      <c r="E259" s="138"/>
      <c r="F259" s="138"/>
    </row>
    <row r="260" spans="1:7" ht="14.25">
      <c r="A260" s="270"/>
      <c r="B260" s="703" t="s">
        <v>329</v>
      </c>
      <c r="D260" s="963" t="s">
        <v>1344</v>
      </c>
      <c r="E260" s="963"/>
      <c r="F260" s="963"/>
    </row>
    <row r="261" spans="1:7" ht="14.25">
      <c r="A261" s="270"/>
      <c r="B261" s="270"/>
      <c r="D261" s="963"/>
      <c r="E261" s="963"/>
      <c r="F261" s="963"/>
    </row>
    <row r="262" spans="1:7">
      <c r="A262" s="23"/>
      <c r="B262" s="699"/>
      <c r="E262" s="138"/>
      <c r="F262" s="138"/>
    </row>
    <row r="263" spans="1:7">
      <c r="A263" s="989" t="s">
        <v>1208</v>
      </c>
      <c r="B263" s="989"/>
      <c r="C263" s="989"/>
      <c r="D263" s="989"/>
      <c r="E263" s="989"/>
      <c r="F263" s="989"/>
      <c r="G263" s="989"/>
    </row>
    <row r="264" spans="1:7">
      <c r="A264" s="23"/>
      <c r="B264" s="699"/>
      <c r="D264" s="138"/>
      <c r="E264" s="138"/>
      <c r="F264" s="138"/>
    </row>
    <row r="265" spans="1:7">
      <c r="C265" s="23"/>
      <c r="D265" s="987" t="s">
        <v>736</v>
      </c>
      <c r="E265" s="987"/>
      <c r="F265" s="987"/>
    </row>
    <row r="266" spans="1:7">
      <c r="C266" s="23"/>
      <c r="D266" s="988" t="s">
        <v>1345</v>
      </c>
      <c r="E266" s="988"/>
      <c r="F266" s="988"/>
    </row>
    <row r="267" spans="1:7">
      <c r="C267" s="23"/>
      <c r="D267" s="268"/>
    </row>
    <row r="268" spans="1:7">
      <c r="A268" s="282"/>
      <c r="B268" s="703" t="s">
        <v>329</v>
      </c>
      <c r="D268" s="988" t="s">
        <v>1346</v>
      </c>
      <c r="E268" s="988"/>
      <c r="F268" s="988"/>
    </row>
    <row r="269" spans="1:7" s="39" customFormat="1" ht="14.25">
      <c r="A269" s="420"/>
      <c r="B269" s="420"/>
      <c r="C269" s="282"/>
      <c r="D269" s="514"/>
      <c r="E269" s="515"/>
      <c r="F269" s="515"/>
      <c r="G269" s="133"/>
    </row>
    <row r="270" spans="1:7" s="39" customFormat="1" ht="13.35" customHeight="1">
      <c r="A270" s="282"/>
      <c r="B270" s="703" t="s">
        <v>329</v>
      </c>
      <c r="C270" s="282"/>
      <c r="D270" s="1038" t="s">
        <v>1347</v>
      </c>
      <c r="E270" s="1038"/>
      <c r="F270" s="1038"/>
      <c r="G270" s="133"/>
    </row>
    <row r="271" spans="1:7" s="39" customFormat="1" ht="14.25">
      <c r="A271" s="420"/>
      <c r="B271" s="420"/>
      <c r="C271" s="282"/>
      <c r="D271" s="1038"/>
      <c r="E271" s="1038"/>
      <c r="F271" s="1038"/>
      <c r="G271" s="133"/>
    </row>
    <row r="272" spans="1:7" s="39" customFormat="1" ht="14.25">
      <c r="A272" s="420"/>
      <c r="B272" s="420"/>
      <c r="C272" s="282"/>
      <c r="D272" s="1038"/>
      <c r="E272" s="1038"/>
      <c r="F272" s="1038"/>
      <c r="G272" s="133"/>
    </row>
    <row r="273" spans="1:7" s="39" customFormat="1" ht="14.25">
      <c r="A273" s="420"/>
      <c r="B273" s="420"/>
      <c r="C273" s="282"/>
      <c r="D273" s="1038"/>
      <c r="E273" s="1038"/>
      <c r="F273" s="1038"/>
      <c r="G273" s="133"/>
    </row>
    <row r="274" spans="1:7" s="39" customFormat="1" ht="14.25">
      <c r="A274" s="420"/>
      <c r="B274" s="420"/>
      <c r="C274" s="282"/>
      <c r="D274" s="1038"/>
      <c r="E274" s="1038"/>
      <c r="F274" s="1038"/>
      <c r="G274" s="133"/>
    </row>
    <row r="275" spans="1:7" s="39" customFormat="1" ht="14.25">
      <c r="A275" s="420"/>
      <c r="B275" s="420"/>
      <c r="C275" s="282"/>
      <c r="D275" s="514"/>
      <c r="E275" s="515"/>
      <c r="F275" s="515"/>
      <c r="G275" s="133"/>
    </row>
    <row r="276" spans="1:7" s="39" customFormat="1" ht="13.35" customHeight="1">
      <c r="A276" s="282"/>
      <c r="B276" s="703" t="s">
        <v>329</v>
      </c>
      <c r="C276" s="282"/>
      <c r="D276" s="1038" t="s">
        <v>1348</v>
      </c>
      <c r="E276" s="1038"/>
      <c r="F276" s="1038"/>
      <c r="G276" s="133"/>
    </row>
    <row r="277" spans="1:7" s="39" customFormat="1">
      <c r="A277" s="282"/>
      <c r="B277" s="282"/>
      <c r="C277" s="282"/>
      <c r="D277" s="1038"/>
      <c r="E277" s="1038"/>
      <c r="F277" s="1038"/>
      <c r="G277" s="133"/>
    </row>
    <row r="278" spans="1:7" s="39" customFormat="1" ht="14.25">
      <c r="A278" s="420"/>
      <c r="B278" s="420"/>
      <c r="C278" s="282"/>
      <c r="D278" s="514"/>
      <c r="E278" s="515"/>
      <c r="F278" s="515"/>
      <c r="G278" s="133"/>
    </row>
    <row r="279" spans="1:7">
      <c r="A279" s="282"/>
      <c r="B279" s="703" t="s">
        <v>329</v>
      </c>
      <c r="D279" s="988" t="s">
        <v>1349</v>
      </c>
      <c r="E279" s="988"/>
      <c r="F279" s="988"/>
    </row>
    <row r="280" spans="1:7">
      <c r="E280" s="138"/>
      <c r="F280" s="138"/>
    </row>
    <row r="281" spans="1:7" ht="14.25">
      <c r="A281" s="270"/>
      <c r="B281" s="703" t="s">
        <v>329</v>
      </c>
      <c r="D281" s="984" t="s">
        <v>1350</v>
      </c>
      <c r="E281" s="984"/>
      <c r="F281" s="984"/>
    </row>
    <row r="282" spans="1:7" ht="14.25">
      <c r="A282" s="270"/>
      <c r="B282" s="270"/>
      <c r="D282" s="984"/>
      <c r="E282" s="984"/>
      <c r="F282" s="984"/>
    </row>
    <row r="283" spans="1:7" s="743" customFormat="1" ht="14.25">
      <c r="A283" s="738"/>
      <c r="B283" s="738"/>
      <c r="C283" s="755"/>
      <c r="D283" s="984"/>
      <c r="E283" s="984"/>
      <c r="F283" s="984"/>
      <c r="G283" s="7"/>
    </row>
    <row r="284" spans="1:7" s="743" customFormat="1" ht="14.25">
      <c r="A284" s="738"/>
      <c r="B284" s="738"/>
      <c r="C284" s="755"/>
      <c r="D284" s="984"/>
      <c r="E284" s="984"/>
      <c r="F284" s="984"/>
      <c r="G284" s="7"/>
    </row>
    <row r="285" spans="1:7" s="743" customFormat="1" ht="14.25">
      <c r="A285" s="738"/>
      <c r="B285" s="738"/>
      <c r="C285" s="755"/>
      <c r="D285" s="984"/>
      <c r="E285" s="984"/>
      <c r="F285" s="984"/>
      <c r="G285" s="7"/>
    </row>
    <row r="286" spans="1:7" s="743" customFormat="1" ht="14.25">
      <c r="A286" s="738"/>
      <c r="B286" s="738"/>
      <c r="C286" s="755"/>
      <c r="D286" s="984"/>
      <c r="E286" s="984"/>
      <c r="F286" s="984"/>
      <c r="G286" s="7"/>
    </row>
    <row r="287" spans="1:7" s="743" customFormat="1" ht="14.25">
      <c r="A287" s="738"/>
      <c r="B287" s="738"/>
      <c r="C287" s="755"/>
      <c r="D287" s="984"/>
      <c r="E287" s="984"/>
      <c r="F287" s="984"/>
      <c r="G287" s="7"/>
    </row>
    <row r="288" spans="1:7" s="743" customFormat="1" ht="14.25">
      <c r="A288" s="738"/>
      <c r="B288" s="738"/>
      <c r="C288" s="755"/>
      <c r="D288" s="984"/>
      <c r="E288" s="984"/>
      <c r="F288" s="984"/>
      <c r="G288" s="7"/>
    </row>
    <row r="289" spans="1:7" s="743" customFormat="1" ht="14.25">
      <c r="A289" s="738"/>
      <c r="B289" s="738"/>
      <c r="C289" s="755"/>
      <c r="D289" s="984"/>
      <c r="E289" s="984"/>
      <c r="F289" s="984"/>
      <c r="G289" s="7"/>
    </row>
    <row r="290" spans="1:7" s="743" customFormat="1" ht="14.25">
      <c r="A290" s="738"/>
      <c r="B290" s="738"/>
      <c r="C290" s="755"/>
      <c r="D290" s="984"/>
      <c r="E290" s="984"/>
      <c r="F290" s="984"/>
      <c r="G290" s="7"/>
    </row>
    <row r="291" spans="1:7" s="743" customFormat="1" ht="14.25">
      <c r="A291" s="738"/>
      <c r="B291" s="738"/>
      <c r="C291" s="755"/>
      <c r="D291" s="984"/>
      <c r="E291" s="984"/>
      <c r="F291" s="984"/>
      <c r="G291" s="7"/>
    </row>
    <row r="292" spans="1:7" s="743" customFormat="1" ht="14.25">
      <c r="A292" s="738"/>
      <c r="B292" s="738"/>
      <c r="C292" s="755"/>
      <c r="D292" s="984"/>
      <c r="E292" s="984"/>
      <c r="F292" s="984"/>
      <c r="G292" s="7"/>
    </row>
    <row r="293" spans="1:7" ht="14.25">
      <c r="A293" s="270"/>
      <c r="B293" s="270"/>
      <c r="D293" s="984"/>
      <c r="E293" s="984"/>
      <c r="F293" s="984"/>
    </row>
    <row r="294" spans="1:7" ht="14.25">
      <c r="A294" s="270"/>
      <c r="B294" s="270"/>
      <c r="D294" s="984"/>
      <c r="E294" s="984"/>
      <c r="F294" s="984"/>
    </row>
    <row r="295" spans="1:7" ht="14.25">
      <c r="A295" s="270"/>
      <c r="B295" s="270"/>
      <c r="D295" s="984"/>
      <c r="E295" s="984"/>
      <c r="F295" s="984"/>
    </row>
    <row r="296" spans="1:7">
      <c r="D296" s="138"/>
      <c r="E296" s="138"/>
      <c r="F296" s="138"/>
    </row>
    <row r="297" spans="1:7" ht="14.25">
      <c r="A297" s="270"/>
      <c r="B297" s="703" t="s">
        <v>329</v>
      </c>
      <c r="D297" s="984" t="s">
        <v>1351</v>
      </c>
      <c r="E297" s="984"/>
      <c r="F297" s="984"/>
    </row>
    <row r="298" spans="1:7">
      <c r="D298" s="984"/>
      <c r="E298" s="984"/>
      <c r="F298" s="984"/>
    </row>
    <row r="299" spans="1:7">
      <c r="D299" s="984"/>
      <c r="E299" s="984"/>
      <c r="F299" s="984"/>
    </row>
    <row r="300" spans="1:7">
      <c r="D300" s="984"/>
      <c r="E300" s="984"/>
      <c r="F300" s="984"/>
    </row>
    <row r="301" spans="1:7">
      <c r="D301" s="984"/>
      <c r="E301" s="984"/>
      <c r="F301" s="984"/>
    </row>
    <row r="302" spans="1:7">
      <c r="D302" s="984"/>
      <c r="E302" s="984"/>
      <c r="F302" s="984"/>
    </row>
    <row r="303" spans="1:7">
      <c r="D303" s="984"/>
      <c r="E303" s="984"/>
      <c r="F303" s="984"/>
    </row>
    <row r="304" spans="1:7">
      <c r="D304" s="984"/>
      <c r="E304" s="984"/>
      <c r="F304" s="984"/>
    </row>
    <row r="305" spans="1:7">
      <c r="D305" s="984"/>
      <c r="E305" s="984"/>
      <c r="F305" s="984"/>
    </row>
    <row r="306" spans="1:7">
      <c r="D306" s="138"/>
      <c r="E306" s="138"/>
      <c r="F306" s="138"/>
    </row>
    <row r="307" spans="1:7" ht="14.25">
      <c r="A307" s="270"/>
      <c r="B307" s="703" t="s">
        <v>329</v>
      </c>
      <c r="D307" s="963" t="s">
        <v>1352</v>
      </c>
      <c r="E307" s="963"/>
      <c r="F307" s="963"/>
    </row>
    <row r="308" spans="1:7">
      <c r="D308" s="963"/>
      <c r="E308" s="963"/>
      <c r="F308" s="963"/>
      <c r="G308" s="12"/>
    </row>
    <row r="309" spans="1:7">
      <c r="D309" s="963"/>
      <c r="E309" s="963"/>
      <c r="F309" s="963"/>
      <c r="G309" s="12"/>
    </row>
    <row r="310" spans="1:7">
      <c r="D310" s="963"/>
      <c r="E310" s="963"/>
      <c r="F310" s="963"/>
      <c r="G310" s="12"/>
    </row>
    <row r="311" spans="1:7">
      <c r="D311" s="963"/>
      <c r="E311" s="963"/>
      <c r="F311" s="963"/>
      <c r="G311" s="12"/>
    </row>
    <row r="312" spans="1:7">
      <c r="D312" s="963"/>
      <c r="E312" s="963"/>
      <c r="F312" s="963"/>
      <c r="G312" s="12"/>
    </row>
    <row r="313" spans="1:7" s="743" customFormat="1">
      <c r="A313" s="755"/>
      <c r="B313" s="755"/>
      <c r="C313" s="755"/>
      <c r="D313" s="752"/>
      <c r="E313" s="752"/>
      <c r="F313" s="752"/>
    </row>
    <row r="314" spans="1:7" ht="13.5" thickBot="1">
      <c r="D314" s="1034" t="s">
        <v>1094</v>
      </c>
      <c r="E314" s="1034"/>
      <c r="F314" s="1034"/>
      <c r="G314" s="12"/>
    </row>
    <row r="315" spans="1:7" s="743" customFormat="1" ht="13.5" thickTop="1">
      <c r="A315" s="755"/>
      <c r="B315" s="755"/>
      <c r="C315" s="755"/>
      <c r="D315" s="1035" t="s">
        <v>1353</v>
      </c>
      <c r="E315" s="1035"/>
      <c r="F315" s="1035"/>
    </row>
    <row r="316" spans="1:7">
      <c r="A316" s="335"/>
      <c r="B316" s="335"/>
      <c r="C316" s="335"/>
      <c r="D316" s="484"/>
      <c r="E316" s="484"/>
      <c r="F316" s="138"/>
      <c r="G316" s="12"/>
    </row>
    <row r="317" spans="1:7" ht="14.25">
      <c r="A317" s="270"/>
      <c r="B317" s="703" t="s">
        <v>329</v>
      </c>
      <c r="C317" s="335"/>
      <c r="D317" s="1036" t="s">
        <v>1354</v>
      </c>
      <c r="E317" s="1036"/>
      <c r="F317" s="1036"/>
      <c r="G317" s="12"/>
    </row>
    <row r="318" spans="1:7">
      <c r="A318" s="335"/>
      <c r="B318" s="335"/>
      <c r="C318" s="335"/>
      <c r="D318" s="484"/>
      <c r="E318" s="484"/>
      <c r="F318" s="138"/>
      <c r="G318" s="12"/>
    </row>
    <row r="319" spans="1:7">
      <c r="A319" s="335"/>
      <c r="B319" s="703" t="s">
        <v>329</v>
      </c>
      <c r="C319" s="335"/>
      <c r="D319" s="1020" t="s">
        <v>1355</v>
      </c>
      <c r="E319" s="1020"/>
      <c r="F319" s="1020"/>
      <c r="G319" s="12"/>
    </row>
    <row r="320" spans="1:7">
      <c r="A320" s="335"/>
      <c r="B320" s="335"/>
      <c r="C320" s="335"/>
      <c r="D320" s="1020"/>
      <c r="E320" s="1020"/>
      <c r="F320" s="1020"/>
      <c r="G320" s="12"/>
    </row>
    <row r="321" spans="1:7">
      <c r="A321" s="335"/>
      <c r="B321" s="335"/>
      <c r="C321" s="335"/>
      <c r="D321" s="1020"/>
      <c r="E321" s="1020"/>
      <c r="F321" s="1020"/>
      <c r="G321" s="12"/>
    </row>
    <row r="322" spans="1:7">
      <c r="A322" s="335"/>
      <c r="B322" s="335"/>
      <c r="C322" s="335"/>
      <c r="D322" s="1020"/>
      <c r="E322" s="1020"/>
      <c r="F322" s="1020"/>
      <c r="G322" s="12"/>
    </row>
    <row r="323" spans="1:7" s="743" customFormat="1">
      <c r="A323" s="335"/>
      <c r="B323" s="335"/>
      <c r="C323" s="335"/>
      <c r="D323" s="1020"/>
      <c r="E323" s="1020"/>
      <c r="F323" s="1020"/>
    </row>
    <row r="324" spans="1:7" s="743" customFormat="1">
      <c r="A324" s="335"/>
      <c r="B324" s="335"/>
      <c r="C324" s="335"/>
      <c r="D324" s="1020"/>
      <c r="E324" s="1020"/>
      <c r="F324" s="1020"/>
    </row>
    <row r="325" spans="1:7" s="743" customFormat="1">
      <c r="A325" s="335"/>
      <c r="B325" s="335"/>
      <c r="C325" s="335"/>
      <c r="D325" s="1020"/>
      <c r="E325" s="1020"/>
      <c r="F325" s="1020"/>
    </row>
    <row r="326" spans="1:7" s="743" customFormat="1">
      <c r="A326" s="335"/>
      <c r="B326" s="335"/>
      <c r="C326" s="335"/>
      <c r="D326" s="1020"/>
      <c r="E326" s="1020"/>
      <c r="F326" s="1020"/>
    </row>
    <row r="327" spans="1:7">
      <c r="A327" s="335"/>
      <c r="B327" s="335"/>
      <c r="C327" s="335"/>
      <c r="D327" s="1020"/>
      <c r="E327" s="1020"/>
      <c r="F327" s="1020"/>
      <c r="G327" s="12"/>
    </row>
    <row r="328" spans="1:7">
      <c r="A328" s="335"/>
      <c r="B328" s="335"/>
      <c r="C328" s="335"/>
      <c r="D328" s="1020"/>
      <c r="E328" s="1020"/>
      <c r="F328" s="1020"/>
      <c r="G328" s="12"/>
    </row>
    <row r="329" spans="1:7">
      <c r="A329" s="335"/>
      <c r="B329" s="335"/>
      <c r="C329" s="335"/>
      <c r="D329" s="1020"/>
      <c r="E329" s="1020"/>
      <c r="F329" s="1020"/>
      <c r="G329" s="12"/>
    </row>
    <row r="330" spans="1:7">
      <c r="A330" s="335"/>
      <c r="B330" s="335"/>
      <c r="C330" s="335"/>
      <c r="D330" s="12"/>
      <c r="E330" s="484"/>
      <c r="F330" s="138"/>
      <c r="G330" s="12"/>
    </row>
    <row r="331" spans="1:7" ht="14.25">
      <c r="A331" s="270"/>
      <c r="B331" s="703" t="s">
        <v>329</v>
      </c>
      <c r="C331" s="335"/>
      <c r="D331" s="1039" t="s">
        <v>1356</v>
      </c>
      <c r="E331" s="1039"/>
      <c r="F331" s="1039"/>
      <c r="G331" s="12"/>
    </row>
    <row r="332" spans="1:7">
      <c r="A332" s="335"/>
      <c r="B332" s="335"/>
      <c r="C332" s="335"/>
      <c r="D332" s="1039"/>
      <c r="E332" s="1039"/>
      <c r="F332" s="1039"/>
      <c r="G332" s="12"/>
    </row>
    <row r="333" spans="1:7">
      <c r="A333" s="335"/>
      <c r="B333" s="335"/>
      <c r="C333" s="335"/>
      <c r="D333" s="1039"/>
      <c r="E333" s="1039"/>
      <c r="F333" s="1039"/>
      <c r="G333" s="12"/>
    </row>
    <row r="334" spans="1:7">
      <c r="A334" s="335"/>
      <c r="B334" s="335"/>
      <c r="C334" s="335"/>
      <c r="D334" s="1039"/>
      <c r="E334" s="1039"/>
      <c r="F334" s="1039"/>
      <c r="G334" s="12"/>
    </row>
    <row r="335" spans="1:7">
      <c r="A335" s="335"/>
      <c r="B335" s="335"/>
      <c r="C335" s="335"/>
      <c r="D335" s="526"/>
      <c r="E335" s="484"/>
      <c r="F335" s="138"/>
      <c r="G335" s="12"/>
    </row>
    <row r="336" spans="1:7">
      <c r="A336" s="335"/>
      <c r="B336" s="335"/>
      <c r="C336" s="335"/>
      <c r="D336" s="1039" t="s">
        <v>1357</v>
      </c>
      <c r="E336" s="1039"/>
      <c r="F336" s="1039"/>
      <c r="G336" s="12"/>
    </row>
    <row r="337" spans="1:7">
      <c r="A337" s="335"/>
      <c r="B337" s="335"/>
      <c r="C337" s="335"/>
      <c r="D337" s="1039"/>
      <c r="E337" s="1039"/>
      <c r="F337" s="1039"/>
      <c r="G337" s="12"/>
    </row>
    <row r="338" spans="1:7">
      <c r="A338" s="335"/>
      <c r="B338" s="335"/>
      <c r="C338" s="335"/>
      <c r="D338" s="1039"/>
      <c r="E338" s="1039"/>
      <c r="F338" s="1039"/>
      <c r="G338" s="12"/>
    </row>
    <row r="339" spans="1:7">
      <c r="A339" s="335"/>
      <c r="B339" s="335"/>
      <c r="C339" s="335"/>
      <c r="D339" s="1039"/>
      <c r="E339" s="1039"/>
      <c r="F339" s="1039"/>
      <c r="G339" s="12"/>
    </row>
    <row r="340" spans="1:7" ht="18" customHeight="1">
      <c r="A340" s="335"/>
      <c r="B340" s="335"/>
      <c r="C340" s="335"/>
      <c r="D340" s="1039"/>
      <c r="E340" s="1039"/>
      <c r="F340" s="1039"/>
      <c r="G340" s="12"/>
    </row>
    <row r="341" spans="1:7">
      <c r="A341" s="335"/>
      <c r="B341" s="335"/>
      <c r="C341" s="335"/>
      <c r="D341" s="1039"/>
      <c r="E341" s="1039"/>
      <c r="F341" s="1039"/>
      <c r="G341" s="12"/>
    </row>
    <row r="342" spans="1:7">
      <c r="A342" s="335"/>
      <c r="B342" s="335"/>
      <c r="C342" s="335"/>
      <c r="D342" s="1039"/>
      <c r="E342" s="1039"/>
      <c r="F342" s="1039"/>
      <c r="G342" s="12"/>
    </row>
    <row r="343" spans="1:7">
      <c r="A343" s="335"/>
      <c r="B343" s="335"/>
      <c r="C343" s="335"/>
      <c r="D343" s="1039"/>
      <c r="E343" s="1039"/>
      <c r="F343" s="1039"/>
      <c r="G343" s="12"/>
    </row>
    <row r="344" spans="1:7" ht="8.25" customHeight="1">
      <c r="A344" s="335"/>
      <c r="B344" s="335"/>
      <c r="C344" s="335"/>
      <c r="D344" s="1039"/>
      <c r="E344" s="1039"/>
      <c r="F344" s="1039"/>
      <c r="G344" s="12"/>
    </row>
    <row r="345" spans="1:7" ht="13.35" customHeight="1">
      <c r="A345" s="335"/>
      <c r="B345" s="335"/>
      <c r="C345" s="335"/>
      <c r="D345" s="1032" t="s">
        <v>1358</v>
      </c>
      <c r="E345" s="1032"/>
      <c r="F345" s="1032"/>
      <c r="G345" s="12"/>
    </row>
    <row r="346" spans="1:7">
      <c r="A346" s="335"/>
      <c r="B346" s="335"/>
      <c r="C346" s="335"/>
      <c r="D346" s="1032"/>
      <c r="E346" s="1032"/>
      <c r="F346" s="1032"/>
      <c r="G346" s="12"/>
    </row>
    <row r="347" spans="1:7">
      <c r="A347" s="335"/>
      <c r="B347" s="335"/>
      <c r="C347" s="335"/>
      <c r="D347" s="1032"/>
      <c r="E347" s="1032"/>
      <c r="F347" s="1032"/>
      <c r="G347" s="12"/>
    </row>
    <row r="348" spans="1:7" s="743" customFormat="1">
      <c r="A348" s="335"/>
      <c r="B348" s="335"/>
      <c r="C348" s="335"/>
      <c r="D348" s="1032"/>
      <c r="E348" s="1032"/>
      <c r="F348" s="1032"/>
    </row>
    <row r="349" spans="1:7" s="743" customFormat="1">
      <c r="A349" s="335"/>
      <c r="B349" s="335"/>
      <c r="C349" s="335"/>
      <c r="D349" s="1032"/>
      <c r="E349" s="1032"/>
      <c r="F349" s="1032"/>
    </row>
    <row r="350" spans="1:7" s="743" customFormat="1">
      <c r="A350" s="335"/>
      <c r="B350" s="335"/>
      <c r="C350" s="335"/>
      <c r="D350" s="1032"/>
      <c r="E350" s="1032"/>
      <c r="F350" s="1032"/>
    </row>
    <row r="351" spans="1:7" s="743" customFormat="1">
      <c r="A351" s="335"/>
      <c r="B351" s="335"/>
      <c r="C351" s="335"/>
      <c r="D351" s="1032"/>
      <c r="E351" s="1032"/>
      <c r="F351" s="1032"/>
    </row>
    <row r="352" spans="1:7" s="743" customFormat="1">
      <c r="A352" s="335"/>
      <c r="B352" s="335"/>
      <c r="C352" s="335"/>
      <c r="D352" s="1032"/>
      <c r="E352" s="1032"/>
      <c r="F352" s="1032"/>
    </row>
    <row r="353" spans="1:7">
      <c r="A353" s="335"/>
      <c r="B353" s="335"/>
      <c r="C353" s="335"/>
      <c r="D353" s="1032"/>
      <c r="E353" s="1032"/>
      <c r="F353" s="1032"/>
      <c r="G353" s="12"/>
    </row>
    <row r="354" spans="1:7">
      <c r="A354" s="335"/>
      <c r="B354" s="335"/>
      <c r="C354" s="335"/>
      <c r="D354" s="1032"/>
      <c r="E354" s="1032"/>
      <c r="F354" s="1032"/>
      <c r="G354" s="12"/>
    </row>
    <row r="355" spans="1:7">
      <c r="A355" s="335"/>
      <c r="B355" s="335"/>
      <c r="C355" s="335"/>
      <c r="D355" s="1032"/>
      <c r="E355" s="1032"/>
      <c r="F355" s="1032"/>
      <c r="G355" s="12"/>
    </row>
    <row r="356" spans="1:7">
      <c r="A356" s="335"/>
      <c r="B356" s="335"/>
      <c r="C356" s="335"/>
      <c r="D356" s="1032"/>
      <c r="E356" s="1032"/>
      <c r="F356" s="1032"/>
      <c r="G356" s="12"/>
    </row>
    <row r="357" spans="1:7">
      <c r="A357" s="335"/>
      <c r="B357" s="335"/>
      <c r="C357" s="528"/>
      <c r="D357" s="1032"/>
      <c r="E357" s="1032"/>
      <c r="F357" s="1032"/>
      <c r="G357" s="12"/>
    </row>
    <row r="358" spans="1:7">
      <c r="A358" s="335"/>
      <c r="B358" s="335"/>
      <c r="C358" s="528"/>
      <c r="D358" s="1032"/>
      <c r="E358" s="1032"/>
      <c r="F358" s="1032"/>
      <c r="G358" s="12"/>
    </row>
    <row r="359" spans="1:7">
      <c r="A359" s="335"/>
      <c r="B359" s="335"/>
      <c r="C359" s="335"/>
      <c r="D359" s="1032"/>
      <c r="E359" s="1032"/>
      <c r="F359" s="1032"/>
      <c r="G359" s="12"/>
    </row>
    <row r="360" spans="1:7">
      <c r="A360" s="335"/>
      <c r="B360" s="335"/>
      <c r="C360" s="528"/>
      <c r="D360" s="1032"/>
      <c r="E360" s="1032"/>
      <c r="F360" s="1032"/>
      <c r="G360" s="12"/>
    </row>
    <row r="361" spans="1:7">
      <c r="A361" s="335"/>
      <c r="B361" s="335"/>
      <c r="C361" s="528"/>
      <c r="D361" s="1032"/>
      <c r="E361" s="1032"/>
      <c r="F361" s="1032"/>
      <c r="G361" s="12"/>
    </row>
    <row r="362" spans="1:7">
      <c r="A362" s="335"/>
      <c r="B362" s="335"/>
      <c r="C362" s="528"/>
      <c r="D362" s="1032"/>
      <c r="E362" s="1032"/>
      <c r="F362" s="1032"/>
      <c r="G362" s="12"/>
    </row>
    <row r="363" spans="1:7">
      <c r="A363" s="335"/>
      <c r="B363" s="335"/>
      <c r="C363" s="335"/>
      <c r="D363" s="526"/>
      <c r="E363" s="484"/>
      <c r="F363" s="138"/>
      <c r="G363" s="12"/>
    </row>
    <row r="364" spans="1:7">
      <c r="A364" s="335"/>
      <c r="B364" s="703" t="s">
        <v>329</v>
      </c>
      <c r="C364" s="335"/>
      <c r="D364" s="1032" t="s">
        <v>1359</v>
      </c>
      <c r="E364" s="1032"/>
      <c r="F364" s="1032"/>
      <c r="G364" s="12"/>
    </row>
    <row r="365" spans="1:7">
      <c r="A365" s="335"/>
      <c r="B365" s="335"/>
      <c r="C365" s="335"/>
      <c r="D365" s="1032"/>
      <c r="E365" s="1032"/>
      <c r="F365" s="1032"/>
      <c r="G365" s="12"/>
    </row>
    <row r="366" spans="1:7">
      <c r="A366" s="335"/>
      <c r="B366" s="335"/>
      <c r="C366" s="335"/>
      <c r="D366" s="484"/>
      <c r="E366" s="484"/>
      <c r="F366" s="138"/>
      <c r="G366" s="12"/>
    </row>
    <row r="367" spans="1:7" ht="14.25">
      <c r="A367" s="270"/>
      <c r="B367" s="703" t="s">
        <v>329</v>
      </c>
      <c r="C367" s="335"/>
      <c r="D367" s="1020" t="s">
        <v>1360</v>
      </c>
      <c r="E367" s="1020"/>
      <c r="F367" s="1020"/>
      <c r="G367" s="12"/>
    </row>
    <row r="368" spans="1:7" ht="14.25">
      <c r="A368" s="527"/>
      <c r="B368" s="527"/>
      <c r="C368" s="335"/>
      <c r="D368" s="1020"/>
      <c r="E368" s="1020"/>
      <c r="F368" s="1020"/>
      <c r="G368" s="12"/>
    </row>
    <row r="369" spans="1:7" ht="14.25">
      <c r="A369" s="527"/>
      <c r="B369" s="527"/>
      <c r="C369" s="335"/>
      <c r="D369" s="1020"/>
      <c r="E369" s="1020"/>
      <c r="F369" s="1020"/>
      <c r="G369" s="12"/>
    </row>
    <row r="370" spans="1:7" ht="14.25">
      <c r="A370" s="527"/>
      <c r="B370" s="527"/>
      <c r="C370" s="335"/>
      <c r="D370" s="1020"/>
      <c r="E370" s="1020"/>
      <c r="F370" s="1020"/>
      <c r="G370" s="12"/>
    </row>
    <row r="371" spans="1:7" ht="14.25">
      <c r="A371" s="527"/>
      <c r="B371" s="527"/>
      <c r="C371" s="335"/>
      <c r="D371" s="1020"/>
      <c r="E371" s="1020"/>
      <c r="F371" s="1020"/>
      <c r="G371" s="12"/>
    </row>
    <row r="372" spans="1:7">
      <c r="D372" s="138"/>
      <c r="E372" s="138"/>
      <c r="F372" s="138"/>
      <c r="G372" s="12"/>
    </row>
    <row r="373" spans="1:7" ht="14.25">
      <c r="A373" s="270"/>
      <c r="B373" s="703" t="s">
        <v>329</v>
      </c>
      <c r="C373" s="275"/>
      <c r="D373" s="963" t="s">
        <v>1361</v>
      </c>
      <c r="E373" s="963"/>
      <c r="F373" s="963"/>
      <c r="G373" s="12"/>
    </row>
    <row r="374" spans="1:7" ht="14.25">
      <c r="A374" s="270"/>
      <c r="B374" s="270"/>
      <c r="D374" s="963"/>
      <c r="E374" s="963"/>
      <c r="F374" s="963"/>
      <c r="G374" s="12"/>
    </row>
    <row r="375" spans="1:7">
      <c r="D375" s="963"/>
      <c r="E375" s="963"/>
      <c r="F375" s="963"/>
      <c r="G375" s="12"/>
    </row>
    <row r="376" spans="1:7">
      <c r="D376" s="963"/>
      <c r="E376" s="963"/>
      <c r="F376" s="963"/>
      <c r="G376" s="12"/>
    </row>
    <row r="377" spans="1:7">
      <c r="D377" s="963"/>
      <c r="E377" s="963"/>
      <c r="F377" s="963"/>
      <c r="G377" s="12"/>
    </row>
    <row r="378" spans="1:7">
      <c r="D378" s="963"/>
      <c r="E378" s="963"/>
      <c r="F378" s="963"/>
      <c r="G378" s="12"/>
    </row>
    <row r="379" spans="1:7">
      <c r="D379" s="963"/>
      <c r="E379" s="963"/>
      <c r="F379" s="963"/>
      <c r="G379" s="12"/>
    </row>
    <row r="380" spans="1:7">
      <c r="D380" s="963"/>
      <c r="E380" s="963"/>
      <c r="F380" s="963"/>
      <c r="G380" s="12"/>
    </row>
    <row r="381" spans="1:7">
      <c r="D381" s="963"/>
      <c r="E381" s="963"/>
      <c r="F381" s="963"/>
      <c r="G381" s="12"/>
    </row>
    <row r="382" spans="1:7">
      <c r="D382" s="963"/>
      <c r="E382" s="963"/>
      <c r="F382" s="963"/>
      <c r="G382" s="12"/>
    </row>
    <row r="383" spans="1:7">
      <c r="D383" s="963"/>
      <c r="E383" s="963"/>
      <c r="F383" s="963"/>
      <c r="G383" s="12"/>
    </row>
    <row r="384" spans="1:7">
      <c r="D384" s="963"/>
      <c r="E384" s="963"/>
      <c r="F384" s="963"/>
      <c r="G384" s="12"/>
    </row>
    <row r="385" spans="1:7">
      <c r="D385" s="963"/>
      <c r="E385" s="963"/>
      <c r="F385" s="963"/>
      <c r="G385" s="12"/>
    </row>
    <row r="386" spans="1:7">
      <c r="A386" s="12"/>
      <c r="B386" s="12"/>
      <c r="C386" s="12"/>
      <c r="D386" s="963"/>
      <c r="E386" s="963"/>
      <c r="F386" s="963"/>
      <c r="G386" s="12"/>
    </row>
    <row r="387" spans="1:7">
      <c r="A387" s="12"/>
      <c r="B387" s="12"/>
      <c r="C387" s="12"/>
      <c r="D387" s="963"/>
      <c r="E387" s="963"/>
      <c r="F387" s="963"/>
      <c r="G387" s="12"/>
    </row>
    <row r="388" spans="1:7">
      <c r="A388" s="12"/>
      <c r="B388" s="12"/>
      <c r="C388" s="12"/>
      <c r="D388" s="963"/>
      <c r="E388" s="963"/>
      <c r="F388" s="963"/>
      <c r="G388" s="12"/>
    </row>
    <row r="389" spans="1:7">
      <c r="A389" s="12"/>
      <c r="B389" s="12"/>
      <c r="C389" s="12"/>
      <c r="D389" s="963"/>
      <c r="E389" s="963"/>
      <c r="F389" s="963"/>
      <c r="G389" s="12"/>
    </row>
    <row r="390" spans="1:7">
      <c r="A390" s="12"/>
      <c r="B390" s="12"/>
      <c r="C390" s="12"/>
      <c r="D390" s="963"/>
      <c r="E390" s="963"/>
      <c r="F390" s="963"/>
      <c r="G390" s="12"/>
    </row>
    <row r="391" spans="1:7">
      <c r="A391" s="12"/>
      <c r="B391" s="12"/>
      <c r="C391" s="12"/>
      <c r="D391" s="963"/>
      <c r="E391" s="963"/>
      <c r="F391" s="963"/>
      <c r="G391" s="12"/>
    </row>
    <row r="392" spans="1:7">
      <c r="A392" s="12"/>
      <c r="B392" s="12"/>
      <c r="C392" s="12"/>
      <c r="D392" s="963"/>
      <c r="E392" s="963"/>
      <c r="F392" s="963"/>
      <c r="G392" s="12"/>
    </row>
    <row r="393" spans="1:7">
      <c r="A393" s="12"/>
      <c r="B393" s="12"/>
      <c r="C393" s="12"/>
      <c r="D393" s="963"/>
      <c r="E393" s="963"/>
      <c r="F393" s="963"/>
      <c r="G393" s="12"/>
    </row>
    <row r="394" spans="1:7">
      <c r="A394" s="12"/>
      <c r="B394" s="12"/>
      <c r="C394" s="12"/>
      <c r="D394" s="963"/>
      <c r="E394" s="963"/>
      <c r="F394" s="963"/>
      <c r="G394" s="12"/>
    </row>
    <row r="395" spans="1:7">
      <c r="A395" s="12"/>
      <c r="B395" s="12"/>
      <c r="C395" s="12"/>
      <c r="D395" s="963"/>
      <c r="E395" s="963"/>
      <c r="F395" s="963"/>
      <c r="G395" s="12"/>
    </row>
    <row r="396" spans="1:7">
      <c r="A396" s="12"/>
      <c r="B396" s="12"/>
      <c r="C396" s="12"/>
      <c r="D396" s="963"/>
      <c r="E396" s="963"/>
      <c r="F396" s="963"/>
      <c r="G396" s="12"/>
    </row>
    <row r="397" spans="1:7">
      <c r="A397" s="12"/>
      <c r="B397" s="12"/>
      <c r="C397" s="12"/>
      <c r="D397" s="963"/>
      <c r="E397" s="963"/>
      <c r="F397" s="963"/>
      <c r="G397" s="12"/>
    </row>
    <row r="398" spans="1:7">
      <c r="A398" s="12"/>
      <c r="B398" s="12"/>
      <c r="C398" s="12"/>
      <c r="D398" s="963"/>
      <c r="E398" s="963"/>
      <c r="F398" s="963"/>
      <c r="G398" s="12"/>
    </row>
    <row r="399" spans="1:7">
      <c r="A399" s="12"/>
      <c r="B399" s="12"/>
      <c r="C399" s="12"/>
      <c r="D399" s="963"/>
      <c r="E399" s="963"/>
      <c r="F399" s="963"/>
      <c r="G399" s="12"/>
    </row>
    <row r="400" spans="1:7">
      <c r="A400" s="12"/>
      <c r="B400" s="12"/>
      <c r="C400" s="12"/>
      <c r="D400" s="963"/>
      <c r="E400" s="963"/>
      <c r="F400" s="963"/>
      <c r="G400" s="12"/>
    </row>
    <row r="401" spans="1:7">
      <c r="A401" s="12"/>
      <c r="B401" s="12"/>
      <c r="C401" s="12"/>
      <c r="D401" s="963"/>
      <c r="E401" s="963"/>
      <c r="F401" s="963"/>
      <c r="G401" s="12"/>
    </row>
    <row r="402" spans="1:7" s="32" customFormat="1">
      <c r="A402" s="135"/>
      <c r="B402" s="700"/>
      <c r="C402" s="135"/>
      <c r="D402" s="963"/>
      <c r="E402" s="963"/>
      <c r="F402" s="963"/>
      <c r="G402" s="30"/>
    </row>
    <row r="403" spans="1:7" s="32" customFormat="1" ht="40.700000000000003" customHeight="1">
      <c r="A403" s="135"/>
      <c r="B403" s="700"/>
      <c r="C403" s="135"/>
      <c r="D403" s="963"/>
      <c r="E403" s="963"/>
      <c r="F403" s="963"/>
      <c r="G403" s="30"/>
    </row>
    <row r="404" spans="1:7" s="32" customFormat="1">
      <c r="A404" s="135"/>
      <c r="B404" s="700"/>
      <c r="C404" s="135"/>
      <c r="D404" s="138"/>
      <c r="E404" s="138"/>
      <c r="F404" s="138"/>
      <c r="G404" s="30"/>
    </row>
    <row r="405" spans="1:7" ht="14.25">
      <c r="A405" s="270"/>
      <c r="B405" s="703" t="s">
        <v>329</v>
      </c>
      <c r="C405" s="275"/>
      <c r="D405" s="988" t="s">
        <v>1362</v>
      </c>
      <c r="E405" s="988"/>
      <c r="F405" s="988"/>
    </row>
    <row r="406" spans="1:7">
      <c r="D406" s="1033" t="s">
        <v>1119</v>
      </c>
      <c r="E406" s="1033"/>
      <c r="F406" s="1033"/>
    </row>
    <row r="407" spans="1:7">
      <c r="D407" s="984" t="s">
        <v>1363</v>
      </c>
      <c r="E407" s="984"/>
      <c r="F407" s="984"/>
    </row>
    <row r="408" spans="1:7">
      <c r="D408" s="984"/>
      <c r="E408" s="984"/>
      <c r="F408" s="984"/>
    </row>
    <row r="409" spans="1:7">
      <c r="D409" s="984"/>
      <c r="E409" s="984"/>
      <c r="F409" s="984"/>
    </row>
    <row r="410" spans="1:7">
      <c r="D410" s="984"/>
      <c r="E410" s="984"/>
      <c r="F410" s="984"/>
    </row>
    <row r="411" spans="1:7">
      <c r="D411" s="138"/>
      <c r="E411" s="138"/>
      <c r="F411" s="138"/>
      <c r="G411" s="12"/>
    </row>
    <row r="412" spans="1:7" ht="14.25">
      <c r="A412" s="270"/>
      <c r="B412" s="703" t="s">
        <v>329</v>
      </c>
      <c r="C412" s="275"/>
      <c r="D412" s="963" t="s">
        <v>1364</v>
      </c>
      <c r="E412" s="963"/>
      <c r="F412" s="963"/>
      <c r="G412" s="12"/>
    </row>
    <row r="413" spans="1:7">
      <c r="D413" s="963"/>
      <c r="E413" s="963"/>
      <c r="F413" s="963"/>
      <c r="G413" s="12"/>
    </row>
    <row r="414" spans="1:7">
      <c r="D414" s="963"/>
      <c r="E414" s="963"/>
      <c r="F414" s="963"/>
      <c r="G414" s="12"/>
    </row>
    <row r="415" spans="1:7" s="743" customFormat="1">
      <c r="A415" s="755"/>
      <c r="B415" s="755"/>
      <c r="C415" s="755"/>
      <c r="D415" s="752"/>
      <c r="E415" s="752"/>
      <c r="F415" s="752"/>
    </row>
    <row r="416" spans="1:7" ht="14.25">
      <c r="B416" s="703" t="s">
        <v>329</v>
      </c>
      <c r="C416" s="270"/>
      <c r="D416" s="984" t="s">
        <v>1365</v>
      </c>
      <c r="E416" s="984"/>
      <c r="F416" s="984"/>
      <c r="G416" s="12"/>
    </row>
    <row r="417" spans="1:7">
      <c r="D417" s="984"/>
      <c r="E417" s="984"/>
      <c r="F417" s="984"/>
      <c r="G417" s="12"/>
    </row>
    <row r="418" spans="1:7">
      <c r="D418" s="138"/>
      <c r="E418" s="138"/>
      <c r="F418" s="138"/>
      <c r="G418" s="12"/>
    </row>
    <row r="419" spans="1:7" ht="14.25">
      <c r="B419" s="703" t="s">
        <v>329</v>
      </c>
      <c r="C419" s="270"/>
      <c r="D419" s="984" t="s">
        <v>1366</v>
      </c>
      <c r="E419" s="984"/>
      <c r="F419" s="984"/>
      <c r="G419" s="12"/>
    </row>
    <row r="420" spans="1:7">
      <c r="D420" s="984"/>
      <c r="E420" s="984"/>
      <c r="F420" s="984"/>
      <c r="G420" s="12"/>
    </row>
    <row r="421" spans="1:7">
      <c r="D421" s="984"/>
      <c r="E421" s="984"/>
      <c r="F421" s="984"/>
      <c r="G421" s="12"/>
    </row>
    <row r="422" spans="1:7">
      <c r="D422" s="984"/>
      <c r="E422" s="984"/>
      <c r="F422" s="984"/>
      <c r="G422" s="12"/>
    </row>
    <row r="423" spans="1:7">
      <c r="B423" s="703" t="s">
        <v>329</v>
      </c>
      <c r="D423" s="984"/>
      <c r="E423" s="984"/>
      <c r="F423" s="984"/>
      <c r="G423" s="12"/>
    </row>
    <row r="424" spans="1:7">
      <c r="A424" s="12"/>
      <c r="B424" s="12"/>
      <c r="C424" s="12"/>
      <c r="D424" s="984"/>
      <c r="E424" s="984"/>
      <c r="F424" s="984"/>
      <c r="G424" s="12"/>
    </row>
    <row r="425" spans="1:7">
      <c r="A425" s="12"/>
      <c r="C425" s="12"/>
      <c r="D425" s="984"/>
      <c r="E425" s="984"/>
      <c r="F425" s="984"/>
      <c r="G425" s="12"/>
    </row>
    <row r="426" spans="1:7">
      <c r="A426" s="12"/>
      <c r="B426" s="703" t="s">
        <v>329</v>
      </c>
      <c r="C426" s="12"/>
      <c r="D426" s="984"/>
      <c r="E426" s="984"/>
      <c r="F426" s="984"/>
      <c r="G426" s="12"/>
    </row>
    <row r="427" spans="1:7">
      <c r="A427" s="12"/>
      <c r="B427" s="12"/>
      <c r="C427" s="12"/>
      <c r="D427" s="984"/>
      <c r="E427" s="984"/>
      <c r="F427" s="984"/>
      <c r="G427" s="12"/>
    </row>
    <row r="428" spans="1:7">
      <c r="A428" s="12"/>
      <c r="C428" s="12"/>
      <c r="D428" s="984"/>
      <c r="E428" s="984"/>
      <c r="F428" s="984"/>
      <c r="G428" s="12"/>
    </row>
    <row r="429" spans="1:7">
      <c r="A429" s="12"/>
      <c r="C429" s="12"/>
      <c r="D429" s="984"/>
      <c r="E429" s="984"/>
      <c r="F429" s="984"/>
      <c r="G429" s="12"/>
    </row>
    <row r="430" spans="1:7">
      <c r="A430" s="12"/>
      <c r="B430" s="703" t="s">
        <v>329</v>
      </c>
      <c r="C430" s="12"/>
      <c r="D430" s="984"/>
      <c r="E430" s="984"/>
      <c r="F430" s="984"/>
      <c r="G430" s="12"/>
    </row>
    <row r="431" spans="1:7">
      <c r="A431" s="12"/>
      <c r="B431" s="12"/>
      <c r="C431" s="12"/>
      <c r="D431" s="984"/>
      <c r="E431" s="984"/>
      <c r="F431" s="984"/>
      <c r="G431" s="12"/>
    </row>
    <row r="432" spans="1:7">
      <c r="A432" s="12"/>
      <c r="B432" s="703" t="s">
        <v>329</v>
      </c>
      <c r="C432" s="12"/>
      <c r="D432" s="984"/>
      <c r="E432" s="984"/>
      <c r="F432" s="984"/>
      <c r="G432" s="12"/>
    </row>
    <row r="433" spans="1:7" s="743" customFormat="1">
      <c r="D433" s="753"/>
      <c r="E433" s="753"/>
      <c r="F433" s="753"/>
    </row>
    <row r="434" spans="1:7">
      <c r="A434" s="12"/>
      <c r="B434" s="742" t="s">
        <v>329</v>
      </c>
      <c r="C434" s="12"/>
      <c r="D434" s="984" t="s">
        <v>1367</v>
      </c>
      <c r="E434" s="984"/>
      <c r="F434" s="984"/>
      <c r="G434" s="12"/>
    </row>
    <row r="435" spans="1:7">
      <c r="A435" s="12"/>
      <c r="B435" s="12"/>
      <c r="C435" s="12"/>
      <c r="D435" s="984"/>
      <c r="E435" s="984"/>
      <c r="F435" s="984"/>
      <c r="G435" s="12"/>
    </row>
    <row r="436" spans="1:7">
      <c r="A436" s="12"/>
      <c r="B436" s="12"/>
      <c r="C436" s="12"/>
      <c r="D436" s="984"/>
      <c r="E436" s="984"/>
      <c r="F436" s="984"/>
      <c r="G436" s="12"/>
    </row>
    <row r="437" spans="1:7">
      <c r="A437" s="12"/>
      <c r="B437" s="12"/>
      <c r="C437" s="12"/>
      <c r="D437" s="984"/>
      <c r="E437" s="984"/>
      <c r="F437" s="984"/>
      <c r="G437" s="12"/>
    </row>
    <row r="438" spans="1:7">
      <c r="D438" s="984"/>
      <c r="E438" s="984"/>
      <c r="F438" s="984"/>
    </row>
    <row r="439" spans="1:7">
      <c r="D439" s="138"/>
      <c r="E439" s="138"/>
      <c r="F439" s="138"/>
    </row>
    <row r="440" spans="1:7">
      <c r="B440" s="703" t="s">
        <v>329</v>
      </c>
      <c r="D440" s="995" t="s">
        <v>1368</v>
      </c>
      <c r="E440" s="995"/>
      <c r="F440" s="995"/>
    </row>
    <row r="441" spans="1:7">
      <c r="A441" s="138"/>
      <c r="B441" s="138"/>
    </row>
    <row r="442" spans="1:7">
      <c r="A442" s="989" t="s">
        <v>1209</v>
      </c>
      <c r="B442" s="989"/>
      <c r="C442" s="989"/>
      <c r="D442" s="989"/>
      <c r="E442" s="989"/>
      <c r="F442" s="989"/>
      <c r="G442" s="989"/>
    </row>
    <row r="443" spans="1:7">
      <c r="A443" s="138"/>
      <c r="B443" s="138"/>
    </row>
    <row r="444" spans="1:7">
      <c r="D444" s="1040" t="s">
        <v>978</v>
      </c>
      <c r="E444" s="1040"/>
      <c r="F444" s="1040"/>
    </row>
    <row r="445" spans="1:7" s="39" customFormat="1" ht="14.25">
      <c r="A445" s="420"/>
      <c r="B445" s="420"/>
      <c r="C445" s="282"/>
      <c r="D445" s="1041" t="s">
        <v>1369</v>
      </c>
      <c r="E445" s="1041"/>
      <c r="F445" s="1041"/>
      <c r="G445" s="133"/>
    </row>
    <row r="446" spans="1:7" s="39" customFormat="1" ht="14.25">
      <c r="A446" s="420"/>
      <c r="B446" s="420"/>
      <c r="C446" s="282"/>
      <c r="D446" s="756"/>
      <c r="E446" s="6"/>
      <c r="F446" s="6"/>
      <c r="G446" s="133"/>
    </row>
    <row r="447" spans="1:7" s="39" customFormat="1" ht="14.25">
      <c r="A447" s="270"/>
      <c r="B447" s="703" t="s">
        <v>329</v>
      </c>
      <c r="C447" s="282"/>
      <c r="D447" s="1042" t="s">
        <v>1370</v>
      </c>
      <c r="E447" s="1042"/>
      <c r="F447" s="1042"/>
      <c r="G447" s="133"/>
    </row>
    <row r="448" spans="1:7" s="39" customFormat="1" ht="14.25">
      <c r="A448" s="270"/>
      <c r="B448" s="270"/>
      <c r="C448" s="282"/>
      <c r="D448" s="1042"/>
      <c r="E448" s="1042"/>
      <c r="F448" s="1042"/>
      <c r="G448" s="133"/>
    </row>
    <row r="449" spans="1:7" s="39" customFormat="1" ht="14.25">
      <c r="A449" s="270"/>
      <c r="B449" s="270"/>
      <c r="C449" s="282"/>
      <c r="D449" s="754"/>
      <c r="E449" s="6"/>
      <c r="F449" s="6"/>
      <c r="G449" s="133"/>
    </row>
    <row r="450" spans="1:7">
      <c r="B450" s="703" t="s">
        <v>329</v>
      </c>
      <c r="D450" s="1012" t="s">
        <v>1371</v>
      </c>
      <c r="E450" s="1012"/>
      <c r="F450" s="1012"/>
    </row>
    <row r="451" spans="1:7" ht="14.25">
      <c r="A451" s="270"/>
      <c r="D451" s="1012"/>
      <c r="E451" s="1012"/>
      <c r="F451" s="1012"/>
    </row>
    <row r="452" spans="1:7" ht="14.25">
      <c r="A452" s="270"/>
      <c r="B452" s="270"/>
      <c r="D452" s="1012"/>
      <c r="E452" s="1012"/>
      <c r="F452" s="1012"/>
    </row>
    <row r="453" spans="1:7" ht="14.25">
      <c r="A453" s="270"/>
      <c r="B453" s="270"/>
      <c r="D453" s="1012"/>
      <c r="E453" s="1012"/>
      <c r="F453" s="1012"/>
    </row>
    <row r="454" spans="1:7">
      <c r="D454" s="702"/>
      <c r="E454" s="702"/>
      <c r="F454" s="702"/>
      <c r="G454" s="12"/>
    </row>
    <row r="455" spans="1:7" ht="14.25">
      <c r="A455" s="270"/>
      <c r="B455" s="703" t="s">
        <v>329</v>
      </c>
      <c r="D455" s="965" t="s">
        <v>1372</v>
      </c>
      <c r="E455" s="965"/>
      <c r="F455" s="965"/>
      <c r="G455" s="12"/>
    </row>
    <row r="456" spans="1:7" ht="14.25">
      <c r="A456" s="270"/>
      <c r="B456" s="270"/>
      <c r="D456" s="965"/>
      <c r="E456" s="965"/>
      <c r="F456" s="965"/>
      <c r="G456" s="12"/>
    </row>
    <row r="457" spans="1:7" ht="14.25">
      <c r="A457" s="270"/>
      <c r="D457" s="965"/>
      <c r="E457" s="965"/>
      <c r="F457" s="965"/>
      <c r="G457" s="12"/>
    </row>
    <row r="458" spans="1:7" ht="14.25">
      <c r="A458" s="270"/>
      <c r="B458" s="270"/>
      <c r="D458" s="702"/>
      <c r="E458" s="702"/>
      <c r="F458" s="702"/>
      <c r="G458" s="12"/>
    </row>
    <row r="459" spans="1:7" ht="14.25">
      <c r="A459" s="270"/>
      <c r="B459" s="742" t="s">
        <v>329</v>
      </c>
      <c r="D459" s="988" t="s">
        <v>1373</v>
      </c>
      <c r="E459" s="988"/>
      <c r="F459" s="988"/>
      <c r="G459" s="12"/>
    </row>
    <row r="460" spans="1:7" ht="14.25">
      <c r="A460" s="270"/>
      <c r="B460" s="270"/>
      <c r="D460" s="754"/>
      <c r="E460" s="6"/>
      <c r="F460" s="6"/>
      <c r="G460" s="12"/>
    </row>
    <row r="461" spans="1:7" ht="14.25">
      <c r="A461" s="270"/>
      <c r="B461" s="703" t="s">
        <v>329</v>
      </c>
      <c r="D461" s="963" t="s">
        <v>1374</v>
      </c>
      <c r="E461" s="963"/>
      <c r="F461" s="963"/>
      <c r="G461" s="12"/>
    </row>
    <row r="462" spans="1:7" ht="14.25">
      <c r="A462" s="270"/>
      <c r="D462" s="963"/>
      <c r="E462" s="963"/>
      <c r="F462" s="963"/>
      <c r="G462" s="12"/>
    </row>
    <row r="463" spans="1:7">
      <c r="A463" s="23"/>
      <c r="B463" s="699"/>
      <c r="D463" s="757"/>
      <c r="E463" s="6"/>
      <c r="F463" s="6"/>
      <c r="G463" s="12"/>
    </row>
    <row r="464" spans="1:7">
      <c r="A464" s="23"/>
      <c r="B464" s="742" t="s">
        <v>329</v>
      </c>
      <c r="D464" s="988" t="s">
        <v>1375</v>
      </c>
      <c r="E464" s="988"/>
      <c r="F464" s="988"/>
      <c r="G464" s="12"/>
    </row>
    <row r="465" spans="1:7" ht="14.25">
      <c r="A465" s="270"/>
      <c r="B465" s="270"/>
      <c r="D465" s="138"/>
    </row>
    <row r="466" spans="1:7">
      <c r="A466" s="989" t="s">
        <v>1210</v>
      </c>
      <c r="B466" s="989"/>
      <c r="C466" s="989"/>
      <c r="D466" s="989"/>
      <c r="E466" s="989"/>
      <c r="F466" s="989"/>
      <c r="G466" s="989"/>
    </row>
    <row r="467" spans="1:7" customFormat="1" ht="12" customHeight="1">
      <c r="A467" s="270"/>
      <c r="B467" s="270"/>
      <c r="C467" s="10"/>
      <c r="D467" s="154"/>
      <c r="E467" s="152"/>
      <c r="F467" s="152"/>
      <c r="G467" s="152"/>
    </row>
    <row r="468" spans="1:7" customFormat="1">
      <c r="A468" s="282"/>
      <c r="B468" s="282"/>
      <c r="C468" s="322"/>
      <c r="D468" s="1043" t="s">
        <v>875</v>
      </c>
      <c r="E468" s="1043"/>
      <c r="F468" s="1043"/>
      <c r="G468" s="187"/>
    </row>
    <row r="469" spans="1:7" customFormat="1" ht="13.35" customHeight="1">
      <c r="A469" s="269"/>
      <c r="B469" s="269"/>
      <c r="C469" s="323"/>
      <c r="D469" s="1044" t="s">
        <v>1253</v>
      </c>
      <c r="E469" s="1044"/>
      <c r="F469" s="1044"/>
      <c r="G469" s="152"/>
    </row>
    <row r="470" spans="1:7" customFormat="1">
      <c r="A470" s="269"/>
      <c r="B470" s="269"/>
      <c r="C470" s="323"/>
      <c r="D470" s="1044"/>
      <c r="E470" s="1044"/>
      <c r="F470" s="1044"/>
      <c r="G470" s="152"/>
    </row>
    <row r="471" spans="1:7" customFormat="1">
      <c r="A471" s="269"/>
      <c r="B471" s="269"/>
      <c r="C471" s="323"/>
      <c r="D471" s="1044"/>
      <c r="E471" s="1044"/>
      <c r="F471" s="1044"/>
      <c r="G471" s="152"/>
    </row>
    <row r="472" spans="1:7" customFormat="1">
      <c r="A472" s="269"/>
      <c r="B472" s="269"/>
      <c r="C472" s="323"/>
      <c r="D472" s="1044"/>
      <c r="E472" s="1044"/>
      <c r="F472" s="1044"/>
      <c r="G472" s="152"/>
    </row>
    <row r="473" spans="1:7" customFormat="1">
      <c r="A473" s="269"/>
      <c r="B473" s="269"/>
      <c r="C473" s="323"/>
      <c r="D473" s="1044"/>
      <c r="E473" s="1044"/>
      <c r="F473" s="1044"/>
      <c r="G473" s="152"/>
    </row>
    <row r="474" spans="1:7" customFormat="1">
      <c r="A474" s="269"/>
      <c r="B474" s="269"/>
      <c r="C474" s="323"/>
      <c r="D474" s="488"/>
      <c r="E474" s="152"/>
      <c r="F474" s="154"/>
      <c r="G474" s="152"/>
    </row>
    <row r="475" spans="1:7" customFormat="1" ht="14.45" customHeight="1">
      <c r="A475" s="270"/>
      <c r="B475" s="703" t="s">
        <v>329</v>
      </c>
      <c r="C475" s="323"/>
      <c r="D475" s="1010" t="s">
        <v>1244</v>
      </c>
      <c r="E475" s="1010"/>
      <c r="F475" s="1010"/>
      <c r="G475" s="152"/>
    </row>
    <row r="476" spans="1:7" customFormat="1">
      <c r="A476" s="269"/>
      <c r="B476" s="269"/>
      <c r="C476" s="323"/>
      <c r="D476" s="1010"/>
      <c r="E476" s="1010"/>
      <c r="F476" s="1010"/>
      <c r="G476" s="152"/>
    </row>
    <row r="477" spans="1:7" s="704" customFormat="1">
      <c r="A477" s="269"/>
      <c r="B477" s="269"/>
      <c r="C477" s="323"/>
      <c r="D477" s="1010"/>
      <c r="E477" s="1010"/>
      <c r="F477" s="1010"/>
      <c r="G477" s="152"/>
    </row>
    <row r="478" spans="1:7" s="704" customFormat="1">
      <c r="A478" s="269"/>
      <c r="B478" s="269"/>
      <c r="C478" s="323"/>
      <c r="D478" s="1010"/>
      <c r="E478" s="1010"/>
      <c r="F478" s="1010"/>
      <c r="G478" s="152"/>
    </row>
    <row r="479" spans="1:7" customFormat="1">
      <c r="A479" s="269"/>
      <c r="B479" s="269"/>
      <c r="C479" s="323"/>
      <c r="D479" s="1010"/>
      <c r="E479" s="1010"/>
      <c r="F479" s="1010"/>
      <c r="G479" s="152"/>
    </row>
    <row r="480" spans="1:7" customFormat="1">
      <c r="A480" s="269"/>
      <c r="B480" s="269"/>
      <c r="C480" s="323"/>
      <c r="D480" s="460"/>
      <c r="E480" s="152"/>
      <c r="F480" s="154"/>
      <c r="G480" s="152"/>
    </row>
    <row r="481" spans="1:7" customFormat="1" ht="14.45" customHeight="1">
      <c r="A481" s="270"/>
      <c r="B481" s="703" t="s">
        <v>329</v>
      </c>
      <c r="C481" s="323"/>
      <c r="D481" s="1010" t="s">
        <v>1247</v>
      </c>
      <c r="E481" s="1010"/>
      <c r="F481" s="1010"/>
      <c r="G481" s="152"/>
    </row>
    <row r="482" spans="1:7" customFormat="1">
      <c r="A482" s="269"/>
      <c r="B482" s="269"/>
      <c r="C482" s="323"/>
      <c r="D482" s="1010"/>
      <c r="E482" s="1010"/>
      <c r="F482" s="1010"/>
      <c r="G482" s="152"/>
    </row>
    <row r="483" spans="1:7" s="704" customFormat="1">
      <c r="A483" s="269"/>
      <c r="B483" s="269"/>
      <c r="C483" s="323"/>
      <c r="D483" s="1010"/>
      <c r="E483" s="1010"/>
      <c r="F483" s="1010"/>
      <c r="G483" s="152"/>
    </row>
    <row r="484" spans="1:7" customFormat="1">
      <c r="A484" s="269"/>
      <c r="B484" s="269"/>
      <c r="C484" s="323"/>
      <c r="D484" s="1010"/>
      <c r="E484" s="1010"/>
      <c r="F484" s="1010"/>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10" t="s">
        <v>1245</v>
      </c>
      <c r="E486" s="1010"/>
      <c r="F486" s="1010"/>
      <c r="G486" s="152"/>
    </row>
    <row r="487" spans="1:7" customFormat="1">
      <c r="A487" s="269"/>
      <c r="B487" s="269"/>
      <c r="C487" s="323"/>
      <c r="D487" s="1010"/>
      <c r="E487" s="1010"/>
      <c r="F487" s="1010"/>
      <c r="G487" s="152"/>
    </row>
    <row r="488" spans="1:7" customFormat="1">
      <c r="A488" s="269"/>
      <c r="B488" s="269"/>
      <c r="C488" s="323"/>
      <c r="D488" s="1010"/>
      <c r="E488" s="1010"/>
      <c r="F488" s="1010"/>
      <c r="G488" s="152"/>
    </row>
    <row r="489" spans="1:7" s="704" customFormat="1">
      <c r="A489" s="269"/>
      <c r="B489" s="269"/>
      <c r="C489" s="323"/>
      <c r="D489" s="724"/>
      <c r="E489" s="724"/>
      <c r="F489" s="724"/>
      <c r="G489" s="152"/>
    </row>
    <row r="490" spans="1:7" customFormat="1" ht="14.45" customHeight="1">
      <c r="A490" s="270"/>
      <c r="B490" s="703" t="s">
        <v>329</v>
      </c>
      <c r="C490" s="323"/>
      <c r="D490" s="1010" t="s">
        <v>1246</v>
      </c>
      <c r="E490" s="1010"/>
      <c r="F490" s="1010"/>
      <c r="G490" s="152"/>
    </row>
    <row r="491" spans="1:7" customFormat="1">
      <c r="A491" s="269"/>
      <c r="B491" s="269"/>
      <c r="C491" s="323"/>
      <c r="D491" s="1010"/>
      <c r="E491" s="1010"/>
      <c r="F491" s="1010"/>
      <c r="G491" s="152"/>
    </row>
    <row r="492" spans="1:7" customFormat="1">
      <c r="A492" s="269"/>
      <c r="B492" s="269"/>
      <c r="C492" s="323"/>
      <c r="D492" s="1010"/>
      <c r="E492" s="1010"/>
      <c r="F492" s="1010"/>
      <c r="G492" s="152"/>
    </row>
    <row r="493" spans="1:7" customFormat="1">
      <c r="A493" s="269"/>
      <c r="B493" s="269"/>
      <c r="C493" s="323"/>
      <c r="D493" s="1010"/>
      <c r="E493" s="1010"/>
      <c r="F493" s="1010"/>
      <c r="G493" s="152"/>
    </row>
    <row r="494" spans="1:7" customFormat="1">
      <c r="A494" s="269"/>
      <c r="B494" s="269"/>
      <c r="C494" s="323"/>
      <c r="D494" s="1010"/>
      <c r="E494" s="1010"/>
      <c r="F494" s="1010"/>
      <c r="G494" s="152"/>
    </row>
    <row r="495" spans="1:7" customFormat="1">
      <c r="A495" s="269"/>
      <c r="B495" s="269"/>
      <c r="C495" s="323"/>
      <c r="D495" s="1010"/>
      <c r="E495" s="1010"/>
      <c r="F495" s="1010"/>
      <c r="G495" s="152"/>
    </row>
    <row r="496" spans="1:7" customFormat="1">
      <c r="A496" s="269"/>
      <c r="B496" s="269"/>
      <c r="C496" s="323"/>
      <c r="D496" s="1010"/>
      <c r="E496" s="1010"/>
      <c r="F496" s="1010"/>
      <c r="G496" s="152"/>
    </row>
    <row r="497" spans="1:7" customFormat="1">
      <c r="A497" s="504"/>
      <c r="B497" s="504"/>
      <c r="C497" s="503"/>
      <c r="D497" s="1010"/>
      <c r="E497" s="1010"/>
      <c r="F497" s="1010"/>
      <c r="G497" s="152"/>
    </row>
    <row r="498" spans="1:7" customFormat="1">
      <c r="A498" s="504"/>
      <c r="B498" s="504"/>
      <c r="C498" s="503"/>
      <c r="D498" s="1010"/>
      <c r="E498" s="1010"/>
      <c r="F498" s="1010"/>
      <c r="G498" s="152"/>
    </row>
    <row r="499" spans="1:7" customFormat="1">
      <c r="A499" s="504"/>
      <c r="B499" s="504"/>
      <c r="C499" s="503"/>
      <c r="D499" s="460"/>
      <c r="E499" s="152"/>
      <c r="F499" s="154"/>
      <c r="G499" s="152"/>
    </row>
    <row r="500" spans="1:7" customFormat="1" ht="13.35" customHeight="1">
      <c r="A500" s="504"/>
      <c r="B500" s="703" t="s">
        <v>329</v>
      </c>
      <c r="C500" s="503"/>
      <c r="D500" s="1023" t="s">
        <v>1390</v>
      </c>
      <c r="E500" s="1023"/>
      <c r="F500" s="1023"/>
      <c r="G500" s="152"/>
    </row>
    <row r="501" spans="1:7" customFormat="1">
      <c r="A501" s="504"/>
      <c r="B501" s="504"/>
      <c r="C501" s="503"/>
      <c r="D501" s="1023"/>
      <c r="E501" s="1023"/>
      <c r="F501" s="1023"/>
      <c r="G501" s="152"/>
    </row>
    <row r="502" spans="1:7" customFormat="1">
      <c r="A502" s="504"/>
      <c r="B502" s="504"/>
      <c r="C502" s="503"/>
      <c r="D502" s="1023"/>
      <c r="E502" s="1023"/>
      <c r="F502" s="1023"/>
      <c r="G502" s="152"/>
    </row>
    <row r="503" spans="1:7" customFormat="1">
      <c r="A503" s="504"/>
      <c r="B503" s="504"/>
      <c r="C503" s="503"/>
      <c r="D503" s="1023"/>
      <c r="E503" s="1023"/>
      <c r="F503" s="1023"/>
      <c r="G503" s="152"/>
    </row>
    <row r="504" spans="1:7" customFormat="1">
      <c r="A504" s="269"/>
      <c r="B504" s="269"/>
      <c r="C504" s="323"/>
      <c r="D504" s="1023"/>
      <c r="E504" s="1023"/>
      <c r="F504" s="1023"/>
      <c r="G504" s="152"/>
    </row>
    <row r="505" spans="1:7" s="741" customFormat="1">
      <c r="A505" s="744"/>
      <c r="B505" s="744"/>
      <c r="C505" s="323"/>
      <c r="D505" s="765"/>
      <c r="E505" s="765"/>
      <c r="F505" s="765"/>
      <c r="G505" s="152"/>
    </row>
    <row r="506" spans="1:7" customFormat="1" ht="14.45" customHeight="1">
      <c r="A506" s="270"/>
      <c r="B506" s="703" t="s">
        <v>329</v>
      </c>
      <c r="C506" s="10"/>
      <c r="D506" s="1010" t="s">
        <v>1248</v>
      </c>
      <c r="E506" s="1010"/>
      <c r="F506" s="1010"/>
      <c r="G506" s="152"/>
    </row>
    <row r="507" spans="1:7" customFormat="1">
      <c r="A507" s="135"/>
      <c r="B507" s="700"/>
      <c r="C507" s="10"/>
      <c r="D507" s="1010"/>
      <c r="E507" s="1010"/>
      <c r="F507" s="1010"/>
      <c r="G507" s="152"/>
    </row>
    <row r="508" spans="1:7" customFormat="1">
      <c r="A508" s="135"/>
      <c r="B508" s="700"/>
      <c r="C508" s="10"/>
      <c r="D508" s="1010"/>
      <c r="E508" s="1010"/>
      <c r="F508" s="1010"/>
      <c r="G508" s="152"/>
    </row>
    <row r="509" spans="1:7" customFormat="1" ht="12" customHeight="1">
      <c r="A509" s="138"/>
      <c r="B509" s="138"/>
      <c r="C509" s="325"/>
      <c r="D509" s="138"/>
      <c r="E509" s="152"/>
      <c r="F509" s="324"/>
      <c r="G509" s="152"/>
    </row>
    <row r="510" spans="1:7">
      <c r="A510" s="989" t="s">
        <v>1211</v>
      </c>
      <c r="B510" s="989"/>
      <c r="C510" s="989"/>
      <c r="D510" s="989"/>
      <c r="E510" s="989"/>
      <c r="F510" s="989"/>
      <c r="G510" s="989"/>
    </row>
    <row r="511" spans="1:7">
      <c r="A511" s="138"/>
      <c r="B511" s="138"/>
      <c r="C511" s="275"/>
      <c r="F511" s="137"/>
    </row>
    <row r="512" spans="1:7">
      <c r="B512" s="985" t="s">
        <v>484</v>
      </c>
      <c r="C512" s="985"/>
      <c r="D512" s="985"/>
      <c r="E512" s="985"/>
      <c r="F512" s="985"/>
    </row>
    <row r="513" spans="1:7">
      <c r="A513" s="138"/>
      <c r="B513" s="138"/>
      <c r="C513" s="275"/>
      <c r="D513" s="138"/>
      <c r="F513" s="138"/>
    </row>
    <row r="514" spans="1:7">
      <c r="A514" s="990" t="s">
        <v>1212</v>
      </c>
      <c r="B514" s="990"/>
      <c r="C514" s="990"/>
      <c r="D514" s="990"/>
      <c r="E514" s="990"/>
      <c r="F514" s="990"/>
      <c r="G514" s="990"/>
    </row>
    <row r="515" spans="1:7">
      <c r="A515" s="138"/>
      <c r="B515" s="138"/>
      <c r="C515" s="275"/>
      <c r="D515" s="138"/>
      <c r="F515" s="138"/>
    </row>
    <row r="516" spans="1:7">
      <c r="C516" s="275"/>
      <c r="D516" s="987" t="s">
        <v>737</v>
      </c>
      <c r="E516" s="987"/>
      <c r="F516" s="987"/>
    </row>
    <row r="517" spans="1:7" s="706" customFormat="1">
      <c r="A517" s="723"/>
      <c r="B517" s="723"/>
      <c r="C517" s="275"/>
      <c r="D517" s="988" t="s">
        <v>1269</v>
      </c>
      <c r="E517" s="988"/>
      <c r="F517" s="988"/>
      <c r="G517" s="7"/>
    </row>
    <row r="518" spans="1:7" s="706" customFormat="1">
      <c r="A518" s="723"/>
      <c r="B518" s="723"/>
      <c r="C518" s="275"/>
      <c r="D518" s="728"/>
      <c r="E518" s="728"/>
      <c r="F518" s="728"/>
      <c r="G518" s="7"/>
    </row>
    <row r="519" spans="1:7" ht="13.35" customHeight="1">
      <c r="A519" s="270"/>
      <c r="B519" s="703" t="s">
        <v>329</v>
      </c>
      <c r="C519" s="275"/>
      <c r="D519" s="988" t="s">
        <v>979</v>
      </c>
      <c r="E519" s="988"/>
      <c r="F519" s="988"/>
      <c r="G519" s="12"/>
    </row>
    <row r="520" spans="1:7" ht="13.35" customHeight="1">
      <c r="A520" s="275"/>
      <c r="B520" s="275"/>
      <c r="C520" s="275"/>
      <c r="D520" s="728"/>
      <c r="E520" s="701"/>
      <c r="F520" s="701"/>
      <c r="G520" s="12"/>
    </row>
    <row r="521" spans="1:7" ht="14.25">
      <c r="A521" s="270"/>
      <c r="B521" s="703" t="s">
        <v>329</v>
      </c>
      <c r="C521" s="275"/>
      <c r="D521" s="963" t="s">
        <v>1270</v>
      </c>
      <c r="E521" s="963"/>
      <c r="F521" s="963"/>
      <c r="G521" s="12"/>
    </row>
    <row r="522" spans="1:7">
      <c r="A522" s="275"/>
      <c r="B522" s="275"/>
      <c r="C522" s="275"/>
      <c r="D522" s="963"/>
      <c r="E522" s="963"/>
      <c r="F522" s="963"/>
      <c r="G522" s="12"/>
    </row>
    <row r="523" spans="1:7">
      <c r="A523" s="275"/>
      <c r="B523" s="275"/>
      <c r="C523" s="275"/>
      <c r="D523" s="138"/>
      <c r="E523" s="138"/>
      <c r="F523" s="138"/>
      <c r="G523" s="12"/>
    </row>
    <row r="524" spans="1:7" ht="14.25">
      <c r="A524" s="270"/>
      <c r="B524" s="703" t="s">
        <v>329</v>
      </c>
      <c r="C524" s="275"/>
      <c r="D524" s="963" t="s">
        <v>1271</v>
      </c>
      <c r="E524" s="963"/>
      <c r="F524" s="963"/>
      <c r="G524" s="12"/>
    </row>
    <row r="525" spans="1:7">
      <c r="A525" s="275"/>
      <c r="B525" s="275"/>
      <c r="C525" s="275"/>
      <c r="D525" s="963"/>
      <c r="E525" s="963"/>
      <c r="F525" s="963"/>
      <c r="G525" s="12"/>
    </row>
    <row r="526" spans="1:7">
      <c r="A526" s="275"/>
      <c r="B526" s="275"/>
      <c r="C526" s="275"/>
      <c r="D526" s="138"/>
      <c r="E526" s="138"/>
      <c r="F526" s="138"/>
      <c r="G526" s="12"/>
    </row>
    <row r="527" spans="1:7" ht="14.25">
      <c r="A527" s="270"/>
      <c r="B527" s="703" t="s">
        <v>329</v>
      </c>
      <c r="C527" s="275"/>
      <c r="D527" s="963" t="s">
        <v>1272</v>
      </c>
      <c r="E527" s="963"/>
      <c r="F527" s="963"/>
      <c r="G527" s="12"/>
    </row>
    <row r="528" spans="1:7">
      <c r="A528" s="275"/>
      <c r="B528" s="275"/>
      <c r="C528" s="275"/>
      <c r="D528" s="963"/>
      <c r="E528" s="963"/>
      <c r="F528" s="963"/>
      <c r="G528" s="12"/>
    </row>
    <row r="529" spans="1:7">
      <c r="A529" s="275"/>
      <c r="B529" s="275"/>
      <c r="C529" s="275"/>
      <c r="D529" s="138"/>
      <c r="E529" s="138"/>
      <c r="F529" s="138"/>
      <c r="G529" s="12"/>
    </row>
    <row r="530" spans="1:7" ht="14.25">
      <c r="A530" s="270"/>
      <c r="B530" s="703" t="s">
        <v>329</v>
      </c>
      <c r="C530" s="275"/>
      <c r="D530" s="963" t="s">
        <v>1273</v>
      </c>
      <c r="E530" s="963"/>
      <c r="F530" s="963"/>
      <c r="G530" s="12"/>
    </row>
    <row r="531" spans="1:7">
      <c r="A531" s="275"/>
      <c r="B531" s="275"/>
      <c r="C531" s="275"/>
      <c r="D531" s="963"/>
      <c r="E531" s="963"/>
      <c r="F531" s="963"/>
      <c r="G531" s="12"/>
    </row>
    <row r="532" spans="1:7">
      <c r="A532" s="275"/>
      <c r="B532" s="275"/>
      <c r="C532" s="275"/>
      <c r="D532" s="963"/>
      <c r="E532" s="963"/>
      <c r="F532" s="963"/>
      <c r="G532" s="12"/>
    </row>
    <row r="533" spans="1:7">
      <c r="A533" s="275"/>
      <c r="B533" s="275"/>
      <c r="C533" s="275"/>
      <c r="D533" s="138"/>
      <c r="E533" s="138"/>
      <c r="F533" s="138"/>
    </row>
    <row r="534" spans="1:7" ht="14.25">
      <c r="A534" s="270"/>
      <c r="B534" s="703" t="s">
        <v>329</v>
      </c>
      <c r="C534" s="275"/>
      <c r="D534" s="986" t="s">
        <v>1391</v>
      </c>
      <c r="E534" s="986"/>
      <c r="F534" s="986"/>
    </row>
    <row r="535" spans="1:7">
      <c r="A535" s="275"/>
      <c r="B535" s="275"/>
      <c r="C535" s="275"/>
      <c r="D535" s="986"/>
      <c r="E535" s="986"/>
      <c r="F535" s="986"/>
    </row>
    <row r="536" spans="1:7">
      <c r="A536" s="275"/>
      <c r="B536" s="275"/>
      <c r="C536" s="275"/>
      <c r="D536" s="138"/>
      <c r="E536" s="138"/>
      <c r="F536" s="138"/>
    </row>
    <row r="537" spans="1:7" ht="14.25">
      <c r="A537" s="270"/>
      <c r="B537" s="703" t="s">
        <v>329</v>
      </c>
      <c r="C537" s="275"/>
      <c r="D537" s="986" t="s">
        <v>1274</v>
      </c>
      <c r="E537" s="986"/>
      <c r="F537" s="986"/>
    </row>
    <row r="538" spans="1:7">
      <c r="A538" s="275"/>
      <c r="B538" s="275"/>
      <c r="C538" s="275"/>
      <c r="D538" s="986"/>
      <c r="E538" s="986"/>
      <c r="F538" s="986"/>
    </row>
    <row r="539" spans="1:7">
      <c r="A539" s="275"/>
      <c r="B539" s="275"/>
      <c r="C539" s="275"/>
      <c r="D539" s="138"/>
      <c r="E539" s="138"/>
      <c r="F539" s="138"/>
    </row>
    <row r="540" spans="1:7" ht="14.25">
      <c r="A540" s="270"/>
      <c r="B540" s="703" t="s">
        <v>329</v>
      </c>
      <c r="C540" s="275"/>
      <c r="D540" s="963" t="s">
        <v>1275</v>
      </c>
      <c r="E540" s="963"/>
      <c r="F540" s="963"/>
    </row>
    <row r="541" spans="1:7">
      <c r="A541" s="275"/>
      <c r="B541" s="275"/>
      <c r="C541" s="275"/>
      <c r="D541" s="963"/>
      <c r="E541" s="963"/>
      <c r="F541" s="963"/>
      <c r="G541" s="57"/>
    </row>
    <row r="542" spans="1:7">
      <c r="A542" s="275"/>
      <c r="B542" s="275"/>
      <c r="C542" s="275"/>
      <c r="D542" s="138"/>
      <c r="E542" s="138"/>
      <c r="F542" s="138"/>
      <c r="G542" s="57"/>
    </row>
    <row r="543" spans="1:7" ht="14.25">
      <c r="A543" s="270"/>
      <c r="B543" s="703" t="s">
        <v>329</v>
      </c>
      <c r="C543" s="275"/>
      <c r="D543" s="988" t="s">
        <v>1276</v>
      </c>
      <c r="E543" s="988"/>
      <c r="F543" s="988"/>
      <c r="G543" s="57"/>
    </row>
    <row r="544" spans="1:7">
      <c r="A544" s="23"/>
      <c r="B544" s="699"/>
      <c r="C544" s="275"/>
      <c r="D544" s="988" t="s">
        <v>905</v>
      </c>
      <c r="E544" s="988"/>
      <c r="F544" s="988"/>
      <c r="G544" s="57"/>
    </row>
    <row r="545" spans="1:7">
      <c r="A545" s="23"/>
      <c r="B545" s="699"/>
      <c r="C545" s="275"/>
      <c r="D545" s="6"/>
      <c r="E545" s="993" t="s">
        <v>1277</v>
      </c>
      <c r="F545" s="993"/>
      <c r="G545" s="57"/>
    </row>
    <row r="546" spans="1:7" ht="14.25">
      <c r="A546" s="270"/>
      <c r="B546" s="270"/>
      <c r="C546" s="275"/>
      <c r="E546" s="138"/>
      <c r="F546" s="138"/>
      <c r="G546" s="57"/>
    </row>
    <row r="547" spans="1:7" ht="14.25">
      <c r="A547" s="270"/>
      <c r="B547" s="703" t="s">
        <v>329</v>
      </c>
      <c r="C547" s="275"/>
      <c r="D547" s="994" t="s">
        <v>1278</v>
      </c>
      <c r="E547" s="994"/>
      <c r="F547" s="994"/>
      <c r="G547" s="57"/>
    </row>
    <row r="548" spans="1:7">
      <c r="C548" s="275"/>
      <c r="D548" s="963" t="s">
        <v>1279</v>
      </c>
      <c r="E548" s="963"/>
      <c r="F548" s="963"/>
      <c r="G548" s="57"/>
    </row>
    <row r="549" spans="1:7">
      <c r="A549" s="275"/>
      <c r="B549" s="275"/>
      <c r="C549" s="275"/>
      <c r="D549" s="963"/>
      <c r="E549" s="963"/>
      <c r="F549" s="963"/>
      <c r="G549" s="57"/>
    </row>
    <row r="550" spans="1:7">
      <c r="A550" s="275"/>
      <c r="B550" s="275"/>
      <c r="C550" s="275"/>
      <c r="D550" s="963"/>
      <c r="E550" s="963"/>
      <c r="F550" s="963"/>
      <c r="G550" s="57"/>
    </row>
    <row r="551" spans="1:7">
      <c r="A551" s="275"/>
      <c r="B551" s="275"/>
      <c r="C551" s="275"/>
      <c r="D551" s="138"/>
      <c r="E551" s="138"/>
      <c r="F551" s="138"/>
      <c r="G551" s="57"/>
    </row>
    <row r="552" spans="1:7" ht="14.25">
      <c r="A552" s="270"/>
      <c r="B552" s="703" t="s">
        <v>329</v>
      </c>
      <c r="C552" s="275"/>
      <c r="D552" s="963" t="s">
        <v>1280</v>
      </c>
      <c r="E552" s="963"/>
      <c r="F552" s="963"/>
      <c r="G552" s="57"/>
    </row>
    <row r="553" spans="1:7" ht="14.25">
      <c r="A553" s="270"/>
      <c r="B553" s="270"/>
      <c r="C553" s="275"/>
      <c r="D553" s="963"/>
      <c r="E553" s="963"/>
      <c r="F553" s="963"/>
      <c r="G553" s="57"/>
    </row>
    <row r="554" spans="1:7" ht="14.25">
      <c r="A554" s="270"/>
      <c r="B554" s="270"/>
      <c r="C554" s="275"/>
      <c r="D554" s="963"/>
      <c r="E554" s="963"/>
      <c r="F554" s="963"/>
      <c r="G554" s="57"/>
    </row>
    <row r="555" spans="1:7" ht="14.25">
      <c r="A555" s="270"/>
      <c r="B555" s="270"/>
      <c r="C555" s="275"/>
      <c r="D555" s="963"/>
      <c r="E555" s="963"/>
      <c r="F555" s="963"/>
      <c r="G555" s="57"/>
    </row>
    <row r="556" spans="1:7" ht="14.25">
      <c r="A556" s="270"/>
      <c r="B556" s="270"/>
      <c r="C556" s="275"/>
      <c r="D556" s="138"/>
      <c r="E556" s="138"/>
      <c r="F556" s="138"/>
      <c r="G556" s="57"/>
    </row>
    <row r="557" spans="1:7">
      <c r="A557" s="989" t="s">
        <v>1213</v>
      </c>
      <c r="B557" s="989"/>
      <c r="C557" s="989"/>
      <c r="D557" s="989"/>
      <c r="E557" s="989"/>
      <c r="F557" s="989"/>
      <c r="G557" s="989"/>
    </row>
    <row r="558" spans="1:7">
      <c r="A558" s="275"/>
      <c r="B558" s="275"/>
      <c r="C558" s="275"/>
      <c r="E558" s="138"/>
      <c r="F558" s="138"/>
      <c r="G558" s="57"/>
    </row>
    <row r="559" spans="1:7" ht="12.75" customHeight="1">
      <c r="C559" s="264"/>
      <c r="D559" s="1005" t="s">
        <v>225</v>
      </c>
      <c r="E559" s="1005"/>
      <c r="F559" s="1005"/>
      <c r="G559" s="57"/>
    </row>
    <row r="560" spans="1:7">
      <c r="A560" s="269"/>
      <c r="B560" s="269"/>
      <c r="C560" s="269"/>
      <c r="D560" s="1011" t="s">
        <v>1229</v>
      </c>
      <c r="E560" s="1011"/>
      <c r="F560" s="1011"/>
      <c r="G560" s="57"/>
    </row>
    <row r="561" spans="1:7">
      <c r="A561" s="12"/>
      <c r="B561" s="12"/>
      <c r="C561" s="269"/>
      <c r="D561" s="393"/>
      <c r="G561" s="57"/>
    </row>
    <row r="562" spans="1:7">
      <c r="A562" s="269"/>
      <c r="B562" s="703" t="s">
        <v>329</v>
      </c>
      <c r="D562" s="1011" t="s">
        <v>985</v>
      </c>
      <c r="E562" s="1011"/>
      <c r="F562" s="1011"/>
      <c r="G562" s="57"/>
    </row>
    <row r="563" spans="1:7">
      <c r="A563" s="23"/>
      <c r="B563" s="699"/>
      <c r="D563" s="335"/>
    </row>
    <row r="564" spans="1:7">
      <c r="A564" s="23"/>
      <c r="B564" s="703" t="s">
        <v>329</v>
      </c>
      <c r="D564" s="1012" t="s">
        <v>1230</v>
      </c>
      <c r="E564" s="1012"/>
      <c r="F564" s="1012"/>
    </row>
    <row r="565" spans="1:7">
      <c r="A565" s="23"/>
      <c r="B565" s="699"/>
      <c r="D565" s="1012"/>
      <c r="E565" s="1012"/>
      <c r="F565" s="1012"/>
    </row>
    <row r="566" spans="1:7">
      <c r="A566" s="23"/>
      <c r="B566" s="712"/>
      <c r="D566" s="1012"/>
      <c r="E566" s="1012"/>
      <c r="F566" s="1012"/>
    </row>
    <row r="567" spans="1:7">
      <c r="A567" s="23"/>
      <c r="B567" s="699"/>
      <c r="D567" s="495"/>
    </row>
    <row r="568" spans="1:7" s="706" customFormat="1">
      <c r="A568" s="712"/>
      <c r="B568" s="703" t="s">
        <v>329</v>
      </c>
      <c r="C568" s="713"/>
      <c r="D568" s="1012" t="s">
        <v>1231</v>
      </c>
      <c r="E568" s="1012"/>
      <c r="F568" s="1012"/>
      <c r="G568" s="7"/>
    </row>
    <row r="569" spans="1:7" s="706" customFormat="1">
      <c r="A569" s="712"/>
      <c r="B569" s="712"/>
      <c r="C569" s="713"/>
      <c r="D569" s="1012"/>
      <c r="E569" s="1012"/>
      <c r="F569" s="1012"/>
      <c r="G569" s="7"/>
    </row>
    <row r="570" spans="1:7" s="706" customFormat="1">
      <c r="A570" s="712"/>
      <c r="B570" s="712"/>
      <c r="C570" s="713"/>
      <c r="D570" s="1012"/>
      <c r="E570" s="1012"/>
      <c r="F570" s="1012"/>
      <c r="G570" s="7"/>
    </row>
    <row r="571" spans="1:7" s="706" customFormat="1">
      <c r="A571" s="712"/>
      <c r="B571" s="712"/>
      <c r="C571" s="713"/>
      <c r="D571" s="1012"/>
      <c r="E571" s="1012"/>
      <c r="F571" s="1012"/>
      <c r="G571" s="7"/>
    </row>
    <row r="572" spans="1:7" s="706" customFormat="1">
      <c r="A572" s="712"/>
      <c r="B572" s="712"/>
      <c r="C572" s="713"/>
      <c r="D572" s="718"/>
      <c r="E572" s="718"/>
      <c r="F572" s="718"/>
      <c r="G572" s="7"/>
    </row>
    <row r="573" spans="1:7">
      <c r="A573" s="23"/>
      <c r="B573" s="703" t="s">
        <v>329</v>
      </c>
      <c r="D573" s="1012" t="s">
        <v>1232</v>
      </c>
      <c r="E573" s="1012"/>
      <c r="F573" s="1012"/>
    </row>
    <row r="574" spans="1:7">
      <c r="A574" s="23"/>
      <c r="B574" s="699"/>
      <c r="D574" s="1012"/>
      <c r="E574" s="1012"/>
      <c r="F574" s="1012"/>
    </row>
    <row r="575" spans="1:7">
      <c r="A575" s="23"/>
      <c r="B575" s="699"/>
      <c r="D575" s="393"/>
    </row>
    <row r="576" spans="1:7" s="706" customFormat="1">
      <c r="A576" s="712"/>
      <c r="B576" s="703" t="s">
        <v>329</v>
      </c>
      <c r="C576" s="713"/>
      <c r="D576" s="1011" t="s">
        <v>1233</v>
      </c>
      <c r="E576" s="1011"/>
      <c r="F576" s="1011"/>
      <c r="G576" s="7"/>
    </row>
    <row r="577" spans="1:7" s="706" customFormat="1">
      <c r="A577" s="712"/>
      <c r="B577" s="712"/>
      <c r="C577" s="713"/>
      <c r="D577" s="1011"/>
      <c r="E577" s="1011"/>
      <c r="F577" s="1011"/>
      <c r="G577" s="7"/>
    </row>
    <row r="578" spans="1:7" s="706" customFormat="1">
      <c r="A578" s="712"/>
      <c r="B578" s="712"/>
      <c r="C578" s="713"/>
      <c r="D578" s="393"/>
      <c r="E578" s="7"/>
      <c r="F578" s="7"/>
      <c r="G578" s="7"/>
    </row>
    <row r="579" spans="1:7" ht="14.25">
      <c r="A579" s="270"/>
      <c r="B579" s="703" t="s">
        <v>329</v>
      </c>
      <c r="D579" s="1011" t="s">
        <v>980</v>
      </c>
      <c r="E579" s="1011"/>
      <c r="F579" s="1011"/>
    </row>
    <row r="580" spans="1:7" ht="14.25">
      <c r="A580" s="270"/>
      <c r="B580" s="270"/>
      <c r="D580" s="393"/>
    </row>
    <row r="581" spans="1:7" ht="14.25">
      <c r="A581" s="270"/>
      <c r="B581" s="703" t="s">
        <v>329</v>
      </c>
      <c r="D581" s="1011" t="s">
        <v>1234</v>
      </c>
      <c r="E581" s="1011"/>
      <c r="F581" s="1011"/>
    </row>
    <row r="582" spans="1:7" ht="14.25">
      <c r="A582" s="270"/>
      <c r="B582" s="270"/>
      <c r="D582" s="1011"/>
      <c r="E582" s="1011"/>
      <c r="F582" s="1011"/>
    </row>
    <row r="583" spans="1:7">
      <c r="D583" s="1011"/>
      <c r="E583" s="1011"/>
      <c r="F583" s="1011"/>
    </row>
    <row r="584" spans="1:7">
      <c r="D584" s="1011"/>
      <c r="E584" s="1011"/>
      <c r="F584" s="1011"/>
    </row>
    <row r="585" spans="1:7" s="706" customFormat="1">
      <c r="A585" s="713"/>
      <c r="B585" s="713"/>
      <c r="C585" s="713"/>
      <c r="D585" s="1011"/>
      <c r="E585" s="1011"/>
      <c r="F585" s="1011"/>
      <c r="G585" s="7"/>
    </row>
    <row r="586" spans="1:7" s="706" customFormat="1">
      <c r="A586" s="713"/>
      <c r="B586" s="713"/>
      <c r="C586" s="713"/>
      <c r="D586" s="1011"/>
      <c r="E586" s="1011"/>
      <c r="F586" s="1011"/>
      <c r="G586" s="7"/>
    </row>
    <row r="587" spans="1:7"/>
    <row r="588" spans="1:7">
      <c r="A588" s="989" t="s">
        <v>1214</v>
      </c>
      <c r="B588" s="989"/>
      <c r="C588" s="989"/>
      <c r="D588" s="989"/>
      <c r="E588" s="989"/>
      <c r="F588" s="989"/>
      <c r="G588" s="989"/>
    </row>
    <row r="589" spans="1:7"/>
    <row r="590" spans="1:7">
      <c r="D590" s="979" t="s">
        <v>1314</v>
      </c>
      <c r="E590" s="979"/>
      <c r="F590" s="979"/>
    </row>
    <row r="591" spans="1:7">
      <c r="D591" s="980" t="s">
        <v>1315</v>
      </c>
      <c r="E591" s="980"/>
      <c r="F591" s="980"/>
    </row>
    <row r="592" spans="1:7" s="743" customFormat="1">
      <c r="A592" s="729"/>
      <c r="B592" s="729"/>
      <c r="C592" s="729"/>
      <c r="D592" s="747"/>
      <c r="E592" s="746"/>
      <c r="F592" s="746"/>
      <c r="G592" s="7"/>
    </row>
    <row r="593" spans="1:7" s="39" customFormat="1" ht="14.25">
      <c r="A593" s="420"/>
      <c r="B593" s="703" t="s">
        <v>329</v>
      </c>
      <c r="C593" s="282"/>
      <c r="D593" s="981" t="s">
        <v>1316</v>
      </c>
      <c r="E593" s="981"/>
      <c r="F593" s="981"/>
      <c r="G593" s="133"/>
    </row>
    <row r="594" spans="1:7">
      <c r="D594" s="981"/>
      <c r="E594" s="981"/>
      <c r="F594" s="981"/>
    </row>
    <row r="595" spans="1:7">
      <c r="D595" s="981"/>
      <c r="E595" s="981"/>
      <c r="F595" s="981"/>
    </row>
    <row r="596" spans="1:7"/>
    <row r="597" spans="1:7">
      <c r="A597" s="989" t="s">
        <v>1215</v>
      </c>
      <c r="B597" s="989"/>
      <c r="C597" s="989"/>
      <c r="D597" s="989"/>
      <c r="E597" s="989"/>
      <c r="F597" s="989"/>
      <c r="G597" s="989"/>
    </row>
    <row r="598" spans="1:7">
      <c r="A598" s="138"/>
      <c r="B598" s="138"/>
      <c r="G598" s="57"/>
    </row>
    <row r="599" spans="1:7">
      <c r="A599" s="266"/>
      <c r="B599" s="698"/>
      <c r="C599" s="264"/>
      <c r="D599" s="982" t="s">
        <v>1317</v>
      </c>
      <c r="E599" s="982"/>
      <c r="F599" s="982"/>
      <c r="G599" s="57"/>
    </row>
    <row r="600" spans="1:7">
      <c r="A600" s="266"/>
      <c r="B600" s="698"/>
      <c r="C600" s="264"/>
      <c r="D600" s="982"/>
      <c r="E600" s="982"/>
      <c r="F600" s="982"/>
      <c r="G600" s="57"/>
    </row>
    <row r="601" spans="1:7">
      <c r="C601" s="269"/>
      <c r="D601" s="980" t="s">
        <v>1318</v>
      </c>
      <c r="E601" s="980"/>
      <c r="F601" s="980"/>
      <c r="G601" s="57"/>
    </row>
    <row r="602" spans="1:7" s="743" customFormat="1">
      <c r="A602" s="729"/>
      <c r="B602" s="729"/>
      <c r="C602" s="744"/>
      <c r="D602" s="748"/>
      <c r="E602" s="748"/>
      <c r="F602" s="748"/>
      <c r="G602" s="57"/>
    </row>
    <row r="603" spans="1:7">
      <c r="A603" s="23"/>
      <c r="B603" s="703" t="s">
        <v>329</v>
      </c>
      <c r="D603" s="980" t="s">
        <v>467</v>
      </c>
      <c r="E603" s="980"/>
      <c r="F603" s="980"/>
      <c r="G603" s="57"/>
    </row>
    <row r="604" spans="1:7">
      <c r="C604" s="277"/>
      <c r="E604" s="12"/>
      <c r="G604" s="57"/>
    </row>
    <row r="605" spans="1:7">
      <c r="A605" s="23"/>
      <c r="B605" s="703" t="s">
        <v>329</v>
      </c>
      <c r="D605" s="983" t="s">
        <v>1319</v>
      </c>
      <c r="E605" s="983"/>
      <c r="F605" s="983"/>
      <c r="G605" s="57"/>
    </row>
    <row r="606" spans="1:7">
      <c r="D606" s="983"/>
      <c r="E606" s="983"/>
      <c r="F606" s="983"/>
      <c r="G606" s="57"/>
    </row>
    <row r="607" spans="1:7">
      <c r="D607" s="12"/>
      <c r="G607" s="57"/>
    </row>
    <row r="608" spans="1:7">
      <c r="B608" s="703" t="s">
        <v>329</v>
      </c>
      <c r="D608" s="983" t="s">
        <v>1320</v>
      </c>
      <c r="E608" s="983"/>
      <c r="F608" s="983"/>
      <c r="G608" s="57"/>
    </row>
    <row r="609" spans="1:7">
      <c r="C609" s="277"/>
      <c r="D609" s="983"/>
      <c r="E609" s="983"/>
      <c r="F609" s="983"/>
      <c r="G609" s="57"/>
    </row>
    <row r="610" spans="1:7">
      <c r="C610" s="277"/>
      <c r="G610" s="57"/>
    </row>
    <row r="611" spans="1:7">
      <c r="B611" s="703" t="s">
        <v>329</v>
      </c>
      <c r="C611" s="277"/>
      <c r="D611" s="983" t="s">
        <v>1321</v>
      </c>
      <c r="E611" s="983"/>
      <c r="F611" s="983"/>
      <c r="G611" s="57"/>
    </row>
    <row r="612" spans="1:7">
      <c r="C612" s="277"/>
      <c r="D612" s="983"/>
      <c r="E612" s="983"/>
      <c r="F612" s="983"/>
      <c r="G612" s="57"/>
    </row>
    <row r="613" spans="1:7">
      <c r="C613" s="277"/>
      <c r="G613" s="57"/>
    </row>
    <row r="614" spans="1:7">
      <c r="A614" s="989" t="s">
        <v>1216</v>
      </c>
      <c r="B614" s="989"/>
      <c r="C614" s="989"/>
      <c r="D614" s="989"/>
      <c r="E614" s="989"/>
      <c r="F614" s="989"/>
      <c r="G614" s="989"/>
    </row>
    <row r="615" spans="1:7">
      <c r="A615" s="276"/>
      <c r="B615" s="276"/>
      <c r="C615" s="276"/>
      <c r="G615" s="57"/>
    </row>
    <row r="616" spans="1:7">
      <c r="C616" s="23"/>
      <c r="D616" s="979" t="s">
        <v>1322</v>
      </c>
      <c r="E616" s="979"/>
      <c r="F616" s="979"/>
      <c r="G616" s="57"/>
    </row>
    <row r="617" spans="1:7">
      <c r="A617" s="23"/>
      <c r="B617" s="699"/>
      <c r="C617" s="274"/>
      <c r="D617" s="50"/>
      <c r="G617" s="57"/>
    </row>
    <row r="618" spans="1:7" ht="14.25">
      <c r="A618" s="270"/>
      <c r="B618" s="703" t="s">
        <v>329</v>
      </c>
      <c r="C618" s="274"/>
      <c r="D618" s="1024" t="s">
        <v>1323</v>
      </c>
      <c r="E618" s="1024"/>
      <c r="F618" s="1024"/>
      <c r="G618" s="57"/>
    </row>
    <row r="619" spans="1:7">
      <c r="C619" s="274"/>
      <c r="D619" s="1024"/>
      <c r="E619" s="1024"/>
      <c r="F619" s="1024"/>
      <c r="G619" s="57"/>
    </row>
    <row r="620" spans="1:7">
      <c r="C620" s="274"/>
      <c r="D620" s="1024"/>
      <c r="E620" s="1024"/>
      <c r="F620" s="1024"/>
      <c r="G620" s="57"/>
    </row>
    <row r="621" spans="1:7">
      <c r="C621" s="274"/>
      <c r="D621" s="1024"/>
      <c r="E621" s="1024"/>
      <c r="F621" s="1024"/>
      <c r="G621" s="57"/>
    </row>
    <row r="622" spans="1:7">
      <c r="C622" s="274"/>
      <c r="D622" s="1024"/>
      <c r="E622" s="1024"/>
      <c r="F622" s="1024"/>
      <c r="G622" s="57"/>
    </row>
    <row r="623" spans="1:7">
      <c r="C623" s="274"/>
      <c r="D623" s="1024"/>
      <c r="E623" s="1024"/>
      <c r="F623" s="1024"/>
      <c r="G623" s="57"/>
    </row>
    <row r="624" spans="1:7" s="743" customFormat="1">
      <c r="A624" s="729"/>
      <c r="B624" s="729"/>
      <c r="C624" s="274"/>
      <c r="D624" s="749"/>
      <c r="E624" s="749"/>
      <c r="F624" s="749"/>
      <c r="G624" s="57"/>
    </row>
    <row r="625" spans="1:7" ht="14.25">
      <c r="A625" s="270"/>
      <c r="B625" s="703" t="s">
        <v>329</v>
      </c>
      <c r="C625" s="274"/>
      <c r="D625" s="1024" t="s">
        <v>1324</v>
      </c>
      <c r="E625" s="1024"/>
      <c r="F625" s="1024"/>
      <c r="G625" s="57"/>
    </row>
    <row r="626" spans="1:7">
      <c r="A626" s="275"/>
      <c r="B626" s="275"/>
      <c r="C626" s="275"/>
      <c r="D626" s="1024"/>
      <c r="E626" s="1024"/>
      <c r="F626" s="1024"/>
      <c r="G626" s="57"/>
    </row>
    <row r="627" spans="1:7">
      <c r="A627" s="275"/>
      <c r="B627" s="275"/>
      <c r="C627" s="275"/>
      <c r="D627" s="154"/>
      <c r="E627" s="150"/>
      <c r="F627" s="150"/>
      <c r="G627" s="57"/>
    </row>
    <row r="628" spans="1:7" ht="14.25">
      <c r="A628" s="270"/>
      <c r="B628" s="703" t="s">
        <v>329</v>
      </c>
      <c r="C628" s="275"/>
      <c r="D628" s="981" t="s">
        <v>1325</v>
      </c>
      <c r="E628" s="981"/>
      <c r="F628" s="981"/>
      <c r="G628" s="57"/>
    </row>
    <row r="629" spans="1:7" ht="14.25">
      <c r="A629" s="270"/>
      <c r="B629" s="270"/>
      <c r="C629" s="275"/>
      <c r="D629" s="981"/>
      <c r="E629" s="981"/>
      <c r="F629" s="981"/>
      <c r="G629" s="57"/>
    </row>
    <row r="630" spans="1:7" ht="14.25">
      <c r="A630" s="270"/>
      <c r="B630" s="270"/>
      <c r="C630" s="275"/>
      <c r="D630" s="981"/>
      <c r="E630" s="981"/>
      <c r="F630" s="981"/>
      <c r="G630" s="57"/>
    </row>
    <row r="631" spans="1:7">
      <c r="A631" s="275"/>
      <c r="B631" s="275"/>
      <c r="C631" s="275"/>
      <c r="D631" s="981"/>
      <c r="E631" s="981"/>
      <c r="F631" s="981"/>
      <c r="G631" s="57"/>
    </row>
    <row r="632" spans="1:7" s="743" customFormat="1">
      <c r="A632" s="275"/>
      <c r="B632" s="275"/>
      <c r="C632" s="275"/>
      <c r="D632" s="750"/>
      <c r="E632" s="750"/>
      <c r="F632" s="750"/>
      <c r="G632" s="57"/>
    </row>
    <row r="633" spans="1:7">
      <c r="A633" s="275"/>
      <c r="B633" s="703" t="s">
        <v>329</v>
      </c>
      <c r="C633" s="275"/>
      <c r="D633" s="1029" t="s">
        <v>1326</v>
      </c>
      <c r="E633" s="1029"/>
      <c r="F633" s="1029"/>
      <c r="G633" s="57"/>
    </row>
    <row r="634" spans="1:7">
      <c r="A634" s="275"/>
      <c r="B634" s="275"/>
      <c r="C634" s="275"/>
      <c r="D634" s="751"/>
      <c r="E634" s="751"/>
      <c r="F634" s="751"/>
      <c r="G634" s="57"/>
    </row>
    <row r="635" spans="1:7">
      <c r="A635" s="989" t="s">
        <v>1217</v>
      </c>
      <c r="B635" s="989"/>
      <c r="C635" s="989"/>
      <c r="D635" s="989"/>
      <c r="E635" s="989"/>
      <c r="F635" s="989"/>
      <c r="G635" s="989"/>
    </row>
    <row r="636" spans="1:7">
      <c r="A636" s="138"/>
      <c r="B636" s="138"/>
      <c r="C636" s="275"/>
      <c r="D636" s="150"/>
      <c r="E636" s="150"/>
      <c r="F636" s="150"/>
      <c r="G636" s="57"/>
    </row>
    <row r="637" spans="1:7">
      <c r="C637" s="276"/>
      <c r="D637" s="1030" t="s">
        <v>1376</v>
      </c>
      <c r="E637" s="1030"/>
      <c r="F637" s="1030"/>
      <c r="G637" s="57"/>
    </row>
    <row r="638" spans="1:7">
      <c r="A638" s="269"/>
      <c r="B638" s="269"/>
      <c r="C638" s="269"/>
      <c r="D638" s="1031" t="s">
        <v>1377</v>
      </c>
      <c r="E638" s="1031"/>
      <c r="F638" s="1031"/>
      <c r="G638" s="57"/>
    </row>
    <row r="639" spans="1:7" s="743" customFormat="1">
      <c r="A639" s="744"/>
      <c r="B639" s="744"/>
      <c r="C639" s="744"/>
      <c r="D639" s="758"/>
      <c r="E639" s="758"/>
      <c r="F639" s="758"/>
      <c r="G639" s="57"/>
    </row>
    <row r="640" spans="1:7" ht="14.45" customHeight="1">
      <c r="A640" s="270"/>
      <c r="B640" s="703" t="s">
        <v>329</v>
      </c>
      <c r="C640" s="275"/>
      <c r="D640" s="977" t="s">
        <v>1378</v>
      </c>
      <c r="E640" s="977"/>
      <c r="F640" s="977"/>
      <c r="G640" s="57"/>
    </row>
    <row r="641" spans="1:11" ht="14.25">
      <c r="A641" s="270"/>
      <c r="B641" s="270"/>
      <c r="C641" s="275"/>
      <c r="D641" s="977"/>
      <c r="E641" s="977"/>
      <c r="F641" s="977"/>
      <c r="G641" s="57"/>
    </row>
    <row r="642" spans="1:11" ht="14.25">
      <c r="A642" s="270"/>
      <c r="B642" s="270"/>
      <c r="C642" s="275"/>
      <c r="D642" s="977"/>
      <c r="E642" s="977"/>
      <c r="F642" s="977"/>
      <c r="G642" s="57"/>
    </row>
    <row r="643" spans="1:11" ht="14.25">
      <c r="A643" s="270"/>
      <c r="B643" s="270"/>
      <c r="C643" s="275"/>
      <c r="D643" s="977"/>
      <c r="E643" s="977"/>
      <c r="F643" s="977"/>
      <c r="G643" s="57"/>
    </row>
    <row r="644" spans="1:11" s="706" customFormat="1" ht="14.25">
      <c r="A644" s="270"/>
      <c r="B644" s="270"/>
      <c r="C644" s="275"/>
      <c r="D644" s="977"/>
      <c r="E644" s="977"/>
      <c r="F644" s="977"/>
      <c r="G644" s="57"/>
    </row>
    <row r="645" spans="1:11" s="743" customFormat="1" ht="14.25">
      <c r="A645" s="738"/>
      <c r="B645" s="738"/>
      <c r="C645" s="275"/>
      <c r="D645" s="760"/>
      <c r="E645" s="760"/>
      <c r="F645" s="760"/>
      <c r="G645" s="57"/>
    </row>
    <row r="646" spans="1:11" s="706" customFormat="1" ht="14.25">
      <c r="A646" s="270"/>
      <c r="B646" s="703" t="s">
        <v>329</v>
      </c>
      <c r="C646" s="275"/>
      <c r="D646" s="1007" t="s">
        <v>1228</v>
      </c>
      <c r="E646" s="1007"/>
      <c r="F646" s="1007"/>
      <c r="G646" s="57"/>
    </row>
    <row r="647" spans="1:11" s="706" customFormat="1" ht="14.25">
      <c r="A647" s="270"/>
      <c r="B647" s="270"/>
      <c r="C647" s="275"/>
      <c r="D647" s="1008" t="s">
        <v>1379</v>
      </c>
      <c r="E647" s="1008"/>
      <c r="F647" s="1008"/>
      <c r="G647" s="57"/>
    </row>
    <row r="648" spans="1:11" s="706" customFormat="1" ht="14.25">
      <c r="A648" s="270"/>
      <c r="B648" s="270"/>
      <c r="C648" s="275"/>
      <c r="D648" s="1008"/>
      <c r="E648" s="1008"/>
      <c r="F648" s="1008"/>
      <c r="G648" s="57"/>
    </row>
    <row r="649" spans="1:11" s="706" customFormat="1" ht="14.25">
      <c r="A649" s="270"/>
      <c r="B649" s="270"/>
      <c r="C649" s="275"/>
      <c r="D649" s="1008"/>
      <c r="E649" s="1008"/>
      <c r="F649" s="1008"/>
      <c r="G649" s="57"/>
    </row>
    <row r="650" spans="1:11" s="706" customFormat="1" ht="14.25">
      <c r="A650" s="270"/>
      <c r="B650" s="270"/>
      <c r="C650" s="275"/>
      <c r="D650" s="1008"/>
      <c r="E650" s="1008"/>
      <c r="F650" s="1008"/>
      <c r="G650" s="57"/>
    </row>
    <row r="651" spans="1:11" s="706" customFormat="1" ht="14.25">
      <c r="A651" s="270"/>
      <c r="B651" s="270"/>
      <c r="C651" s="275"/>
      <c r="D651" s="1008"/>
      <c r="E651" s="1008"/>
      <c r="F651" s="1008"/>
      <c r="G651" s="57"/>
    </row>
    <row r="652" spans="1:11" s="706" customFormat="1" ht="14.25">
      <c r="A652" s="270"/>
      <c r="B652" s="270"/>
      <c r="C652" s="275"/>
      <c r="D652" s="1009" t="s">
        <v>1380</v>
      </c>
      <c r="E652" s="1009"/>
      <c r="F652" s="1009"/>
      <c r="G652" s="57"/>
    </row>
    <row r="653" spans="1:11">
      <c r="A653" s="275"/>
      <c r="B653" s="275"/>
      <c r="C653" s="275"/>
      <c r="D653" s="150"/>
      <c r="E653" s="150"/>
      <c r="F653" s="150"/>
      <c r="G653" s="57"/>
    </row>
    <row r="654" spans="1:11">
      <c r="A654" s="989" t="s">
        <v>1218</v>
      </c>
      <c r="B654" s="989"/>
      <c r="C654" s="989"/>
      <c r="D654" s="989"/>
      <c r="E654" s="989"/>
      <c r="F654" s="989"/>
      <c r="G654" s="989"/>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7" t="s">
        <v>106</v>
      </c>
      <c r="E656" s="987"/>
      <c r="F656" s="987"/>
      <c r="G656" s="57"/>
      <c r="H656" s="278"/>
      <c r="I656" s="278"/>
      <c r="J656" s="278"/>
      <c r="K656" s="278"/>
    </row>
    <row r="657" spans="1:11">
      <c r="A657" s="276"/>
      <c r="B657" s="276"/>
      <c r="C657" s="276"/>
      <c r="D657" s="987" t="s">
        <v>130</v>
      </c>
      <c r="E657" s="987"/>
      <c r="F657" s="987"/>
      <c r="G657" s="57"/>
      <c r="H657" s="278"/>
      <c r="I657" s="278"/>
      <c r="J657" s="278"/>
      <c r="K657" s="278"/>
    </row>
    <row r="658" spans="1:11">
      <c r="A658" s="269"/>
      <c r="B658" s="269"/>
      <c r="C658" s="269"/>
      <c r="D658" s="988" t="s">
        <v>1254</v>
      </c>
      <c r="E658" s="988"/>
      <c r="F658" s="988"/>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8" t="s">
        <v>981</v>
      </c>
      <c r="E660" s="988"/>
      <c r="F660" s="988"/>
      <c r="G660" s="57"/>
      <c r="H660" s="278"/>
      <c r="I660" s="278"/>
      <c r="J660" s="278"/>
      <c r="K660" s="278"/>
    </row>
    <row r="661" spans="1:11">
      <c r="A661" s="269"/>
      <c r="B661" s="269"/>
      <c r="C661" s="269"/>
      <c r="D661" s="988" t="s">
        <v>992</v>
      </c>
      <c r="E661" s="988"/>
      <c r="F661" s="988"/>
      <c r="G661" s="57"/>
      <c r="H661" s="278"/>
      <c r="I661" s="278"/>
      <c r="J661" s="278"/>
      <c r="K661" s="278"/>
    </row>
    <row r="662" spans="1:11">
      <c r="A662" s="269"/>
      <c r="B662" s="269"/>
      <c r="C662" s="269"/>
      <c r="D662" s="6"/>
      <c r="E662" s="967" t="s">
        <v>1255</v>
      </c>
      <c r="F662" s="967"/>
      <c r="G662" s="57"/>
      <c r="H662" s="278"/>
      <c r="I662" s="278"/>
      <c r="J662" s="278"/>
      <c r="K662" s="278"/>
    </row>
    <row r="663" spans="1:11">
      <c r="A663" s="269"/>
      <c r="B663" s="269"/>
      <c r="C663" s="269"/>
      <c r="D663" s="6"/>
      <c r="E663" s="967"/>
      <c r="F663" s="967"/>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3" t="s">
        <v>1256</v>
      </c>
      <c r="E665" s="963"/>
      <c r="F665" s="963"/>
      <c r="G665" s="57"/>
      <c r="H665" s="278"/>
      <c r="I665" s="278"/>
      <c r="J665" s="278"/>
      <c r="K665" s="278"/>
    </row>
    <row r="666" spans="1:11">
      <c r="A666" s="23"/>
      <c r="B666" s="699"/>
      <c r="C666" s="269"/>
      <c r="D666" s="963"/>
      <c r="E666" s="963"/>
      <c r="F666" s="963"/>
      <c r="G666" s="57"/>
      <c r="H666" s="278"/>
      <c r="I666" s="278"/>
      <c r="J666" s="278"/>
      <c r="K666" s="278"/>
    </row>
    <row r="667" spans="1:11">
      <c r="A667" s="269"/>
      <c r="B667" s="269"/>
      <c r="C667" s="269"/>
      <c r="D667" s="963"/>
      <c r="E667" s="963"/>
      <c r="F667" s="963"/>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8" t="s">
        <v>1022</v>
      </c>
      <c r="E669" s="988"/>
      <c r="F669" s="988"/>
      <c r="G669" s="57"/>
      <c r="H669" s="278"/>
      <c r="I669" s="278"/>
      <c r="J669" s="278"/>
      <c r="K669" s="278"/>
    </row>
    <row r="670" spans="1:11" ht="14.25">
      <c r="A670" s="270"/>
      <c r="B670" s="270"/>
      <c r="C670" s="269"/>
      <c r="D670" s="988" t="s">
        <v>992</v>
      </c>
      <c r="E670" s="988"/>
      <c r="F670" s="988"/>
      <c r="G670" s="57"/>
      <c r="H670" s="278"/>
      <c r="I670" s="278"/>
      <c r="J670" s="278"/>
      <c r="K670" s="278"/>
    </row>
    <row r="671" spans="1:11">
      <c r="A671" s="269"/>
      <c r="B671" s="269"/>
      <c r="C671" s="269"/>
      <c r="D671" s="6"/>
      <c r="E671" s="993" t="s">
        <v>1257</v>
      </c>
      <c r="F671" s="993"/>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6" t="s">
        <v>1267</v>
      </c>
      <c r="E673" s="986"/>
      <c r="F673" s="986"/>
      <c r="G673" s="57"/>
      <c r="H673" s="278"/>
      <c r="I673" s="278"/>
      <c r="J673" s="278"/>
      <c r="K673" s="278"/>
    </row>
    <row r="674" spans="1:11">
      <c r="A674" s="269"/>
      <c r="B674" s="269"/>
      <c r="C674" s="269"/>
      <c r="D674" s="986"/>
      <c r="E674" s="986"/>
      <c r="F674" s="986"/>
      <c r="G674" s="57"/>
      <c r="H674" s="278"/>
      <c r="I674" s="278"/>
      <c r="J674" s="278"/>
      <c r="K674" s="278"/>
    </row>
    <row r="675" spans="1:11">
      <c r="A675" s="269"/>
      <c r="B675" s="269"/>
      <c r="C675" s="269"/>
      <c r="D675" s="986"/>
      <c r="E675" s="986"/>
      <c r="F675" s="986"/>
      <c r="G675" s="57"/>
      <c r="H675" s="278"/>
      <c r="I675" s="278"/>
      <c r="J675" s="278"/>
      <c r="K675" s="278"/>
    </row>
    <row r="676" spans="1:11">
      <c r="A676" s="269"/>
      <c r="B676" s="269"/>
      <c r="C676" s="269"/>
      <c r="D676" s="986"/>
      <c r="E676" s="986"/>
      <c r="F676" s="986"/>
      <c r="G676" s="57"/>
      <c r="H676" s="278"/>
      <c r="I676" s="278"/>
      <c r="J676" s="278"/>
      <c r="K676" s="278"/>
    </row>
    <row r="677" spans="1:11">
      <c r="A677" s="269"/>
      <c r="B677" s="269"/>
      <c r="C677" s="269"/>
      <c r="D677" s="986"/>
      <c r="E677" s="986"/>
      <c r="F677" s="986"/>
      <c r="G677" s="57"/>
      <c r="H677" s="278"/>
      <c r="I677" s="278"/>
      <c r="J677" s="278"/>
      <c r="K677" s="278"/>
    </row>
    <row r="678" spans="1:11" s="39" customFormat="1">
      <c r="A678" s="504"/>
      <c r="B678" s="504"/>
      <c r="C678" s="504"/>
      <c r="D678" s="986"/>
      <c r="E678" s="986"/>
      <c r="F678" s="986"/>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6" t="s">
        <v>1258</v>
      </c>
      <c r="E680" s="986"/>
      <c r="F680" s="986"/>
      <c r="G680" s="57"/>
      <c r="H680" s="278"/>
      <c r="I680" s="278"/>
      <c r="J680" s="278"/>
      <c r="K680" s="278"/>
    </row>
    <row r="681" spans="1:11">
      <c r="A681" s="269"/>
      <c r="B681" s="269"/>
      <c r="C681" s="269"/>
      <c r="D681" s="986"/>
      <c r="E681" s="986"/>
      <c r="F681" s="986"/>
      <c r="G681" s="57"/>
      <c r="H681" s="278"/>
      <c r="I681" s="278"/>
      <c r="J681" s="278"/>
      <c r="K681" s="278"/>
    </row>
    <row r="682" spans="1:11">
      <c r="A682" s="269"/>
      <c r="B682" s="269"/>
      <c r="C682" s="269"/>
      <c r="D682" s="986"/>
      <c r="E682" s="986"/>
      <c r="F682" s="986"/>
      <c r="G682" s="57"/>
      <c r="H682" s="278"/>
      <c r="I682" s="278"/>
      <c r="J682" s="278"/>
      <c r="K682" s="278"/>
    </row>
    <row r="683" spans="1:11" ht="15" customHeight="1">
      <c r="A683" s="269"/>
      <c r="B683" s="269"/>
      <c r="C683" s="269"/>
      <c r="D683" s="986"/>
      <c r="E683" s="986"/>
      <c r="F683" s="986"/>
      <c r="G683" s="57"/>
      <c r="H683" s="278"/>
      <c r="I683" s="278"/>
      <c r="J683" s="278"/>
      <c r="K683" s="278"/>
    </row>
    <row r="684" spans="1:11" ht="15" customHeight="1">
      <c r="A684" s="269"/>
      <c r="B684" s="269"/>
      <c r="C684" s="269"/>
      <c r="D684" s="986"/>
      <c r="E684" s="986"/>
      <c r="F684" s="986"/>
      <c r="G684" s="57"/>
      <c r="H684" s="278"/>
      <c r="I684" s="278"/>
      <c r="J684" s="278"/>
      <c r="K684" s="278"/>
    </row>
    <row r="685" spans="1:11">
      <c r="A685" s="269"/>
      <c r="B685" s="269"/>
      <c r="C685" s="269"/>
      <c r="D685" s="986"/>
      <c r="E685" s="986"/>
      <c r="F685" s="986"/>
      <c r="G685" s="57"/>
      <c r="H685" s="278"/>
      <c r="I685" s="278"/>
      <c r="J685" s="278"/>
      <c r="K685" s="278"/>
    </row>
    <row r="686" spans="1:11">
      <c r="A686" s="269"/>
      <c r="B686" s="269"/>
      <c r="C686" s="269"/>
      <c r="D686" s="986"/>
      <c r="E686" s="986"/>
      <c r="F686" s="986"/>
      <c r="G686" s="57"/>
      <c r="H686" s="278"/>
      <c r="I686" s="278"/>
      <c r="J686" s="278"/>
      <c r="K686" s="278"/>
    </row>
    <row r="687" spans="1:11">
      <c r="A687" s="269"/>
      <c r="B687" s="269"/>
      <c r="C687" s="269"/>
      <c r="D687" s="986"/>
      <c r="E687" s="986"/>
      <c r="F687" s="986"/>
      <c r="G687" s="57"/>
      <c r="H687" s="278"/>
      <c r="I687" s="278"/>
      <c r="J687" s="278"/>
      <c r="K687" s="278"/>
    </row>
    <row r="688" spans="1:11" ht="15" customHeight="1">
      <c r="A688" s="269"/>
      <c r="B688" s="269"/>
      <c r="C688" s="269"/>
      <c r="D688" s="986"/>
      <c r="E688" s="986"/>
      <c r="F688" s="986"/>
      <c r="G688" s="57"/>
      <c r="H688" s="278"/>
      <c r="I688" s="278"/>
      <c r="J688" s="278"/>
      <c r="K688" s="278"/>
    </row>
    <row r="689" spans="1:11">
      <c r="A689" s="269"/>
      <c r="B689" s="269"/>
      <c r="C689" s="269"/>
      <c r="D689" s="986"/>
      <c r="E689" s="986"/>
      <c r="F689" s="986"/>
      <c r="G689" s="57"/>
      <c r="H689" s="278"/>
      <c r="I689" s="278"/>
      <c r="J689" s="278"/>
      <c r="K689" s="278"/>
    </row>
    <row r="690" spans="1:11">
      <c r="A690" s="269"/>
      <c r="B690" s="269"/>
      <c r="C690" s="269"/>
      <c r="D690" s="986"/>
      <c r="E690" s="986"/>
      <c r="F690" s="986"/>
      <c r="G690" s="57"/>
      <c r="H690" s="278"/>
      <c r="I690" s="278"/>
      <c r="J690" s="278"/>
      <c r="K690" s="278"/>
    </row>
    <row r="691" spans="1:11">
      <c r="A691" s="269"/>
      <c r="B691" s="269"/>
      <c r="C691" s="269"/>
      <c r="D691" s="986"/>
      <c r="E691" s="986"/>
      <c r="F691" s="986"/>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6" t="s">
        <v>1268</v>
      </c>
      <c r="E693" s="986"/>
      <c r="F693" s="986"/>
      <c r="G693" s="57"/>
      <c r="H693" s="278"/>
      <c r="I693" s="278"/>
      <c r="J693" s="278"/>
      <c r="K693" s="278"/>
    </row>
    <row r="694" spans="1:11">
      <c r="A694" s="269"/>
      <c r="B694" s="269"/>
      <c r="C694" s="269"/>
      <c r="D694" s="986"/>
      <c r="E694" s="986"/>
      <c r="F694" s="986"/>
      <c r="G694" s="57"/>
      <c r="H694" s="278"/>
      <c r="I694" s="278"/>
      <c r="J694" s="278"/>
      <c r="K694" s="278"/>
    </row>
    <row r="695" spans="1:11">
      <c r="A695" s="269"/>
      <c r="B695" s="269"/>
      <c r="C695" s="269"/>
      <c r="D695" s="986"/>
      <c r="E695" s="986"/>
      <c r="F695" s="986"/>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6" t="s">
        <v>1265</v>
      </c>
      <c r="E697" s="986"/>
      <c r="F697" s="986"/>
      <c r="G697" s="57"/>
      <c r="H697" s="278"/>
      <c r="I697" s="278"/>
      <c r="J697" s="278"/>
      <c r="K697" s="278"/>
    </row>
    <row r="698" spans="1:11" s="706" customFormat="1">
      <c r="A698" s="269"/>
      <c r="B698" s="269"/>
      <c r="C698" s="269"/>
      <c r="D698" s="986"/>
      <c r="E698" s="986"/>
      <c r="F698" s="986"/>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6" t="s">
        <v>1266</v>
      </c>
      <c r="E700" s="986"/>
      <c r="F700" s="986"/>
      <c r="G700" s="57"/>
      <c r="H700" s="278"/>
      <c r="I700" s="278"/>
      <c r="J700" s="278"/>
      <c r="K700" s="278"/>
    </row>
    <row r="701" spans="1:11" s="706" customFormat="1">
      <c r="A701" s="269"/>
      <c r="B701" s="269"/>
      <c r="C701" s="269"/>
      <c r="D701" s="986"/>
      <c r="E701" s="986"/>
      <c r="F701" s="986"/>
      <c r="G701" s="57"/>
      <c r="H701" s="278"/>
      <c r="I701" s="278"/>
      <c r="J701" s="278"/>
      <c r="K701" s="278"/>
    </row>
    <row r="702" spans="1:11" s="706" customFormat="1">
      <c r="A702" s="269"/>
      <c r="B702" s="269"/>
      <c r="C702" s="269"/>
      <c r="D702" s="986"/>
      <c r="E702" s="986"/>
      <c r="F702" s="986"/>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6" t="s">
        <v>1259</v>
      </c>
      <c r="E704" s="986"/>
      <c r="F704" s="986"/>
      <c r="G704" s="57"/>
      <c r="H704" s="278"/>
      <c r="I704" s="278"/>
      <c r="J704" s="278"/>
      <c r="K704" s="278"/>
    </row>
    <row r="705" spans="1:11">
      <c r="A705" s="269"/>
      <c r="B705" s="269"/>
      <c r="C705" s="269"/>
      <c r="D705" s="986"/>
      <c r="E705" s="986"/>
      <c r="F705" s="986"/>
      <c r="G705" s="57"/>
      <c r="H705" s="278"/>
      <c r="I705" s="278"/>
      <c r="J705" s="278"/>
      <c r="K705" s="278"/>
    </row>
    <row r="706" spans="1:11">
      <c r="A706" s="269"/>
      <c r="B706" s="269"/>
      <c r="C706" s="269"/>
      <c r="D706" s="986"/>
      <c r="E706" s="986"/>
      <c r="F706" s="986"/>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6" t="s">
        <v>1260</v>
      </c>
      <c r="E708" s="986"/>
      <c r="F708" s="986"/>
      <c r="G708" s="57"/>
      <c r="H708" s="278"/>
      <c r="I708" s="278"/>
      <c r="J708" s="278"/>
      <c r="K708" s="278"/>
    </row>
    <row r="709" spans="1:11">
      <c r="A709" s="269"/>
      <c r="B709" s="269"/>
      <c r="C709" s="269"/>
      <c r="D709" s="986"/>
      <c r="E709" s="986"/>
      <c r="F709" s="986"/>
      <c r="G709" s="57"/>
      <c r="H709" s="278"/>
      <c r="I709" s="278"/>
      <c r="J709" s="278"/>
      <c r="K709" s="278"/>
    </row>
    <row r="710" spans="1:11">
      <c r="A710" s="269"/>
      <c r="B710" s="269"/>
      <c r="C710" s="269"/>
      <c r="D710" s="986"/>
      <c r="E710" s="986"/>
      <c r="F710" s="986"/>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3" t="s">
        <v>1261</v>
      </c>
      <c r="E712" s="963"/>
      <c r="F712" s="963"/>
      <c r="G712" s="57"/>
      <c r="H712" s="278"/>
      <c r="I712" s="278"/>
      <c r="J712" s="278"/>
      <c r="K712" s="278"/>
    </row>
    <row r="713" spans="1:11">
      <c r="A713" s="269"/>
      <c r="B713" s="269"/>
      <c r="C713" s="269"/>
      <c r="D713" s="963"/>
      <c r="E713" s="963"/>
      <c r="F713" s="963"/>
      <c r="G713" s="57"/>
      <c r="H713" s="278"/>
      <c r="I713" s="278"/>
      <c r="J713" s="278"/>
      <c r="K713" s="278"/>
    </row>
    <row r="714" spans="1:11">
      <c r="A714" s="269"/>
      <c r="B714" s="269"/>
      <c r="C714" s="269"/>
      <c r="D714" s="963"/>
      <c r="E714" s="963"/>
      <c r="F714" s="963"/>
      <c r="G714" s="57"/>
      <c r="H714" s="278"/>
      <c r="I714" s="278"/>
      <c r="J714" s="278"/>
      <c r="K714" s="278"/>
    </row>
    <row r="715" spans="1:11">
      <c r="A715" s="269"/>
      <c r="B715" s="269"/>
      <c r="C715" s="269"/>
      <c r="D715" s="963"/>
      <c r="E715" s="963"/>
      <c r="F715" s="963"/>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6" t="s">
        <v>1394</v>
      </c>
      <c r="E717" s="986"/>
      <c r="F717" s="986"/>
      <c r="G717" s="57"/>
      <c r="H717" s="278"/>
      <c r="I717" s="278"/>
      <c r="J717" s="278"/>
      <c r="K717" s="278"/>
    </row>
    <row r="718" spans="1:11">
      <c r="A718" s="269"/>
      <c r="B718" s="269"/>
      <c r="C718" s="269"/>
      <c r="D718" s="986"/>
      <c r="E718" s="986"/>
      <c r="F718" s="986"/>
      <c r="G718" s="57"/>
      <c r="H718" s="278"/>
      <c r="I718" s="278"/>
      <c r="J718" s="278"/>
      <c r="K718" s="278"/>
    </row>
    <row r="719" spans="1:11">
      <c r="A719" s="269"/>
      <c r="B719" s="269"/>
      <c r="C719" s="269"/>
      <c r="D719" s="986"/>
      <c r="E719" s="986"/>
      <c r="F719" s="986"/>
      <c r="G719" s="57"/>
      <c r="H719" s="278"/>
      <c r="I719" s="278"/>
      <c r="J719" s="278"/>
      <c r="K719" s="278"/>
    </row>
    <row r="720" spans="1:11">
      <c r="A720" s="269"/>
      <c r="B720" s="269"/>
      <c r="C720" s="269"/>
      <c r="D720" s="986"/>
      <c r="E720" s="986"/>
      <c r="F720" s="986"/>
      <c r="G720" s="57"/>
      <c r="H720" s="278"/>
      <c r="I720" s="278"/>
      <c r="J720" s="278"/>
      <c r="K720" s="278"/>
    </row>
    <row r="721" spans="1:11">
      <c r="A721" s="269"/>
      <c r="B721" s="269"/>
      <c r="C721" s="269"/>
      <c r="D721" s="986"/>
      <c r="E721" s="986"/>
      <c r="F721" s="986"/>
      <c r="G721" s="57"/>
      <c r="H721" s="278"/>
      <c r="I721" s="278"/>
      <c r="J721" s="278"/>
      <c r="K721" s="278"/>
    </row>
    <row r="722" spans="1:11">
      <c r="A722" s="269"/>
      <c r="B722" s="269"/>
      <c r="C722" s="269"/>
      <c r="D722" s="986"/>
      <c r="E722" s="986"/>
      <c r="F722" s="986"/>
      <c r="G722" s="57"/>
      <c r="H722" s="278"/>
      <c r="I722" s="278"/>
      <c r="J722" s="278"/>
      <c r="K722" s="278"/>
    </row>
    <row r="723" spans="1:11">
      <c r="A723" s="269"/>
      <c r="B723" s="269"/>
      <c r="C723" s="269"/>
      <c r="D723" s="986"/>
      <c r="E723" s="986"/>
      <c r="F723" s="986"/>
      <c r="G723" s="57"/>
      <c r="H723" s="278"/>
      <c r="I723" s="278"/>
      <c r="J723" s="278"/>
      <c r="K723" s="278"/>
    </row>
    <row r="724" spans="1:11">
      <c r="A724" s="269"/>
      <c r="B724" s="269"/>
      <c r="C724" s="269"/>
      <c r="D724" s="997" t="s">
        <v>1262</v>
      </c>
      <c r="E724" s="997"/>
      <c r="F724" s="997"/>
      <c r="G724" s="57"/>
      <c r="H724" s="278"/>
      <c r="I724" s="278"/>
      <c r="J724" s="278"/>
      <c r="K724" s="278"/>
    </row>
    <row r="725" spans="1:11" s="706" customFormat="1">
      <c r="A725" s="269"/>
      <c r="B725" s="269"/>
      <c r="C725" s="269"/>
      <c r="D725" s="557"/>
      <c r="E725" s="7"/>
      <c r="F725" s="7"/>
      <c r="G725" s="57"/>
      <c r="H725" s="278"/>
      <c r="I725" s="278"/>
      <c r="J725" s="278"/>
      <c r="K725" s="278"/>
    </row>
    <row r="726" spans="1:11">
      <c r="A726" s="990" t="s">
        <v>1219</v>
      </c>
      <c r="B726" s="990"/>
      <c r="C726" s="990"/>
      <c r="D726" s="990"/>
      <c r="E726" s="990"/>
      <c r="F726" s="990"/>
      <c r="G726" s="990"/>
      <c r="H726" s="278"/>
      <c r="I726" s="278"/>
      <c r="J726" s="278"/>
      <c r="K726" s="278"/>
    </row>
    <row r="727" spans="1:11">
      <c r="A727" s="269"/>
      <c r="B727" s="269"/>
      <c r="C727" s="269"/>
      <c r="D727" s="272"/>
      <c r="G727" s="280"/>
      <c r="H727" s="278"/>
      <c r="I727" s="278"/>
      <c r="J727" s="278"/>
      <c r="K727" s="278"/>
    </row>
    <row r="728" spans="1:11" ht="13.35" customHeight="1">
      <c r="C728" s="269"/>
      <c r="D728" s="1005" t="s">
        <v>1235</v>
      </c>
      <c r="E728" s="1005"/>
      <c r="F728" s="1005"/>
      <c r="G728" s="280"/>
      <c r="H728" s="278"/>
      <c r="I728" s="278"/>
      <c r="J728" s="278"/>
      <c r="K728" s="278"/>
    </row>
    <row r="729" spans="1:11">
      <c r="A729" s="269"/>
      <c r="B729" s="269"/>
      <c r="C729" s="269"/>
      <c r="D729" s="992" t="s">
        <v>1236</v>
      </c>
      <c r="E729" s="992"/>
      <c r="F729" s="992"/>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3" t="s">
        <v>1237</v>
      </c>
      <c r="E731" s="963"/>
      <c r="F731" s="963"/>
      <c r="G731" s="280"/>
      <c r="H731" s="281"/>
      <c r="I731" s="281"/>
      <c r="J731" s="281"/>
      <c r="K731" s="281"/>
    </row>
    <row r="732" spans="1:11" s="39" customFormat="1" ht="10.5" customHeight="1">
      <c r="A732" s="135"/>
      <c r="B732" s="700"/>
      <c r="C732" s="135"/>
      <c r="D732" s="963"/>
      <c r="E732" s="963"/>
      <c r="F732" s="963"/>
      <c r="G732" s="280"/>
      <c r="H732" s="281"/>
      <c r="I732" s="281"/>
      <c r="J732" s="281"/>
      <c r="K732" s="281"/>
    </row>
    <row r="733" spans="1:11" s="39" customFormat="1">
      <c r="A733" s="135"/>
      <c r="B733" s="700"/>
      <c r="C733" s="135"/>
      <c r="D733" s="963"/>
      <c r="E733" s="963"/>
      <c r="F733" s="963"/>
      <c r="G733" s="280"/>
      <c r="H733" s="281"/>
      <c r="I733" s="281"/>
      <c r="J733" s="281"/>
      <c r="K733" s="281"/>
    </row>
    <row r="734" spans="1:11">
      <c r="D734" s="963"/>
      <c r="E734" s="963"/>
      <c r="F734" s="963"/>
      <c r="G734" s="280"/>
      <c r="H734" s="278"/>
      <c r="I734" s="278"/>
      <c r="J734" s="278"/>
      <c r="K734" s="278"/>
    </row>
    <row r="735" spans="1:11">
      <c r="A735" s="282"/>
      <c r="B735" s="282"/>
      <c r="C735" s="282"/>
      <c r="D735" s="963"/>
      <c r="E735" s="963"/>
      <c r="F735" s="963"/>
      <c r="G735" s="284"/>
      <c r="H735" s="278"/>
      <c r="I735" s="278"/>
      <c r="J735" s="278"/>
      <c r="K735" s="278"/>
    </row>
    <row r="736" spans="1:11" ht="15.6" customHeight="1">
      <c r="A736" s="282"/>
      <c r="B736" s="282"/>
      <c r="C736" s="282"/>
      <c r="D736" s="963"/>
      <c r="E736" s="963"/>
      <c r="F736" s="963"/>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5" t="s">
        <v>1238</v>
      </c>
      <c r="E738" s="965"/>
      <c r="F738" s="965"/>
      <c r="G738" s="321"/>
    </row>
    <row r="739" spans="1:11" s="426" customFormat="1">
      <c r="A739" s="425"/>
      <c r="B739" s="425"/>
      <c r="C739" s="425"/>
      <c r="D739" s="965"/>
      <c r="E739" s="965"/>
      <c r="F739" s="965"/>
      <c r="G739" s="321"/>
    </row>
    <row r="740" spans="1:11" s="426" customFormat="1">
      <c r="A740" s="425"/>
      <c r="B740" s="425"/>
      <c r="C740" s="425"/>
      <c r="D740" s="965"/>
      <c r="E740" s="965"/>
      <c r="F740" s="965"/>
      <c r="G740" s="321"/>
    </row>
    <row r="741" spans="1:11" s="426" customFormat="1">
      <c r="A741" s="425"/>
      <c r="B741" s="425"/>
      <c r="C741" s="425"/>
      <c r="D741" s="965"/>
      <c r="E741" s="965"/>
      <c r="F741" s="965"/>
      <c r="G741" s="321"/>
    </row>
    <row r="742" spans="1:11" s="426" customFormat="1">
      <c r="A742" s="425"/>
      <c r="B742" s="425"/>
      <c r="C742" s="425"/>
      <c r="D742" s="393"/>
      <c r="E742" s="321"/>
      <c r="F742" s="321"/>
      <c r="G742" s="321"/>
    </row>
    <row r="743" spans="1:11" s="426" customFormat="1" ht="14.25">
      <c r="A743" s="270"/>
      <c r="B743" s="703" t="s">
        <v>329</v>
      </c>
      <c r="C743" s="425"/>
      <c r="D743" s="1006" t="s">
        <v>1239</v>
      </c>
      <c r="E743" s="1006"/>
      <c r="F743" s="1006"/>
      <c r="G743" s="321"/>
    </row>
    <row r="744" spans="1:11" s="426" customFormat="1">
      <c r="A744" s="425"/>
      <c r="B744" s="425"/>
      <c r="C744" s="425"/>
      <c r="D744" s="1006"/>
      <c r="E744" s="1006"/>
      <c r="F744" s="1006"/>
      <c r="G744" s="321"/>
    </row>
    <row r="745" spans="1:11" s="426" customFormat="1">
      <c r="A745" s="425"/>
      <c r="B745" s="425"/>
      <c r="C745" s="425"/>
      <c r="D745" s="1006"/>
      <c r="E745" s="1006"/>
      <c r="F745" s="1006"/>
      <c r="G745" s="321"/>
    </row>
    <row r="746" spans="1:11">
      <c r="A746" s="282"/>
      <c r="B746" s="282"/>
      <c r="C746" s="282"/>
      <c r="D746" s="393"/>
      <c r="E746" s="283"/>
      <c r="F746" s="283"/>
      <c r="G746" s="284"/>
      <c r="H746" s="278"/>
      <c r="I746" s="278"/>
      <c r="J746" s="278"/>
      <c r="K746" s="278"/>
    </row>
    <row r="747" spans="1:11" ht="14.25">
      <c r="A747" s="270"/>
      <c r="B747" s="703" t="s">
        <v>329</v>
      </c>
      <c r="C747" s="282"/>
      <c r="D747" s="965" t="s">
        <v>1240</v>
      </c>
      <c r="E747" s="965"/>
      <c r="F747" s="965"/>
      <c r="G747" s="284"/>
      <c r="H747" s="278"/>
      <c r="I747" s="278"/>
      <c r="J747" s="278"/>
      <c r="K747" s="278"/>
    </row>
    <row r="748" spans="1:11">
      <c r="A748" s="282"/>
      <c r="B748" s="282"/>
      <c r="C748" s="282"/>
      <c r="D748" s="965"/>
      <c r="E748" s="965"/>
      <c r="F748" s="965"/>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5" t="s">
        <v>1241</v>
      </c>
      <c r="E750" s="965"/>
      <c r="F750" s="965"/>
      <c r="G750" s="284"/>
      <c r="H750" s="278"/>
      <c r="I750" s="278"/>
      <c r="J750" s="278"/>
      <c r="K750" s="278"/>
    </row>
    <row r="751" spans="1:11" s="706" customFormat="1">
      <c r="A751" s="282"/>
      <c r="B751" s="282"/>
      <c r="C751" s="282"/>
      <c r="D751" s="965"/>
      <c r="E751" s="965"/>
      <c r="F751" s="965"/>
      <c r="G751" s="284"/>
      <c r="H751" s="278"/>
      <c r="I751" s="278"/>
      <c r="J751" s="278"/>
      <c r="K751" s="278"/>
    </row>
    <row r="752" spans="1:11" s="706" customFormat="1">
      <c r="A752" s="282"/>
      <c r="B752" s="282"/>
      <c r="C752" s="282"/>
      <c r="D752" s="965"/>
      <c r="E752" s="965"/>
      <c r="F752" s="965"/>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00" t="s">
        <v>1242</v>
      </c>
      <c r="B754" s="1000"/>
      <c r="C754" s="1000"/>
      <c r="D754" s="1000"/>
      <c r="E754" s="1000"/>
      <c r="F754" s="1000"/>
      <c r="G754" s="1000"/>
    </row>
    <row r="755" spans="1:11">
      <c r="A755" s="269"/>
      <c r="B755" s="269"/>
      <c r="C755" s="269"/>
      <c r="D755" s="285"/>
      <c r="F755" s="150"/>
      <c r="G755" s="280"/>
    </row>
    <row r="756" spans="1:11">
      <c r="A756" s="282"/>
      <c r="B756" s="282"/>
      <c r="C756" s="459"/>
      <c r="D756" s="1001" t="s">
        <v>1226</v>
      </c>
      <c r="E756" s="1001"/>
      <c r="F756" s="1001"/>
      <c r="G756" s="280"/>
    </row>
    <row r="757" spans="1:11">
      <c r="A757" s="523"/>
      <c r="B757" s="523"/>
      <c r="C757" s="522"/>
      <c r="D757" s="1002" t="s">
        <v>1243</v>
      </c>
      <c r="E757" s="1002"/>
      <c r="F757" s="1002"/>
      <c r="G757" s="280"/>
    </row>
    <row r="758" spans="1:11">
      <c r="A758" s="282"/>
      <c r="B758" s="282"/>
      <c r="C758" s="459"/>
      <c r="D758" s="717"/>
      <c r="E758" s="717"/>
      <c r="F758" s="717"/>
      <c r="G758" s="280"/>
    </row>
    <row r="759" spans="1:11" ht="14.25">
      <c r="A759" s="270"/>
      <c r="B759" s="703" t="s">
        <v>329</v>
      </c>
      <c r="C759" s="459"/>
      <c r="D759" s="1003" t="s">
        <v>1104</v>
      </c>
      <c r="E759" s="1003"/>
      <c r="F759" s="1003"/>
      <c r="G759" s="280"/>
    </row>
    <row r="760" spans="1:11">
      <c r="A760" s="282"/>
      <c r="B760" s="282"/>
      <c r="C760" s="459"/>
      <c r="D760" s="716"/>
      <c r="E760" s="1004" t="s">
        <v>1227</v>
      </c>
      <c r="F760" s="1004"/>
      <c r="G760" s="280"/>
    </row>
    <row r="761" spans="1:11">
      <c r="A761" s="276"/>
      <c r="B761" s="276"/>
      <c r="C761" s="276"/>
      <c r="D761" s="138"/>
      <c r="F761" s="57"/>
      <c r="G761" s="280"/>
    </row>
    <row r="762" spans="1:11">
      <c r="A762" s="998" t="s">
        <v>485</v>
      </c>
      <c r="B762" s="998"/>
      <c r="C762" s="998"/>
      <c r="D762" s="998"/>
      <c r="E762" s="998"/>
      <c r="F762" s="998"/>
      <c r="G762" s="998"/>
    </row>
    <row r="763" spans="1:11">
      <c r="A763" s="264"/>
      <c r="B763" s="697"/>
      <c r="C763" s="275"/>
      <c r="D763" s="280"/>
      <c r="E763" s="280"/>
      <c r="F763" s="280"/>
      <c r="G763" s="280"/>
    </row>
    <row r="764" spans="1:11">
      <c r="A764" s="138"/>
      <c r="B764" s="999" t="s">
        <v>1103</v>
      </c>
      <c r="C764" s="999"/>
      <c r="D764" s="999"/>
      <c r="E764" s="999"/>
      <c r="F764" s="999"/>
      <c r="G764" s="280"/>
    </row>
    <row r="765" spans="1:11">
      <c r="A765" s="23"/>
      <c r="B765" s="699"/>
      <c r="G765" s="280"/>
    </row>
    <row r="766" spans="1:11">
      <c r="A766" s="998" t="s">
        <v>486</v>
      </c>
      <c r="B766" s="998"/>
      <c r="C766" s="998"/>
      <c r="D766" s="998"/>
      <c r="E766" s="998"/>
      <c r="F766" s="998"/>
      <c r="G766" s="998"/>
    </row>
    <row r="767" spans="1:11">
      <c r="A767" s="264"/>
      <c r="B767" s="697"/>
      <c r="C767" s="264"/>
      <c r="D767" s="272"/>
      <c r="G767" s="280"/>
    </row>
    <row r="768" spans="1:11">
      <c r="A768" s="138"/>
      <c r="B768" s="995" t="s">
        <v>484</v>
      </c>
      <c r="C768" s="995"/>
      <c r="D768" s="995"/>
      <c r="E768" s="995"/>
      <c r="F768" s="995"/>
      <c r="G768" s="280"/>
    </row>
    <row r="769" spans="1:7" ht="14.25">
      <c r="A769" s="270"/>
      <c r="B769" s="270"/>
      <c r="D769" s="138"/>
      <c r="E769" s="138"/>
      <c r="F769" s="280"/>
      <c r="G769" s="280"/>
    </row>
    <row r="770" spans="1:7">
      <c r="A770" s="998" t="s">
        <v>487</v>
      </c>
      <c r="B770" s="998"/>
      <c r="C770" s="998"/>
      <c r="D770" s="998"/>
      <c r="E770" s="998"/>
      <c r="F770" s="998"/>
      <c r="G770" s="998"/>
    </row>
    <row r="771" spans="1:7">
      <c r="C771" s="269"/>
      <c r="D771" s="268"/>
      <c r="E771" s="138"/>
      <c r="F771" s="280"/>
      <c r="G771" s="280"/>
    </row>
    <row r="772" spans="1:7">
      <c r="A772" s="138"/>
      <c r="B772" s="995" t="s">
        <v>484</v>
      </c>
      <c r="C772" s="995"/>
      <c r="D772" s="995"/>
      <c r="E772" s="995"/>
      <c r="F772" s="995"/>
      <c r="G772" s="280"/>
    </row>
    <row r="773" spans="1:7">
      <c r="A773" s="138"/>
      <c r="B773" s="138"/>
      <c r="C773" s="275"/>
      <c r="D773" s="280"/>
      <c r="E773" s="280"/>
      <c r="F773" s="280"/>
      <c r="G773" s="280"/>
    </row>
    <row r="774" spans="1:7">
      <c r="A774" s="998" t="s">
        <v>488</v>
      </c>
      <c r="B774" s="998"/>
      <c r="C774" s="998"/>
      <c r="D774" s="998"/>
      <c r="E774" s="998"/>
      <c r="F774" s="998"/>
      <c r="G774" s="998"/>
    </row>
    <row r="775" spans="1:7">
      <c r="A775" s="138"/>
      <c r="B775" s="138"/>
    </row>
    <row r="776" spans="1:7">
      <c r="A776" s="138"/>
      <c r="B776" s="995" t="s">
        <v>484</v>
      </c>
      <c r="C776" s="995"/>
      <c r="D776" s="995"/>
      <c r="E776" s="995"/>
      <c r="F776" s="995"/>
    </row>
    <row r="777" spans="1:7">
      <c r="A777" s="275"/>
      <c r="B777" s="275"/>
      <c r="C777" s="275"/>
      <c r="D777" s="267"/>
      <c r="F777" s="280"/>
    </row>
    <row r="778" spans="1:7">
      <c r="A778" s="998" t="s">
        <v>489</v>
      </c>
      <c r="B778" s="998"/>
      <c r="C778" s="998"/>
      <c r="D778" s="998"/>
      <c r="E778" s="998"/>
      <c r="F778" s="998"/>
      <c r="G778" s="998"/>
    </row>
    <row r="779" spans="1:7">
      <c r="A779" s="138"/>
      <c r="B779" s="138"/>
    </row>
    <row r="780" spans="1:7">
      <c r="A780" s="138"/>
      <c r="B780" s="995" t="s">
        <v>484</v>
      </c>
      <c r="C780" s="995"/>
      <c r="D780" s="995"/>
      <c r="E780" s="995"/>
      <c r="F780" s="995"/>
    </row>
    <row r="781" spans="1:7">
      <c r="A781" s="275"/>
      <c r="B781" s="275"/>
      <c r="C781" s="275"/>
      <c r="D781" s="267"/>
      <c r="F781" s="280"/>
    </row>
    <row r="782" spans="1:7">
      <c r="A782" s="998" t="s">
        <v>490</v>
      </c>
      <c r="B782" s="998"/>
      <c r="C782" s="998"/>
      <c r="D782" s="998"/>
      <c r="E782" s="998"/>
      <c r="F782" s="998"/>
      <c r="G782" s="998"/>
    </row>
    <row r="783" spans="1:7">
      <c r="A783" s="138"/>
      <c r="B783" s="138"/>
    </row>
    <row r="784" spans="1:7">
      <c r="A784" s="138"/>
      <c r="B784" s="995" t="s">
        <v>484</v>
      </c>
      <c r="C784" s="995"/>
      <c r="D784" s="995"/>
      <c r="E784" s="995"/>
      <c r="F784" s="995"/>
    </row>
    <row r="785" spans="1:7">
      <c r="A785" s="274"/>
      <c r="B785" s="274"/>
      <c r="C785" s="274"/>
      <c r="D785" s="286"/>
      <c r="E785" s="57"/>
      <c r="F785" s="57"/>
      <c r="G785" s="57"/>
    </row>
    <row r="786" spans="1:7">
      <c r="A786" s="998" t="s">
        <v>200</v>
      </c>
      <c r="B786" s="998"/>
      <c r="C786" s="998"/>
      <c r="D786" s="998"/>
      <c r="E786" s="998"/>
      <c r="F786" s="998"/>
      <c r="G786" s="998"/>
    </row>
    <row r="787" spans="1:7">
      <c r="A787" s="138"/>
      <c r="B787" s="138"/>
    </row>
    <row r="788" spans="1:7">
      <c r="A788" s="138"/>
      <c r="B788" s="995" t="s">
        <v>484</v>
      </c>
      <c r="C788" s="995"/>
      <c r="D788" s="995"/>
      <c r="E788" s="995"/>
      <c r="F788" s="995"/>
    </row>
    <row r="789" spans="1:7">
      <c r="A789" s="138"/>
      <c r="B789" s="138"/>
      <c r="D789" s="267"/>
    </row>
    <row r="790" spans="1:7">
      <c r="A790" s="998" t="s">
        <v>968</v>
      </c>
      <c r="B790" s="998"/>
      <c r="C790" s="998"/>
      <c r="D790" s="998"/>
      <c r="E790" s="998"/>
      <c r="F790" s="998"/>
      <c r="G790" s="998"/>
    </row>
    <row r="791" spans="1:7">
      <c r="A791" s="138"/>
      <c r="B791" s="138"/>
    </row>
    <row r="792" spans="1:7">
      <c r="A792" s="138"/>
      <c r="B792" s="995" t="s">
        <v>484</v>
      </c>
      <c r="C792" s="995"/>
      <c r="D792" s="995"/>
      <c r="E792" s="995"/>
      <c r="F792" s="995"/>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6"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45" t="s">
        <v>1474</v>
      </c>
      <c r="B2" s="1046"/>
      <c r="C2" s="1046"/>
      <c r="D2" s="1046"/>
      <c r="E2" s="1046"/>
      <c r="F2" s="1046"/>
      <c r="G2" s="1046"/>
      <c r="H2" s="1046"/>
      <c r="I2" s="1046"/>
      <c r="J2" s="1046"/>
    </row>
    <row r="3" spans="1:10" ht="15.75">
      <c r="A3" s="1050" t="s">
        <v>699</v>
      </c>
      <c r="B3" s="1051"/>
      <c r="C3" s="1051"/>
      <c r="D3" s="1051"/>
      <c r="E3" s="1051"/>
      <c r="F3" s="1051"/>
      <c r="G3" s="1051"/>
      <c r="H3" s="1051"/>
      <c r="I3" s="1051"/>
      <c r="J3" s="1051"/>
    </row>
    <row r="4" spans="1:10" ht="15">
      <c r="A4" s="1052" t="s">
        <v>1560</v>
      </c>
      <c r="B4" s="1051"/>
      <c r="C4" s="1051"/>
      <c r="D4" s="1051"/>
      <c r="E4" s="1051"/>
      <c r="F4" s="1051"/>
      <c r="G4" s="1051"/>
      <c r="H4" s="1051"/>
      <c r="I4" s="1051"/>
      <c r="J4" s="1051"/>
    </row>
    <row r="5" spans="1:10" ht="12.75"/>
    <row r="6" spans="1:10" ht="12.75">
      <c r="A6" s="1047" t="s">
        <v>1599</v>
      </c>
      <c r="B6" s="1048"/>
      <c r="C6" s="1048"/>
      <c r="D6" s="1048"/>
      <c r="E6" s="1048"/>
      <c r="F6" s="1048"/>
      <c r="G6" s="1048"/>
      <c r="H6" s="1048"/>
      <c r="I6" s="1048"/>
      <c r="J6" s="1048"/>
    </row>
    <row r="7" spans="1:10" ht="12.75">
      <c r="A7" s="1048"/>
      <c r="B7" s="1048"/>
      <c r="C7" s="1048"/>
      <c r="D7" s="1048"/>
      <c r="E7" s="1048"/>
      <c r="F7" s="1048"/>
      <c r="G7" s="1048"/>
      <c r="H7" s="1048"/>
      <c r="I7" s="1048"/>
      <c r="J7" s="1048"/>
    </row>
    <row r="8" spans="1:10" ht="12.75">
      <c r="A8" s="1048"/>
      <c r="B8" s="1048"/>
      <c r="C8" s="1048"/>
      <c r="D8" s="1048"/>
      <c r="E8" s="1048"/>
      <c r="F8" s="1048"/>
      <c r="G8" s="1048"/>
      <c r="H8" s="1048"/>
      <c r="I8" s="1048"/>
      <c r="J8" s="1048"/>
    </row>
    <row r="9" spans="1:10" ht="30" customHeight="1">
      <c r="A9" s="1048"/>
      <c r="B9" s="1048"/>
      <c r="C9" s="1048"/>
      <c r="D9" s="1048"/>
      <c r="E9" s="1048"/>
      <c r="F9" s="1048"/>
      <c r="G9" s="1048"/>
      <c r="H9" s="1048"/>
      <c r="I9" s="1048"/>
      <c r="J9" s="1048"/>
    </row>
    <row r="10" spans="1:10" ht="12.75">
      <c r="A10" s="796"/>
      <c r="B10" s="796"/>
      <c r="C10" s="796"/>
      <c r="D10" s="796"/>
      <c r="E10" s="796"/>
      <c r="F10" s="796"/>
      <c r="G10" s="796"/>
      <c r="H10" s="796"/>
      <c r="I10" s="796"/>
      <c r="J10" s="796"/>
    </row>
    <row r="11" spans="1:10" ht="12.75">
      <c r="A11" s="1053" t="s">
        <v>1435</v>
      </c>
      <c r="B11" s="1054"/>
      <c r="C11" s="1054"/>
      <c r="D11" s="1054"/>
      <c r="E11" s="1054"/>
      <c r="F11" s="1054"/>
      <c r="G11" s="1054"/>
      <c r="H11" s="1054"/>
      <c r="I11" s="1054"/>
      <c r="J11" s="1054"/>
    </row>
    <row r="12" spans="1:10" ht="12.75">
      <c r="A12" s="1054"/>
      <c r="B12" s="1054"/>
      <c r="C12" s="1054"/>
      <c r="D12" s="1054"/>
      <c r="E12" s="1054"/>
      <c r="F12" s="1054"/>
      <c r="G12" s="1054"/>
      <c r="H12" s="1054"/>
      <c r="I12" s="1054"/>
      <c r="J12" s="1054"/>
    </row>
    <row r="13" spans="1:10" ht="12.75">
      <c r="A13" s="1054"/>
      <c r="B13" s="1054"/>
      <c r="C13" s="1054"/>
      <c r="D13" s="1054"/>
      <c r="E13" s="1054"/>
      <c r="F13" s="1054"/>
      <c r="G13" s="1054"/>
      <c r="H13" s="1054"/>
      <c r="I13" s="1054"/>
      <c r="J13" s="1054"/>
    </row>
    <row r="14" spans="1:10" ht="12.75"/>
    <row r="15" spans="1:10" ht="12.75" customHeight="1">
      <c r="A15" s="1055" t="s">
        <v>1529</v>
      </c>
      <c r="B15" s="1055"/>
      <c r="C15" s="1055"/>
      <c r="D15" s="1055"/>
      <c r="E15" s="1055"/>
      <c r="F15" s="1055"/>
      <c r="G15" s="1055"/>
      <c r="H15" s="1055"/>
      <c r="I15" s="1055"/>
      <c r="J15" s="1055"/>
    </row>
    <row r="16" spans="1:10" ht="12.75">
      <c r="A16" s="1055"/>
      <c r="B16" s="1055"/>
      <c r="C16" s="1055"/>
      <c r="D16" s="1055"/>
      <c r="E16" s="1055"/>
      <c r="F16" s="1055"/>
      <c r="G16" s="1055"/>
      <c r="H16" s="1055"/>
      <c r="I16" s="1055"/>
      <c r="J16" s="1055"/>
    </row>
    <row r="17" spans="1:10" ht="12.75">
      <c r="A17" s="1055"/>
      <c r="B17" s="1055"/>
      <c r="C17" s="1055"/>
      <c r="D17" s="1055"/>
      <c r="E17" s="1055"/>
      <c r="F17" s="1055"/>
      <c r="G17" s="1055"/>
      <c r="H17" s="1055"/>
      <c r="I17" s="1055"/>
      <c r="J17" s="1055"/>
    </row>
    <row r="18" spans="1:10" ht="12.75">
      <c r="A18" s="1056"/>
      <c r="B18" s="1056"/>
      <c r="C18" s="1056"/>
      <c r="D18" s="1056"/>
      <c r="E18" s="1056"/>
      <c r="F18" s="1056"/>
      <c r="G18" s="1056"/>
      <c r="H18" s="1056"/>
      <c r="I18" s="1056"/>
      <c r="J18" s="1056"/>
    </row>
    <row r="19" spans="1:10" ht="12.75">
      <c r="A19" s="1056"/>
      <c r="B19" s="1056"/>
      <c r="C19" s="1056"/>
      <c r="D19" s="1056"/>
      <c r="E19" s="1056"/>
      <c r="F19" s="1056"/>
      <c r="G19" s="1056"/>
      <c r="H19" s="1056"/>
      <c r="I19" s="1056"/>
      <c r="J19" s="1056"/>
    </row>
    <row r="20" spans="1:10" ht="12.75">
      <c r="A20" s="1056"/>
      <c r="B20" s="1056"/>
      <c r="C20" s="1056"/>
      <c r="D20" s="1056"/>
      <c r="E20" s="1056"/>
      <c r="F20" s="1056"/>
      <c r="G20" s="1056"/>
      <c r="H20" s="1056"/>
      <c r="I20" s="1056"/>
      <c r="J20" s="1056"/>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7" t="s">
        <v>1437</v>
      </c>
      <c r="B23" s="1051"/>
      <c r="C23" s="1051"/>
      <c r="D23" s="1051"/>
      <c r="E23" s="1051"/>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7" t="s">
        <v>1438</v>
      </c>
      <c r="B60" s="1048"/>
      <c r="C60" s="1048"/>
      <c r="D60" s="1048"/>
      <c r="E60" s="1048"/>
      <c r="F60" s="1048"/>
      <c r="G60" s="1048"/>
      <c r="H60" s="1048"/>
      <c r="I60" s="1048"/>
      <c r="J60" s="1048"/>
    </row>
    <row r="61" spans="1:10" ht="12.75">
      <c r="A61" s="1048"/>
      <c r="B61" s="1048"/>
      <c r="C61" s="1048"/>
      <c r="D61" s="1048"/>
      <c r="E61" s="1048"/>
      <c r="F61" s="1048"/>
      <c r="G61" s="1048"/>
      <c r="H61" s="1048"/>
      <c r="I61" s="1048"/>
      <c r="J61" s="1048"/>
    </row>
    <row r="62" spans="1:10" ht="12.75">
      <c r="A62" s="1048"/>
      <c r="B62" s="1048"/>
      <c r="C62" s="1048"/>
      <c r="D62" s="1048"/>
      <c r="E62" s="1048"/>
      <c r="F62" s="1048"/>
      <c r="G62" s="1048"/>
      <c r="H62" s="1048"/>
      <c r="I62" s="1048"/>
      <c r="J62" s="1048"/>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9" t="s">
        <v>1439</v>
      </c>
      <c r="B75" s="1049"/>
      <c r="C75" s="1049"/>
      <c r="D75" s="1049"/>
      <c r="E75" s="1049"/>
      <c r="F75" s="1049"/>
      <c r="G75" s="1049"/>
      <c r="H75" s="1049"/>
      <c r="I75" s="1049"/>
    </row>
    <row r="76" spans="1:9" ht="12.75">
      <c r="A76" s="971" t="s">
        <v>1133</v>
      </c>
      <c r="B76" s="971"/>
      <c r="C76" s="971"/>
      <c r="D76" s="971"/>
      <c r="E76" s="971"/>
    </row>
    <row r="77" spans="1:9" ht="12.75">
      <c r="A77" s="971" t="s">
        <v>1440</v>
      </c>
      <c r="B77" s="971"/>
      <c r="C77" s="971"/>
      <c r="D77" s="971"/>
      <c r="E77" s="971"/>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78" t="s">
        <v>1561</v>
      </c>
      <c r="B2" s="1078"/>
      <c r="C2" s="1079"/>
      <c r="D2" s="1079"/>
      <c r="E2" s="1079"/>
      <c r="F2" s="1079"/>
      <c r="G2" s="1079"/>
    </row>
    <row r="3" spans="1:9">
      <c r="A3" s="1085" t="s">
        <v>1564</v>
      </c>
      <c r="B3" s="1085"/>
      <c r="C3" s="1086"/>
      <c r="D3" s="1086"/>
      <c r="E3" s="1086"/>
      <c r="F3" s="1086"/>
      <c r="G3" s="1086"/>
      <c r="I3" s="717" t="s">
        <v>1200</v>
      </c>
    </row>
    <row r="4" spans="1:9">
      <c r="A4" s="1082" t="s">
        <v>1563</v>
      </c>
      <c r="B4" s="1082"/>
      <c r="C4" s="1087"/>
      <c r="D4" s="1087"/>
      <c r="E4" s="1087"/>
      <c r="F4" s="1087"/>
      <c r="G4" s="1087"/>
      <c r="I4" s="717"/>
    </row>
    <row r="5" spans="1:9" s="816" customFormat="1">
      <c r="A5" s="1082"/>
      <c r="B5" s="1082"/>
      <c r="C5" s="1083"/>
      <c r="D5" s="1083"/>
      <c r="E5" s="1083"/>
      <c r="F5" s="1083"/>
      <c r="G5" s="1083"/>
      <c r="I5" s="717" t="s">
        <v>1201</v>
      </c>
    </row>
    <row r="6" spans="1:9" s="816" customFormat="1">
      <c r="A6" s="1080" t="s">
        <v>1296</v>
      </c>
      <c r="B6" s="1080"/>
      <c r="C6" s="1081"/>
      <c r="D6" s="1081"/>
      <c r="E6" s="1081"/>
      <c r="F6" s="1081"/>
      <c r="G6" s="1081"/>
    </row>
    <row r="7" spans="1:9" s="816" customFormat="1">
      <c r="A7" s="1080" t="s">
        <v>1297</v>
      </c>
      <c r="B7" s="1080"/>
      <c r="C7" s="1081"/>
      <c r="D7" s="1081"/>
      <c r="E7" s="1081"/>
      <c r="F7" s="1081"/>
      <c r="G7" s="1081"/>
    </row>
    <row r="8" spans="1:9">
      <c r="A8" s="817"/>
      <c r="B8" s="817"/>
      <c r="C8" s="818"/>
      <c r="D8" s="818"/>
      <c r="E8" s="818"/>
      <c r="F8" s="818"/>
    </row>
    <row r="9" spans="1:9">
      <c r="A9" s="1019" t="s">
        <v>1299</v>
      </c>
      <c r="B9" s="1019"/>
      <c r="C9" s="1019"/>
      <c r="D9" s="1019"/>
      <c r="E9" s="1019"/>
      <c r="F9" s="1019"/>
      <c r="G9" s="1019"/>
    </row>
    <row r="10" spans="1:9">
      <c r="A10" s="818"/>
      <c r="B10" s="818"/>
      <c r="E10" s="819"/>
    </row>
    <row r="11" spans="1:9" ht="13.7" customHeight="1">
      <c r="C11" s="818"/>
      <c r="D11" s="1067" t="s">
        <v>1298</v>
      </c>
      <c r="E11" s="1067"/>
      <c r="F11" s="1067"/>
    </row>
    <row r="12" spans="1:9">
      <c r="C12" s="818"/>
      <c r="D12" s="1067"/>
      <c r="E12" s="1067"/>
      <c r="F12" s="1067"/>
    </row>
    <row r="13" spans="1:9">
      <c r="A13" s="820"/>
      <c r="B13" s="820"/>
      <c r="C13" s="820"/>
      <c r="D13" s="1029" t="s">
        <v>1281</v>
      </c>
      <c r="E13" s="1029"/>
      <c r="F13" s="1029"/>
    </row>
    <row r="14" spans="1:9">
      <c r="A14" s="820"/>
      <c r="B14" s="820"/>
      <c r="C14" s="820"/>
      <c r="D14" s="821"/>
    </row>
    <row r="15" spans="1:9" ht="14.25">
      <c r="A15" s="822"/>
      <c r="B15" s="823" t="s">
        <v>329</v>
      </c>
      <c r="C15" s="824"/>
      <c r="D15" s="1024" t="s">
        <v>1282</v>
      </c>
      <c r="E15" s="1024"/>
      <c r="F15" s="1024"/>
    </row>
    <row r="16" spans="1:9">
      <c r="A16" s="820"/>
      <c r="B16" s="820"/>
      <c r="C16" s="824"/>
      <c r="D16" s="1024"/>
      <c r="E16" s="1024"/>
      <c r="F16" s="1024"/>
    </row>
    <row r="17" spans="1:7">
      <c r="A17" s="820"/>
      <c r="B17" s="820"/>
      <c r="C17" s="824"/>
      <c r="D17" s="1024"/>
      <c r="E17" s="1024"/>
      <c r="F17" s="1024"/>
    </row>
    <row r="18" spans="1:7">
      <c r="A18" s="820"/>
      <c r="B18" s="820"/>
      <c r="C18" s="820"/>
    </row>
    <row r="19" spans="1:7" ht="14.25">
      <c r="A19" s="822"/>
      <c r="B19" s="823" t="s">
        <v>329</v>
      </c>
      <c r="D19" s="1003" t="s">
        <v>1283</v>
      </c>
      <c r="E19" s="1003"/>
      <c r="F19" s="1003"/>
    </row>
    <row r="20" spans="1:7" ht="14.25">
      <c r="A20" s="822"/>
      <c r="B20" s="822"/>
      <c r="D20" s="825"/>
    </row>
    <row r="21" spans="1:7" ht="14.25">
      <c r="A21" s="822"/>
      <c r="B21" s="823" t="s">
        <v>329</v>
      </c>
      <c r="D21" s="1024" t="s">
        <v>1284</v>
      </c>
      <c r="E21" s="1024"/>
      <c r="F21" s="1024"/>
    </row>
    <row r="22" spans="1:7" ht="14.25">
      <c r="A22" s="822"/>
      <c r="B22" s="822"/>
      <c r="D22" s="1024"/>
      <c r="E22" s="1024"/>
      <c r="F22" s="1024"/>
    </row>
    <row r="23" spans="1:7"/>
    <row r="24" spans="1:7" ht="14.25">
      <c r="A24" s="822"/>
      <c r="B24" s="823" t="s">
        <v>329</v>
      </c>
      <c r="D24" s="1059" t="s">
        <v>1285</v>
      </c>
      <c r="E24" s="1059"/>
      <c r="F24" s="1059"/>
    </row>
    <row r="25" spans="1:7">
      <c r="D25" s="1059"/>
      <c r="E25" s="1059"/>
      <c r="F25" s="1059"/>
    </row>
    <row r="26" spans="1:7">
      <c r="D26" s="1059"/>
      <c r="E26" s="1059"/>
      <c r="F26" s="1059"/>
    </row>
    <row r="27" spans="1:7">
      <c r="D27" s="1059"/>
      <c r="E27" s="1059"/>
      <c r="F27" s="1059"/>
    </row>
    <row r="28" spans="1:7">
      <c r="D28" s="1059"/>
      <c r="E28" s="1059"/>
      <c r="F28" s="1059"/>
    </row>
    <row r="29" spans="1:7" s="816" customFormat="1">
      <c r="A29" s="826"/>
      <c r="B29" s="826"/>
      <c r="C29" s="826"/>
      <c r="D29" s="757"/>
      <c r="E29" s="827"/>
      <c r="F29" s="827"/>
      <c r="G29" s="827"/>
    </row>
    <row r="30" spans="1:7" s="816" customFormat="1">
      <c r="A30" s="826"/>
      <c r="B30" s="823" t="s">
        <v>329</v>
      </c>
      <c r="C30" s="826"/>
      <c r="D30" s="981" t="s">
        <v>1286</v>
      </c>
      <c r="E30" s="981"/>
      <c r="F30" s="981"/>
      <c r="G30" s="827"/>
    </row>
    <row r="31" spans="1:7" s="816" customFormat="1">
      <c r="A31" s="826"/>
      <c r="B31" s="826"/>
      <c r="C31" s="826"/>
      <c r="D31" s="981"/>
      <c r="E31" s="981"/>
      <c r="F31" s="981"/>
      <c r="G31" s="827"/>
    </row>
    <row r="32" spans="1:7" ht="14.25">
      <c r="A32" s="822"/>
      <c r="B32" s="822"/>
      <c r="D32" s="828"/>
    </row>
    <row r="33" spans="1:6" ht="14.45" customHeight="1">
      <c r="A33" s="822"/>
      <c r="B33" s="823" t="s">
        <v>329</v>
      </c>
      <c r="D33" s="981" t="s">
        <v>1475</v>
      </c>
      <c r="E33" s="981"/>
      <c r="F33" s="981"/>
    </row>
    <row r="34" spans="1:6" ht="14.25">
      <c r="A34" s="822"/>
      <c r="B34" s="822"/>
      <c r="D34" s="981"/>
      <c r="E34" s="981"/>
      <c r="F34" s="981"/>
    </row>
    <row r="35" spans="1:6" ht="14.25">
      <c r="A35" s="822"/>
      <c r="B35" s="822"/>
      <c r="D35" s="981"/>
      <c r="E35" s="981"/>
      <c r="F35" s="981"/>
    </row>
    <row r="36" spans="1:6" ht="14.25">
      <c r="A36" s="822"/>
      <c r="B36" s="822"/>
      <c r="D36" s="981"/>
      <c r="E36" s="981"/>
      <c r="F36" s="981"/>
    </row>
    <row r="37" spans="1:6" ht="14.25">
      <c r="A37" s="822"/>
      <c r="B37" s="822"/>
      <c r="D37" s="815"/>
    </row>
    <row r="38" spans="1:6" ht="14.25">
      <c r="A38" s="822"/>
      <c r="B38" s="823" t="s">
        <v>329</v>
      </c>
      <c r="D38" s="981" t="s">
        <v>1288</v>
      </c>
      <c r="E38" s="981"/>
      <c r="F38" s="981"/>
    </row>
    <row r="39" spans="1:6" ht="14.25">
      <c r="A39" s="822"/>
      <c r="B39" s="822"/>
      <c r="D39" s="981"/>
      <c r="E39" s="981"/>
      <c r="F39" s="981"/>
    </row>
    <row r="40" spans="1:6" ht="14.25">
      <c r="A40" s="822"/>
      <c r="B40" s="822"/>
      <c r="D40" s="981"/>
      <c r="E40" s="981"/>
      <c r="F40" s="981"/>
    </row>
    <row r="41" spans="1:6" ht="14.25">
      <c r="A41" s="822"/>
      <c r="B41" s="822"/>
      <c r="D41" s="981"/>
      <c r="E41" s="981"/>
      <c r="F41" s="981"/>
    </row>
    <row r="42" spans="1:6" ht="14.25">
      <c r="A42" s="822"/>
      <c r="B42" s="822"/>
      <c r="D42" s="981"/>
      <c r="E42" s="981"/>
      <c r="F42" s="981"/>
    </row>
    <row r="43" spans="1:6" ht="14.25">
      <c r="A43" s="822"/>
      <c r="B43" s="822"/>
      <c r="D43" s="805"/>
      <c r="E43" s="805"/>
      <c r="F43" s="805"/>
    </row>
    <row r="44" spans="1:6" ht="14.25">
      <c r="A44" s="822"/>
      <c r="B44" s="823" t="s">
        <v>329</v>
      </c>
      <c r="D44" s="981" t="s">
        <v>1289</v>
      </c>
      <c r="E44" s="981"/>
      <c r="F44" s="981"/>
    </row>
    <row r="45" spans="1:6" ht="14.25">
      <c r="A45" s="822"/>
      <c r="B45" s="822"/>
      <c r="D45" s="981"/>
      <c r="E45" s="981"/>
      <c r="F45" s="981"/>
    </row>
    <row r="46" spans="1:6" ht="14.25">
      <c r="A46" s="822"/>
      <c r="B46" s="822"/>
      <c r="D46" s="981"/>
      <c r="E46" s="981"/>
      <c r="F46" s="981"/>
    </row>
    <row r="47" spans="1:6" ht="23.25" customHeight="1">
      <c r="A47" s="822"/>
      <c r="B47" s="822"/>
      <c r="D47" s="981"/>
      <c r="E47" s="981"/>
      <c r="F47" s="981"/>
    </row>
    <row r="48" spans="1:6" ht="14.25">
      <c r="A48" s="822"/>
      <c r="B48" s="822"/>
      <c r="D48" s="810"/>
    </row>
    <row r="49" spans="1:7" ht="14.45" customHeight="1">
      <c r="A49" s="822"/>
      <c r="B49" s="823" t="s">
        <v>329</v>
      </c>
      <c r="D49" s="981" t="s">
        <v>1290</v>
      </c>
      <c r="E49" s="981"/>
      <c r="F49" s="981"/>
    </row>
    <row r="50" spans="1:7" ht="14.25">
      <c r="A50" s="822"/>
      <c r="B50" s="822"/>
      <c r="D50" s="981"/>
      <c r="E50" s="981"/>
      <c r="F50" s="981"/>
    </row>
    <row r="51" spans="1:7" ht="14.25">
      <c r="A51" s="822"/>
      <c r="B51" s="822"/>
      <c r="D51" s="981"/>
      <c r="E51" s="981"/>
      <c r="F51" s="981"/>
    </row>
    <row r="52" spans="1:7" s="642" customFormat="1" ht="14.25">
      <c r="A52" s="822"/>
      <c r="B52" s="822"/>
      <c r="C52" s="829"/>
      <c r="D52" s="827"/>
      <c r="E52" s="717"/>
      <c r="F52" s="717"/>
      <c r="G52" s="717"/>
    </row>
    <row r="53" spans="1:7" s="642" customFormat="1" ht="14.25">
      <c r="A53" s="830"/>
      <c r="B53" s="823" t="s">
        <v>329</v>
      </c>
      <c r="C53" s="831"/>
      <c r="D53" s="981" t="s">
        <v>1291</v>
      </c>
      <c r="E53" s="981"/>
      <c r="F53" s="981"/>
      <c r="G53" s="717"/>
    </row>
    <row r="54" spans="1:7" s="642" customFormat="1" ht="14.25">
      <c r="A54" s="830"/>
      <c r="B54" s="830"/>
      <c r="C54" s="831"/>
      <c r="D54" s="981"/>
      <c r="E54" s="981"/>
      <c r="F54" s="981"/>
      <c r="G54" s="717"/>
    </row>
    <row r="55" spans="1:7" s="816" customFormat="1">
      <c r="A55" s="826"/>
      <c r="B55" s="826"/>
      <c r="C55" s="826"/>
      <c r="D55" s="757"/>
      <c r="E55" s="827"/>
      <c r="F55" s="827"/>
      <c r="G55" s="827"/>
    </row>
    <row r="56" spans="1:7" ht="14.25">
      <c r="A56" s="822"/>
      <c r="B56" s="823" t="s">
        <v>329</v>
      </c>
      <c r="D56" s="981" t="s">
        <v>1292</v>
      </c>
      <c r="E56" s="981"/>
      <c r="F56" s="981"/>
    </row>
    <row r="57" spans="1:7">
      <c r="D57" s="981"/>
      <c r="E57" s="981"/>
      <c r="F57" s="981"/>
    </row>
    <row r="58" spans="1:7">
      <c r="D58" s="981"/>
      <c r="E58" s="981"/>
      <c r="F58" s="981"/>
    </row>
    <row r="59" spans="1:7">
      <c r="D59" s="717"/>
    </row>
    <row r="60" spans="1:7" ht="14.25">
      <c r="A60" s="822"/>
      <c r="B60" s="823" t="s">
        <v>329</v>
      </c>
      <c r="D60" s="981" t="s">
        <v>1293</v>
      </c>
      <c r="E60" s="981"/>
      <c r="F60" s="981"/>
    </row>
    <row r="61" spans="1:7">
      <c r="D61" s="981"/>
      <c r="E61" s="981"/>
      <c r="F61" s="981"/>
    </row>
    <row r="62" spans="1:7"/>
    <row r="63" spans="1:7" ht="14.25">
      <c r="A63" s="822"/>
      <c r="B63" s="823" t="s">
        <v>329</v>
      </c>
      <c r="D63" s="981" t="s">
        <v>1294</v>
      </c>
      <c r="E63" s="981"/>
      <c r="F63" s="981"/>
    </row>
    <row r="64" spans="1:7">
      <c r="D64" s="981"/>
      <c r="E64" s="981"/>
      <c r="F64" s="981"/>
    </row>
    <row r="65" spans="1:7">
      <c r="D65" s="981"/>
      <c r="E65" s="981"/>
      <c r="F65" s="981"/>
    </row>
    <row r="66" spans="1:7">
      <c r="D66" s="815"/>
    </row>
    <row r="67" spans="1:7" ht="14.25">
      <c r="A67" s="822"/>
      <c r="B67" s="823" t="s">
        <v>329</v>
      </c>
      <c r="D67" s="1024" t="s">
        <v>1295</v>
      </c>
      <c r="E67" s="1024"/>
      <c r="F67" s="1024"/>
    </row>
    <row r="68" spans="1:7">
      <c r="D68" s="1024"/>
      <c r="E68" s="1024"/>
      <c r="F68" s="1024"/>
    </row>
    <row r="69" spans="1:7" ht="14.25">
      <c r="A69" s="822"/>
      <c r="B69" s="822"/>
      <c r="D69" s="825"/>
    </row>
    <row r="70" spans="1:7">
      <c r="A70" s="989" t="s">
        <v>1202</v>
      </c>
      <c r="B70" s="989"/>
      <c r="C70" s="989"/>
      <c r="D70" s="989"/>
      <c r="E70" s="989"/>
      <c r="F70" s="989"/>
      <c r="G70" s="989"/>
    </row>
    <row r="71" spans="1:7"/>
    <row r="72" spans="1:7">
      <c r="C72" s="832"/>
      <c r="D72" s="1066" t="s">
        <v>1300</v>
      </c>
      <c r="E72" s="1066"/>
      <c r="F72" s="1066"/>
    </row>
    <row r="73" spans="1:7">
      <c r="A73" s="825"/>
      <c r="B73" s="825"/>
      <c r="D73" s="1024" t="s">
        <v>1327</v>
      </c>
      <c r="E73" s="1024"/>
      <c r="F73" s="1024"/>
    </row>
    <row r="74" spans="1:7">
      <c r="A74" s="825"/>
      <c r="B74" s="825"/>
    </row>
    <row r="75" spans="1:7" ht="13.7" customHeight="1">
      <c r="A75" s="822"/>
      <c r="B75" s="823" t="s">
        <v>329</v>
      </c>
      <c r="D75" s="1024" t="s">
        <v>1528</v>
      </c>
      <c r="E75" s="1024"/>
      <c r="F75" s="1024"/>
    </row>
    <row r="76" spans="1:7" ht="14.25">
      <c r="A76" s="822"/>
      <c r="B76" s="822"/>
      <c r="D76" s="1024"/>
      <c r="E76" s="1024"/>
      <c r="F76" s="1024"/>
    </row>
    <row r="77" spans="1:7" ht="14.25">
      <c r="A77" s="822"/>
      <c r="B77" s="822"/>
      <c r="D77" s="1024"/>
      <c r="E77" s="1024"/>
      <c r="F77" s="1024"/>
    </row>
    <row r="78" spans="1:7" ht="14.25">
      <c r="A78" s="822"/>
      <c r="B78" s="822"/>
      <c r="D78" s="1024"/>
      <c r="E78" s="1024"/>
      <c r="F78" s="1024"/>
    </row>
    <row r="79" spans="1:7" ht="14.25">
      <c r="A79" s="822"/>
      <c r="B79" s="822"/>
      <c r="D79" s="1024"/>
      <c r="E79" s="1024"/>
      <c r="F79" s="1024"/>
    </row>
    <row r="80" spans="1:7" ht="14.25">
      <c r="A80" s="822"/>
      <c r="B80" s="822"/>
      <c r="D80" s="1024"/>
      <c r="E80" s="1024"/>
      <c r="F80" s="1024"/>
    </row>
    <row r="81" spans="1:6" ht="14.25">
      <c r="A81" s="822"/>
      <c r="B81" s="822"/>
      <c r="D81" s="1024"/>
      <c r="E81" s="1024"/>
      <c r="F81" s="1024"/>
    </row>
    <row r="82" spans="1:6" ht="14.25">
      <c r="A82" s="822"/>
      <c r="B82" s="822"/>
      <c r="D82" s="1024"/>
      <c r="E82" s="1024"/>
      <c r="F82" s="1024"/>
    </row>
    <row r="83" spans="1:6" s="815" customFormat="1" ht="14.25">
      <c r="A83" s="822"/>
      <c r="B83" s="822"/>
      <c r="C83" s="813"/>
      <c r="D83" s="1024"/>
      <c r="E83" s="1024"/>
      <c r="F83" s="1024"/>
    </row>
    <row r="84" spans="1:6" s="815" customFormat="1" ht="14.45" customHeight="1">
      <c r="A84" s="822"/>
      <c r="B84" s="823" t="s">
        <v>329</v>
      </c>
      <c r="C84" s="813"/>
      <c r="D84" s="1024" t="s">
        <v>1447</v>
      </c>
      <c r="E84" s="1024"/>
      <c r="F84" s="1024"/>
    </row>
    <row r="85" spans="1:6" s="815" customFormat="1" ht="14.25">
      <c r="A85" s="822"/>
      <c r="B85" s="822"/>
      <c r="C85" s="813"/>
      <c r="D85" s="1024"/>
      <c r="E85" s="1024"/>
      <c r="F85" s="1024"/>
    </row>
    <row r="86" spans="1:6" s="815" customFormat="1" ht="14.25">
      <c r="A86" s="822"/>
      <c r="B86" s="822"/>
      <c r="C86" s="813"/>
      <c r="D86" s="1024"/>
      <c r="E86" s="1024"/>
      <c r="F86" s="1024"/>
    </row>
    <row r="87" spans="1:6" s="815" customFormat="1" ht="14.25">
      <c r="A87" s="822"/>
      <c r="B87" s="822"/>
      <c r="C87" s="813"/>
      <c r="D87" s="1024"/>
      <c r="E87" s="1024"/>
      <c r="F87" s="1024"/>
    </row>
    <row r="88" spans="1:6" s="815" customFormat="1" ht="14.25">
      <c r="A88" s="822"/>
      <c r="B88" s="822"/>
      <c r="C88" s="813"/>
      <c r="D88" s="1024"/>
      <c r="E88" s="1024"/>
      <c r="F88" s="1024"/>
    </row>
    <row r="89" spans="1:6" s="815" customFormat="1" ht="14.25">
      <c r="A89" s="822"/>
      <c r="B89" s="822"/>
      <c r="C89" s="813"/>
      <c r="D89" s="1024"/>
      <c r="E89" s="1024"/>
      <c r="F89" s="1024"/>
    </row>
    <row r="90" spans="1:6" s="815" customFormat="1" ht="14.25">
      <c r="A90" s="822"/>
      <c r="B90" s="822"/>
      <c r="C90" s="813"/>
      <c r="D90" s="1024"/>
      <c r="E90" s="1024"/>
      <c r="F90" s="1024"/>
    </row>
    <row r="91" spans="1:6" s="815" customFormat="1" ht="14.25">
      <c r="A91" s="822"/>
      <c r="B91" s="822"/>
      <c r="C91" s="813"/>
      <c r="D91" s="1024"/>
      <c r="E91" s="1024"/>
      <c r="F91" s="1024"/>
    </row>
    <row r="92" spans="1:6" s="815" customFormat="1" ht="14.25">
      <c r="A92" s="822"/>
      <c r="B92" s="822"/>
      <c r="C92" s="813"/>
      <c r="D92" s="1024"/>
      <c r="E92" s="1024"/>
      <c r="F92" s="1024"/>
    </row>
    <row r="93" spans="1:6" s="815" customFormat="1" ht="14.25">
      <c r="A93" s="822"/>
      <c r="B93" s="822"/>
      <c r="C93" s="813"/>
      <c r="D93" s="1024"/>
      <c r="E93" s="1024"/>
      <c r="F93" s="1024"/>
    </row>
    <row r="94" spans="1:6" s="815" customFormat="1" ht="14.25">
      <c r="A94" s="822"/>
      <c r="B94" s="822"/>
      <c r="C94" s="813"/>
      <c r="D94" s="1024"/>
      <c r="E94" s="1024"/>
      <c r="F94" s="1024"/>
    </row>
    <row r="95" spans="1:6" s="815" customFormat="1" ht="14.25">
      <c r="A95" s="822"/>
      <c r="B95" s="822"/>
      <c r="C95" s="813"/>
      <c r="D95" s="1024"/>
      <c r="E95" s="1024"/>
      <c r="F95" s="1024"/>
    </row>
    <row r="96" spans="1:6" s="815" customFormat="1" ht="14.25">
      <c r="A96" s="822"/>
      <c r="B96" s="822"/>
      <c r="C96" s="813"/>
      <c r="D96" s="1024"/>
      <c r="E96" s="1024"/>
      <c r="F96" s="1024"/>
    </row>
    <row r="97" spans="1:11" ht="14.25">
      <c r="A97" s="822"/>
      <c r="B97" s="822"/>
      <c r="D97" s="1024"/>
      <c r="E97" s="1024"/>
      <c r="F97" s="1024"/>
    </row>
    <row r="98" spans="1:11" ht="14.25">
      <c r="A98" s="822"/>
      <c r="B98" s="822"/>
      <c r="D98" s="1024"/>
      <c r="E98" s="1024"/>
      <c r="F98" s="1024"/>
    </row>
    <row r="99" spans="1:11" ht="14.25">
      <c r="A99" s="822"/>
      <c r="B99" s="822"/>
      <c r="D99" s="947"/>
      <c r="E99" s="947"/>
      <c r="F99" s="947"/>
    </row>
    <row r="100" spans="1:11" ht="14.25" customHeight="1">
      <c r="A100" s="822"/>
      <c r="B100" s="823" t="s">
        <v>329</v>
      </c>
      <c r="D100" s="1022" t="s">
        <v>1302</v>
      </c>
      <c r="E100" s="1022"/>
      <c r="F100" s="1022"/>
    </row>
    <row r="101" spans="1:11" ht="14.25">
      <c r="A101" s="822"/>
      <c r="B101" s="822"/>
      <c r="D101" s="1022"/>
      <c r="E101" s="1022"/>
      <c r="F101" s="1022"/>
    </row>
    <row r="102" spans="1:11" ht="14.25">
      <c r="A102" s="822"/>
      <c r="B102" s="822"/>
      <c r="D102" s="1022"/>
      <c r="E102" s="1022"/>
      <c r="F102" s="1022"/>
    </row>
    <row r="103" spans="1:11" ht="14.25">
      <c r="A103" s="822"/>
      <c r="B103" s="822"/>
      <c r="D103" s="1022"/>
      <c r="E103" s="1022"/>
      <c r="F103" s="1022"/>
    </row>
    <row r="104" spans="1:11" ht="14.25">
      <c r="A104" s="822"/>
      <c r="B104" s="822"/>
      <c r="D104" s="1022"/>
      <c r="E104" s="1022"/>
      <c r="F104" s="1022"/>
    </row>
    <row r="105" spans="1:11" ht="14.25">
      <c r="A105" s="822"/>
      <c r="B105" s="822"/>
      <c r="D105" s="1022"/>
      <c r="E105" s="1022"/>
      <c r="F105" s="1022"/>
    </row>
    <row r="106" spans="1:11" ht="14.25">
      <c r="A106" s="822"/>
      <c r="B106" s="822"/>
      <c r="D106" s="1022"/>
      <c r="E106" s="1022"/>
      <c r="F106" s="1022"/>
    </row>
    <row r="107" spans="1:11" ht="14.25">
      <c r="A107" s="822"/>
      <c r="B107" s="822"/>
      <c r="D107" s="1022"/>
      <c r="E107" s="1022"/>
      <c r="F107" s="1022"/>
    </row>
    <row r="108" spans="1:11">
      <c r="C108" s="746"/>
      <c r="D108" s="948"/>
      <c r="E108" s="948"/>
      <c r="F108" s="948"/>
      <c r="G108" s="746"/>
      <c r="H108" s="746"/>
      <c r="I108" s="746"/>
      <c r="J108" s="746"/>
      <c r="K108" s="746"/>
    </row>
    <row r="109" spans="1:11" ht="14.25">
      <c r="A109" s="822"/>
      <c r="B109" s="823" t="s">
        <v>329</v>
      </c>
      <c r="C109" s="746"/>
      <c r="D109" s="1022" t="s">
        <v>1304</v>
      </c>
      <c r="E109" s="1022"/>
      <c r="F109" s="1022"/>
      <c r="G109" s="746"/>
      <c r="H109" s="746"/>
      <c r="I109" s="746"/>
      <c r="J109" s="746"/>
      <c r="K109" s="746"/>
    </row>
    <row r="110" spans="1:11" ht="14.25">
      <c r="A110" s="822"/>
      <c r="B110" s="822"/>
      <c r="C110" s="746"/>
      <c r="D110" s="1022"/>
      <c r="E110" s="1022"/>
      <c r="F110" s="1022"/>
      <c r="G110" s="746"/>
      <c r="H110" s="746"/>
      <c r="I110" s="746"/>
      <c r="J110" s="746"/>
      <c r="K110" s="746"/>
    </row>
    <row r="111" spans="1:11"/>
    <row r="112" spans="1:11" ht="14.25">
      <c r="A112" s="822"/>
      <c r="B112" s="823" t="s">
        <v>329</v>
      </c>
      <c r="C112" s="829"/>
      <c r="D112" s="1024" t="s">
        <v>1305</v>
      </c>
      <c r="E112" s="1024"/>
      <c r="F112" s="1024"/>
    </row>
    <row r="113" spans="1:7">
      <c r="C113" s="829"/>
      <c r="D113" s="1024"/>
      <c r="E113" s="1024"/>
      <c r="F113" s="1024"/>
    </row>
    <row r="114" spans="1:7">
      <c r="C114" s="829"/>
      <c r="D114" s="1024"/>
      <c r="E114" s="1024"/>
      <c r="F114" s="1024"/>
    </row>
    <row r="115" spans="1:7">
      <c r="C115" s="829"/>
      <c r="D115" s="1024"/>
      <c r="E115" s="1024"/>
      <c r="F115" s="1024"/>
    </row>
    <row r="116" spans="1:7">
      <c r="C116" s="829"/>
      <c r="D116" s="1024"/>
      <c r="E116" s="1024"/>
      <c r="F116" s="1024"/>
    </row>
    <row r="117" spans="1:7">
      <c r="C117" s="829"/>
      <c r="D117" s="696"/>
      <c r="E117" s="696"/>
      <c r="F117" s="696"/>
    </row>
    <row r="118" spans="1:7" s="746" customFormat="1" ht="14.25">
      <c r="A118" s="822"/>
      <c r="B118" s="823" t="s">
        <v>329</v>
      </c>
      <c r="C118" s="829"/>
      <c r="D118" s="981" t="s">
        <v>1306</v>
      </c>
      <c r="E118" s="981"/>
      <c r="F118" s="981"/>
      <c r="G118" s="696"/>
    </row>
    <row r="119" spans="1:7" s="837" customFormat="1" ht="13.7" customHeight="1">
      <c r="A119" s="834"/>
      <c r="B119" s="834"/>
      <c r="C119" s="835"/>
      <c r="D119" s="981"/>
      <c r="E119" s="981"/>
      <c r="F119" s="981"/>
      <c r="G119" s="836"/>
    </row>
    <row r="120" spans="1:7" s="746" customFormat="1" ht="13.7" customHeight="1">
      <c r="A120" s="813"/>
      <c r="B120" s="813"/>
      <c r="C120" s="829"/>
      <c r="D120" s="981"/>
      <c r="E120" s="981"/>
      <c r="F120" s="981"/>
      <c r="G120" s="696"/>
    </row>
    <row r="121" spans="1:7" s="746" customFormat="1" ht="13.7" customHeight="1">
      <c r="A121" s="813"/>
      <c r="B121" s="813"/>
      <c r="C121" s="829"/>
      <c r="D121" s="981"/>
      <c r="E121" s="981"/>
      <c r="F121" s="981"/>
      <c r="G121" s="696"/>
    </row>
    <row r="122" spans="1:7" s="746" customFormat="1" ht="13.7" customHeight="1">
      <c r="A122" s="813"/>
      <c r="B122" s="813"/>
      <c r="C122" s="829"/>
      <c r="D122" s="981"/>
      <c r="E122" s="981"/>
      <c r="F122" s="981"/>
      <c r="G122" s="696"/>
    </row>
    <row r="123" spans="1:7" s="746" customFormat="1" ht="13.7" customHeight="1">
      <c r="A123" s="838"/>
      <c r="B123" s="838"/>
      <c r="C123" s="829"/>
      <c r="D123" s="981"/>
      <c r="E123" s="981"/>
      <c r="F123" s="981"/>
      <c r="G123" s="696"/>
    </row>
    <row r="124" spans="1:7" s="642" customFormat="1" ht="13.7" customHeight="1">
      <c r="A124" s="826"/>
      <c r="B124" s="826"/>
      <c r="C124" s="831"/>
      <c r="D124" s="981"/>
      <c r="E124" s="981"/>
      <c r="F124" s="981"/>
      <c r="G124" s="717"/>
    </row>
    <row r="125" spans="1:7" s="642" customFormat="1" ht="13.7" customHeight="1">
      <c r="A125" s="826"/>
      <c r="B125" s="826"/>
      <c r="C125" s="831"/>
      <c r="D125" s="981"/>
      <c r="E125" s="981"/>
      <c r="F125" s="981"/>
      <c r="G125" s="717"/>
    </row>
    <row r="126" spans="1:7" s="746" customFormat="1" ht="13.7" customHeight="1">
      <c r="A126" s="813"/>
      <c r="B126" s="813"/>
      <c r="C126" s="829"/>
      <c r="D126" s="981"/>
      <c r="E126" s="981"/>
      <c r="F126" s="981"/>
      <c r="G126" s="696"/>
    </row>
    <row r="127" spans="1:7" s="746" customFormat="1" ht="13.7" customHeight="1">
      <c r="A127" s="813"/>
      <c r="B127" s="813"/>
      <c r="C127" s="829"/>
      <c r="D127" s="981"/>
      <c r="E127" s="981"/>
      <c r="F127" s="981"/>
      <c r="G127" s="696"/>
    </row>
    <row r="128" spans="1:7" s="746" customFormat="1" ht="13.7" customHeight="1">
      <c r="A128" s="813"/>
      <c r="B128" s="813"/>
      <c r="C128" s="829"/>
      <c r="D128" s="981"/>
      <c r="E128" s="981"/>
      <c r="F128" s="981"/>
      <c r="G128" s="696"/>
    </row>
    <row r="129" spans="1:7" s="746" customFormat="1" ht="13.7" customHeight="1">
      <c r="A129" s="813"/>
      <c r="B129" s="813"/>
      <c r="C129" s="829"/>
      <c r="D129" s="981"/>
      <c r="E129" s="981"/>
      <c r="F129" s="981"/>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8" t="s">
        <v>1414</v>
      </c>
      <c r="E131" s="1058"/>
      <c r="F131" s="1058"/>
      <c r="G131" s="696"/>
    </row>
    <row r="132" spans="1:7" s="746" customFormat="1" ht="13.7" customHeight="1">
      <c r="A132" s="813"/>
      <c r="B132" s="813"/>
      <c r="C132" s="829"/>
      <c r="D132" s="1058"/>
      <c r="E132" s="1058"/>
      <c r="F132" s="1058"/>
      <c r="G132" s="696"/>
    </row>
    <row r="133" spans="1:7" s="746" customFormat="1" ht="13.7" customHeight="1">
      <c r="A133" s="813"/>
      <c r="B133" s="813"/>
      <c r="C133" s="829"/>
      <c r="D133" s="1058"/>
      <c r="E133" s="1058"/>
      <c r="F133" s="1058"/>
      <c r="G133" s="696"/>
    </row>
    <row r="134" spans="1:7" s="746" customFormat="1" ht="13.7" customHeight="1">
      <c r="A134" s="813"/>
      <c r="B134" s="813"/>
      <c r="C134" s="829"/>
      <c r="D134" s="1058"/>
      <c r="E134" s="1058"/>
      <c r="F134" s="1058"/>
      <c r="G134" s="696"/>
    </row>
    <row r="135" spans="1:7" s="746" customFormat="1" ht="13.7" customHeight="1">
      <c r="A135" s="813"/>
      <c r="B135" s="813"/>
      <c r="C135" s="829"/>
      <c r="D135" s="1058"/>
      <c r="E135" s="1058"/>
      <c r="F135" s="1058"/>
      <c r="G135" s="696"/>
    </row>
    <row r="136" spans="1:7" s="746" customFormat="1" ht="13.7" customHeight="1">
      <c r="A136" s="813"/>
      <c r="B136" s="813"/>
      <c r="C136" s="829"/>
      <c r="D136" s="1058"/>
      <c r="E136" s="1058"/>
      <c r="F136" s="1058"/>
      <c r="G136" s="696"/>
    </row>
    <row r="137" spans="1:7" s="746" customFormat="1" ht="13.7" customHeight="1">
      <c r="A137" s="813"/>
      <c r="B137" s="813"/>
      <c r="C137" s="829"/>
      <c r="D137" s="1058"/>
      <c r="E137" s="1058"/>
      <c r="F137" s="1058"/>
      <c r="G137" s="696"/>
    </row>
    <row r="138" spans="1:7" s="746" customFormat="1" ht="13.7" customHeight="1">
      <c r="A138" s="813"/>
      <c r="B138" s="813"/>
      <c r="C138" s="829"/>
      <c r="D138" s="1058"/>
      <c r="E138" s="1058"/>
      <c r="F138" s="1058"/>
      <c r="G138" s="696"/>
    </row>
    <row r="139" spans="1:7" s="746" customFormat="1" ht="13.7" customHeight="1">
      <c r="A139" s="813"/>
      <c r="B139" s="813"/>
      <c r="C139" s="829"/>
      <c r="D139" s="1058"/>
      <c r="E139" s="1058"/>
      <c r="F139" s="1058"/>
      <c r="G139" s="696"/>
    </row>
    <row r="140" spans="1:7" s="746" customFormat="1" ht="13.7" customHeight="1">
      <c r="A140" s="813"/>
      <c r="B140" s="813"/>
      <c r="C140" s="829"/>
      <c r="D140" s="1058"/>
      <c r="E140" s="1058"/>
      <c r="F140" s="1058"/>
      <c r="G140" s="696"/>
    </row>
    <row r="141" spans="1:7" s="746" customFormat="1" ht="13.7" customHeight="1">
      <c r="A141" s="813"/>
      <c r="B141" s="813"/>
      <c r="C141" s="829"/>
      <c r="D141" s="1058"/>
      <c r="E141" s="1058"/>
      <c r="F141" s="1058"/>
      <c r="G141" s="696"/>
    </row>
    <row r="142" spans="1:7" s="746" customFormat="1" ht="13.7" customHeight="1">
      <c r="A142" s="813"/>
      <c r="B142" s="813"/>
      <c r="C142" s="829"/>
      <c r="D142" s="1058"/>
      <c r="E142" s="1058"/>
      <c r="F142" s="1058"/>
      <c r="G142" s="696"/>
    </row>
    <row r="143" spans="1:7" s="746" customFormat="1" ht="13.7" customHeight="1">
      <c r="A143" s="813"/>
      <c r="B143" s="813"/>
      <c r="C143" s="829"/>
      <c r="D143" s="1058"/>
      <c r="E143" s="1058"/>
      <c r="F143" s="1058"/>
      <c r="G143" s="696"/>
    </row>
    <row r="144" spans="1:7" s="746" customFormat="1" ht="13.7" customHeight="1">
      <c r="A144" s="813"/>
      <c r="B144" s="813"/>
      <c r="C144" s="829"/>
      <c r="D144" s="1058"/>
      <c r="E144" s="1058"/>
      <c r="F144" s="1058"/>
      <c r="G144" s="696"/>
    </row>
    <row r="145" spans="1:7" s="746" customFormat="1" ht="13.7" customHeight="1">
      <c r="A145" s="813"/>
      <c r="B145" s="813"/>
      <c r="C145" s="829"/>
      <c r="D145" s="1058"/>
      <c r="E145" s="1058"/>
      <c r="F145" s="1058"/>
      <c r="G145" s="696"/>
    </row>
    <row r="146" spans="1:7" s="746" customFormat="1" ht="13.7" customHeight="1">
      <c r="A146" s="813"/>
      <c r="B146" s="813"/>
      <c r="C146" s="829"/>
      <c r="D146" s="1058"/>
      <c r="E146" s="1058"/>
      <c r="F146" s="1058"/>
      <c r="G146" s="696"/>
    </row>
    <row r="147" spans="1:7" s="746" customFormat="1" ht="13.7" customHeight="1">
      <c r="A147" s="813"/>
      <c r="B147" s="813"/>
      <c r="C147" s="829"/>
      <c r="D147" s="1058"/>
      <c r="E147" s="1058"/>
      <c r="F147" s="1058"/>
      <c r="G147" s="696"/>
    </row>
    <row r="148" spans="1:7" s="746" customFormat="1" ht="13.7" customHeight="1">
      <c r="A148" s="813"/>
      <c r="B148" s="813"/>
      <c r="C148" s="829"/>
      <c r="D148" s="1058"/>
      <c r="E148" s="1058"/>
      <c r="F148" s="1058"/>
      <c r="G148" s="696"/>
    </row>
    <row r="149" spans="1:7" s="746" customFormat="1" ht="13.7" customHeight="1">
      <c r="A149" s="813"/>
      <c r="B149" s="813"/>
      <c r="C149" s="829"/>
      <c r="D149" s="1089" t="s">
        <v>1457</v>
      </c>
      <c r="E149" s="1089"/>
      <c r="F149" s="1089"/>
      <c r="G149" s="887"/>
    </row>
    <row r="150" spans="1:7" s="746" customFormat="1" ht="13.7" customHeight="1">
      <c r="A150" s="813"/>
      <c r="B150" s="813"/>
      <c r="C150" s="829"/>
      <c r="D150" s="1088"/>
      <c r="E150" s="1088"/>
      <c r="F150" s="1088"/>
      <c r="G150" s="1088"/>
    </row>
    <row r="151" spans="1:7" s="746" customFormat="1" ht="14.45" customHeight="1">
      <c r="A151" s="838"/>
      <c r="B151" s="823" t="s">
        <v>329</v>
      </c>
      <c r="C151" s="839"/>
      <c r="D151" s="1023" t="s">
        <v>1488</v>
      </c>
      <c r="E151" s="1023"/>
      <c r="F151" s="1023"/>
      <c r="G151" s="840"/>
    </row>
    <row r="152" spans="1:7" s="746" customFormat="1" ht="14.45" customHeight="1">
      <c r="A152" s="838"/>
      <c r="B152" s="838"/>
      <c r="C152" s="839"/>
      <c r="D152" s="1023"/>
      <c r="E152" s="1023"/>
      <c r="F152" s="1023"/>
      <c r="G152" s="840"/>
    </row>
    <row r="153" spans="1:7" s="746" customFormat="1" ht="13.7" customHeight="1">
      <c r="A153" s="838"/>
      <c r="B153" s="838"/>
      <c r="C153" s="839"/>
      <c r="D153" s="1023"/>
      <c r="E153" s="1023"/>
      <c r="F153" s="1023"/>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6" t="s">
        <v>1308</v>
      </c>
      <c r="E155" s="966"/>
      <c r="F155" s="966"/>
      <c r="G155" s="840"/>
    </row>
    <row r="156" spans="1:7" s="746" customFormat="1" ht="13.7" customHeight="1">
      <c r="A156" s="838"/>
      <c r="B156" s="838"/>
      <c r="C156" s="839"/>
      <c r="D156" s="966"/>
      <c r="E156" s="966"/>
      <c r="F156" s="966"/>
      <c r="G156" s="840"/>
    </row>
    <row r="157" spans="1:7" s="746" customFormat="1" ht="13.7" customHeight="1">
      <c r="A157" s="838"/>
      <c r="B157" s="838"/>
      <c r="C157" s="839"/>
      <c r="D157" s="966"/>
      <c r="E157" s="966"/>
      <c r="F157" s="966"/>
      <c r="G157" s="840"/>
    </row>
    <row r="158" spans="1:7" s="746" customFormat="1" ht="13.7" customHeight="1">
      <c r="A158" s="838"/>
      <c r="B158" s="838"/>
      <c r="C158" s="839"/>
      <c r="D158" s="966"/>
      <c r="E158" s="966"/>
      <c r="F158" s="966"/>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11" t="s">
        <v>1309</v>
      </c>
      <c r="E160" s="1011"/>
      <c r="F160" s="1011"/>
      <c r="G160" s="696"/>
    </row>
    <row r="161" spans="1:7" s="746" customFormat="1" ht="13.7" customHeight="1">
      <c r="A161" s="813"/>
      <c r="B161" s="813"/>
      <c r="C161" s="829"/>
      <c r="D161" s="1011"/>
      <c r="E161" s="1011"/>
      <c r="F161" s="1011"/>
      <c r="G161" s="696"/>
    </row>
    <row r="162" spans="1:7" s="746" customFormat="1" ht="13.7" customHeight="1">
      <c r="A162" s="813"/>
      <c r="B162" s="813"/>
      <c r="C162" s="829"/>
      <c r="D162" s="1011"/>
      <c r="E162" s="1011"/>
      <c r="F162" s="1011"/>
      <c r="G162" s="696"/>
    </row>
    <row r="163" spans="1:7" s="746" customFormat="1" ht="13.7" customHeight="1">
      <c r="A163" s="841"/>
      <c r="B163" s="841"/>
      <c r="C163" s="829"/>
      <c r="D163" s="814"/>
      <c r="E163" s="810"/>
      <c r="F163" s="810"/>
      <c r="G163" s="696"/>
    </row>
    <row r="164" spans="1:7">
      <c r="A164" s="989" t="s">
        <v>1203</v>
      </c>
      <c r="B164" s="989"/>
      <c r="C164" s="989"/>
      <c r="D164" s="989"/>
      <c r="E164" s="989"/>
      <c r="F164" s="989"/>
      <c r="G164" s="989"/>
    </row>
    <row r="165" spans="1:7" ht="12" customHeight="1">
      <c r="D165" s="825"/>
      <c r="E165" s="825"/>
      <c r="F165" s="825"/>
    </row>
    <row r="166" spans="1:7">
      <c r="B166" s="1065" t="s">
        <v>484</v>
      </c>
      <c r="C166" s="1065"/>
      <c r="D166" s="1065"/>
      <c r="E166" s="1065"/>
      <c r="F166" s="1065"/>
    </row>
    <row r="167" spans="1:7" ht="12" customHeight="1">
      <c r="A167" s="818"/>
      <c r="B167" s="818"/>
      <c r="C167" s="818"/>
    </row>
    <row r="168" spans="1:7">
      <c r="A168" s="989" t="s">
        <v>1204</v>
      </c>
      <c r="B168" s="989"/>
      <c r="C168" s="989"/>
      <c r="D168" s="989"/>
      <c r="E168" s="989"/>
      <c r="F168" s="989"/>
      <c r="G168" s="989"/>
    </row>
    <row r="169" spans="1:7" ht="12" customHeight="1">
      <c r="A169" s="842"/>
      <c r="B169" s="842"/>
      <c r="C169" s="843"/>
      <c r="D169" s="844"/>
      <c r="E169" s="845"/>
      <c r="F169" s="844"/>
      <c r="G169" s="844"/>
    </row>
    <row r="170" spans="1:7" ht="13.7" customHeight="1">
      <c r="A170" s="842"/>
      <c r="B170" s="842"/>
      <c r="C170" s="843"/>
      <c r="D170" s="1025" t="s">
        <v>1312</v>
      </c>
      <c r="E170" s="1025"/>
      <c r="F170" s="1025"/>
      <c r="G170" s="844"/>
    </row>
    <row r="171" spans="1:7">
      <c r="A171" s="842"/>
      <c r="B171" s="842"/>
      <c r="C171" s="843"/>
      <c r="D171" s="1025"/>
      <c r="E171" s="1025"/>
      <c r="F171" s="1025"/>
      <c r="G171" s="844"/>
    </row>
    <row r="172" spans="1:7">
      <c r="A172" s="842"/>
      <c r="B172" s="842"/>
      <c r="C172" s="843"/>
      <c r="D172" s="1026" t="s">
        <v>1448</v>
      </c>
      <c r="E172" s="1026"/>
      <c r="F172" s="1026"/>
      <c r="G172" s="844"/>
    </row>
    <row r="173" spans="1:7" ht="12" customHeight="1">
      <c r="A173" s="842"/>
      <c r="B173" s="842"/>
      <c r="C173" s="843"/>
      <c r="D173" s="844"/>
      <c r="E173" s="845"/>
      <c r="F173" s="844"/>
      <c r="G173" s="844"/>
    </row>
    <row r="174" spans="1:7" ht="14.25">
      <c r="A174" s="822"/>
      <c r="B174" s="823" t="s">
        <v>329</v>
      </c>
      <c r="C174" s="843"/>
      <c r="D174" s="1024" t="s">
        <v>1311</v>
      </c>
      <c r="E174" s="1024"/>
      <c r="F174" s="1024"/>
      <c r="G174" s="844"/>
    </row>
    <row r="175" spans="1:7" ht="14.25">
      <c r="A175" s="822"/>
      <c r="B175" s="822"/>
      <c r="C175" s="843"/>
      <c r="D175" s="1024"/>
      <c r="E175" s="1024"/>
      <c r="F175" s="1024"/>
      <c r="G175" s="844"/>
    </row>
    <row r="176" spans="1:7" ht="14.25">
      <c r="A176" s="822"/>
      <c r="B176" s="822"/>
      <c r="C176" s="843"/>
      <c r="D176" s="1024"/>
      <c r="E176" s="1024"/>
      <c r="F176" s="1024"/>
      <c r="G176" s="844"/>
    </row>
    <row r="177" spans="1:7">
      <c r="A177" s="843"/>
      <c r="B177" s="843"/>
      <c r="C177" s="843"/>
      <c r="D177" s="1024"/>
      <c r="E177" s="1024"/>
      <c r="F177" s="1024"/>
    </row>
    <row r="178" spans="1:7">
      <c r="A178" s="843"/>
      <c r="B178" s="843"/>
      <c r="C178" s="843"/>
      <c r="D178" s="828"/>
      <c r="E178" s="844"/>
      <c r="F178" s="844"/>
    </row>
    <row r="179" spans="1:7">
      <c r="A179" s="843"/>
      <c r="B179" s="843"/>
      <c r="C179" s="843"/>
      <c r="D179" s="966" t="s">
        <v>1220</v>
      </c>
      <c r="E179" s="966"/>
      <c r="F179" s="966"/>
    </row>
    <row r="180" spans="1:7">
      <c r="A180" s="843"/>
      <c r="B180" s="843"/>
      <c r="C180" s="843"/>
      <c r="D180" s="966"/>
      <c r="E180" s="966"/>
      <c r="F180" s="966"/>
    </row>
    <row r="181" spans="1:7">
      <c r="A181" s="843"/>
      <c r="B181" s="843"/>
      <c r="C181" s="843"/>
      <c r="D181" s="803"/>
      <c r="E181" s="803"/>
      <c r="F181" s="803"/>
    </row>
    <row r="182" spans="1:7" s="642" customFormat="1" ht="14.25">
      <c r="A182" s="822"/>
      <c r="B182" s="823" t="s">
        <v>329</v>
      </c>
      <c r="C182" s="831"/>
      <c r="D182" s="1024" t="s">
        <v>1477</v>
      </c>
      <c r="E182" s="1024"/>
      <c r="F182" s="1024"/>
      <c r="G182" s="717"/>
    </row>
    <row r="183" spans="1:7" s="642" customFormat="1" ht="14.45" customHeight="1">
      <c r="A183" s="822"/>
      <c r="C183" s="831"/>
      <c r="D183" s="1024"/>
      <c r="E183" s="1024"/>
      <c r="F183" s="1024"/>
      <c r="G183" s="717"/>
    </row>
    <row r="184" spans="1:7" s="642" customFormat="1" ht="14.25">
      <c r="A184" s="822"/>
      <c r="B184" s="843"/>
      <c r="C184" s="831"/>
      <c r="D184" s="1024"/>
      <c r="E184" s="1024"/>
      <c r="F184" s="1024"/>
      <c r="G184" s="717"/>
    </row>
    <row r="185" spans="1:7" s="642" customFormat="1" ht="14.25">
      <c r="A185" s="822"/>
      <c r="B185" s="843"/>
      <c r="C185" s="831"/>
      <c r="D185" s="1024"/>
      <c r="E185" s="1024"/>
      <c r="F185" s="1024"/>
      <c r="G185" s="717"/>
    </row>
    <row r="186" spans="1:7">
      <c r="A186" s="843"/>
      <c r="B186" s="843"/>
      <c r="C186" s="843"/>
      <c r="D186" s="803"/>
      <c r="E186" s="803"/>
      <c r="F186" s="803"/>
    </row>
    <row r="187" spans="1:7">
      <c r="A187" s="989" t="s">
        <v>1205</v>
      </c>
      <c r="B187" s="989"/>
      <c r="C187" s="989"/>
      <c r="D187" s="989"/>
      <c r="E187" s="989"/>
      <c r="F187" s="989"/>
      <c r="G187" s="989"/>
    </row>
    <row r="188" spans="1:7" ht="12" customHeight="1">
      <c r="D188" s="825"/>
      <c r="E188" s="825"/>
      <c r="F188" s="825"/>
    </row>
    <row r="189" spans="1:7">
      <c r="C189" s="832"/>
      <c r="D189" s="1084" t="s">
        <v>222</v>
      </c>
      <c r="E189" s="1084"/>
      <c r="F189" s="1084"/>
    </row>
    <row r="190" spans="1:7">
      <c r="A190" s="818"/>
      <c r="B190" s="818"/>
      <c r="C190" s="818"/>
      <c r="D190" s="1062" t="s">
        <v>1334</v>
      </c>
      <c r="E190" s="1062"/>
      <c r="F190" s="1062"/>
    </row>
    <row r="191" spans="1:7" ht="12" customHeight="1">
      <c r="A191" s="841"/>
      <c r="B191" s="841"/>
      <c r="C191" s="841"/>
    </row>
    <row r="192" spans="1:7" ht="13.7" customHeight="1">
      <c r="A192" s="841"/>
      <c r="C192" s="841"/>
      <c r="D192" s="979" t="s">
        <v>593</v>
      </c>
      <c r="E192" s="979"/>
      <c r="F192" s="979"/>
    </row>
    <row r="193" spans="1:6" ht="14.25">
      <c r="A193" s="822"/>
      <c r="B193" s="823" t="s">
        <v>329</v>
      </c>
      <c r="D193" s="1024" t="s">
        <v>1329</v>
      </c>
      <c r="E193" s="1024"/>
      <c r="F193" s="1024"/>
    </row>
    <row r="194" spans="1:6" ht="14.25">
      <c r="A194" s="822"/>
      <c r="B194" s="822"/>
      <c r="D194" s="1024"/>
      <c r="E194" s="1024"/>
      <c r="F194" s="1024"/>
    </row>
    <row r="195" spans="1:6" ht="14.25">
      <c r="A195" s="822"/>
      <c r="B195" s="822"/>
      <c r="D195" s="1024"/>
      <c r="E195" s="1024"/>
      <c r="F195" s="1024"/>
    </row>
    <row r="196" spans="1:6" ht="5.0999999999999996" customHeight="1">
      <c r="A196" s="822"/>
      <c r="B196" s="822"/>
      <c r="D196" s="810"/>
      <c r="E196" s="825"/>
      <c r="F196" s="825"/>
    </row>
    <row r="197" spans="1:6" ht="14.25">
      <c r="A197" s="822"/>
      <c r="B197" s="822"/>
      <c r="D197" s="1024" t="s">
        <v>1330</v>
      </c>
      <c r="E197" s="1024"/>
      <c r="F197" s="1024"/>
    </row>
    <row r="198" spans="1:6" ht="14.25">
      <c r="A198" s="822"/>
      <c r="B198" s="822"/>
      <c r="D198" s="1024"/>
      <c r="E198" s="1024"/>
      <c r="F198" s="1024"/>
    </row>
    <row r="199" spans="1:6" ht="14.25">
      <c r="A199" s="822"/>
      <c r="B199" s="822"/>
      <c r="D199" s="1024"/>
      <c r="E199" s="1024"/>
      <c r="F199" s="1024"/>
    </row>
    <row r="200" spans="1:6" ht="14.25">
      <c r="A200" s="822"/>
      <c r="B200" s="822"/>
      <c r="D200" s="1024"/>
      <c r="E200" s="1024"/>
      <c r="F200" s="1024"/>
    </row>
    <row r="201" spans="1:6" ht="14.25">
      <c r="A201" s="822"/>
      <c r="B201" s="822"/>
      <c r="D201" s="1024"/>
      <c r="E201" s="1024"/>
      <c r="F201" s="1024"/>
    </row>
    <row r="202" spans="1:6" ht="14.25">
      <c r="A202" s="822"/>
      <c r="B202" s="822"/>
      <c r="D202" s="825"/>
      <c r="E202" s="825"/>
      <c r="F202" s="825"/>
    </row>
    <row r="203" spans="1:6" ht="14.25">
      <c r="A203" s="822"/>
      <c r="B203" s="823" t="s">
        <v>329</v>
      </c>
      <c r="D203" s="1063" t="s">
        <v>1331</v>
      </c>
      <c r="E203" s="1063"/>
      <c r="F203" s="1063"/>
    </row>
    <row r="204" spans="1:6" ht="14.25">
      <c r="A204" s="822"/>
      <c r="B204" s="822"/>
      <c r="D204" s="1063"/>
      <c r="E204" s="1063"/>
      <c r="F204" s="1063"/>
    </row>
    <row r="205" spans="1:6" ht="14.25">
      <c r="A205" s="822"/>
      <c r="B205" s="822"/>
      <c r="D205" s="1065" t="s">
        <v>993</v>
      </c>
      <c r="E205" s="1065"/>
      <c r="F205" s="1065"/>
    </row>
    <row r="206" spans="1:6" ht="14.25">
      <c r="A206" s="822"/>
      <c r="B206" s="822"/>
      <c r="D206" s="825"/>
      <c r="E206" s="825"/>
      <c r="F206" s="825"/>
    </row>
    <row r="207" spans="1:6" ht="14.45" customHeight="1">
      <c r="A207" s="822"/>
      <c r="B207" s="823" t="s">
        <v>329</v>
      </c>
      <c r="D207" s="1063" t="s">
        <v>1333</v>
      </c>
      <c r="E207" s="1063"/>
      <c r="F207" s="1063"/>
    </row>
    <row r="208" spans="1:6" ht="14.25">
      <c r="A208" s="822"/>
      <c r="B208" s="822"/>
      <c r="D208" s="1063"/>
      <c r="E208" s="1063"/>
      <c r="F208" s="1063"/>
    </row>
    <row r="209" spans="1:7" ht="14.25">
      <c r="A209" s="822"/>
      <c r="B209" s="822"/>
      <c r="D209" s="1063"/>
      <c r="E209" s="1063"/>
      <c r="F209" s="1063"/>
    </row>
    <row r="210" spans="1:7" ht="14.25">
      <c r="A210" s="822"/>
      <c r="B210" s="822"/>
      <c r="D210" s="1063"/>
      <c r="E210" s="1063"/>
      <c r="F210" s="1063"/>
    </row>
    <row r="211" spans="1:7" ht="14.25">
      <c r="A211" s="822"/>
      <c r="B211" s="822"/>
      <c r="D211" s="1063"/>
      <c r="E211" s="1063"/>
      <c r="F211" s="1063"/>
    </row>
    <row r="212" spans="1:7">
      <c r="D212" s="825"/>
      <c r="E212" s="825"/>
      <c r="F212" s="825"/>
    </row>
    <row r="213" spans="1:7" ht="14.25">
      <c r="A213" s="822"/>
      <c r="B213" s="823" t="s">
        <v>329</v>
      </c>
      <c r="D213" s="1024" t="s">
        <v>1332</v>
      </c>
      <c r="E213" s="1024"/>
      <c r="F213" s="1024"/>
    </row>
    <row r="214" spans="1:7" ht="14.25">
      <c r="A214" s="822"/>
      <c r="B214" s="822"/>
      <c r="D214" s="1024"/>
      <c r="E214" s="1024"/>
      <c r="F214" s="1024"/>
    </row>
    <row r="215" spans="1:7">
      <c r="D215" s="846"/>
    </row>
    <row r="216" spans="1:7">
      <c r="A216" s="989" t="s">
        <v>1206</v>
      </c>
      <c r="B216" s="989"/>
      <c r="C216" s="989"/>
      <c r="D216" s="989"/>
      <c r="E216" s="989"/>
      <c r="F216" s="989"/>
      <c r="G216" s="989"/>
    </row>
    <row r="217" spans="1:7">
      <c r="D217" s="846"/>
    </row>
    <row r="218" spans="1:7">
      <c r="C218" s="832"/>
      <c r="D218" s="979" t="s">
        <v>1335</v>
      </c>
      <c r="E218" s="979"/>
      <c r="F218" s="979"/>
    </row>
    <row r="219" spans="1:7">
      <c r="A219" s="818"/>
      <c r="B219" s="818"/>
      <c r="C219" s="818"/>
      <c r="D219" s="825"/>
      <c r="E219" s="825"/>
      <c r="F219" s="825"/>
    </row>
    <row r="220" spans="1:7">
      <c r="A220" s="820"/>
      <c r="B220" s="820"/>
      <c r="C220" s="820"/>
      <c r="D220" s="979" t="s">
        <v>285</v>
      </c>
      <c r="E220" s="979"/>
      <c r="F220" s="979"/>
    </row>
    <row r="221" spans="1:7" ht="14.45" customHeight="1">
      <c r="A221" s="822"/>
      <c r="B221" s="823" t="s">
        <v>329</v>
      </c>
      <c r="D221" s="1075" t="s">
        <v>1449</v>
      </c>
      <c r="E221" s="1075"/>
      <c r="F221" s="1075"/>
    </row>
    <row r="222" spans="1:7">
      <c r="D222" s="1075"/>
      <c r="E222" s="1075"/>
      <c r="F222" s="1075"/>
    </row>
    <row r="223" spans="1:7">
      <c r="D223" s="1062" t="s">
        <v>984</v>
      </c>
      <c r="E223" s="1062"/>
      <c r="F223" s="1062"/>
    </row>
    <row r="224" spans="1:7">
      <c r="D224" s="825"/>
      <c r="E224" s="825"/>
      <c r="F224" s="825"/>
    </row>
    <row r="225" spans="1:7" ht="14.45" customHeight="1">
      <c r="A225" s="822"/>
      <c r="B225" s="823" t="s">
        <v>329</v>
      </c>
      <c r="D225" s="1063" t="s">
        <v>1450</v>
      </c>
      <c r="E225" s="1063"/>
      <c r="F225" s="1063"/>
    </row>
    <row r="226" spans="1:7">
      <c r="D226" s="1063"/>
      <c r="E226" s="1063"/>
      <c r="F226" s="1063"/>
    </row>
    <row r="227" spans="1:7">
      <c r="D227" s="1063"/>
      <c r="E227" s="1063"/>
      <c r="F227" s="1063"/>
    </row>
    <row r="228" spans="1:7">
      <c r="D228" s="1063"/>
      <c r="E228" s="1063"/>
      <c r="F228" s="1063"/>
    </row>
    <row r="229" spans="1:7">
      <c r="D229" s="1063"/>
      <c r="E229" s="1063"/>
      <c r="F229" s="1063"/>
    </row>
    <row r="230" spans="1:7">
      <c r="D230" s="825"/>
      <c r="E230" s="825"/>
      <c r="F230" s="825"/>
    </row>
    <row r="231" spans="1:7" ht="14.25">
      <c r="A231" s="822"/>
      <c r="B231" s="823" t="s">
        <v>329</v>
      </c>
      <c r="D231" s="1024" t="s">
        <v>1338</v>
      </c>
      <c r="E231" s="1024"/>
      <c r="F231" s="1024"/>
    </row>
    <row r="232" spans="1:7">
      <c r="D232" s="1024"/>
      <c r="E232" s="1024"/>
      <c r="F232" s="1024"/>
    </row>
    <row r="233" spans="1:7">
      <c r="D233" s="1024"/>
      <c r="E233" s="1024"/>
      <c r="F233" s="1024"/>
    </row>
    <row r="234" spans="1:7">
      <c r="D234" s="847"/>
      <c r="E234" s="825"/>
      <c r="F234" s="825"/>
    </row>
    <row r="235" spans="1:7">
      <c r="A235" s="989" t="s">
        <v>1207</v>
      </c>
      <c r="B235" s="989"/>
      <c r="C235" s="989"/>
      <c r="D235" s="989"/>
      <c r="E235" s="989"/>
      <c r="F235" s="989"/>
      <c r="G235" s="989"/>
    </row>
    <row r="236" spans="1:7">
      <c r="D236" s="847"/>
      <c r="E236" s="825"/>
      <c r="F236" s="825"/>
    </row>
    <row r="237" spans="1:7">
      <c r="C237" s="818"/>
      <c r="D237" s="1066" t="s">
        <v>1340</v>
      </c>
      <c r="E237" s="1066"/>
      <c r="F237" s="1066"/>
    </row>
    <row r="238" spans="1:7">
      <c r="C238" s="818"/>
      <c r="D238" s="1066"/>
      <c r="E238" s="1066"/>
      <c r="F238" s="1066"/>
    </row>
    <row r="239" spans="1:7">
      <c r="A239" s="820"/>
      <c r="B239" s="820"/>
      <c r="C239" s="820"/>
      <c r="D239" s="646"/>
      <c r="E239" s="696"/>
      <c r="F239" s="696"/>
    </row>
    <row r="240" spans="1:7">
      <c r="C240" s="820"/>
      <c r="D240" s="979" t="s">
        <v>223</v>
      </c>
      <c r="E240" s="979"/>
      <c r="F240" s="979"/>
    </row>
    <row r="241" spans="1:7" ht="15.75" customHeight="1">
      <c r="A241" s="822"/>
      <c r="B241" s="822"/>
      <c r="D241" s="1064" t="s">
        <v>1341</v>
      </c>
      <c r="E241" s="1064"/>
      <c r="F241" s="1064"/>
    </row>
    <row r="242" spans="1:7">
      <c r="E242" s="825"/>
      <c r="F242" s="825"/>
    </row>
    <row r="243" spans="1:7" ht="14.25">
      <c r="A243" s="822"/>
      <c r="B243" s="823" t="s">
        <v>329</v>
      </c>
      <c r="D243" s="1024" t="s">
        <v>1342</v>
      </c>
      <c r="E243" s="1024"/>
      <c r="F243" s="1024"/>
    </row>
    <row r="244" spans="1:7" ht="14.25">
      <c r="A244" s="822"/>
      <c r="B244" s="822"/>
      <c r="D244" s="1024"/>
      <c r="E244" s="1024"/>
      <c r="F244" s="1024"/>
    </row>
    <row r="245" spans="1:7">
      <c r="D245" s="825"/>
      <c r="E245" s="825"/>
      <c r="F245" s="825"/>
    </row>
    <row r="246" spans="1:7" ht="14.25">
      <c r="A246" s="822"/>
      <c r="B246" s="823" t="s">
        <v>329</v>
      </c>
      <c r="D246" s="1063" t="s">
        <v>1343</v>
      </c>
      <c r="E246" s="1063"/>
      <c r="F246" s="1063"/>
    </row>
    <row r="247" spans="1:7" ht="14.25">
      <c r="A247" s="822"/>
      <c r="B247" s="822"/>
      <c r="D247" s="1063"/>
      <c r="E247" s="1063"/>
      <c r="F247" s="1063"/>
    </row>
    <row r="248" spans="1:7" ht="14.25">
      <c r="A248" s="822"/>
      <c r="B248" s="822"/>
      <c r="D248" s="1063"/>
      <c r="E248" s="1063"/>
      <c r="F248" s="1063"/>
    </row>
    <row r="249" spans="1:7">
      <c r="D249" s="825"/>
      <c r="E249" s="825"/>
      <c r="F249" s="825"/>
    </row>
    <row r="250" spans="1:7" ht="14.25">
      <c r="A250" s="822"/>
      <c r="B250" s="823" t="s">
        <v>329</v>
      </c>
      <c r="D250" s="1024" t="s">
        <v>1344</v>
      </c>
      <c r="E250" s="1024"/>
      <c r="F250" s="1024"/>
    </row>
    <row r="251" spans="1:7" ht="14.25">
      <c r="A251" s="822"/>
      <c r="B251" s="822"/>
      <c r="D251" s="1024"/>
      <c r="E251" s="1024"/>
      <c r="F251" s="1024"/>
    </row>
    <row r="252" spans="1:7">
      <c r="A252" s="841"/>
      <c r="B252" s="841"/>
      <c r="E252" s="825"/>
      <c r="F252" s="825"/>
    </row>
    <row r="253" spans="1:7">
      <c r="A253" s="989" t="s">
        <v>1208</v>
      </c>
      <c r="B253" s="989"/>
      <c r="C253" s="989"/>
      <c r="D253" s="989"/>
      <c r="E253" s="989"/>
      <c r="F253" s="989"/>
      <c r="G253" s="989"/>
    </row>
    <row r="254" spans="1:7">
      <c r="A254" s="841"/>
      <c r="B254" s="841"/>
      <c r="D254" s="825"/>
      <c r="E254" s="825"/>
      <c r="F254" s="825"/>
    </row>
    <row r="255" spans="1:7">
      <c r="C255" s="841"/>
      <c r="D255" s="979" t="s">
        <v>736</v>
      </c>
      <c r="E255" s="979"/>
      <c r="F255" s="979"/>
    </row>
    <row r="256" spans="1:7">
      <c r="C256" s="841"/>
      <c r="D256" s="1029" t="s">
        <v>1345</v>
      </c>
      <c r="E256" s="1029"/>
      <c r="F256" s="1029"/>
    </row>
    <row r="257" spans="1:7">
      <c r="C257" s="841"/>
      <c r="D257" s="848"/>
    </row>
    <row r="258" spans="1:7">
      <c r="A258" s="826"/>
      <c r="B258" s="823" t="s">
        <v>329</v>
      </c>
      <c r="D258" s="1029" t="s">
        <v>1346</v>
      </c>
      <c r="E258" s="1029"/>
      <c r="F258" s="1029"/>
    </row>
    <row r="259" spans="1:7" s="816" customFormat="1" ht="14.25">
      <c r="A259" s="830"/>
      <c r="B259" s="830"/>
      <c r="C259" s="826"/>
      <c r="D259" s="849"/>
      <c r="E259" s="850"/>
      <c r="F259" s="850"/>
      <c r="G259" s="827"/>
    </row>
    <row r="260" spans="1:7" s="816" customFormat="1" ht="13.7" customHeight="1">
      <c r="A260" s="826"/>
      <c r="B260" s="823" t="s">
        <v>329</v>
      </c>
      <c r="C260" s="826"/>
      <c r="D260" s="1068" t="s">
        <v>1482</v>
      </c>
      <c r="E260" s="1068"/>
      <c r="F260" s="1068"/>
      <c r="G260" s="827"/>
    </row>
    <row r="261" spans="1:7" s="816" customFormat="1" ht="14.25">
      <c r="A261" s="830"/>
      <c r="B261" s="830"/>
      <c r="C261" s="826"/>
      <c r="D261" s="1068"/>
      <c r="E261" s="1068"/>
      <c r="F261" s="1068"/>
      <c r="G261" s="827"/>
    </row>
    <row r="262" spans="1:7" s="816" customFormat="1" ht="14.25">
      <c r="A262" s="830"/>
      <c r="B262" s="830"/>
      <c r="C262" s="826"/>
      <c r="D262" s="1068"/>
      <c r="E262" s="1068"/>
      <c r="F262" s="1068"/>
      <c r="G262" s="827"/>
    </row>
    <row r="263" spans="1:7" s="816" customFormat="1" ht="14.25">
      <c r="A263" s="830"/>
      <c r="B263" s="830"/>
      <c r="C263" s="826"/>
      <c r="D263" s="1068"/>
      <c r="E263" s="1068"/>
      <c r="F263" s="1068"/>
      <c r="G263" s="827"/>
    </row>
    <row r="264" spans="1:7" s="816" customFormat="1" ht="14.25">
      <c r="A264" s="830"/>
      <c r="B264" s="830"/>
      <c r="C264" s="826"/>
      <c r="D264" s="1068"/>
      <c r="E264" s="1068"/>
      <c r="F264" s="1068"/>
      <c r="G264" s="827"/>
    </row>
    <row r="265" spans="1:7" s="816" customFormat="1" ht="14.25">
      <c r="A265" s="830"/>
      <c r="B265" s="830"/>
      <c r="C265" s="826"/>
      <c r="D265" s="849"/>
      <c r="E265" s="850"/>
      <c r="F265" s="850"/>
      <c r="G265" s="827"/>
    </row>
    <row r="266" spans="1:7" s="816" customFormat="1" ht="13.7" customHeight="1">
      <c r="A266" s="826"/>
      <c r="B266" s="823" t="s">
        <v>329</v>
      </c>
      <c r="C266" s="826"/>
      <c r="D266" s="1068" t="s">
        <v>1348</v>
      </c>
      <c r="E266" s="1068"/>
      <c r="F266" s="1068"/>
      <c r="G266" s="827"/>
    </row>
    <row r="267" spans="1:7" s="816" customFormat="1">
      <c r="A267" s="826"/>
      <c r="B267" s="826"/>
      <c r="C267" s="826"/>
      <c r="D267" s="1068"/>
      <c r="E267" s="1068"/>
      <c r="F267" s="1068"/>
      <c r="G267" s="827"/>
    </row>
    <row r="268" spans="1:7" s="816" customFormat="1" ht="14.25">
      <c r="A268" s="830"/>
      <c r="B268" s="830"/>
      <c r="C268" s="826"/>
      <c r="D268" s="849"/>
      <c r="E268" s="850"/>
      <c r="F268" s="850"/>
      <c r="G268" s="827"/>
    </row>
    <row r="269" spans="1:7">
      <c r="A269" s="826"/>
      <c r="B269" s="823" t="s">
        <v>329</v>
      </c>
      <c r="D269" s="1029" t="s">
        <v>1349</v>
      </c>
      <c r="E269" s="1029"/>
      <c r="F269" s="1029"/>
    </row>
    <row r="270" spans="1:7">
      <c r="E270" s="825"/>
      <c r="F270" s="825"/>
    </row>
    <row r="271" spans="1:7" ht="14.25">
      <c r="A271" s="822"/>
      <c r="B271" s="823" t="s">
        <v>329</v>
      </c>
      <c r="D271" s="1063" t="s">
        <v>1511</v>
      </c>
      <c r="E271" s="1063"/>
      <c r="F271" s="1063"/>
    </row>
    <row r="272" spans="1:7" ht="14.25">
      <c r="A272" s="822"/>
      <c r="B272" s="822"/>
      <c r="D272" s="1063"/>
      <c r="E272" s="1063"/>
      <c r="F272" s="1063"/>
    </row>
    <row r="273" spans="1:6" ht="14.25">
      <c r="A273" s="822"/>
      <c r="B273" s="822"/>
      <c r="D273" s="1063"/>
      <c r="E273" s="1063"/>
      <c r="F273" s="1063"/>
    </row>
    <row r="274" spans="1:6" ht="14.25">
      <c r="A274" s="822"/>
      <c r="B274" s="822"/>
      <c r="D274" s="1063"/>
      <c r="E274" s="1063"/>
      <c r="F274" s="1063"/>
    </row>
    <row r="275" spans="1:6" ht="14.25">
      <c r="A275" s="822"/>
      <c r="B275" s="822"/>
      <c r="D275" s="1063"/>
      <c r="E275" s="1063"/>
      <c r="F275" s="1063"/>
    </row>
    <row r="276" spans="1:6" ht="14.25">
      <c r="A276" s="822"/>
      <c r="B276" s="822"/>
      <c r="D276" s="1063"/>
      <c r="E276" s="1063"/>
      <c r="F276" s="1063"/>
    </row>
    <row r="277" spans="1:6" ht="14.25">
      <c r="A277" s="822"/>
      <c r="B277" s="822"/>
      <c r="D277" s="1063"/>
      <c r="E277" s="1063"/>
      <c r="F277" s="1063"/>
    </row>
    <row r="278" spans="1:6" ht="14.25">
      <c r="A278" s="822"/>
      <c r="B278" s="822"/>
      <c r="D278" s="1063"/>
      <c r="E278" s="1063"/>
      <c r="F278" s="1063"/>
    </row>
    <row r="279" spans="1:6" ht="14.25">
      <c r="A279" s="822"/>
      <c r="B279" s="822"/>
      <c r="D279" s="1063"/>
      <c r="E279" s="1063"/>
      <c r="F279" s="1063"/>
    </row>
    <row r="280" spans="1:6" ht="14.25">
      <c r="A280" s="822"/>
      <c r="B280" s="822"/>
      <c r="D280" s="1063"/>
      <c r="E280" s="1063"/>
      <c r="F280" s="1063"/>
    </row>
    <row r="281" spans="1:6" ht="14.25">
      <c r="A281" s="822"/>
      <c r="B281" s="822"/>
      <c r="D281" s="1063"/>
      <c r="E281" s="1063"/>
      <c r="F281" s="1063"/>
    </row>
    <row r="282" spans="1:6" ht="14.25">
      <c r="A282" s="822"/>
      <c r="B282" s="822"/>
      <c r="D282" s="1063"/>
      <c r="E282" s="1063"/>
      <c r="F282" s="1063"/>
    </row>
    <row r="283" spans="1:6" ht="14.25">
      <c r="A283" s="822"/>
      <c r="B283" s="822"/>
      <c r="D283" s="1063"/>
      <c r="E283" s="1063"/>
      <c r="F283" s="1063"/>
    </row>
    <row r="284" spans="1:6" ht="14.25">
      <c r="A284" s="822"/>
      <c r="B284" s="822"/>
      <c r="D284" s="1063"/>
      <c r="E284" s="1063"/>
      <c r="F284" s="1063"/>
    </row>
    <row r="285" spans="1:6" ht="14.25">
      <c r="A285" s="822"/>
      <c r="B285" s="822"/>
      <c r="D285" s="1063"/>
      <c r="E285" s="1063"/>
      <c r="F285" s="1063"/>
    </row>
    <row r="286" spans="1:6">
      <c r="D286" s="825"/>
      <c r="E286" s="825"/>
      <c r="F286" s="825"/>
    </row>
    <row r="287" spans="1:6" ht="14.25">
      <c r="A287" s="822"/>
      <c r="B287" s="823" t="s">
        <v>329</v>
      </c>
      <c r="D287" s="1063" t="s">
        <v>1351</v>
      </c>
      <c r="E287" s="1063"/>
      <c r="F287" s="1063"/>
    </row>
    <row r="288" spans="1:6">
      <c r="D288" s="1063"/>
      <c r="E288" s="1063"/>
      <c r="F288" s="1063"/>
    </row>
    <row r="289" spans="1:7">
      <c r="D289" s="1063"/>
      <c r="E289" s="1063"/>
      <c r="F289" s="1063"/>
    </row>
    <row r="290" spans="1:7">
      <c r="D290" s="1063"/>
      <c r="E290" s="1063"/>
      <c r="F290" s="1063"/>
    </row>
    <row r="291" spans="1:7">
      <c r="D291" s="1063"/>
      <c r="E291" s="1063"/>
      <c r="F291" s="1063"/>
    </row>
    <row r="292" spans="1:7">
      <c r="D292" s="1063"/>
      <c r="E292" s="1063"/>
      <c r="F292" s="1063"/>
    </row>
    <row r="293" spans="1:7">
      <c r="D293" s="1063"/>
      <c r="E293" s="1063"/>
      <c r="F293" s="1063"/>
    </row>
    <row r="294" spans="1:7">
      <c r="D294" s="1063"/>
      <c r="E294" s="1063"/>
      <c r="F294" s="1063"/>
    </row>
    <row r="295" spans="1:7">
      <c r="D295" s="1063"/>
      <c r="E295" s="1063"/>
      <c r="F295" s="1063"/>
    </row>
    <row r="296" spans="1:7">
      <c r="D296" s="825"/>
      <c r="E296" s="825"/>
      <c r="F296" s="825"/>
    </row>
    <row r="297" spans="1:7" ht="14.25">
      <c r="A297" s="822"/>
      <c r="B297" s="823" t="s">
        <v>329</v>
      </c>
      <c r="D297" s="1024" t="s">
        <v>1582</v>
      </c>
      <c r="E297" s="1024"/>
      <c r="F297" s="1024"/>
    </row>
    <row r="298" spans="1:7">
      <c r="D298" s="1024"/>
      <c r="E298" s="1024"/>
      <c r="F298" s="1024"/>
      <c r="G298" s="815"/>
    </row>
    <row r="299" spans="1:7">
      <c r="D299" s="1024"/>
      <c r="E299" s="1024"/>
      <c r="F299" s="1024"/>
      <c r="G299" s="815"/>
    </row>
    <row r="300" spans="1:7">
      <c r="D300" s="1024"/>
      <c r="E300" s="1024"/>
      <c r="F300" s="1024"/>
      <c r="G300" s="815"/>
    </row>
    <row r="301" spans="1:7">
      <c r="D301" s="1024"/>
      <c r="E301" s="1024"/>
      <c r="F301" s="1024"/>
      <c r="G301" s="815"/>
    </row>
    <row r="302" spans="1:7">
      <c r="D302" s="1024"/>
      <c r="E302" s="1024"/>
      <c r="F302" s="1024"/>
      <c r="G302" s="815"/>
    </row>
    <row r="303" spans="1:7">
      <c r="D303" s="809"/>
      <c r="E303" s="809"/>
      <c r="F303" s="809"/>
      <c r="G303" s="815"/>
    </row>
    <row r="304" spans="1:7" ht="13.5" thickBot="1">
      <c r="D304" s="1074" t="s">
        <v>1094</v>
      </c>
      <c r="E304" s="1074"/>
      <c r="F304" s="1074"/>
      <c r="G304" s="815"/>
    </row>
    <row r="305" spans="1:7" ht="13.5" thickTop="1">
      <c r="D305" s="1069" t="s">
        <v>1353</v>
      </c>
      <c r="E305" s="1069"/>
      <c r="F305" s="1069"/>
      <c r="G305" s="815"/>
    </row>
    <row r="306" spans="1:7">
      <c r="A306" s="839"/>
      <c r="B306" s="839"/>
      <c r="C306" s="839"/>
      <c r="D306" s="811"/>
      <c r="E306" s="811"/>
      <c r="F306" s="825"/>
      <c r="G306" s="815"/>
    </row>
    <row r="307" spans="1:7" ht="14.25">
      <c r="A307" s="822"/>
      <c r="B307" s="823" t="s">
        <v>329</v>
      </c>
      <c r="C307" s="839"/>
      <c r="D307" s="1036" t="s">
        <v>1354</v>
      </c>
      <c r="E307" s="1036"/>
      <c r="F307" s="1036"/>
      <c r="G307" s="815"/>
    </row>
    <row r="308" spans="1:7">
      <c r="A308" s="839"/>
      <c r="B308" s="839"/>
      <c r="C308" s="839"/>
      <c r="D308" s="811"/>
      <c r="E308" s="811"/>
      <c r="F308" s="825"/>
      <c r="G308" s="815"/>
    </row>
    <row r="309" spans="1:7">
      <c r="A309" s="839"/>
      <c r="B309" s="823" t="s">
        <v>329</v>
      </c>
      <c r="C309" s="839"/>
      <c r="D309" s="1020" t="s">
        <v>1485</v>
      </c>
      <c r="E309" s="1020"/>
      <c r="F309" s="1020"/>
      <c r="G309" s="815"/>
    </row>
    <row r="310" spans="1:7">
      <c r="A310" s="839"/>
      <c r="B310" s="839"/>
      <c r="C310" s="839"/>
      <c r="D310" s="1020"/>
      <c r="E310" s="1020"/>
      <c r="F310" s="1020"/>
      <c r="G310" s="815"/>
    </row>
    <row r="311" spans="1:7">
      <c r="A311" s="839"/>
      <c r="B311" s="839"/>
      <c r="C311" s="839"/>
      <c r="D311" s="1020"/>
      <c r="E311" s="1020"/>
      <c r="F311" s="1020"/>
      <c r="G311" s="815"/>
    </row>
    <row r="312" spans="1:7">
      <c r="A312" s="839"/>
      <c r="B312" s="839"/>
      <c r="C312" s="839"/>
      <c r="D312" s="1020"/>
      <c r="E312" s="1020"/>
      <c r="F312" s="1020"/>
      <c r="G312" s="815"/>
    </row>
    <row r="313" spans="1:7">
      <c r="A313" s="839"/>
      <c r="B313" s="839"/>
      <c r="C313" s="839"/>
      <c r="D313" s="1020"/>
      <c r="E313" s="1020"/>
      <c r="F313" s="1020"/>
      <c r="G313" s="815"/>
    </row>
    <row r="314" spans="1:7">
      <c r="A314" s="839"/>
      <c r="B314" s="839"/>
      <c r="C314" s="839"/>
      <c r="D314" s="1020"/>
      <c r="E314" s="1020"/>
      <c r="F314" s="1020"/>
      <c r="G314" s="815"/>
    </row>
    <row r="315" spans="1:7">
      <c r="A315" s="839"/>
      <c r="B315" s="839"/>
      <c r="C315" s="839"/>
      <c r="D315" s="1020"/>
      <c r="E315" s="1020"/>
      <c r="F315" s="1020"/>
      <c r="G315" s="815"/>
    </row>
    <row r="316" spans="1:7">
      <c r="A316" s="839"/>
      <c r="B316" s="839"/>
      <c r="C316" s="839"/>
      <c r="D316" s="1020"/>
      <c r="E316" s="1020"/>
      <c r="F316" s="1020"/>
      <c r="G316" s="815"/>
    </row>
    <row r="317" spans="1:7">
      <c r="A317" s="839"/>
      <c r="B317" s="839"/>
      <c r="C317" s="839"/>
      <c r="D317" s="1020"/>
      <c r="E317" s="1020"/>
      <c r="F317" s="1020"/>
      <c r="G317" s="815"/>
    </row>
    <row r="318" spans="1:7">
      <c r="A318" s="839"/>
      <c r="B318" s="839"/>
      <c r="C318" s="839"/>
      <c r="D318" s="1020"/>
      <c r="E318" s="1020"/>
      <c r="F318" s="1020"/>
      <c r="G318" s="815"/>
    </row>
    <row r="319" spans="1:7">
      <c r="A319" s="839"/>
      <c r="B319" s="839"/>
      <c r="C319" s="839"/>
      <c r="D319" s="1020"/>
      <c r="E319" s="1020"/>
      <c r="F319" s="1020"/>
      <c r="G319" s="815"/>
    </row>
    <row r="320" spans="1:7">
      <c r="A320" s="839"/>
      <c r="B320" s="839"/>
      <c r="C320" s="839"/>
      <c r="D320" s="1020"/>
      <c r="E320" s="1020"/>
      <c r="F320" s="1020"/>
      <c r="G320" s="815"/>
    </row>
    <row r="321" spans="1:7" ht="12.6" customHeight="1">
      <c r="A321" s="839"/>
      <c r="B321" s="823" t="s">
        <v>329</v>
      </c>
      <c r="C321" s="839"/>
      <c r="D321" s="1070" t="s">
        <v>1486</v>
      </c>
      <c r="E321" s="1070"/>
      <c r="F321" s="1070"/>
      <c r="G321" s="815"/>
    </row>
    <row r="322" spans="1:7">
      <c r="A322" s="839"/>
      <c r="B322" s="839"/>
      <c r="C322" s="839"/>
      <c r="D322" s="1070"/>
      <c r="E322" s="1070"/>
      <c r="F322" s="1070"/>
      <c r="G322" s="815"/>
    </row>
    <row r="323" spans="1:7">
      <c r="A323" s="839"/>
      <c r="B323" s="839"/>
      <c r="C323" s="839"/>
      <c r="D323" s="1070"/>
      <c r="E323" s="1070"/>
      <c r="F323" s="1070"/>
      <c r="G323" s="815"/>
    </row>
    <row r="324" spans="1:7">
      <c r="A324" s="839"/>
      <c r="B324" s="839"/>
      <c r="C324" s="839"/>
      <c r="D324" s="1070"/>
      <c r="E324" s="1070"/>
      <c r="F324" s="1070"/>
      <c r="G324" s="815"/>
    </row>
    <row r="325" spans="1:7">
      <c r="A325" s="839"/>
      <c r="B325" s="839"/>
      <c r="C325" s="839"/>
      <c r="D325" s="815"/>
      <c r="E325" s="811"/>
      <c r="F325" s="825"/>
      <c r="G325" s="815"/>
    </row>
    <row r="326" spans="1:7" ht="14.25">
      <c r="A326" s="822"/>
      <c r="B326" s="823" t="s">
        <v>329</v>
      </c>
      <c r="C326" s="839"/>
      <c r="D326" s="1039" t="s">
        <v>1356</v>
      </c>
      <c r="E326" s="1039"/>
      <c r="F326" s="1039"/>
      <c r="G326" s="815"/>
    </row>
    <row r="327" spans="1:7">
      <c r="A327" s="839"/>
      <c r="B327" s="839"/>
      <c r="C327" s="839"/>
      <c r="D327" s="1039"/>
      <c r="E327" s="1039"/>
      <c r="F327" s="1039"/>
      <c r="G327" s="815"/>
    </row>
    <row r="328" spans="1:7">
      <c r="A328" s="839"/>
      <c r="B328" s="839"/>
      <c r="C328" s="839"/>
      <c r="D328" s="1039"/>
      <c r="E328" s="1039"/>
      <c r="F328" s="1039"/>
      <c r="G328" s="815"/>
    </row>
    <row r="329" spans="1:7">
      <c r="A329" s="839"/>
      <c r="B329" s="839"/>
      <c r="C329" s="839"/>
      <c r="D329" s="1039"/>
      <c r="E329" s="1039"/>
      <c r="F329" s="1039"/>
      <c r="G329" s="815"/>
    </row>
    <row r="330" spans="1:7">
      <c r="A330" s="839"/>
      <c r="B330" s="839"/>
      <c r="C330" s="839"/>
      <c r="D330" s="851"/>
      <c r="E330" s="811"/>
      <c r="F330" s="825"/>
      <c r="G330" s="815"/>
    </row>
    <row r="331" spans="1:7">
      <c r="A331" s="839"/>
      <c r="B331" s="839"/>
      <c r="C331" s="839"/>
      <c r="D331" s="1039" t="s">
        <v>1357</v>
      </c>
      <c r="E331" s="1039"/>
      <c r="F331" s="1039"/>
      <c r="G331" s="815"/>
    </row>
    <row r="332" spans="1:7">
      <c r="A332" s="839"/>
      <c r="B332" s="839"/>
      <c r="C332" s="839"/>
      <c r="D332" s="1039"/>
      <c r="E332" s="1039"/>
      <c r="F332" s="1039"/>
      <c r="G332" s="815"/>
    </row>
    <row r="333" spans="1:7">
      <c r="A333" s="839"/>
      <c r="B333" s="839"/>
      <c r="C333" s="839"/>
      <c r="D333" s="1039"/>
      <c r="E333" s="1039"/>
      <c r="F333" s="1039"/>
      <c r="G333" s="815"/>
    </row>
    <row r="334" spans="1:7">
      <c r="A334" s="839"/>
      <c r="B334" s="839"/>
      <c r="C334" s="839"/>
      <c r="D334" s="1039"/>
      <c r="E334" s="1039"/>
      <c r="F334" s="1039"/>
      <c r="G334" s="815"/>
    </row>
    <row r="335" spans="1:7" ht="18" customHeight="1">
      <c r="A335" s="839"/>
      <c r="B335" s="839"/>
      <c r="C335" s="839"/>
      <c r="D335" s="1039"/>
      <c r="E335" s="1039"/>
      <c r="F335" s="1039"/>
      <c r="G335" s="815"/>
    </row>
    <row r="336" spans="1:7">
      <c r="A336" s="839"/>
      <c r="B336" s="839"/>
      <c r="C336" s="839"/>
      <c r="D336" s="1039"/>
      <c r="E336" s="1039"/>
      <c r="F336" s="1039"/>
      <c r="G336" s="815"/>
    </row>
    <row r="337" spans="1:7">
      <c r="A337" s="839"/>
      <c r="B337" s="839"/>
      <c r="C337" s="839"/>
      <c r="D337" s="1039"/>
      <c r="E337" s="1039"/>
      <c r="F337" s="1039"/>
      <c r="G337" s="815"/>
    </row>
    <row r="338" spans="1:7">
      <c r="A338" s="839"/>
      <c r="B338" s="839"/>
      <c r="C338" s="839"/>
      <c r="D338" s="1039"/>
      <c r="E338" s="1039"/>
      <c r="F338" s="1039"/>
      <c r="G338" s="815"/>
    </row>
    <row r="339" spans="1:7" ht="8.25" customHeight="1">
      <c r="A339" s="839"/>
      <c r="B339" s="839"/>
      <c r="C339" s="839"/>
      <c r="D339" s="1039"/>
      <c r="E339" s="1039"/>
      <c r="F339" s="1039"/>
      <c r="G339" s="815"/>
    </row>
    <row r="340" spans="1:7" ht="13.7" customHeight="1">
      <c r="A340" s="839"/>
      <c r="B340" s="839"/>
      <c r="C340" s="839"/>
      <c r="D340" s="1032" t="s">
        <v>1358</v>
      </c>
      <c r="E340" s="1032"/>
      <c r="F340" s="1032"/>
      <c r="G340" s="815"/>
    </row>
    <row r="341" spans="1:7">
      <c r="A341" s="839"/>
      <c r="B341" s="839"/>
      <c r="C341" s="839"/>
      <c r="D341" s="1032"/>
      <c r="E341" s="1032"/>
      <c r="F341" s="1032"/>
      <c r="G341" s="815"/>
    </row>
    <row r="342" spans="1:7">
      <c r="A342" s="839"/>
      <c r="B342" s="839"/>
      <c r="C342" s="839"/>
      <c r="D342" s="1032"/>
      <c r="E342" s="1032"/>
      <c r="F342" s="1032"/>
      <c r="G342" s="815"/>
    </row>
    <row r="343" spans="1:7">
      <c r="A343" s="839"/>
      <c r="B343" s="839"/>
      <c r="C343" s="839"/>
      <c r="D343" s="1032"/>
      <c r="E343" s="1032"/>
      <c r="F343" s="1032"/>
      <c r="G343" s="815"/>
    </row>
    <row r="344" spans="1:7">
      <c r="A344" s="839"/>
      <c r="B344" s="839"/>
      <c r="C344" s="839"/>
      <c r="D344" s="1032"/>
      <c r="E344" s="1032"/>
      <c r="F344" s="1032"/>
      <c r="G344" s="815"/>
    </row>
    <row r="345" spans="1:7">
      <c r="A345" s="839"/>
      <c r="B345" s="839"/>
      <c r="C345" s="839"/>
      <c r="D345" s="1032"/>
      <c r="E345" s="1032"/>
      <c r="F345" s="1032"/>
      <c r="G345" s="815"/>
    </row>
    <row r="346" spans="1:7">
      <c r="A346" s="839"/>
      <c r="B346" s="839"/>
      <c r="C346" s="839"/>
      <c r="D346" s="1032"/>
      <c r="E346" s="1032"/>
      <c r="F346" s="1032"/>
      <c r="G346" s="815"/>
    </row>
    <row r="347" spans="1:7">
      <c r="A347" s="839"/>
      <c r="B347" s="839"/>
      <c r="C347" s="839"/>
      <c r="D347" s="1032"/>
      <c r="E347" s="1032"/>
      <c r="F347" s="1032"/>
      <c r="G347" s="815"/>
    </row>
    <row r="348" spans="1:7">
      <c r="A348" s="839"/>
      <c r="B348" s="839"/>
      <c r="C348" s="839"/>
      <c r="D348" s="1032"/>
      <c r="E348" s="1032"/>
      <c r="F348" s="1032"/>
      <c r="G348" s="815"/>
    </row>
    <row r="349" spans="1:7">
      <c r="A349" s="839"/>
      <c r="B349" s="839"/>
      <c r="C349" s="839"/>
      <c r="D349" s="1032"/>
      <c r="E349" s="1032"/>
      <c r="F349" s="1032"/>
      <c r="G349" s="815"/>
    </row>
    <row r="350" spans="1:7">
      <c r="A350" s="839"/>
      <c r="B350" s="839"/>
      <c r="C350" s="839"/>
      <c r="D350" s="1032"/>
      <c r="E350" s="1032"/>
      <c r="F350" s="1032"/>
      <c r="G350" s="815"/>
    </row>
    <row r="351" spans="1:7">
      <c r="A351" s="839"/>
      <c r="B351" s="839"/>
      <c r="C351" s="839"/>
      <c r="D351" s="1032"/>
      <c r="E351" s="1032"/>
      <c r="F351" s="1032"/>
      <c r="G351" s="815"/>
    </row>
    <row r="352" spans="1:7">
      <c r="A352" s="839"/>
      <c r="B352" s="839"/>
      <c r="C352" s="852"/>
      <c r="D352" s="1032"/>
      <c r="E352" s="1032"/>
      <c r="F352" s="1032"/>
      <c r="G352" s="815"/>
    </row>
    <row r="353" spans="1:7">
      <c r="A353" s="839"/>
      <c r="B353" s="839"/>
      <c r="C353" s="852"/>
      <c r="D353" s="1032"/>
      <c r="E353" s="1032"/>
      <c r="F353" s="1032"/>
      <c r="G353" s="815"/>
    </row>
    <row r="354" spans="1:7">
      <c r="A354" s="839"/>
      <c r="B354" s="839"/>
      <c r="C354" s="839"/>
      <c r="D354" s="1032"/>
      <c r="E354" s="1032"/>
      <c r="F354" s="1032"/>
      <c r="G354" s="815"/>
    </row>
    <row r="355" spans="1:7">
      <c r="A355" s="839"/>
      <c r="B355" s="839"/>
      <c r="C355" s="852"/>
      <c r="D355" s="1032"/>
      <c r="E355" s="1032"/>
      <c r="F355" s="1032"/>
      <c r="G355" s="815"/>
    </row>
    <row r="356" spans="1:7">
      <c r="A356" s="839"/>
      <c r="B356" s="839"/>
      <c r="C356" s="852"/>
      <c r="D356" s="1032"/>
      <c r="E356" s="1032"/>
      <c r="F356" s="1032"/>
      <c r="G356" s="815"/>
    </row>
    <row r="357" spans="1:7">
      <c r="A357" s="839"/>
      <c r="B357" s="839"/>
      <c r="C357" s="852"/>
      <c r="D357" s="1032"/>
      <c r="E357" s="1032"/>
      <c r="F357" s="1032"/>
      <c r="G357" s="815"/>
    </row>
    <row r="358" spans="1:7">
      <c r="A358" s="839"/>
      <c r="B358" s="839"/>
      <c r="C358" s="839"/>
      <c r="D358" s="851"/>
      <c r="E358" s="811"/>
      <c r="F358" s="825"/>
      <c r="G358" s="815"/>
    </row>
    <row r="359" spans="1:7">
      <c r="A359" s="839"/>
      <c r="B359" s="823" t="s">
        <v>329</v>
      </c>
      <c r="C359" s="839"/>
      <c r="D359" s="1032" t="s">
        <v>1359</v>
      </c>
      <c r="E359" s="1032"/>
      <c r="F359" s="1032"/>
      <c r="G359" s="815"/>
    </row>
    <row r="360" spans="1:7">
      <c r="A360" s="839"/>
      <c r="B360" s="839"/>
      <c r="C360" s="839"/>
      <c r="D360" s="1032"/>
      <c r="E360" s="1032"/>
      <c r="F360" s="1032"/>
      <c r="G360" s="815"/>
    </row>
    <row r="361" spans="1:7">
      <c r="A361" s="839"/>
      <c r="B361" s="839"/>
      <c r="C361" s="839"/>
      <c r="D361" s="946"/>
      <c r="E361" s="946"/>
      <c r="F361" s="946"/>
      <c r="G361" s="815"/>
    </row>
    <row r="362" spans="1:7" ht="14.45" customHeight="1">
      <c r="A362" s="822"/>
      <c r="B362" s="914" t="s">
        <v>329</v>
      </c>
      <c r="D362" s="1032" t="s">
        <v>1605</v>
      </c>
      <c r="E362" s="1032"/>
      <c r="F362" s="1032"/>
    </row>
    <row r="363" spans="1:7" ht="14.45" customHeight="1">
      <c r="A363" s="822"/>
      <c r="D363" s="1032"/>
      <c r="E363" s="1032"/>
      <c r="F363" s="1032"/>
    </row>
    <row r="364" spans="1:7" ht="14.45" customHeight="1">
      <c r="A364" s="822"/>
      <c r="D364" s="1032"/>
      <c r="E364" s="1032"/>
      <c r="F364" s="1032"/>
    </row>
    <row r="365" spans="1:7" ht="14.45" customHeight="1">
      <c r="A365" s="822"/>
      <c r="D365" s="1032"/>
      <c r="E365" s="1032"/>
      <c r="F365" s="1032"/>
    </row>
    <row r="366" spans="1:7" ht="14.45" customHeight="1">
      <c r="A366" s="822"/>
      <c r="D366" s="1032"/>
      <c r="E366" s="1032"/>
      <c r="F366" s="1032"/>
    </row>
    <row r="367" spans="1:7" ht="14.45" customHeight="1">
      <c r="A367" s="822"/>
      <c r="D367" s="913"/>
      <c r="E367" s="913"/>
      <c r="F367" s="913"/>
    </row>
    <row r="368" spans="1:7" ht="13.7" customHeight="1">
      <c r="A368" s="822"/>
      <c r="B368" s="823" t="s">
        <v>329</v>
      </c>
      <c r="C368" s="839"/>
      <c r="D368" s="1020" t="s">
        <v>1512</v>
      </c>
      <c r="E368" s="1020"/>
      <c r="F368" s="1020"/>
      <c r="G368" s="815"/>
    </row>
    <row r="369" spans="1:7" ht="14.25">
      <c r="A369" s="853"/>
      <c r="B369" s="853"/>
      <c r="C369" s="839"/>
      <c r="D369" s="1020"/>
      <c r="E369" s="1020"/>
      <c r="F369" s="1020"/>
      <c r="G369" s="815"/>
    </row>
    <row r="370" spans="1:7" ht="14.25">
      <c r="A370" s="853"/>
      <c r="B370" s="853"/>
      <c r="C370" s="839"/>
      <c r="D370" s="1020"/>
      <c r="E370" s="1020"/>
      <c r="F370" s="1020"/>
      <c r="G370" s="815"/>
    </row>
    <row r="371" spans="1:7" ht="14.25">
      <c r="A371" s="853"/>
      <c r="B371" s="853"/>
      <c r="C371" s="839"/>
      <c r="D371" s="1020"/>
      <c r="E371" s="1020"/>
      <c r="F371" s="1020"/>
      <c r="G371" s="815"/>
    </row>
    <row r="372" spans="1:7" ht="15.75" customHeight="1">
      <c r="A372" s="853"/>
      <c r="B372" s="853"/>
      <c r="C372" s="839"/>
      <c r="D372" s="1060" t="s">
        <v>1583</v>
      </c>
      <c r="E372" s="1020"/>
      <c r="F372" s="1020"/>
      <c r="G372" s="815"/>
    </row>
    <row r="373" spans="1:7">
      <c r="D373" s="825"/>
      <c r="E373" s="825"/>
      <c r="F373" s="825"/>
      <c r="G373" s="815"/>
    </row>
    <row r="374" spans="1:7" ht="14.25">
      <c r="A374" s="822"/>
      <c r="B374" s="823" t="s">
        <v>329</v>
      </c>
      <c r="C374" s="854"/>
      <c r="D374" s="1024" t="s">
        <v>1361</v>
      </c>
      <c r="E374" s="1024"/>
      <c r="F374" s="1024"/>
      <c r="G374" s="815"/>
    </row>
    <row r="375" spans="1:7" ht="14.25">
      <c r="A375" s="822"/>
      <c r="B375" s="822"/>
      <c r="D375" s="1024"/>
      <c r="E375" s="1024"/>
      <c r="F375" s="1024"/>
      <c r="G375" s="815"/>
    </row>
    <row r="376" spans="1:7">
      <c r="D376" s="1024"/>
      <c r="E376" s="1024"/>
      <c r="F376" s="1024"/>
      <c r="G376" s="815"/>
    </row>
    <row r="377" spans="1:7">
      <c r="D377" s="1024"/>
      <c r="E377" s="1024"/>
      <c r="F377" s="1024"/>
      <c r="G377" s="815"/>
    </row>
    <row r="378" spans="1:7">
      <c r="D378" s="1024"/>
      <c r="E378" s="1024"/>
      <c r="F378" s="1024"/>
      <c r="G378" s="815"/>
    </row>
    <row r="379" spans="1:7">
      <c r="D379" s="1024"/>
      <c r="E379" s="1024"/>
      <c r="F379" s="1024"/>
      <c r="G379" s="815"/>
    </row>
    <row r="380" spans="1:7">
      <c r="D380" s="1024"/>
      <c r="E380" s="1024"/>
      <c r="F380" s="1024"/>
      <c r="G380" s="815"/>
    </row>
    <row r="381" spans="1:7">
      <c r="D381" s="1024"/>
      <c r="E381" s="1024"/>
      <c r="F381" s="1024"/>
      <c r="G381" s="815"/>
    </row>
    <row r="382" spans="1:7">
      <c r="D382" s="1024"/>
      <c r="E382" s="1024"/>
      <c r="F382" s="1024"/>
      <c r="G382" s="815"/>
    </row>
    <row r="383" spans="1:7">
      <c r="D383" s="1024"/>
      <c r="E383" s="1024"/>
      <c r="F383" s="1024"/>
      <c r="G383" s="815"/>
    </row>
    <row r="384" spans="1:7">
      <c r="D384" s="1024"/>
      <c r="E384" s="1024"/>
      <c r="F384" s="1024"/>
      <c r="G384" s="815"/>
    </row>
    <row r="385" spans="1:7">
      <c r="D385" s="1024"/>
      <c r="E385" s="1024"/>
      <c r="F385" s="1024"/>
      <c r="G385" s="815"/>
    </row>
    <row r="386" spans="1:7">
      <c r="D386" s="1024"/>
      <c r="E386" s="1024"/>
      <c r="F386" s="1024"/>
      <c r="G386" s="815"/>
    </row>
    <row r="387" spans="1:7">
      <c r="A387" s="815"/>
      <c r="B387" s="815"/>
      <c r="C387" s="815"/>
      <c r="D387" s="1024"/>
      <c r="E387" s="1024"/>
      <c r="F387" s="1024"/>
      <c r="G387" s="815"/>
    </row>
    <row r="388" spans="1:7">
      <c r="A388" s="815"/>
      <c r="B388" s="815"/>
      <c r="C388" s="815"/>
      <c r="D388" s="1024"/>
      <c r="E388" s="1024"/>
      <c r="F388" s="1024"/>
      <c r="G388" s="815"/>
    </row>
    <row r="389" spans="1:7">
      <c r="A389" s="815"/>
      <c r="B389" s="815"/>
      <c r="C389" s="815"/>
      <c r="D389" s="1024"/>
      <c r="E389" s="1024"/>
      <c r="F389" s="1024"/>
      <c r="G389" s="815"/>
    </row>
    <row r="390" spans="1:7">
      <c r="A390" s="815"/>
      <c r="B390" s="815"/>
      <c r="C390" s="815"/>
      <c r="D390" s="1024"/>
      <c r="E390" s="1024"/>
      <c r="F390" s="1024"/>
      <c r="G390" s="815"/>
    </row>
    <row r="391" spans="1:7">
      <c r="A391" s="815"/>
      <c r="B391" s="815"/>
      <c r="C391" s="815"/>
      <c r="D391" s="1024"/>
      <c r="E391" s="1024"/>
      <c r="F391" s="1024"/>
      <c r="G391" s="815"/>
    </row>
    <row r="392" spans="1:7">
      <c r="A392" s="815"/>
      <c r="B392" s="815"/>
      <c r="C392" s="815"/>
      <c r="D392" s="1024"/>
      <c r="E392" s="1024"/>
      <c r="F392" s="1024"/>
      <c r="G392" s="815"/>
    </row>
    <row r="393" spans="1:7">
      <c r="A393" s="815"/>
      <c r="B393" s="815"/>
      <c r="C393" s="815"/>
      <c r="D393" s="1024"/>
      <c r="E393" s="1024"/>
      <c r="F393" s="1024"/>
      <c r="G393" s="815"/>
    </row>
    <row r="394" spans="1:7">
      <c r="A394" s="815"/>
      <c r="B394" s="815"/>
      <c r="C394" s="815"/>
      <c r="D394" s="1024"/>
      <c r="E394" s="1024"/>
      <c r="F394" s="1024"/>
      <c r="G394" s="815"/>
    </row>
    <row r="395" spans="1:7">
      <c r="A395" s="815"/>
      <c r="B395" s="815"/>
      <c r="C395" s="815"/>
      <c r="D395" s="1024"/>
      <c r="E395" s="1024"/>
      <c r="F395" s="1024"/>
      <c r="G395" s="815"/>
    </row>
    <row r="396" spans="1:7">
      <c r="A396" s="815"/>
      <c r="B396" s="815"/>
      <c r="C396" s="815"/>
      <c r="D396" s="1024"/>
      <c r="E396" s="1024"/>
      <c r="F396" s="1024"/>
      <c r="G396" s="815"/>
    </row>
    <row r="397" spans="1:7">
      <c r="A397" s="815"/>
      <c r="B397" s="815"/>
      <c r="C397" s="815"/>
      <c r="D397" s="1024"/>
      <c r="E397" s="1024"/>
      <c r="F397" s="1024"/>
      <c r="G397" s="815"/>
    </row>
    <row r="398" spans="1:7">
      <c r="A398" s="815"/>
      <c r="B398" s="815"/>
      <c r="C398" s="815"/>
      <c r="D398" s="1024"/>
      <c r="E398" s="1024"/>
      <c r="F398" s="1024"/>
      <c r="G398" s="815"/>
    </row>
    <row r="399" spans="1:7">
      <c r="A399" s="815"/>
      <c r="B399" s="815"/>
      <c r="C399" s="815"/>
      <c r="D399" s="1024"/>
      <c r="E399" s="1024"/>
      <c r="F399" s="1024"/>
      <c r="G399" s="815"/>
    </row>
    <row r="400" spans="1:7">
      <c r="A400" s="815"/>
      <c r="B400" s="815"/>
      <c r="C400" s="815"/>
      <c r="D400" s="1024"/>
      <c r="E400" s="1024"/>
      <c r="F400" s="1024"/>
      <c r="G400" s="815"/>
    </row>
    <row r="401" spans="1:7">
      <c r="A401" s="815"/>
      <c r="B401" s="815"/>
      <c r="C401" s="815"/>
      <c r="D401" s="1024"/>
      <c r="E401" s="1024"/>
      <c r="F401" s="1024"/>
      <c r="G401" s="815"/>
    </row>
    <row r="402" spans="1:7">
      <c r="A402" s="815"/>
      <c r="B402" s="815"/>
      <c r="C402" s="815"/>
      <c r="D402" s="1024"/>
      <c r="E402" s="1024"/>
      <c r="F402" s="1024"/>
      <c r="G402" s="815"/>
    </row>
    <row r="403" spans="1:7" s="856" customFormat="1">
      <c r="A403" s="813"/>
      <c r="B403" s="813"/>
      <c r="C403" s="813"/>
      <c r="D403" s="1024"/>
      <c r="E403" s="1024"/>
      <c r="F403" s="1024"/>
      <c r="G403" s="855"/>
    </row>
    <row r="404" spans="1:7" s="856" customFormat="1" ht="40.700000000000003" customHeight="1">
      <c r="A404" s="813"/>
      <c r="B404" s="813"/>
      <c r="C404" s="813"/>
      <c r="D404" s="1024"/>
      <c r="E404" s="1024"/>
      <c r="F404" s="1024"/>
      <c r="G404" s="855"/>
    </row>
    <row r="405" spans="1:7" s="856" customFormat="1">
      <c r="A405" s="813"/>
      <c r="B405" s="813"/>
      <c r="C405" s="813"/>
      <c r="D405" s="825"/>
      <c r="E405" s="825"/>
      <c r="F405" s="825"/>
      <c r="G405" s="855"/>
    </row>
    <row r="406" spans="1:7" ht="14.25">
      <c r="A406" s="822"/>
      <c r="B406" s="823" t="s">
        <v>329</v>
      </c>
      <c r="C406" s="854"/>
      <c r="D406" s="1029" t="s">
        <v>1362</v>
      </c>
      <c r="E406" s="1029"/>
      <c r="F406" s="1029"/>
    </row>
    <row r="407" spans="1:7">
      <c r="D407" s="1033" t="s">
        <v>1509</v>
      </c>
      <c r="E407" s="1033"/>
      <c r="F407" s="1033"/>
    </row>
    <row r="408" spans="1:7">
      <c r="D408" s="1063" t="s">
        <v>1508</v>
      </c>
      <c r="E408" s="1063"/>
      <c r="F408" s="1063"/>
    </row>
    <row r="409" spans="1:7">
      <c r="D409" s="1063"/>
      <c r="E409" s="1063"/>
      <c r="F409" s="1063"/>
    </row>
    <row r="410" spans="1:7">
      <c r="D410" s="1063"/>
      <c r="E410" s="1063"/>
      <c r="F410" s="1063"/>
    </row>
    <row r="411" spans="1:7">
      <c r="D411" s="825"/>
      <c r="E411" s="825"/>
      <c r="F411" s="825"/>
      <c r="G411" s="815"/>
    </row>
    <row r="412" spans="1:7" ht="14.25">
      <c r="A412" s="822"/>
      <c r="B412" s="823" t="s">
        <v>329</v>
      </c>
      <c r="C412" s="854"/>
      <c r="D412" s="1024" t="s">
        <v>1364</v>
      </c>
      <c r="E412" s="1024"/>
      <c r="F412" s="1024"/>
      <c r="G412" s="815"/>
    </row>
    <row r="413" spans="1:7">
      <c r="D413" s="1024"/>
      <c r="E413" s="1024"/>
      <c r="F413" s="1024"/>
      <c r="G413" s="815"/>
    </row>
    <row r="414" spans="1:7">
      <c r="D414" s="1024"/>
      <c r="E414" s="1024"/>
      <c r="F414" s="1024"/>
      <c r="G414" s="815"/>
    </row>
    <row r="415" spans="1:7">
      <c r="D415" s="809"/>
      <c r="E415" s="809"/>
      <c r="F415" s="809"/>
      <c r="G415" s="815"/>
    </row>
    <row r="416" spans="1:7" ht="14.25">
      <c r="B416" s="823" t="s">
        <v>329</v>
      </c>
      <c r="C416" s="822"/>
      <c r="D416" s="1063" t="s">
        <v>1451</v>
      </c>
      <c r="E416" s="1063"/>
      <c r="F416" s="1063"/>
      <c r="G416" s="815"/>
    </row>
    <row r="417" spans="1:7">
      <c r="D417" s="1063"/>
      <c r="E417" s="1063"/>
      <c r="F417" s="1063"/>
      <c r="G417" s="815"/>
    </row>
    <row r="418" spans="1:7">
      <c r="D418" s="825"/>
      <c r="E418" s="825"/>
      <c r="F418" s="825"/>
      <c r="G418" s="815"/>
    </row>
    <row r="419" spans="1:7" ht="14.25">
      <c r="B419" s="823" t="s">
        <v>329</v>
      </c>
      <c r="C419" s="822"/>
      <c r="D419" s="1063" t="s">
        <v>1366</v>
      </c>
      <c r="E419" s="1063"/>
      <c r="F419" s="1063"/>
      <c r="G419" s="815"/>
    </row>
    <row r="420" spans="1:7">
      <c r="D420" s="1063"/>
      <c r="E420" s="1063"/>
      <c r="F420" s="1063"/>
      <c r="G420" s="815"/>
    </row>
    <row r="421" spans="1:7">
      <c r="D421" s="1063"/>
      <c r="E421" s="1063"/>
      <c r="F421" s="1063"/>
      <c r="G421" s="815"/>
    </row>
    <row r="422" spans="1:7">
      <c r="D422" s="1063"/>
      <c r="E422" s="1063"/>
      <c r="F422" s="1063"/>
      <c r="G422" s="815"/>
    </row>
    <row r="423" spans="1:7">
      <c r="B423" s="823" t="s">
        <v>329</v>
      </c>
      <c r="D423" s="1063"/>
      <c r="E423" s="1063"/>
      <c r="F423" s="1063"/>
      <c r="G423" s="815"/>
    </row>
    <row r="424" spans="1:7">
      <c r="A424" s="815"/>
      <c r="B424" s="815"/>
      <c r="C424" s="815"/>
      <c r="D424" s="1063"/>
      <c r="E424" s="1063"/>
      <c r="F424" s="1063"/>
      <c r="G424" s="815"/>
    </row>
    <row r="425" spans="1:7">
      <c r="A425" s="815"/>
      <c r="C425" s="815"/>
      <c r="D425" s="1063"/>
      <c r="E425" s="1063"/>
      <c r="F425" s="1063"/>
      <c r="G425" s="815"/>
    </row>
    <row r="426" spans="1:7">
      <c r="A426" s="815"/>
      <c r="B426" s="823" t="s">
        <v>329</v>
      </c>
      <c r="C426" s="815"/>
      <c r="D426" s="1063"/>
      <c r="E426" s="1063"/>
      <c r="F426" s="1063"/>
      <c r="G426" s="815"/>
    </row>
    <row r="427" spans="1:7">
      <c r="A427" s="815"/>
      <c r="B427" s="815"/>
      <c r="C427" s="815"/>
      <c r="D427" s="1063"/>
      <c r="E427" s="1063"/>
      <c r="F427" s="1063"/>
      <c r="G427" s="815"/>
    </row>
    <row r="428" spans="1:7">
      <c r="A428" s="815"/>
      <c r="C428" s="815"/>
      <c r="D428" s="1063"/>
      <c r="E428" s="1063"/>
      <c r="F428" s="1063"/>
      <c r="G428" s="815"/>
    </row>
    <row r="429" spans="1:7">
      <c r="A429" s="815"/>
      <c r="C429" s="815"/>
      <c r="D429" s="1063"/>
      <c r="E429" s="1063"/>
      <c r="F429" s="1063"/>
      <c r="G429" s="815"/>
    </row>
    <row r="430" spans="1:7">
      <c r="A430" s="815"/>
      <c r="B430" s="823" t="s">
        <v>329</v>
      </c>
      <c r="C430" s="815"/>
      <c r="D430" s="1063"/>
      <c r="E430" s="1063"/>
      <c r="F430" s="1063"/>
      <c r="G430" s="815"/>
    </row>
    <row r="431" spans="1:7">
      <c r="A431" s="815"/>
      <c r="B431" s="815"/>
      <c r="C431" s="815"/>
      <c r="D431" s="1063"/>
      <c r="E431" s="1063"/>
      <c r="F431" s="1063"/>
      <c r="G431" s="815"/>
    </row>
    <row r="432" spans="1:7">
      <c r="A432" s="815"/>
      <c r="B432" s="823" t="s">
        <v>329</v>
      </c>
      <c r="C432" s="815"/>
      <c r="D432" s="1063"/>
      <c r="E432" s="1063"/>
      <c r="F432" s="1063"/>
      <c r="G432" s="815"/>
    </row>
    <row r="433" spans="1:7">
      <c r="A433" s="815"/>
      <c r="B433" s="815"/>
      <c r="C433" s="815"/>
      <c r="D433" s="857"/>
      <c r="E433" s="857"/>
      <c r="F433" s="857"/>
      <c r="G433" s="815"/>
    </row>
    <row r="434" spans="1:7">
      <c r="A434" s="815"/>
      <c r="B434" s="823" t="s">
        <v>329</v>
      </c>
      <c r="C434" s="815"/>
      <c r="D434" s="1063" t="s">
        <v>1367</v>
      </c>
      <c r="E434" s="1063"/>
      <c r="F434" s="1063"/>
      <c r="G434" s="815"/>
    </row>
    <row r="435" spans="1:7">
      <c r="A435" s="815"/>
      <c r="B435" s="815"/>
      <c r="C435" s="815"/>
      <c r="D435" s="1063"/>
      <c r="E435" s="1063"/>
      <c r="F435" s="1063"/>
      <c r="G435" s="815"/>
    </row>
    <row r="436" spans="1:7">
      <c r="A436" s="815"/>
      <c r="B436" s="815"/>
      <c r="C436" s="815"/>
      <c r="D436" s="1063"/>
      <c r="E436" s="1063"/>
      <c r="F436" s="1063"/>
      <c r="G436" s="815"/>
    </row>
    <row r="437" spans="1:7">
      <c r="A437" s="815"/>
      <c r="B437" s="815"/>
      <c r="C437" s="815"/>
      <c r="D437" s="1063"/>
      <c r="E437" s="1063"/>
      <c r="F437" s="1063"/>
      <c r="G437" s="815"/>
    </row>
    <row r="438" spans="1:7">
      <c r="D438" s="1063"/>
      <c r="E438" s="1063"/>
      <c r="F438" s="1063"/>
    </row>
    <row r="439" spans="1:7">
      <c r="D439" s="825"/>
      <c r="E439" s="825"/>
      <c r="F439" s="825"/>
    </row>
    <row r="440" spans="1:7">
      <c r="B440" s="823" t="s">
        <v>329</v>
      </c>
      <c r="D440" s="1062" t="s">
        <v>1368</v>
      </c>
      <c r="E440" s="1062"/>
      <c r="F440" s="1062"/>
    </row>
    <row r="441" spans="1:7">
      <c r="A441" s="825"/>
      <c r="B441" s="825"/>
    </row>
    <row r="442" spans="1:7">
      <c r="A442" s="989" t="s">
        <v>1209</v>
      </c>
      <c r="B442" s="989"/>
      <c r="C442" s="989"/>
      <c r="D442" s="989"/>
      <c r="E442" s="989"/>
      <c r="F442" s="989"/>
      <c r="G442" s="989"/>
    </row>
    <row r="443" spans="1:7">
      <c r="A443" s="825"/>
      <c r="B443" s="825"/>
    </row>
    <row r="444" spans="1:7">
      <c r="D444" s="1040" t="s">
        <v>978</v>
      </c>
      <c r="E444" s="1040"/>
      <c r="F444" s="1040"/>
    </row>
    <row r="445" spans="1:7" s="816" customFormat="1" ht="14.25">
      <c r="A445" s="830"/>
      <c r="B445" s="830"/>
      <c r="C445" s="826"/>
      <c r="D445" s="1041" t="s">
        <v>1369</v>
      </c>
      <c r="E445" s="1041"/>
      <c r="F445" s="1041"/>
      <c r="G445" s="827"/>
    </row>
    <row r="446" spans="1:7" s="816" customFormat="1" ht="14.25">
      <c r="A446" s="830"/>
      <c r="B446" s="830"/>
      <c r="C446" s="826"/>
      <c r="D446" s="812"/>
      <c r="E446" s="696"/>
      <c r="F446" s="696"/>
      <c r="G446" s="827"/>
    </row>
    <row r="447" spans="1:7" s="816" customFormat="1" ht="14.25">
      <c r="A447" s="822"/>
      <c r="B447" s="823" t="s">
        <v>329</v>
      </c>
      <c r="C447" s="826"/>
      <c r="D447" s="1042" t="s">
        <v>1370</v>
      </c>
      <c r="E447" s="1042"/>
      <c r="F447" s="1042"/>
      <c r="G447" s="827"/>
    </row>
    <row r="448" spans="1:7" s="816" customFormat="1" ht="14.25">
      <c r="A448" s="822"/>
      <c r="B448" s="822"/>
      <c r="C448" s="826"/>
      <c r="D448" s="1042"/>
      <c r="E448" s="1042"/>
      <c r="F448" s="1042"/>
      <c r="G448" s="827"/>
    </row>
    <row r="449" spans="1:7" s="816" customFormat="1" ht="14.25">
      <c r="A449" s="822"/>
      <c r="B449" s="822"/>
      <c r="C449" s="826"/>
      <c r="D449" s="810"/>
      <c r="E449" s="696"/>
      <c r="F449" s="696"/>
      <c r="G449" s="827"/>
    </row>
    <row r="450" spans="1:7" ht="12.75" customHeight="1">
      <c r="B450" s="823" t="s">
        <v>329</v>
      </c>
      <c r="D450" s="1012" t="s">
        <v>1584</v>
      </c>
      <c r="E450" s="1012"/>
      <c r="F450" s="1012"/>
    </row>
    <row r="451" spans="1:7" ht="14.25">
      <c r="A451" s="822"/>
      <c r="D451" s="1012"/>
      <c r="E451" s="1012"/>
      <c r="F451" s="1012"/>
    </row>
    <row r="452" spans="1:7" ht="14.25">
      <c r="A452" s="822"/>
      <c r="B452" s="822"/>
      <c r="D452" s="1012"/>
      <c r="E452" s="1012"/>
      <c r="F452" s="1012"/>
    </row>
    <row r="453" spans="1:7" ht="14.25">
      <c r="A453" s="822"/>
      <c r="B453" s="822"/>
      <c r="D453" s="1012"/>
      <c r="E453" s="1012"/>
      <c r="F453" s="1012"/>
    </row>
    <row r="454" spans="1:7" ht="14.25">
      <c r="A454" s="822"/>
      <c r="D454" s="936"/>
      <c r="E454" s="936"/>
      <c r="F454" s="936"/>
      <c r="G454" s="815"/>
    </row>
    <row r="455" spans="1:7" ht="14.25">
      <c r="A455" s="822"/>
      <c r="B455" s="823" t="s">
        <v>329</v>
      </c>
      <c r="D455" s="1029" t="s">
        <v>1373</v>
      </c>
      <c r="E455" s="1029"/>
      <c r="F455" s="1029"/>
      <c r="G455" s="815"/>
    </row>
    <row r="456" spans="1:7" ht="14.25">
      <c r="A456" s="822"/>
      <c r="B456" s="822"/>
      <c r="D456" s="810"/>
      <c r="E456" s="696"/>
      <c r="F456" s="696"/>
      <c r="G456" s="815"/>
    </row>
    <row r="457" spans="1:7" ht="14.25">
      <c r="A457" s="822"/>
      <c r="B457" s="823" t="s">
        <v>329</v>
      </c>
      <c r="D457" s="1024" t="s">
        <v>1374</v>
      </c>
      <c r="E457" s="1024"/>
      <c r="F457" s="1024"/>
      <c r="G457" s="815"/>
    </row>
    <row r="458" spans="1:7" ht="14.25">
      <c r="A458" s="822"/>
      <c r="D458" s="1024"/>
      <c r="E458" s="1024"/>
      <c r="F458" s="1024"/>
      <c r="G458" s="815"/>
    </row>
    <row r="459" spans="1:7">
      <c r="A459" s="841"/>
      <c r="B459" s="841"/>
      <c r="D459" s="757"/>
      <c r="E459" s="696"/>
      <c r="F459" s="696"/>
      <c r="G459" s="815"/>
    </row>
    <row r="460" spans="1:7">
      <c r="A460" s="841"/>
      <c r="B460" s="823" t="s">
        <v>329</v>
      </c>
      <c r="D460" s="1029" t="s">
        <v>1375</v>
      </c>
      <c r="E460" s="1029"/>
      <c r="F460" s="1029"/>
      <c r="G460" s="815"/>
    </row>
    <row r="461" spans="1:7" ht="14.25">
      <c r="A461" s="822"/>
      <c r="B461" s="822"/>
      <c r="D461" s="825"/>
    </row>
    <row r="462" spans="1:7">
      <c r="A462" s="989" t="s">
        <v>1210</v>
      </c>
      <c r="B462" s="989"/>
      <c r="C462" s="989"/>
      <c r="D462" s="989"/>
      <c r="E462" s="989"/>
      <c r="F462" s="989"/>
      <c r="G462" s="989"/>
    </row>
    <row r="463" spans="1:7" s="746" customFormat="1" ht="12" customHeight="1">
      <c r="A463" s="822"/>
      <c r="B463" s="822"/>
      <c r="C463" s="829"/>
      <c r="D463" s="810"/>
      <c r="E463" s="696"/>
      <c r="F463" s="696"/>
      <c r="G463" s="696"/>
    </row>
    <row r="464" spans="1:7" s="746" customFormat="1">
      <c r="A464" s="826"/>
      <c r="B464" s="826"/>
      <c r="C464" s="858"/>
      <c r="D464" s="1077" t="s">
        <v>875</v>
      </c>
      <c r="E464" s="1077"/>
      <c r="F464" s="1077"/>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23" t="s">
        <v>1453</v>
      </c>
      <c r="E468" s="1023"/>
      <c r="F468" s="1023"/>
      <c r="G468" s="696"/>
    </row>
    <row r="469" spans="1:7" s="746" customFormat="1">
      <c r="A469" s="820"/>
      <c r="B469" s="820"/>
      <c r="C469" s="824"/>
      <c r="D469" s="1023"/>
      <c r="E469" s="1023"/>
      <c r="F469" s="1023"/>
      <c r="G469" s="696"/>
    </row>
    <row r="470" spans="1:7" s="746" customFormat="1">
      <c r="A470" s="820"/>
      <c r="B470" s="820"/>
      <c r="C470" s="824"/>
      <c r="D470" s="859"/>
      <c r="E470" s="696"/>
      <c r="F470" s="810"/>
      <c r="G470" s="696"/>
    </row>
    <row r="471" spans="1:7" s="746" customFormat="1" ht="14.45" customHeight="1">
      <c r="A471" s="822"/>
      <c r="B471" s="823" t="s">
        <v>329</v>
      </c>
      <c r="C471" s="824"/>
      <c r="D471" s="1023" t="s">
        <v>1629</v>
      </c>
      <c r="E471" s="1023"/>
      <c r="F471" s="1023"/>
      <c r="G471" s="696"/>
    </row>
    <row r="472" spans="1:7" s="746" customFormat="1">
      <c r="A472" s="820"/>
      <c r="B472" s="820"/>
      <c r="C472" s="824"/>
      <c r="D472" s="1023"/>
      <c r="E472" s="1023"/>
      <c r="F472" s="1023"/>
      <c r="G472" s="696"/>
    </row>
    <row r="473" spans="1:7" s="746" customFormat="1">
      <c r="A473" s="820"/>
      <c r="B473" s="820"/>
      <c r="C473" s="824"/>
      <c r="D473" s="1023"/>
      <c r="E473" s="1023"/>
      <c r="F473" s="1023"/>
      <c r="G473" s="696"/>
    </row>
    <row r="474" spans="1:7" s="746" customFormat="1">
      <c r="A474" s="820"/>
      <c r="B474" s="820"/>
      <c r="C474" s="824"/>
      <c r="D474" s="1023"/>
      <c r="E474" s="1023"/>
      <c r="F474" s="1023"/>
      <c r="G474" s="696"/>
    </row>
    <row r="475" spans="1:7" s="746" customFormat="1">
      <c r="A475" s="820"/>
      <c r="B475" s="820"/>
      <c r="C475" s="824"/>
      <c r="D475" s="1023"/>
      <c r="E475" s="1023"/>
      <c r="F475" s="1023"/>
      <c r="G475" s="696"/>
    </row>
    <row r="476" spans="1:7" s="746" customFormat="1">
      <c r="A476" s="820"/>
      <c r="B476" s="820"/>
      <c r="C476" s="824"/>
      <c r="D476" s="757"/>
      <c r="E476" s="696"/>
      <c r="F476" s="810"/>
      <c r="G476" s="696"/>
    </row>
    <row r="477" spans="1:7" s="746" customFormat="1" ht="14.45" customHeight="1">
      <c r="A477" s="822"/>
      <c r="B477" s="823" t="s">
        <v>329</v>
      </c>
      <c r="C477" s="824"/>
      <c r="D477" s="1023" t="s">
        <v>1247</v>
      </c>
      <c r="E477" s="1023"/>
      <c r="F477" s="1023"/>
      <c r="G477" s="696"/>
    </row>
    <row r="478" spans="1:7" s="746" customFormat="1">
      <c r="A478" s="820"/>
      <c r="B478" s="820"/>
      <c r="C478" s="824"/>
      <c r="D478" s="1023"/>
      <c r="E478" s="1023"/>
      <c r="F478" s="1023"/>
      <c r="G478" s="696"/>
    </row>
    <row r="479" spans="1:7" s="746" customFormat="1">
      <c r="A479" s="820"/>
      <c r="B479" s="820"/>
      <c r="C479" s="824"/>
      <c r="D479" s="1023"/>
      <c r="E479" s="1023"/>
      <c r="F479" s="1023"/>
      <c r="G479" s="696"/>
    </row>
    <row r="480" spans="1:7" s="746" customFormat="1">
      <c r="A480" s="820"/>
      <c r="B480" s="820"/>
      <c r="C480" s="824"/>
      <c r="D480" s="1023"/>
      <c r="E480" s="1023"/>
      <c r="F480" s="1023"/>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23" t="s">
        <v>1245</v>
      </c>
      <c r="E482" s="1023"/>
      <c r="F482" s="1023"/>
      <c r="G482" s="696"/>
    </row>
    <row r="483" spans="1:7" s="746" customFormat="1">
      <c r="A483" s="820"/>
      <c r="B483" s="820"/>
      <c r="C483" s="824"/>
      <c r="D483" s="1023"/>
      <c r="E483" s="1023"/>
      <c r="F483" s="1023"/>
      <c r="G483" s="696"/>
    </row>
    <row r="484" spans="1:7" s="746" customFormat="1">
      <c r="A484" s="820"/>
      <c r="B484" s="820"/>
      <c r="C484" s="824"/>
      <c r="D484" s="1023"/>
      <c r="E484" s="1023"/>
      <c r="F484" s="1023"/>
      <c r="G484" s="696"/>
    </row>
    <row r="485" spans="1:7" s="746" customFormat="1">
      <c r="A485" s="820"/>
      <c r="B485" s="820"/>
      <c r="C485" s="824"/>
      <c r="D485" s="808"/>
      <c r="E485" s="808"/>
      <c r="F485" s="808"/>
      <c r="G485" s="696"/>
    </row>
    <row r="486" spans="1:7" s="746" customFormat="1" ht="14.45" customHeight="1">
      <c r="A486" s="822"/>
      <c r="B486" s="823" t="s">
        <v>329</v>
      </c>
      <c r="C486" s="824"/>
      <c r="D486" s="1023" t="s">
        <v>1246</v>
      </c>
      <c r="E486" s="1023"/>
      <c r="F486" s="1023"/>
      <c r="G486" s="696"/>
    </row>
    <row r="487" spans="1:7" s="746" customFormat="1">
      <c r="A487" s="820"/>
      <c r="B487" s="820"/>
      <c r="C487" s="824"/>
      <c r="D487" s="1023"/>
      <c r="E487" s="1023"/>
      <c r="F487" s="1023"/>
      <c r="G487" s="696"/>
    </row>
    <row r="488" spans="1:7" s="746" customFormat="1">
      <c r="A488" s="820"/>
      <c r="B488" s="820"/>
      <c r="C488" s="824"/>
      <c r="D488" s="1023"/>
      <c r="E488" s="1023"/>
      <c r="F488" s="1023"/>
      <c r="G488" s="696"/>
    </row>
    <row r="489" spans="1:7" s="746" customFormat="1">
      <c r="A489" s="820"/>
      <c r="B489" s="820"/>
      <c r="C489" s="824"/>
      <c r="D489" s="1023"/>
      <c r="E489" s="1023"/>
      <c r="F489" s="1023"/>
      <c r="G489" s="696"/>
    </row>
    <row r="490" spans="1:7" s="746" customFormat="1">
      <c r="A490" s="820"/>
      <c r="B490" s="820"/>
      <c r="C490" s="824"/>
      <c r="D490" s="1023"/>
      <c r="E490" s="1023"/>
      <c r="F490" s="1023"/>
      <c r="G490" s="696"/>
    </row>
    <row r="491" spans="1:7" s="746" customFormat="1">
      <c r="A491" s="820"/>
      <c r="B491" s="820"/>
      <c r="C491" s="824"/>
      <c r="D491" s="1023"/>
      <c r="E491" s="1023"/>
      <c r="F491" s="1023"/>
      <c r="G491" s="696"/>
    </row>
    <row r="492" spans="1:7" s="746" customFormat="1">
      <c r="A492" s="820"/>
      <c r="B492" s="820"/>
      <c r="C492" s="824"/>
      <c r="D492" s="1023"/>
      <c r="E492" s="1023"/>
      <c r="F492" s="1023"/>
      <c r="G492" s="696"/>
    </row>
    <row r="493" spans="1:7" s="746" customFormat="1">
      <c r="A493" s="860"/>
      <c r="B493" s="860"/>
      <c r="C493" s="861"/>
      <c r="D493" s="1023"/>
      <c r="E493" s="1023"/>
      <c r="F493" s="1023"/>
      <c r="G493" s="696"/>
    </row>
    <row r="494" spans="1:7" s="746" customFormat="1">
      <c r="A494" s="860"/>
      <c r="B494" s="860"/>
      <c r="C494" s="861"/>
      <c r="D494" s="1023"/>
      <c r="E494" s="1023"/>
      <c r="F494" s="1023"/>
      <c r="G494" s="696"/>
    </row>
    <row r="495" spans="1:7" s="746" customFormat="1">
      <c r="A495" s="860"/>
      <c r="B495" s="860"/>
      <c r="C495" s="861"/>
      <c r="D495" s="757"/>
      <c r="E495" s="696"/>
      <c r="F495" s="810"/>
      <c r="G495" s="696"/>
    </row>
    <row r="496" spans="1:7" s="746" customFormat="1" ht="13.7" customHeight="1">
      <c r="A496" s="860"/>
      <c r="B496" s="823" t="s">
        <v>329</v>
      </c>
      <c r="C496" s="861"/>
      <c r="D496" s="1023" t="s">
        <v>1390</v>
      </c>
      <c r="E496" s="1023"/>
      <c r="F496" s="1023"/>
      <c r="G496" s="696"/>
    </row>
    <row r="497" spans="1:7" s="746" customFormat="1">
      <c r="A497" s="860"/>
      <c r="B497" s="860"/>
      <c r="C497" s="861"/>
      <c r="D497" s="1023"/>
      <c r="E497" s="1023"/>
      <c r="F497" s="1023"/>
      <c r="G497" s="696"/>
    </row>
    <row r="498" spans="1:7" s="746" customFormat="1">
      <c r="A498" s="860"/>
      <c r="B498" s="860"/>
      <c r="C498" s="861"/>
      <c r="D498" s="1023"/>
      <c r="E498" s="1023"/>
      <c r="F498" s="1023"/>
      <c r="G498" s="696"/>
    </row>
    <row r="499" spans="1:7" s="746" customFormat="1">
      <c r="A499" s="860"/>
      <c r="B499" s="860"/>
      <c r="C499" s="861"/>
      <c r="D499" s="1023"/>
      <c r="E499" s="1023"/>
      <c r="F499" s="1023"/>
      <c r="G499" s="696"/>
    </row>
    <row r="500" spans="1:7" s="746" customFormat="1">
      <c r="A500" s="820"/>
      <c r="B500" s="820"/>
      <c r="C500" s="824"/>
      <c r="D500" s="1023"/>
      <c r="E500" s="1023"/>
      <c r="F500" s="1023"/>
      <c r="G500" s="696"/>
    </row>
    <row r="501" spans="1:7" s="746" customFormat="1">
      <c r="A501" s="820"/>
      <c r="B501" s="820"/>
      <c r="C501" s="824"/>
      <c r="D501" s="912"/>
      <c r="E501" s="912"/>
      <c r="F501" s="912"/>
      <c r="G501" s="696"/>
    </row>
    <row r="502" spans="1:7" s="746" customFormat="1" ht="13.35" customHeight="1">
      <c r="A502" s="820"/>
      <c r="B502" s="823" t="s">
        <v>329</v>
      </c>
      <c r="C502" s="824"/>
      <c r="D502" s="1059" t="s">
        <v>1274</v>
      </c>
      <c r="E502" s="1059"/>
      <c r="F502" s="1059"/>
      <c r="G502" s="696"/>
    </row>
    <row r="503" spans="1:7" s="746" customFormat="1">
      <c r="A503" s="820"/>
      <c r="B503" s="820"/>
      <c r="C503" s="824"/>
      <c r="D503" s="1059"/>
      <c r="E503" s="1059"/>
      <c r="F503" s="1059"/>
      <c r="G503" s="696"/>
    </row>
    <row r="504" spans="1:7" s="746" customFormat="1">
      <c r="A504" s="820"/>
      <c r="B504" s="820"/>
      <c r="C504" s="824"/>
      <c r="D504" s="1059"/>
      <c r="E504" s="1059"/>
      <c r="F504" s="1059"/>
      <c r="G504" s="696"/>
    </row>
    <row r="505" spans="1:7" s="746" customFormat="1" ht="14.45" customHeight="1">
      <c r="A505" s="822"/>
      <c r="B505" s="823" t="s">
        <v>329</v>
      </c>
      <c r="C505" s="829"/>
      <c r="D505" s="1023" t="s">
        <v>1248</v>
      </c>
      <c r="E505" s="1023"/>
      <c r="F505" s="1023"/>
      <c r="G505" s="696"/>
    </row>
    <row r="506" spans="1:7" s="746" customFormat="1">
      <c r="A506" s="813"/>
      <c r="B506" s="813"/>
      <c r="C506" s="829"/>
      <c r="D506" s="1023"/>
      <c r="E506" s="1023"/>
      <c r="F506" s="1023"/>
      <c r="G506" s="696"/>
    </row>
    <row r="507" spans="1:7" s="746" customFormat="1">
      <c r="A507" s="813"/>
      <c r="B507" s="813"/>
      <c r="C507" s="829"/>
      <c r="D507" s="1023"/>
      <c r="E507" s="1023"/>
      <c r="F507" s="1023"/>
      <c r="G507" s="696"/>
    </row>
    <row r="508" spans="1:7" s="746" customFormat="1" ht="12" customHeight="1">
      <c r="A508" s="825"/>
      <c r="B508" s="825"/>
      <c r="C508" s="833"/>
      <c r="D508" s="825"/>
      <c r="E508" s="696"/>
      <c r="F508" s="862"/>
      <c r="G508" s="696"/>
    </row>
    <row r="509" spans="1:7">
      <c r="A509" s="989" t="s">
        <v>1211</v>
      </c>
      <c r="B509" s="989"/>
      <c r="C509" s="989"/>
      <c r="D509" s="989"/>
      <c r="E509" s="989"/>
      <c r="F509" s="989"/>
      <c r="G509" s="989"/>
    </row>
    <row r="510" spans="1:7">
      <c r="A510" s="825"/>
      <c r="B510" s="825"/>
      <c r="C510" s="854"/>
      <c r="F510" s="863"/>
    </row>
    <row r="511" spans="1:7">
      <c r="B511" s="1065" t="s">
        <v>484</v>
      </c>
      <c r="C511" s="1065"/>
      <c r="D511" s="1065"/>
      <c r="E511" s="1065"/>
      <c r="F511" s="1065"/>
    </row>
    <row r="512" spans="1:7">
      <c r="A512" s="825"/>
      <c r="B512" s="825"/>
      <c r="C512" s="854"/>
      <c r="D512" s="825"/>
      <c r="F512" s="825"/>
    </row>
    <row r="513" spans="1:7">
      <c r="A513" s="990" t="s">
        <v>1212</v>
      </c>
      <c r="B513" s="990"/>
      <c r="C513" s="990"/>
      <c r="D513" s="990"/>
      <c r="E513" s="990"/>
      <c r="F513" s="990"/>
      <c r="G513" s="990"/>
    </row>
    <row r="514" spans="1:7">
      <c r="A514" s="825"/>
      <c r="B514" s="825"/>
      <c r="C514" s="854"/>
      <c r="D514" s="825"/>
      <c r="F514" s="825"/>
    </row>
    <row r="515" spans="1:7">
      <c r="C515" s="854"/>
      <c r="D515" s="979" t="s">
        <v>737</v>
      </c>
      <c r="E515" s="979"/>
      <c r="F515" s="979"/>
    </row>
    <row r="516" spans="1:7">
      <c r="C516" s="854"/>
      <c r="D516" s="1029" t="s">
        <v>1269</v>
      </c>
      <c r="E516" s="1029"/>
      <c r="F516" s="1029"/>
    </row>
    <row r="517" spans="1:7">
      <c r="C517" s="854"/>
      <c r="D517" s="810"/>
      <c r="E517" s="810"/>
      <c r="F517" s="810"/>
    </row>
    <row r="518" spans="1:7" ht="13.7" customHeight="1">
      <c r="A518" s="822"/>
      <c r="B518" s="823" t="s">
        <v>329</v>
      </c>
      <c r="C518" s="854"/>
      <c r="D518" s="1029" t="s">
        <v>979</v>
      </c>
      <c r="E518" s="1029"/>
      <c r="F518" s="1029"/>
      <c r="G518" s="815"/>
    </row>
    <row r="519" spans="1:7" ht="13.7" customHeight="1">
      <c r="A519" s="854"/>
      <c r="B519" s="854"/>
      <c r="C519" s="854"/>
      <c r="D519" s="810"/>
      <c r="E519" s="642"/>
      <c r="F519" s="642"/>
      <c r="G519" s="815"/>
    </row>
    <row r="520" spans="1:7" ht="14.25">
      <c r="A520" s="822"/>
      <c r="B520" s="823" t="s">
        <v>329</v>
      </c>
      <c r="C520" s="854"/>
      <c r="D520" s="1024" t="s">
        <v>1270</v>
      </c>
      <c r="E520" s="1024"/>
      <c r="F520" s="1024"/>
      <c r="G520" s="815"/>
    </row>
    <row r="521" spans="1:7">
      <c r="A521" s="854"/>
      <c r="B521" s="854"/>
      <c r="C521" s="854"/>
      <c r="D521" s="1024"/>
      <c r="E521" s="1024"/>
      <c r="F521" s="1024"/>
      <c r="G521" s="815"/>
    </row>
    <row r="522" spans="1:7">
      <c r="A522" s="854"/>
      <c r="B522" s="854"/>
      <c r="C522" s="854"/>
      <c r="D522" s="825"/>
      <c r="E522" s="825"/>
      <c r="F522" s="825"/>
      <c r="G522" s="815"/>
    </row>
    <row r="523" spans="1:7" ht="14.25">
      <c r="A523" s="822"/>
      <c r="B523" s="823" t="s">
        <v>329</v>
      </c>
      <c r="C523" s="854"/>
      <c r="D523" s="1024" t="s">
        <v>1271</v>
      </c>
      <c r="E523" s="1024"/>
      <c r="F523" s="1024"/>
      <c r="G523" s="815"/>
    </row>
    <row r="524" spans="1:7">
      <c r="A524" s="854"/>
      <c r="B524" s="854"/>
      <c r="C524" s="854"/>
      <c r="D524" s="1024"/>
      <c r="E524" s="1024"/>
      <c r="F524" s="1024"/>
      <c r="G524" s="815"/>
    </row>
    <row r="525" spans="1:7">
      <c r="A525" s="854"/>
      <c r="B525" s="854"/>
      <c r="C525" s="854"/>
      <c r="D525" s="825"/>
      <c r="E525" s="825"/>
      <c r="F525" s="825"/>
      <c r="G525" s="815"/>
    </row>
    <row r="526" spans="1:7" ht="14.25">
      <c r="A526" s="822"/>
      <c r="B526" s="823" t="s">
        <v>329</v>
      </c>
      <c r="C526" s="854"/>
      <c r="D526" s="1024" t="s">
        <v>1272</v>
      </c>
      <c r="E526" s="1024"/>
      <c r="F526" s="1024"/>
      <c r="G526" s="815"/>
    </row>
    <row r="527" spans="1:7">
      <c r="A527" s="854"/>
      <c r="B527" s="854"/>
      <c r="C527" s="854"/>
      <c r="D527" s="1024"/>
      <c r="E527" s="1024"/>
      <c r="F527" s="1024"/>
      <c r="G527" s="815"/>
    </row>
    <row r="528" spans="1:7">
      <c r="A528" s="854"/>
      <c r="B528" s="854"/>
      <c r="C528" s="854"/>
      <c r="D528" s="825"/>
      <c r="E528" s="825"/>
      <c r="F528" s="825"/>
      <c r="G528" s="815"/>
    </row>
    <row r="529" spans="1:7" ht="14.25">
      <c r="A529" s="822"/>
      <c r="B529" s="823" t="s">
        <v>329</v>
      </c>
      <c r="C529" s="854"/>
      <c r="D529" s="1024" t="s">
        <v>1273</v>
      </c>
      <c r="E529" s="1024"/>
      <c r="F529" s="1024"/>
      <c r="G529" s="815"/>
    </row>
    <row r="530" spans="1:7">
      <c r="A530" s="854"/>
      <c r="B530" s="854"/>
      <c r="C530" s="854"/>
      <c r="D530" s="1024"/>
      <c r="E530" s="1024"/>
      <c r="F530" s="1024"/>
      <c r="G530" s="815"/>
    </row>
    <row r="531" spans="1:7">
      <c r="A531" s="854"/>
      <c r="B531" s="854"/>
      <c r="C531" s="854"/>
      <c r="D531" s="1024"/>
      <c r="E531" s="1024"/>
      <c r="F531" s="1024"/>
      <c r="G531" s="815"/>
    </row>
    <row r="532" spans="1:7">
      <c r="A532" s="854"/>
      <c r="B532" s="854"/>
      <c r="C532" s="854"/>
      <c r="D532" s="825"/>
      <c r="E532" s="825"/>
      <c r="F532" s="825"/>
    </row>
    <row r="533" spans="1:7" ht="14.25">
      <c r="A533" s="822"/>
      <c r="B533" s="823" t="s">
        <v>329</v>
      </c>
      <c r="C533" s="854"/>
      <c r="D533" s="1059" t="s">
        <v>1391</v>
      </c>
      <c r="E533" s="1059"/>
      <c r="F533" s="1059"/>
    </row>
    <row r="534" spans="1:7">
      <c r="A534" s="854"/>
      <c r="B534" s="854"/>
      <c r="C534" s="854"/>
      <c r="D534" s="1059"/>
      <c r="E534" s="1059"/>
      <c r="F534" s="1059"/>
    </row>
    <row r="535" spans="1:7">
      <c r="A535" s="854"/>
      <c r="B535" s="854"/>
      <c r="C535" s="854"/>
      <c r="D535" s="825"/>
      <c r="E535" s="825"/>
      <c r="F535" s="825"/>
    </row>
    <row r="536" spans="1:7" ht="14.25">
      <c r="A536" s="822"/>
      <c r="B536" s="823" t="s">
        <v>329</v>
      </c>
      <c r="C536" s="854"/>
      <c r="D536" s="1024" t="s">
        <v>1275</v>
      </c>
      <c r="E536" s="1024"/>
      <c r="F536" s="1024"/>
    </row>
    <row r="537" spans="1:7">
      <c r="A537" s="854"/>
      <c r="B537" s="854"/>
      <c r="C537" s="854"/>
      <c r="D537" s="1024"/>
      <c r="E537" s="1024"/>
      <c r="F537" s="1024"/>
      <c r="G537" s="844"/>
    </row>
    <row r="538" spans="1:7">
      <c r="A538" s="854"/>
      <c r="B538" s="854"/>
      <c r="C538" s="854"/>
      <c r="D538" s="825"/>
      <c r="E538" s="825"/>
      <c r="F538" s="825"/>
      <c r="G538" s="844"/>
    </row>
    <row r="539" spans="1:7" ht="14.25">
      <c r="A539" s="822"/>
      <c r="B539" s="823" t="s">
        <v>329</v>
      </c>
      <c r="C539" s="854"/>
      <c r="D539" s="1029" t="s">
        <v>1276</v>
      </c>
      <c r="E539" s="1029"/>
      <c r="F539" s="1029"/>
      <c r="G539" s="844"/>
    </row>
    <row r="540" spans="1:7">
      <c r="A540" s="841"/>
      <c r="B540" s="841"/>
      <c r="C540" s="854"/>
      <c r="D540" s="1029" t="s">
        <v>905</v>
      </c>
      <c r="E540" s="1029"/>
      <c r="F540" s="1029"/>
      <c r="G540" s="844"/>
    </row>
    <row r="541" spans="1:7">
      <c r="A541" s="841"/>
      <c r="B541" s="841"/>
      <c r="C541" s="854"/>
      <c r="D541" s="696"/>
      <c r="E541" s="1064" t="s">
        <v>1277</v>
      </c>
      <c r="F541" s="1064"/>
      <c r="G541" s="844"/>
    </row>
    <row r="542" spans="1:7" ht="14.25">
      <c r="A542" s="822"/>
      <c r="B542" s="822"/>
      <c r="C542" s="854"/>
      <c r="E542" s="825"/>
      <c r="F542" s="825"/>
      <c r="G542" s="844"/>
    </row>
    <row r="543" spans="1:7" ht="14.25">
      <c r="A543" s="822"/>
      <c r="B543" s="823" t="s">
        <v>329</v>
      </c>
      <c r="C543" s="854"/>
      <c r="D543" s="1061" t="s">
        <v>1278</v>
      </c>
      <c r="E543" s="1061"/>
      <c r="F543" s="1061"/>
      <c r="G543" s="844"/>
    </row>
    <row r="544" spans="1:7">
      <c r="C544" s="854"/>
      <c r="D544" s="1024" t="s">
        <v>1279</v>
      </c>
      <c r="E544" s="1024"/>
      <c r="F544" s="1024"/>
      <c r="G544" s="844"/>
    </row>
    <row r="545" spans="1:7">
      <c r="A545" s="854"/>
      <c r="B545" s="854"/>
      <c r="C545" s="854"/>
      <c r="D545" s="1024"/>
      <c r="E545" s="1024"/>
      <c r="F545" s="1024"/>
      <c r="G545" s="844"/>
    </row>
    <row r="546" spans="1:7">
      <c r="A546" s="854"/>
      <c r="B546" s="854"/>
      <c r="C546" s="854"/>
      <c r="D546" s="1024"/>
      <c r="E546" s="1024"/>
      <c r="F546" s="1024"/>
      <c r="G546" s="844"/>
    </row>
    <row r="547" spans="1:7">
      <c r="A547" s="854"/>
      <c r="B547" s="854"/>
      <c r="C547" s="854"/>
      <c r="D547" s="825"/>
      <c r="E547" s="825"/>
      <c r="F547" s="825"/>
      <c r="G547" s="844"/>
    </row>
    <row r="548" spans="1:7" ht="14.25">
      <c r="A548" s="822"/>
      <c r="B548" s="823" t="s">
        <v>329</v>
      </c>
      <c r="C548" s="854"/>
      <c r="D548" s="1024" t="s">
        <v>1280</v>
      </c>
      <c r="E548" s="1024"/>
      <c r="F548" s="1024"/>
      <c r="G548" s="844"/>
    </row>
    <row r="549" spans="1:7" ht="14.25">
      <c r="A549" s="822"/>
      <c r="B549" s="822"/>
      <c r="C549" s="854"/>
      <c r="D549" s="1024"/>
      <c r="E549" s="1024"/>
      <c r="F549" s="1024"/>
      <c r="G549" s="844"/>
    </row>
    <row r="550" spans="1:7" ht="14.25">
      <c r="A550" s="822"/>
      <c r="B550" s="822"/>
      <c r="C550" s="854"/>
      <c r="D550" s="1024"/>
      <c r="E550" s="1024"/>
      <c r="F550" s="1024"/>
      <c r="G550" s="844"/>
    </row>
    <row r="551" spans="1:7" ht="14.25">
      <c r="A551" s="822"/>
      <c r="B551" s="822"/>
      <c r="C551" s="854"/>
      <c r="D551" s="1024"/>
      <c r="E551" s="1024"/>
      <c r="F551" s="1024"/>
      <c r="G551" s="844"/>
    </row>
    <row r="552" spans="1:7" ht="14.25">
      <c r="A552" s="822"/>
      <c r="B552" s="822"/>
      <c r="C552" s="854"/>
      <c r="D552" s="825"/>
      <c r="E552" s="825"/>
      <c r="F552" s="825"/>
      <c r="G552" s="844"/>
    </row>
    <row r="553" spans="1:7">
      <c r="A553" s="989" t="s">
        <v>1213</v>
      </c>
      <c r="B553" s="989"/>
      <c r="C553" s="989"/>
      <c r="D553" s="989"/>
      <c r="E553" s="989"/>
      <c r="F553" s="989"/>
      <c r="G553" s="989"/>
    </row>
    <row r="554" spans="1:7">
      <c r="A554" s="854"/>
      <c r="B554" s="854"/>
      <c r="C554" s="854"/>
      <c r="E554" s="825"/>
      <c r="F554" s="825"/>
      <c r="G554" s="844"/>
    </row>
    <row r="555" spans="1:7" ht="12.75" customHeight="1">
      <c r="C555" s="818"/>
      <c r="D555" s="1066" t="s">
        <v>225</v>
      </c>
      <c r="E555" s="1066"/>
      <c r="F555" s="1066"/>
      <c r="G555" s="844"/>
    </row>
    <row r="556" spans="1:7">
      <c r="A556" s="820"/>
      <c r="B556" s="820"/>
      <c r="C556" s="820"/>
      <c r="D556" s="1011" t="s">
        <v>1229</v>
      </c>
      <c r="E556" s="1011"/>
      <c r="F556" s="1011"/>
      <c r="G556" s="844"/>
    </row>
    <row r="557" spans="1:7">
      <c r="A557" s="815"/>
      <c r="B557" s="815"/>
      <c r="C557" s="820"/>
      <c r="D557" s="864"/>
      <c r="G557" s="844"/>
    </row>
    <row r="558" spans="1:7">
      <c r="A558" s="820"/>
      <c r="B558" s="823" t="s">
        <v>329</v>
      </c>
      <c r="D558" s="1011" t="s">
        <v>985</v>
      </c>
      <c r="E558" s="1011"/>
      <c r="F558" s="1011"/>
      <c r="G558" s="844"/>
    </row>
    <row r="559" spans="1:7">
      <c r="A559" s="841"/>
      <c r="B559" s="841"/>
      <c r="D559" s="839"/>
    </row>
    <row r="560" spans="1:7">
      <c r="A560" s="841"/>
      <c r="B560" s="823" t="s">
        <v>329</v>
      </c>
      <c r="D560" s="1012" t="s">
        <v>1230</v>
      </c>
      <c r="E560" s="1012"/>
      <c r="F560" s="1012"/>
    </row>
    <row r="561" spans="1:7">
      <c r="A561" s="841"/>
      <c r="B561" s="841"/>
      <c r="D561" s="1012"/>
      <c r="E561" s="1012"/>
      <c r="F561" s="1012"/>
      <c r="G561" s="815"/>
    </row>
    <row r="562" spans="1:7">
      <c r="A562" s="841"/>
      <c r="B562" s="841"/>
      <c r="D562" s="1012"/>
      <c r="E562" s="1012"/>
      <c r="F562" s="1012"/>
      <c r="G562" s="815"/>
    </row>
    <row r="563" spans="1:7">
      <c r="A563" s="841"/>
      <c r="B563" s="841"/>
      <c r="D563" s="1012"/>
      <c r="E563" s="1012"/>
      <c r="F563" s="1012"/>
      <c r="G563" s="815"/>
    </row>
    <row r="564" spans="1:7">
      <c r="A564" s="841"/>
      <c r="B564" s="823" t="s">
        <v>329</v>
      </c>
      <c r="D564" s="1012" t="s">
        <v>1231</v>
      </c>
      <c r="E564" s="1012"/>
      <c r="F564" s="1012"/>
      <c r="G564" s="815"/>
    </row>
    <row r="565" spans="1:7">
      <c r="A565" s="841"/>
      <c r="B565" s="841"/>
      <c r="D565" s="1012"/>
      <c r="E565" s="1012"/>
      <c r="F565" s="1012"/>
      <c r="G565" s="815"/>
    </row>
    <row r="566" spans="1:7">
      <c r="A566" s="841"/>
      <c r="B566" s="841"/>
      <c r="D566" s="1012"/>
      <c r="E566" s="1012"/>
      <c r="F566" s="1012"/>
      <c r="G566" s="815"/>
    </row>
    <row r="567" spans="1:7">
      <c r="A567" s="841"/>
      <c r="B567" s="841"/>
      <c r="D567" s="1012"/>
      <c r="E567" s="1012"/>
      <c r="F567" s="1012"/>
      <c r="G567" s="815"/>
    </row>
    <row r="568" spans="1:7">
      <c r="A568" s="841"/>
      <c r="B568" s="841"/>
      <c r="D568" s="807"/>
      <c r="E568" s="807"/>
      <c r="F568" s="807"/>
      <c r="G568" s="815"/>
    </row>
    <row r="569" spans="1:7">
      <c r="A569" s="841"/>
      <c r="B569" s="823" t="s">
        <v>329</v>
      </c>
      <c r="D569" s="1012" t="s">
        <v>1232</v>
      </c>
      <c r="E569" s="1012"/>
      <c r="F569" s="1012"/>
      <c r="G569" s="815"/>
    </row>
    <row r="570" spans="1:7">
      <c r="A570" s="841"/>
      <c r="B570" s="841"/>
      <c r="D570" s="1012"/>
      <c r="E570" s="1012"/>
      <c r="F570" s="1012"/>
      <c r="G570" s="815"/>
    </row>
    <row r="571" spans="1:7">
      <c r="A571" s="841"/>
      <c r="B571" s="841"/>
      <c r="D571" s="864"/>
      <c r="G571" s="815"/>
    </row>
    <row r="572" spans="1:7">
      <c r="A572" s="841"/>
      <c r="B572" s="823" t="s">
        <v>329</v>
      </c>
      <c r="D572" s="1011" t="s">
        <v>1233</v>
      </c>
      <c r="E572" s="1011"/>
      <c r="F572" s="1011"/>
      <c r="G572" s="815"/>
    </row>
    <row r="573" spans="1:7">
      <c r="A573" s="841"/>
      <c r="B573" s="841"/>
      <c r="D573" s="1011"/>
      <c r="E573" s="1011"/>
      <c r="F573" s="1011"/>
      <c r="G573" s="815"/>
    </row>
    <row r="574" spans="1:7">
      <c r="A574" s="841"/>
      <c r="B574" s="841"/>
      <c r="D574" s="864"/>
      <c r="G574" s="815"/>
    </row>
    <row r="575" spans="1:7" ht="14.25">
      <c r="A575" s="822"/>
      <c r="B575" s="823" t="s">
        <v>329</v>
      </c>
      <c r="D575" s="1011" t="s">
        <v>980</v>
      </c>
      <c r="E575" s="1011"/>
      <c r="F575" s="1011"/>
      <c r="G575" s="815"/>
    </row>
    <row r="576" spans="1:7" ht="14.25">
      <c r="A576" s="822"/>
      <c r="B576" s="822"/>
      <c r="D576" s="864"/>
      <c r="G576" s="815"/>
    </row>
    <row r="577" spans="1:7">
      <c r="A577" s="989" t="s">
        <v>1214</v>
      </c>
      <c r="B577" s="989"/>
      <c r="C577" s="989"/>
      <c r="D577" s="989"/>
      <c r="E577" s="989"/>
      <c r="F577" s="989"/>
      <c r="G577" s="989"/>
    </row>
    <row r="578" spans="1:7"/>
    <row r="579" spans="1:7">
      <c r="D579" s="979" t="s">
        <v>1314</v>
      </c>
      <c r="E579" s="979"/>
      <c r="F579" s="979"/>
    </row>
    <row r="580" spans="1:7">
      <c r="D580" s="980" t="s">
        <v>1315</v>
      </c>
      <c r="E580" s="980"/>
      <c r="F580" s="980"/>
    </row>
    <row r="581" spans="1:7">
      <c r="D581" s="804"/>
      <c r="E581" s="746"/>
      <c r="F581" s="746"/>
    </row>
    <row r="582" spans="1:7" s="816" customFormat="1" ht="14.25">
      <c r="A582" s="830"/>
      <c r="B582" s="823" t="s">
        <v>329</v>
      </c>
      <c r="C582" s="826"/>
      <c r="D582" s="981" t="s">
        <v>1316</v>
      </c>
      <c r="E582" s="981"/>
      <c r="F582" s="981"/>
      <c r="G582" s="827"/>
    </row>
    <row r="583" spans="1:7">
      <c r="D583" s="981"/>
      <c r="E583" s="981"/>
      <c r="F583" s="981"/>
    </row>
    <row r="584" spans="1:7">
      <c r="D584" s="981"/>
      <c r="E584" s="981"/>
      <c r="F584" s="981"/>
    </row>
    <row r="585" spans="1:7"/>
    <row r="586" spans="1:7">
      <c r="A586" s="989" t="s">
        <v>1215</v>
      </c>
      <c r="B586" s="989"/>
      <c r="C586" s="989"/>
      <c r="D586" s="989"/>
      <c r="E586" s="989"/>
      <c r="F586" s="989"/>
      <c r="G586" s="989"/>
    </row>
    <row r="587" spans="1:7">
      <c r="A587" s="825"/>
      <c r="B587" s="825"/>
      <c r="G587" s="844"/>
    </row>
    <row r="588" spans="1:7">
      <c r="A588" s="865"/>
      <c r="B588" s="865"/>
      <c r="C588" s="818"/>
      <c r="D588" s="982" t="s">
        <v>1317</v>
      </c>
      <c r="E588" s="982"/>
      <c r="F588" s="982"/>
      <c r="G588" s="844"/>
    </row>
    <row r="589" spans="1:7">
      <c r="A589" s="865"/>
      <c r="B589" s="865"/>
      <c r="C589" s="818"/>
      <c r="D589" s="982"/>
      <c r="E589" s="982"/>
      <c r="F589" s="982"/>
      <c r="G589" s="844"/>
    </row>
    <row r="590" spans="1:7">
      <c r="C590" s="820"/>
      <c r="D590" s="980" t="s">
        <v>1318</v>
      </c>
      <c r="E590" s="980"/>
      <c r="F590" s="980"/>
      <c r="G590" s="844"/>
    </row>
    <row r="591" spans="1:7">
      <c r="C591" s="820"/>
      <c r="D591" s="804"/>
      <c r="E591" s="804"/>
      <c r="F591" s="804"/>
      <c r="G591" s="844"/>
    </row>
    <row r="592" spans="1:7">
      <c r="A592" s="841"/>
      <c r="B592" s="823" t="s">
        <v>329</v>
      </c>
      <c r="D592" s="980" t="s">
        <v>467</v>
      </c>
      <c r="E592" s="980"/>
      <c r="F592" s="980"/>
      <c r="G592" s="844"/>
    </row>
    <row r="593" spans="1:7">
      <c r="C593" s="866"/>
      <c r="E593" s="815"/>
      <c r="G593" s="844"/>
    </row>
    <row r="594" spans="1:7">
      <c r="A594" s="841"/>
      <c r="B594" s="823" t="s">
        <v>329</v>
      </c>
      <c r="D594" s="983" t="s">
        <v>1319</v>
      </c>
      <c r="E594" s="983"/>
      <c r="F594" s="983"/>
      <c r="G594" s="844"/>
    </row>
    <row r="595" spans="1:7">
      <c r="D595" s="983"/>
      <c r="E595" s="983"/>
      <c r="F595" s="983"/>
      <c r="G595" s="844"/>
    </row>
    <row r="596" spans="1:7">
      <c r="D596" s="815"/>
      <c r="G596" s="844"/>
    </row>
    <row r="597" spans="1:7">
      <c r="B597" s="823" t="s">
        <v>329</v>
      </c>
      <c r="D597" s="983" t="s">
        <v>1320</v>
      </c>
      <c r="E597" s="983"/>
      <c r="F597" s="983"/>
      <c r="G597" s="844"/>
    </row>
    <row r="598" spans="1:7">
      <c r="C598" s="866"/>
      <c r="D598" s="983"/>
      <c r="E598" s="983"/>
      <c r="F598" s="983"/>
      <c r="G598" s="844"/>
    </row>
    <row r="599" spans="1:7">
      <c r="C599" s="866"/>
      <c r="G599" s="844"/>
    </row>
    <row r="600" spans="1:7">
      <c r="B600" s="823" t="s">
        <v>329</v>
      </c>
      <c r="C600" s="866"/>
      <c r="D600" s="983" t="s">
        <v>1321</v>
      </c>
      <c r="E600" s="983"/>
      <c r="F600" s="983"/>
      <c r="G600" s="844"/>
    </row>
    <row r="601" spans="1:7">
      <c r="C601" s="866"/>
      <c r="D601" s="983"/>
      <c r="E601" s="983"/>
      <c r="F601" s="983"/>
      <c r="G601" s="844"/>
    </row>
    <row r="602" spans="1:7">
      <c r="C602" s="866"/>
      <c r="G602" s="844"/>
    </row>
    <row r="603" spans="1:7">
      <c r="A603" s="989" t="s">
        <v>1216</v>
      </c>
      <c r="B603" s="989"/>
      <c r="C603" s="989"/>
      <c r="D603" s="989"/>
      <c r="E603" s="989"/>
      <c r="F603" s="989"/>
      <c r="G603" s="989"/>
    </row>
    <row r="604" spans="1:7">
      <c r="A604" s="867"/>
      <c r="B604" s="867"/>
      <c r="C604" s="867"/>
      <c r="G604" s="844"/>
    </row>
    <row r="605" spans="1:7">
      <c r="C605" s="841"/>
      <c r="D605" s="979" t="s">
        <v>1322</v>
      </c>
      <c r="E605" s="979"/>
      <c r="F605" s="979"/>
      <c r="G605" s="844"/>
    </row>
    <row r="606" spans="1:7">
      <c r="A606" s="841"/>
      <c r="B606" s="841"/>
      <c r="C606" s="843"/>
      <c r="D606" s="819"/>
      <c r="G606" s="844"/>
    </row>
    <row r="607" spans="1:7" ht="14.25">
      <c r="A607" s="822"/>
      <c r="B607" s="823" t="s">
        <v>329</v>
      </c>
      <c r="C607" s="843"/>
      <c r="D607" s="1024" t="s">
        <v>1567</v>
      </c>
      <c r="E607" s="1024"/>
      <c r="F607" s="1024"/>
      <c r="G607" s="844"/>
    </row>
    <row r="608" spans="1:7">
      <c r="C608" s="843"/>
      <c r="D608" s="1024"/>
      <c r="E608" s="1024"/>
      <c r="F608" s="1024"/>
      <c r="G608" s="844"/>
    </row>
    <row r="609" spans="1:7">
      <c r="C609" s="843"/>
      <c r="D609" s="1024"/>
      <c r="E609" s="1024"/>
      <c r="F609" s="1024"/>
      <c r="G609" s="844"/>
    </row>
    <row r="610" spans="1:7">
      <c r="C610" s="843"/>
      <c r="D610" s="1024"/>
      <c r="E610" s="1024"/>
      <c r="F610" s="1024"/>
      <c r="G610" s="844"/>
    </row>
    <row r="611" spans="1:7">
      <c r="C611" s="843"/>
      <c r="D611" s="1024"/>
      <c r="E611" s="1024"/>
      <c r="F611" s="1024"/>
      <c r="G611" s="844"/>
    </row>
    <row r="612" spans="1:7">
      <c r="C612" s="843"/>
      <c r="D612" s="1024"/>
      <c r="E612" s="1024"/>
      <c r="F612" s="1024"/>
      <c r="G612" s="844"/>
    </row>
    <row r="613" spans="1:7">
      <c r="C613" s="843"/>
      <c r="D613" s="809"/>
      <c r="E613" s="809"/>
      <c r="F613" s="809"/>
      <c r="G613" s="844"/>
    </row>
    <row r="614" spans="1:7" ht="14.25">
      <c r="A614" s="822"/>
      <c r="B614" s="823" t="s">
        <v>329</v>
      </c>
      <c r="C614" s="843"/>
      <c r="D614" s="1024" t="s">
        <v>1324</v>
      </c>
      <c r="E614" s="1024"/>
      <c r="F614" s="1024"/>
      <c r="G614" s="844"/>
    </row>
    <row r="615" spans="1:7">
      <c r="A615" s="854"/>
      <c r="B615" s="854"/>
      <c r="C615" s="854"/>
      <c r="D615" s="1024"/>
      <c r="E615" s="1024"/>
      <c r="F615" s="1024"/>
      <c r="G615" s="844"/>
    </row>
    <row r="616" spans="1:7">
      <c r="A616" s="854"/>
      <c r="B616" s="854"/>
      <c r="C616" s="854"/>
      <c r="D616" s="810"/>
      <c r="E616" s="868"/>
      <c r="F616" s="868"/>
      <c r="G616" s="844"/>
    </row>
    <row r="617" spans="1:7" ht="14.25">
      <c r="A617" s="822"/>
      <c r="B617" s="823" t="s">
        <v>329</v>
      </c>
      <c r="C617" s="854"/>
      <c r="D617" s="981" t="s">
        <v>1493</v>
      </c>
      <c r="E617" s="981"/>
      <c r="F617" s="981"/>
      <c r="G617" s="844"/>
    </row>
    <row r="618" spans="1:7" ht="14.25">
      <c r="A618" s="822"/>
      <c r="B618" s="822"/>
      <c r="C618" s="854"/>
      <c r="D618" s="981"/>
      <c r="E618" s="981"/>
      <c r="F618" s="981"/>
      <c r="G618" s="844"/>
    </row>
    <row r="619" spans="1:7" ht="14.25">
      <c r="A619" s="822"/>
      <c r="B619" s="822"/>
      <c r="C619" s="854"/>
      <c r="D619" s="981"/>
      <c r="E619" s="981"/>
      <c r="F619" s="981"/>
      <c r="G619" s="844"/>
    </row>
    <row r="620" spans="1:7">
      <c r="A620" s="854"/>
      <c r="B620" s="823" t="s">
        <v>329</v>
      </c>
      <c r="C620" s="854"/>
      <c r="D620" s="1029" t="s">
        <v>1326</v>
      </c>
      <c r="E620" s="1029"/>
      <c r="F620" s="1029"/>
      <c r="G620" s="844"/>
    </row>
    <row r="621" spans="1:7">
      <c r="A621" s="854"/>
      <c r="B621" s="854"/>
      <c r="C621" s="854"/>
      <c r="D621" s="751"/>
      <c r="E621" s="751"/>
      <c r="F621" s="751"/>
      <c r="G621" s="844"/>
    </row>
    <row r="622" spans="1:7">
      <c r="A622" s="989" t="s">
        <v>1217</v>
      </c>
      <c r="B622" s="989"/>
      <c r="C622" s="989"/>
      <c r="D622" s="989"/>
      <c r="E622" s="989"/>
      <c r="F622" s="989"/>
      <c r="G622" s="989"/>
    </row>
    <row r="623" spans="1:7">
      <c r="A623" s="825"/>
      <c r="B623" s="825"/>
      <c r="C623" s="854"/>
      <c r="D623" s="868"/>
      <c r="E623" s="868"/>
      <c r="F623" s="868"/>
      <c r="G623" s="844"/>
    </row>
    <row r="624" spans="1:7">
      <c r="C624" s="867"/>
      <c r="D624" s="1072" t="s">
        <v>1376</v>
      </c>
      <c r="E624" s="1072"/>
      <c r="F624" s="1072"/>
      <c r="G624" s="844"/>
    </row>
    <row r="625" spans="1:7">
      <c r="A625" s="820"/>
      <c r="B625" s="820"/>
      <c r="C625" s="820"/>
      <c r="D625" s="1073" t="s">
        <v>1377</v>
      </c>
      <c r="E625" s="1073"/>
      <c r="F625" s="1073"/>
      <c r="G625" s="844"/>
    </row>
    <row r="626" spans="1:7">
      <c r="A626" s="820"/>
      <c r="B626" s="820"/>
      <c r="C626" s="820"/>
      <c r="D626" s="751"/>
      <c r="E626" s="751"/>
      <c r="F626" s="751"/>
      <c r="G626" s="844"/>
    </row>
    <row r="627" spans="1:7" ht="12.75" customHeight="1">
      <c r="B627" s="823" t="s">
        <v>329</v>
      </c>
      <c r="C627" s="854"/>
      <c r="D627" s="1058" t="s">
        <v>1601</v>
      </c>
      <c r="E627" s="1058"/>
      <c r="F627" s="1058"/>
    </row>
    <row r="628" spans="1:7">
      <c r="D628" s="1058"/>
      <c r="E628" s="1058"/>
      <c r="F628" s="1058"/>
    </row>
    <row r="629" spans="1:7">
      <c r="D629" s="1058"/>
      <c r="E629" s="1058"/>
      <c r="F629" s="1058"/>
    </row>
    <row r="630" spans="1:7">
      <c r="D630" s="1058"/>
      <c r="E630" s="1058"/>
      <c r="F630" s="1058"/>
    </row>
    <row r="631" spans="1:7" ht="14.45" customHeight="1">
      <c r="A631" s="822"/>
      <c r="B631" s="822"/>
      <c r="C631" s="854"/>
      <c r="D631" s="943"/>
      <c r="E631" s="943"/>
      <c r="F631" s="943"/>
      <c r="G631" s="844"/>
    </row>
    <row r="632" spans="1:7" ht="12.75" customHeight="1">
      <c r="A632" s="820"/>
      <c r="B632" s="823" t="s">
        <v>329</v>
      </c>
      <c r="C632" s="854"/>
      <c r="D632" s="1058" t="s">
        <v>1604</v>
      </c>
      <c r="E632" s="1058"/>
      <c r="F632" s="1058"/>
      <c r="G632" s="844"/>
    </row>
    <row r="633" spans="1:7" ht="14.25">
      <c r="A633" s="820"/>
      <c r="B633" s="822"/>
      <c r="C633" s="854"/>
      <c r="D633" s="1058"/>
      <c r="E633" s="1058"/>
      <c r="F633" s="1058"/>
      <c r="G633" s="844"/>
    </row>
    <row r="634" spans="1:7" ht="14.25">
      <c r="A634" s="820"/>
      <c r="B634" s="822"/>
      <c r="C634" s="854"/>
      <c r="D634" s="1058"/>
      <c r="E634" s="1058"/>
      <c r="F634" s="1058"/>
      <c r="G634" s="844"/>
    </row>
    <row r="635" spans="1:7" ht="14.25">
      <c r="A635" s="820"/>
      <c r="B635" s="822"/>
      <c r="C635" s="854"/>
      <c r="D635" s="1058"/>
      <c r="E635" s="1058"/>
      <c r="F635" s="1058"/>
      <c r="G635" s="844"/>
    </row>
    <row r="636" spans="1:7" ht="14.25">
      <c r="A636" s="820"/>
      <c r="B636" s="822"/>
      <c r="C636" s="854"/>
      <c r="D636" s="1058"/>
      <c r="E636" s="1058"/>
      <c r="F636" s="1058"/>
      <c r="G636" s="844"/>
    </row>
    <row r="637" spans="1:7" ht="14.25" customHeight="1">
      <c r="A637" s="820"/>
      <c r="B637" s="822"/>
      <c r="C637" s="854"/>
      <c r="F637" s="944"/>
      <c r="G637" s="844"/>
    </row>
    <row r="638" spans="1:7" ht="12.75" customHeight="1">
      <c r="A638" s="820"/>
      <c r="B638" s="823" t="s">
        <v>329</v>
      </c>
      <c r="C638" s="854"/>
      <c r="D638" s="1058" t="s">
        <v>1602</v>
      </c>
      <c r="E638" s="1058"/>
      <c r="F638" s="1058"/>
      <c r="G638" s="844"/>
    </row>
    <row r="639" spans="1:7" ht="14.25">
      <c r="A639" s="820"/>
      <c r="B639" s="822"/>
      <c r="C639" s="854"/>
      <c r="D639" s="1058"/>
      <c r="E639" s="1058"/>
      <c r="F639" s="1058"/>
      <c r="G639" s="844"/>
    </row>
    <row r="640" spans="1:7" ht="14.25">
      <c r="A640" s="822"/>
      <c r="B640" s="822"/>
      <c r="C640" s="854"/>
      <c r="D640" s="1058"/>
      <c r="E640" s="1058"/>
      <c r="F640" s="1058"/>
      <c r="G640" s="844"/>
    </row>
    <row r="641" spans="1:7" ht="14.25">
      <c r="A641" s="822"/>
      <c r="B641" s="822"/>
      <c r="C641" s="854"/>
      <c r="D641" s="1058"/>
      <c r="E641" s="1058"/>
      <c r="F641" s="1058"/>
      <c r="G641" s="844"/>
    </row>
    <row r="642" spans="1:7" ht="14.25">
      <c r="A642" s="822"/>
      <c r="B642" s="822"/>
      <c r="C642" s="854"/>
      <c r="D642" s="934"/>
      <c r="E642" s="934"/>
      <c r="F642" s="934"/>
      <c r="G642" s="844"/>
    </row>
    <row r="643" spans="1:7" ht="12.75" customHeight="1">
      <c r="A643" s="820"/>
      <c r="B643" s="823" t="s">
        <v>329</v>
      </c>
      <c r="C643" s="854"/>
      <c r="D643" s="1058" t="s">
        <v>1603</v>
      </c>
      <c r="E643" s="1058"/>
      <c r="F643" s="1058"/>
      <c r="G643" s="844"/>
    </row>
    <row r="644" spans="1:7" ht="12.75" customHeight="1">
      <c r="A644" s="820"/>
      <c r="B644" s="822"/>
      <c r="C644" s="854"/>
      <c r="D644" s="1058"/>
      <c r="E644" s="1058"/>
      <c r="F644" s="1058"/>
      <c r="G644" s="844"/>
    </row>
    <row r="645" spans="1:7" ht="12.75" customHeight="1">
      <c r="A645" s="820"/>
      <c r="B645" s="822"/>
      <c r="C645" s="854"/>
      <c r="D645" s="1058"/>
      <c r="E645" s="1058"/>
      <c r="F645" s="1058"/>
      <c r="G645" s="844"/>
    </row>
    <row r="646" spans="1:7" ht="12.75" customHeight="1">
      <c r="A646" s="820"/>
      <c r="B646" s="822"/>
      <c r="C646" s="854"/>
      <c r="D646" s="1058"/>
      <c r="E646" s="1058"/>
      <c r="F646" s="1058"/>
      <c r="G646" s="844"/>
    </row>
    <row r="647" spans="1:7" ht="12.75" customHeight="1">
      <c r="A647" s="820"/>
      <c r="B647" s="822"/>
      <c r="C647" s="854"/>
      <c r="D647" s="1058"/>
      <c r="E647" s="1058"/>
      <c r="F647" s="1058"/>
      <c r="G647" s="844"/>
    </row>
    <row r="648" spans="1:7" ht="12.75" customHeight="1">
      <c r="A648" s="820"/>
      <c r="B648" s="822"/>
      <c r="C648" s="854"/>
      <c r="D648" s="1058"/>
      <c r="E648" s="1058"/>
      <c r="F648" s="1058"/>
      <c r="G648" s="844"/>
    </row>
    <row r="649" spans="1:7" ht="12.75" customHeight="1">
      <c r="A649" s="820"/>
      <c r="B649" s="822"/>
      <c r="C649" s="854"/>
      <c r="D649" s="1058"/>
      <c r="E649" s="1058"/>
      <c r="F649" s="1058"/>
      <c r="G649" s="844"/>
    </row>
    <row r="650" spans="1:7" ht="12.75" customHeight="1">
      <c r="A650" s="820"/>
      <c r="B650" s="822"/>
      <c r="C650" s="854"/>
      <c r="D650" s="1058"/>
      <c r="E650" s="1058"/>
      <c r="F650" s="1058"/>
      <c r="G650" s="844"/>
    </row>
    <row r="651" spans="1:7" ht="12.75" customHeight="1">
      <c r="A651" s="820"/>
      <c r="B651" s="822"/>
      <c r="C651" s="854"/>
      <c r="D651" s="1058"/>
      <c r="E651" s="1058"/>
      <c r="F651" s="1058"/>
      <c r="G651" s="844"/>
    </row>
    <row r="652" spans="1:7" ht="14.25">
      <c r="A652" s="822"/>
      <c r="B652" s="822"/>
      <c r="C652" s="854"/>
      <c r="D652" s="934"/>
      <c r="E652" s="934"/>
      <c r="F652" s="934"/>
      <c r="G652" s="844"/>
    </row>
    <row r="653" spans="1:7" ht="14.25">
      <c r="A653" s="822"/>
      <c r="B653" s="823" t="s">
        <v>329</v>
      </c>
      <c r="C653" s="854"/>
      <c r="D653" s="1076" t="s">
        <v>1228</v>
      </c>
      <c r="E653" s="1076"/>
      <c r="F653" s="1076"/>
      <c r="G653" s="844"/>
    </row>
    <row r="654" spans="1:7" ht="14.25">
      <c r="A654" s="822"/>
      <c r="B654" s="822"/>
      <c r="C654" s="854"/>
      <c r="D654" s="983" t="s">
        <v>1379</v>
      </c>
      <c r="E654" s="983"/>
      <c r="F654" s="983"/>
      <c r="G654" s="844"/>
    </row>
    <row r="655" spans="1:7" ht="14.25">
      <c r="A655" s="822"/>
      <c r="B655" s="822"/>
      <c r="C655" s="854"/>
      <c r="D655" s="983"/>
      <c r="E655" s="983"/>
      <c r="F655" s="983"/>
      <c r="G655" s="844"/>
    </row>
    <row r="656" spans="1:7" ht="14.25">
      <c r="A656" s="822"/>
      <c r="B656" s="822"/>
      <c r="C656" s="854"/>
      <c r="D656" s="983"/>
      <c r="E656" s="983"/>
      <c r="F656" s="983"/>
      <c r="G656" s="844"/>
    </row>
    <row r="657" spans="1:11" ht="14.25">
      <c r="A657" s="822"/>
      <c r="B657" s="822"/>
      <c r="C657" s="854"/>
      <c r="D657" s="983"/>
      <c r="E657" s="983"/>
      <c r="F657" s="983"/>
      <c r="G657" s="844"/>
    </row>
    <row r="658" spans="1:11" ht="14.25">
      <c r="A658" s="822"/>
      <c r="B658" s="822"/>
      <c r="C658" s="854"/>
      <c r="D658" s="983"/>
      <c r="E658" s="983"/>
      <c r="F658" s="983"/>
      <c r="G658" s="844"/>
    </row>
    <row r="659" spans="1:11" ht="14.25">
      <c r="A659" s="822"/>
      <c r="B659" s="822"/>
      <c r="C659" s="854"/>
      <c r="D659" s="1009" t="s">
        <v>1566</v>
      </c>
      <c r="E659" s="1009"/>
      <c r="F659" s="1009"/>
      <c r="G659" s="844"/>
    </row>
    <row r="660" spans="1:11">
      <c r="A660" s="854"/>
      <c r="B660" s="854"/>
      <c r="C660" s="854"/>
      <c r="D660" s="868"/>
      <c r="E660" s="868"/>
      <c r="F660" s="868"/>
      <c r="G660" s="844"/>
    </row>
    <row r="661" spans="1:11">
      <c r="A661" s="989" t="s">
        <v>1218</v>
      </c>
      <c r="B661" s="989"/>
      <c r="C661" s="989"/>
      <c r="D661" s="989"/>
      <c r="E661" s="989"/>
      <c r="F661" s="989"/>
      <c r="G661" s="989"/>
      <c r="H661" s="869"/>
      <c r="I661" s="869"/>
      <c r="J661" s="869"/>
      <c r="K661" s="869"/>
    </row>
    <row r="662" spans="1:11">
      <c r="A662" s="759"/>
      <c r="B662" s="759"/>
      <c r="C662" s="759"/>
      <c r="D662" s="759"/>
      <c r="E662" s="759"/>
      <c r="F662" s="759"/>
      <c r="G662" s="759"/>
      <c r="H662" s="869"/>
      <c r="I662" s="869"/>
      <c r="J662" s="869"/>
      <c r="K662" s="869"/>
    </row>
    <row r="663" spans="1:11">
      <c r="C663" s="867"/>
      <c r="D663" s="979" t="s">
        <v>106</v>
      </c>
      <c r="E663" s="979"/>
      <c r="F663" s="979"/>
      <c r="G663" s="844"/>
      <c r="H663" s="869"/>
      <c r="I663" s="869"/>
      <c r="J663" s="869"/>
      <c r="K663" s="869"/>
    </row>
    <row r="664" spans="1:11">
      <c r="A664" s="867"/>
      <c r="B664" s="867"/>
      <c r="C664" s="867"/>
      <c r="D664" s="979" t="s">
        <v>130</v>
      </c>
      <c r="E664" s="979"/>
      <c r="F664" s="979"/>
      <c r="G664" s="844"/>
      <c r="H664" s="869"/>
      <c r="I664" s="869"/>
      <c r="J664" s="869"/>
      <c r="K664" s="869"/>
    </row>
    <row r="665" spans="1:11">
      <c r="A665" s="820"/>
      <c r="B665" s="820"/>
      <c r="C665" s="820"/>
      <c r="D665" s="1029" t="s">
        <v>1254</v>
      </c>
      <c r="E665" s="1029"/>
      <c r="F665" s="1029"/>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9" t="s">
        <v>981</v>
      </c>
      <c r="E667" s="1029"/>
      <c r="F667" s="1029"/>
      <c r="G667" s="844"/>
      <c r="H667" s="869"/>
      <c r="I667" s="869"/>
      <c r="J667" s="869"/>
      <c r="K667" s="869"/>
    </row>
    <row r="668" spans="1:11">
      <c r="A668" s="820"/>
      <c r="B668" s="820"/>
      <c r="C668" s="820"/>
      <c r="D668" s="1029" t="s">
        <v>992</v>
      </c>
      <c r="E668" s="1029"/>
      <c r="F668" s="1029"/>
      <c r="G668" s="844"/>
      <c r="H668" s="869"/>
      <c r="I668" s="869"/>
      <c r="J668" s="869"/>
      <c r="K668" s="869"/>
    </row>
    <row r="669" spans="1:11">
      <c r="A669" s="820"/>
      <c r="B669" s="820"/>
      <c r="C669" s="820"/>
      <c r="D669" s="696"/>
      <c r="E669" s="1091" t="s">
        <v>1255</v>
      </c>
      <c r="F669" s="1091"/>
      <c r="G669" s="844"/>
      <c r="H669" s="869"/>
      <c r="I669" s="869"/>
      <c r="J669" s="869"/>
      <c r="K669" s="869"/>
    </row>
    <row r="670" spans="1:11">
      <c r="A670" s="820"/>
      <c r="B670" s="820"/>
      <c r="C670" s="820"/>
      <c r="D670" s="696"/>
      <c r="E670" s="1091"/>
      <c r="F670" s="1091"/>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24" t="s">
        <v>1456</v>
      </c>
      <c r="E672" s="1024"/>
      <c r="F672" s="1024"/>
      <c r="G672" s="844"/>
      <c r="H672" s="869"/>
      <c r="I672" s="869"/>
      <c r="J672" s="869"/>
      <c r="K672" s="869"/>
    </row>
    <row r="673" spans="1:11">
      <c r="A673" s="841"/>
      <c r="B673" s="841"/>
      <c r="C673" s="820"/>
      <c r="D673" s="1024"/>
      <c r="E673" s="1024"/>
      <c r="F673" s="1024"/>
      <c r="G673" s="844"/>
      <c r="H673" s="869"/>
      <c r="I673" s="869"/>
      <c r="J673" s="869"/>
      <c r="K673" s="869"/>
    </row>
    <row r="674" spans="1:11">
      <c r="A674" s="820"/>
      <c r="B674" s="820"/>
      <c r="C674" s="820"/>
      <c r="D674" s="1024"/>
      <c r="E674" s="1024"/>
      <c r="F674" s="1024"/>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9" t="s">
        <v>1022</v>
      </c>
      <c r="E676" s="1029"/>
      <c r="F676" s="1029"/>
      <c r="G676" s="844"/>
      <c r="H676" s="869"/>
      <c r="I676" s="869"/>
      <c r="J676" s="869"/>
      <c r="K676" s="869"/>
    </row>
    <row r="677" spans="1:11" ht="14.25">
      <c r="A677" s="822"/>
      <c r="B677" s="822"/>
      <c r="C677" s="820"/>
      <c r="D677" s="1029" t="s">
        <v>992</v>
      </c>
      <c r="E677" s="1029"/>
      <c r="F677" s="1029"/>
      <c r="G677" s="844"/>
      <c r="H677" s="869"/>
      <c r="I677" s="869"/>
      <c r="J677" s="869"/>
      <c r="K677" s="869"/>
    </row>
    <row r="678" spans="1:11">
      <c r="A678" s="820"/>
      <c r="B678" s="820"/>
      <c r="C678" s="820"/>
      <c r="D678" s="696"/>
      <c r="E678" s="1064" t="s">
        <v>1257</v>
      </c>
      <c r="F678" s="1064"/>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9" t="s">
        <v>1267</v>
      </c>
      <c r="E680" s="1059"/>
      <c r="F680" s="1059"/>
      <c r="G680" s="844"/>
      <c r="H680" s="869"/>
      <c r="I680" s="869"/>
      <c r="J680" s="869"/>
      <c r="K680" s="869"/>
    </row>
    <row r="681" spans="1:11">
      <c r="A681" s="820"/>
      <c r="B681" s="820"/>
      <c r="C681" s="820"/>
      <c r="D681" s="1059"/>
      <c r="E681" s="1059"/>
      <c r="F681" s="1059"/>
      <c r="G681" s="844"/>
      <c r="H681" s="869"/>
      <c r="I681" s="869"/>
      <c r="J681" s="869"/>
      <c r="K681" s="869"/>
    </row>
    <row r="682" spans="1:11">
      <c r="A682" s="820"/>
      <c r="B682" s="820"/>
      <c r="C682" s="820"/>
      <c r="D682" s="1059"/>
      <c r="E682" s="1059"/>
      <c r="F682" s="1059"/>
      <c r="G682" s="844"/>
      <c r="H682" s="869"/>
      <c r="I682" s="869"/>
      <c r="J682" s="869"/>
      <c r="K682" s="869"/>
    </row>
    <row r="683" spans="1:11">
      <c r="A683" s="820"/>
      <c r="B683" s="820"/>
      <c r="C683" s="820"/>
      <c r="D683" s="1059"/>
      <c r="E683" s="1059"/>
      <c r="F683" s="1059"/>
      <c r="G683" s="844"/>
      <c r="H683" s="869"/>
      <c r="I683" s="869"/>
      <c r="J683" s="869"/>
      <c r="K683" s="869"/>
    </row>
    <row r="684" spans="1:11">
      <c r="A684" s="820"/>
      <c r="B684" s="820"/>
      <c r="C684" s="820"/>
      <c r="D684" s="1059"/>
      <c r="E684" s="1059"/>
      <c r="F684" s="1059"/>
      <c r="G684" s="844"/>
      <c r="H684" s="869"/>
      <c r="I684" s="869"/>
      <c r="J684" s="869"/>
      <c r="K684" s="869"/>
    </row>
    <row r="685" spans="1:11" s="816" customFormat="1">
      <c r="A685" s="860"/>
      <c r="B685" s="860"/>
      <c r="C685" s="860"/>
      <c r="D685" s="1059"/>
      <c r="E685" s="1059"/>
      <c r="F685" s="1059"/>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9" t="s">
        <v>1458</v>
      </c>
      <c r="E687" s="1059"/>
      <c r="F687" s="1059"/>
      <c r="G687" s="871"/>
      <c r="H687" s="872"/>
      <c r="I687" s="872"/>
      <c r="J687" s="872"/>
      <c r="K687" s="872"/>
    </row>
    <row r="688" spans="1:11" s="816" customFormat="1">
      <c r="A688" s="860"/>
      <c r="B688" s="860"/>
      <c r="C688" s="860"/>
      <c r="D688" s="1059"/>
      <c r="E688" s="1059"/>
      <c r="F688" s="1059"/>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9" t="s">
        <v>1258</v>
      </c>
      <c r="E690" s="1059"/>
      <c r="F690" s="1059"/>
      <c r="G690" s="844"/>
      <c r="H690" s="869"/>
      <c r="I690" s="869"/>
      <c r="J690" s="869"/>
      <c r="K690" s="869"/>
    </row>
    <row r="691" spans="1:11">
      <c r="A691" s="820"/>
      <c r="B691" s="820"/>
      <c r="C691" s="820"/>
      <c r="D691" s="1059"/>
      <c r="E691" s="1059"/>
      <c r="F691" s="1059"/>
      <c r="G691" s="844"/>
      <c r="H691" s="869"/>
      <c r="I691" s="869"/>
      <c r="J691" s="869"/>
      <c r="K691" s="869"/>
    </row>
    <row r="692" spans="1:11">
      <c r="A692" s="820"/>
      <c r="B692" s="820"/>
      <c r="C692" s="820"/>
      <c r="D692" s="1059"/>
      <c r="E692" s="1059"/>
      <c r="F692" s="1059"/>
      <c r="G692" s="844"/>
      <c r="H692" s="869"/>
      <c r="I692" s="869"/>
      <c r="J692" s="869"/>
      <c r="K692" s="869"/>
    </row>
    <row r="693" spans="1:11" ht="15" customHeight="1">
      <c r="A693" s="820"/>
      <c r="B693" s="820"/>
      <c r="C693" s="820"/>
      <c r="D693" s="1059"/>
      <c r="E693" s="1059"/>
      <c r="F693" s="1059"/>
      <c r="G693" s="844"/>
      <c r="H693" s="869"/>
      <c r="I693" s="869"/>
      <c r="J693" s="869"/>
      <c r="K693" s="869"/>
    </row>
    <row r="694" spans="1:11" ht="15" customHeight="1">
      <c r="A694" s="820"/>
      <c r="B694" s="820"/>
      <c r="C694" s="820"/>
      <c r="D694" s="1059"/>
      <c r="E694" s="1059"/>
      <c r="F694" s="1059"/>
      <c r="G694" s="844"/>
      <c r="H694" s="869"/>
      <c r="I694" s="869"/>
      <c r="J694" s="869"/>
      <c r="K694" s="869"/>
    </row>
    <row r="695" spans="1:11">
      <c r="A695" s="820"/>
      <c r="B695" s="820"/>
      <c r="C695" s="820"/>
      <c r="D695" s="1059"/>
      <c r="E695" s="1059"/>
      <c r="F695" s="1059"/>
      <c r="G695" s="844"/>
      <c r="H695" s="869"/>
      <c r="I695" s="869"/>
      <c r="J695" s="869"/>
      <c r="K695" s="869"/>
    </row>
    <row r="696" spans="1:11">
      <c r="A696" s="820"/>
      <c r="B696" s="820"/>
      <c r="C696" s="820"/>
      <c r="D696" s="1059"/>
      <c r="E696" s="1059"/>
      <c r="F696" s="1059"/>
      <c r="G696" s="844"/>
      <c r="H696" s="869"/>
      <c r="I696" s="869"/>
      <c r="J696" s="869"/>
      <c r="K696" s="869"/>
    </row>
    <row r="697" spans="1:11">
      <c r="A697" s="820"/>
      <c r="B697" s="820"/>
      <c r="C697" s="820"/>
      <c r="D697" s="1059"/>
      <c r="E697" s="1059"/>
      <c r="F697" s="1059"/>
      <c r="G697" s="844"/>
      <c r="H697" s="869"/>
      <c r="I697" s="869"/>
      <c r="J697" s="869"/>
      <c r="K697" s="869"/>
    </row>
    <row r="698" spans="1:11" ht="15" customHeight="1">
      <c r="A698" s="820"/>
      <c r="B698" s="820"/>
      <c r="C698" s="820"/>
      <c r="D698" s="1059"/>
      <c r="E698" s="1059"/>
      <c r="F698" s="1059"/>
      <c r="G698" s="844"/>
      <c r="H698" s="869"/>
      <c r="I698" s="869"/>
      <c r="J698" s="869"/>
      <c r="K698" s="869"/>
    </row>
    <row r="699" spans="1:11">
      <c r="A699" s="820"/>
      <c r="B699" s="820"/>
      <c r="C699" s="820"/>
      <c r="D699" s="1059"/>
      <c r="E699" s="1059"/>
      <c r="F699" s="1059"/>
      <c r="G699" s="844"/>
      <c r="H699" s="869"/>
      <c r="I699" s="869"/>
      <c r="J699" s="869"/>
      <c r="K699" s="869"/>
    </row>
    <row r="700" spans="1:11">
      <c r="A700" s="820"/>
      <c r="B700" s="820"/>
      <c r="C700" s="820"/>
      <c r="D700" s="1059"/>
      <c r="E700" s="1059"/>
      <c r="F700" s="1059"/>
      <c r="G700" s="844"/>
      <c r="H700" s="869"/>
      <c r="I700" s="869"/>
      <c r="J700" s="869"/>
      <c r="K700" s="869"/>
    </row>
    <row r="701" spans="1:11">
      <c r="A701" s="820"/>
      <c r="B701" s="820"/>
      <c r="C701" s="820"/>
      <c r="D701" s="1059"/>
      <c r="E701" s="1059"/>
      <c r="F701" s="1059"/>
      <c r="G701" s="844"/>
      <c r="H701" s="869"/>
      <c r="I701" s="869"/>
      <c r="J701" s="869"/>
      <c r="K701" s="869"/>
    </row>
    <row r="702" spans="1:11">
      <c r="A702" s="820"/>
      <c r="B702" s="820"/>
      <c r="C702" s="820"/>
      <c r="D702" s="1059"/>
      <c r="E702" s="1059"/>
      <c r="F702" s="1059"/>
      <c r="G702" s="844"/>
      <c r="H702" s="869"/>
      <c r="I702" s="869"/>
      <c r="J702" s="869"/>
      <c r="K702" s="869"/>
    </row>
    <row r="703" spans="1:11">
      <c r="A703" s="820"/>
      <c r="B703" s="823" t="s">
        <v>329</v>
      </c>
      <c r="C703" s="820"/>
      <c r="D703" s="1059" t="s">
        <v>1265</v>
      </c>
      <c r="E703" s="1059"/>
      <c r="F703" s="1059"/>
      <c r="G703" s="844"/>
      <c r="H703" s="869"/>
      <c r="I703" s="869"/>
      <c r="J703" s="869"/>
      <c r="K703" s="869"/>
    </row>
    <row r="704" spans="1:11">
      <c r="A704" s="820"/>
      <c r="B704" s="820"/>
      <c r="C704" s="820"/>
      <c r="D704" s="1059"/>
      <c r="E704" s="1059"/>
      <c r="F704" s="1059"/>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9" t="s">
        <v>1266</v>
      </c>
      <c r="E706" s="1059"/>
      <c r="F706" s="1059"/>
      <c r="G706" s="844"/>
      <c r="H706" s="869"/>
      <c r="I706" s="869"/>
      <c r="J706" s="869"/>
      <c r="K706" s="869"/>
    </row>
    <row r="707" spans="1:11">
      <c r="A707" s="820"/>
      <c r="B707" s="820"/>
      <c r="C707" s="820"/>
      <c r="D707" s="1059"/>
      <c r="E707" s="1059"/>
      <c r="F707" s="1059"/>
      <c r="G707" s="844"/>
      <c r="H707" s="869"/>
      <c r="I707" s="869"/>
      <c r="J707" s="869"/>
      <c r="K707" s="869"/>
    </row>
    <row r="708" spans="1:11">
      <c r="A708" s="820"/>
      <c r="B708" s="820"/>
      <c r="C708" s="820"/>
      <c r="D708" s="1059"/>
      <c r="E708" s="1059"/>
      <c r="F708" s="1059"/>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9" t="s">
        <v>1259</v>
      </c>
      <c r="E710" s="1059"/>
      <c r="F710" s="1059"/>
      <c r="G710" s="844"/>
      <c r="H710" s="869"/>
      <c r="I710" s="869"/>
      <c r="J710" s="869"/>
      <c r="K710" s="869"/>
    </row>
    <row r="711" spans="1:11">
      <c r="A711" s="820"/>
      <c r="B711" s="820"/>
      <c r="C711" s="820"/>
      <c r="D711" s="1059"/>
      <c r="E711" s="1059"/>
      <c r="F711" s="1059"/>
      <c r="G711" s="844"/>
      <c r="H711" s="869"/>
      <c r="I711" s="869"/>
      <c r="J711" s="869"/>
      <c r="K711" s="869"/>
    </row>
    <row r="712" spans="1:11">
      <c r="A712" s="820"/>
      <c r="B712" s="820"/>
      <c r="C712" s="820"/>
      <c r="D712" s="1059"/>
      <c r="E712" s="1059"/>
      <c r="F712" s="1059"/>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9" t="s">
        <v>1260</v>
      </c>
      <c r="E714" s="1059"/>
      <c r="F714" s="1059"/>
      <c r="G714" s="844"/>
      <c r="H714" s="869"/>
      <c r="I714" s="869"/>
      <c r="J714" s="869"/>
      <c r="K714" s="869"/>
    </row>
    <row r="715" spans="1:11">
      <c r="A715" s="820"/>
      <c r="B715" s="820"/>
      <c r="C715" s="820"/>
      <c r="D715" s="1059"/>
      <c r="E715" s="1059"/>
      <c r="F715" s="1059"/>
      <c r="G715" s="844"/>
      <c r="H715" s="869"/>
      <c r="I715" s="869"/>
      <c r="J715" s="869"/>
      <c r="K715" s="869"/>
    </row>
    <row r="716" spans="1:11">
      <c r="A716" s="820"/>
      <c r="B716" s="820"/>
      <c r="C716" s="820"/>
      <c r="D716" s="1059"/>
      <c r="E716" s="1059"/>
      <c r="F716" s="1059"/>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24" t="s">
        <v>1261</v>
      </c>
      <c r="E718" s="1024"/>
      <c r="F718" s="1024"/>
      <c r="G718" s="844"/>
      <c r="H718" s="869"/>
      <c r="I718" s="869"/>
      <c r="J718" s="869"/>
      <c r="K718" s="869"/>
    </row>
    <row r="719" spans="1:11">
      <c r="A719" s="820"/>
      <c r="B719" s="820"/>
      <c r="C719" s="820"/>
      <c r="D719" s="1024"/>
      <c r="E719" s="1024"/>
      <c r="F719" s="1024"/>
      <c r="G719" s="844"/>
      <c r="H719" s="869"/>
      <c r="I719" s="869"/>
      <c r="J719" s="869"/>
      <c r="K719" s="869"/>
    </row>
    <row r="720" spans="1:11">
      <c r="A720" s="820"/>
      <c r="B720" s="820"/>
      <c r="C720" s="820"/>
      <c r="D720" s="1024"/>
      <c r="E720" s="1024"/>
      <c r="F720" s="1024"/>
      <c r="G720" s="844"/>
      <c r="H720" s="869"/>
      <c r="I720" s="869"/>
      <c r="J720" s="869"/>
      <c r="K720" s="869"/>
    </row>
    <row r="721" spans="1:11">
      <c r="A721" s="820"/>
      <c r="B721" s="820"/>
      <c r="C721" s="820"/>
      <c r="D721" s="1024"/>
      <c r="E721" s="1024"/>
      <c r="F721" s="1024"/>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9" t="s">
        <v>1394</v>
      </c>
      <c r="E723" s="1059"/>
      <c r="F723" s="1059"/>
      <c r="G723" s="844"/>
      <c r="H723" s="869"/>
      <c r="I723" s="869"/>
      <c r="J723" s="869"/>
      <c r="K723" s="869"/>
    </row>
    <row r="724" spans="1:11">
      <c r="A724" s="820"/>
      <c r="B724" s="820"/>
      <c r="C724" s="820"/>
      <c r="D724" s="1059"/>
      <c r="E724" s="1059"/>
      <c r="F724" s="1059"/>
      <c r="G724" s="844"/>
      <c r="H724" s="869"/>
      <c r="I724" s="869"/>
      <c r="J724" s="869"/>
      <c r="K724" s="869"/>
    </row>
    <row r="725" spans="1:11">
      <c r="A725" s="820"/>
      <c r="B725" s="820"/>
      <c r="C725" s="820"/>
      <c r="D725" s="1059"/>
      <c r="E725" s="1059"/>
      <c r="F725" s="1059"/>
      <c r="G725" s="844"/>
      <c r="H725" s="869"/>
      <c r="I725" s="869"/>
      <c r="J725" s="869"/>
      <c r="K725" s="869"/>
    </row>
    <row r="726" spans="1:11">
      <c r="A726" s="820"/>
      <c r="B726" s="820"/>
      <c r="C726" s="820"/>
      <c r="D726" s="1059"/>
      <c r="E726" s="1059"/>
      <c r="F726" s="1059"/>
      <c r="G726" s="844"/>
      <c r="H726" s="869"/>
      <c r="I726" s="869"/>
      <c r="J726" s="869"/>
      <c r="K726" s="869"/>
    </row>
    <row r="727" spans="1:11">
      <c r="A727" s="820"/>
      <c r="B727" s="820"/>
      <c r="C727" s="820"/>
      <c r="D727" s="1059"/>
      <c r="E727" s="1059"/>
      <c r="F727" s="1059"/>
      <c r="G727" s="844"/>
      <c r="H727" s="869"/>
      <c r="I727" s="869"/>
      <c r="J727" s="869"/>
      <c r="K727" s="869"/>
    </row>
    <row r="728" spans="1:11">
      <c r="A728" s="820"/>
      <c r="B728" s="820"/>
      <c r="C728" s="820"/>
      <c r="D728" s="1059"/>
      <c r="E728" s="1059"/>
      <c r="F728" s="1059"/>
      <c r="G728" s="844"/>
      <c r="H728" s="869"/>
      <c r="I728" s="869"/>
      <c r="J728" s="869"/>
      <c r="K728" s="869"/>
    </row>
    <row r="729" spans="1:11">
      <c r="A729" s="820"/>
      <c r="B729" s="820"/>
      <c r="C729" s="820"/>
      <c r="D729" s="1059"/>
      <c r="E729" s="1059"/>
      <c r="F729" s="1059"/>
      <c r="G729" s="844"/>
      <c r="H729" s="869"/>
      <c r="I729" s="869"/>
      <c r="J729" s="869"/>
      <c r="K729" s="869"/>
    </row>
    <row r="730" spans="1:11">
      <c r="A730" s="820"/>
      <c r="B730" s="820"/>
      <c r="C730" s="820"/>
      <c r="D730" s="997" t="s">
        <v>1262</v>
      </c>
      <c r="E730" s="997"/>
      <c r="F730" s="997"/>
      <c r="G730" s="844"/>
      <c r="H730" s="869"/>
      <c r="I730" s="869"/>
      <c r="J730" s="869"/>
      <c r="K730" s="869"/>
    </row>
    <row r="731" spans="1:11">
      <c r="A731" s="820"/>
      <c r="B731" s="820"/>
      <c r="C731" s="820"/>
      <c r="D731" s="806"/>
      <c r="G731" s="844"/>
      <c r="H731" s="869"/>
      <c r="I731" s="869"/>
      <c r="J731" s="869"/>
      <c r="K731" s="869"/>
    </row>
    <row r="732" spans="1:11">
      <c r="A732" s="990" t="s">
        <v>1219</v>
      </c>
      <c r="B732" s="990"/>
      <c r="C732" s="990"/>
      <c r="D732" s="990"/>
      <c r="E732" s="990"/>
      <c r="F732" s="990"/>
      <c r="G732" s="990"/>
      <c r="H732" s="869"/>
      <c r="I732" s="869"/>
      <c r="J732" s="869"/>
      <c r="K732" s="869"/>
    </row>
    <row r="733" spans="1:11">
      <c r="A733" s="820"/>
      <c r="B733" s="820"/>
      <c r="C733" s="820"/>
      <c r="D733" s="847"/>
      <c r="G733" s="874"/>
      <c r="H733" s="869"/>
      <c r="I733" s="869"/>
      <c r="J733" s="869"/>
      <c r="K733" s="869"/>
    </row>
    <row r="734" spans="1:11" ht="13.7" customHeight="1">
      <c r="C734" s="820"/>
      <c r="D734" s="1066" t="s">
        <v>1235</v>
      </c>
      <c r="E734" s="1066"/>
      <c r="F734" s="1066"/>
      <c r="G734" s="874"/>
      <c r="H734" s="869"/>
      <c r="I734" s="869"/>
      <c r="J734" s="869"/>
      <c r="K734" s="869"/>
    </row>
    <row r="735" spans="1:11">
      <c r="A735" s="820"/>
      <c r="B735" s="820"/>
      <c r="C735" s="820"/>
      <c r="D735" s="1003" t="s">
        <v>1236</v>
      </c>
      <c r="E735" s="1003"/>
      <c r="F735" s="1003"/>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24" t="s">
        <v>1237</v>
      </c>
      <c r="E737" s="1024"/>
      <c r="F737" s="1024"/>
      <c r="G737" s="874"/>
      <c r="H737" s="872"/>
      <c r="I737" s="872"/>
      <c r="J737" s="872"/>
      <c r="K737" s="872"/>
    </row>
    <row r="738" spans="1:11" s="816" customFormat="1" ht="10.5" customHeight="1">
      <c r="A738" s="813"/>
      <c r="B738" s="813"/>
      <c r="C738" s="813"/>
      <c r="D738" s="1024"/>
      <c r="E738" s="1024"/>
      <c r="F738" s="1024"/>
      <c r="G738" s="874"/>
      <c r="H738" s="872"/>
      <c r="I738" s="872"/>
      <c r="J738" s="872"/>
      <c r="K738" s="872"/>
    </row>
    <row r="739" spans="1:11" s="816" customFormat="1">
      <c r="A739" s="813"/>
      <c r="B739" s="813"/>
      <c r="C739" s="813"/>
      <c r="D739" s="1024"/>
      <c r="E739" s="1024"/>
      <c r="F739" s="1024"/>
      <c r="G739" s="874"/>
      <c r="H739" s="872"/>
      <c r="I739" s="872"/>
      <c r="J739" s="872"/>
      <c r="K739" s="872"/>
    </row>
    <row r="740" spans="1:11">
      <c r="D740" s="1024"/>
      <c r="E740" s="1024"/>
      <c r="F740" s="1024"/>
      <c r="G740" s="874"/>
      <c r="H740" s="869"/>
      <c r="I740" s="869"/>
      <c r="J740" s="869"/>
      <c r="K740" s="869"/>
    </row>
    <row r="741" spans="1:11">
      <c r="A741" s="826"/>
      <c r="B741" s="826"/>
      <c r="C741" s="826"/>
      <c r="D741" s="1024"/>
      <c r="E741" s="1024"/>
      <c r="F741" s="1024"/>
      <c r="G741" s="875"/>
      <c r="H741" s="869"/>
      <c r="I741" s="869"/>
      <c r="J741" s="869"/>
      <c r="K741" s="869"/>
    </row>
    <row r="742" spans="1:11" ht="15.6" customHeight="1">
      <c r="A742" s="826"/>
      <c r="B742" s="826"/>
      <c r="C742" s="826"/>
      <c r="D742" s="1024"/>
      <c r="E742" s="1024"/>
      <c r="F742" s="1024"/>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81" t="s">
        <v>1513</v>
      </c>
      <c r="E744" s="981"/>
      <c r="F744" s="981"/>
      <c r="G744" s="879"/>
    </row>
    <row r="745" spans="1:11" s="880" customFormat="1">
      <c r="A745" s="878"/>
      <c r="B745" s="878"/>
      <c r="C745" s="878"/>
      <c r="D745" s="981"/>
      <c r="E745" s="981"/>
      <c r="F745" s="981"/>
      <c r="G745" s="879"/>
    </row>
    <row r="746" spans="1:11" s="880" customFormat="1">
      <c r="A746" s="878"/>
      <c r="B746" s="878"/>
      <c r="C746" s="878"/>
      <c r="D746" s="981"/>
      <c r="E746" s="981"/>
      <c r="F746" s="981"/>
      <c r="G746" s="879"/>
    </row>
    <row r="747" spans="1:11" s="880" customFormat="1">
      <c r="A747" s="878"/>
      <c r="B747" s="878"/>
      <c r="C747" s="878"/>
      <c r="D747" s="981"/>
      <c r="E747" s="981"/>
      <c r="F747" s="981"/>
      <c r="G747" s="879"/>
    </row>
    <row r="748" spans="1:11" s="880" customFormat="1">
      <c r="A748" s="878"/>
      <c r="B748" s="878"/>
      <c r="C748" s="878"/>
      <c r="D748" s="864"/>
      <c r="E748" s="879"/>
      <c r="F748" s="879"/>
      <c r="G748" s="879"/>
    </row>
    <row r="749" spans="1:11" s="880" customFormat="1" ht="14.25">
      <c r="A749" s="822"/>
      <c r="B749" s="823" t="s">
        <v>329</v>
      </c>
      <c r="C749" s="878"/>
      <c r="D749" s="1071" t="s">
        <v>1514</v>
      </c>
      <c r="E749" s="1071"/>
      <c r="F749" s="1071"/>
      <c r="G749" s="879"/>
    </row>
    <row r="750" spans="1:11" s="880" customFormat="1">
      <c r="A750" s="878"/>
      <c r="B750" s="878"/>
      <c r="C750" s="878"/>
      <c r="D750" s="1071"/>
      <c r="E750" s="1071"/>
      <c r="F750" s="1071"/>
      <c r="G750" s="879"/>
    </row>
    <row r="751" spans="1:11" s="880" customFormat="1">
      <c r="A751" s="878"/>
      <c r="B751" s="878"/>
      <c r="C751" s="878"/>
      <c r="D751" s="1071"/>
      <c r="E751" s="1071"/>
      <c r="F751" s="1071"/>
      <c r="G751" s="879"/>
    </row>
    <row r="752" spans="1:11">
      <c r="A752" s="826"/>
      <c r="B752" s="826"/>
      <c r="C752" s="826"/>
      <c r="D752" s="864"/>
      <c r="E752" s="876"/>
      <c r="F752" s="876"/>
      <c r="G752" s="875"/>
      <c r="H752" s="869"/>
      <c r="I752" s="869"/>
      <c r="J752" s="869"/>
      <c r="K752" s="869"/>
    </row>
    <row r="753" spans="1:11" ht="14.25">
      <c r="A753" s="822"/>
      <c r="B753" s="823" t="s">
        <v>329</v>
      </c>
      <c r="C753" s="826"/>
      <c r="D753" s="981" t="s">
        <v>1452</v>
      </c>
      <c r="E753" s="981"/>
      <c r="F753" s="981"/>
      <c r="G753" s="875"/>
      <c r="H753" s="869"/>
      <c r="I753" s="869"/>
      <c r="J753" s="869"/>
      <c r="K753" s="869"/>
    </row>
    <row r="754" spans="1:11">
      <c r="A754" s="826"/>
      <c r="B754" s="826"/>
      <c r="C754" s="826"/>
      <c r="D754" s="981"/>
      <c r="E754" s="981"/>
      <c r="F754" s="981"/>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81" t="s">
        <v>1476</v>
      </c>
      <c r="E756" s="981"/>
      <c r="F756" s="981"/>
      <c r="G756" s="875"/>
      <c r="H756" s="869"/>
      <c r="I756" s="869"/>
      <c r="J756" s="869"/>
      <c r="K756" s="869"/>
    </row>
    <row r="757" spans="1:11">
      <c r="A757" s="826"/>
      <c r="B757" s="826"/>
      <c r="C757" s="826"/>
      <c r="D757" s="981"/>
      <c r="E757" s="981"/>
      <c r="F757" s="981"/>
      <c r="G757" s="875"/>
      <c r="H757" s="869"/>
      <c r="I757" s="869"/>
      <c r="J757" s="869"/>
      <c r="K757" s="869"/>
    </row>
    <row r="758" spans="1:11">
      <c r="A758" s="826"/>
      <c r="B758" s="826"/>
      <c r="C758" s="826"/>
      <c r="D758" s="981"/>
      <c r="E758" s="981"/>
      <c r="F758" s="981"/>
      <c r="G758" s="875"/>
      <c r="H758" s="869"/>
      <c r="I758" s="869"/>
      <c r="J758" s="869"/>
      <c r="K758" s="869"/>
    </row>
    <row r="759" spans="1:11">
      <c r="A759" s="826"/>
      <c r="B759" s="826"/>
      <c r="C759" s="826"/>
      <c r="D759" s="805"/>
      <c r="E759" s="805"/>
      <c r="F759" s="805"/>
      <c r="G759" s="875"/>
      <c r="H759" s="869"/>
      <c r="I759" s="869"/>
      <c r="J759" s="869"/>
      <c r="K759" s="869"/>
    </row>
    <row r="760" spans="1:11">
      <c r="A760" s="1000" t="s">
        <v>1572</v>
      </c>
      <c r="B760" s="1000"/>
      <c r="C760" s="1000"/>
      <c r="D760" s="1000"/>
      <c r="E760" s="1000"/>
      <c r="F760" s="1000"/>
      <c r="G760" s="1000"/>
    </row>
    <row r="761" spans="1:11">
      <c r="A761" s="820"/>
      <c r="B761" s="820"/>
      <c r="C761" s="820"/>
      <c r="D761" s="881"/>
      <c r="F761" s="868"/>
      <c r="G761" s="874"/>
    </row>
    <row r="762" spans="1:11">
      <c r="A762" s="826"/>
      <c r="B762" s="826"/>
      <c r="C762" s="831"/>
      <c r="D762" s="1001" t="s">
        <v>1580</v>
      </c>
      <c r="E762" s="1001"/>
      <c r="F762" s="1001"/>
      <c r="G762" s="874"/>
    </row>
    <row r="763" spans="1:11">
      <c r="A763" s="882"/>
      <c r="B763" s="882"/>
      <c r="C763" s="883"/>
      <c r="D763" s="1002" t="s">
        <v>1568</v>
      </c>
      <c r="E763" s="1002"/>
      <c r="F763" s="1002"/>
      <c r="G763" s="874"/>
    </row>
    <row r="764" spans="1:11">
      <c r="A764" s="882"/>
      <c r="B764" s="882"/>
      <c r="C764" s="883"/>
      <c r="D764" s="920"/>
      <c r="E764" s="920"/>
      <c r="F764" s="920"/>
      <c r="G764" s="874"/>
    </row>
    <row r="765" spans="1:11">
      <c r="A765" s="826"/>
      <c r="C765" s="831"/>
      <c r="D765" s="1001" t="s">
        <v>1565</v>
      </c>
      <c r="E765" s="1001"/>
      <c r="F765" s="1001"/>
      <c r="G765" s="874"/>
    </row>
    <row r="766" spans="1:11" ht="14.25">
      <c r="A766" s="822"/>
      <c r="B766" s="823" t="s">
        <v>329</v>
      </c>
      <c r="C766" s="831"/>
      <c r="D766" s="1003" t="s">
        <v>1104</v>
      </c>
      <c r="E766" s="1003"/>
      <c r="F766" s="1003"/>
      <c r="G766" s="874"/>
    </row>
    <row r="767" spans="1:11" ht="14.25">
      <c r="A767" s="822"/>
      <c r="B767" s="815"/>
      <c r="C767" s="831"/>
      <c r="D767" s="921"/>
      <c r="E767" s="1004" t="s">
        <v>1227</v>
      </c>
      <c r="F767" s="1004"/>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01" t="s">
        <v>1581</v>
      </c>
      <c r="E770" s="1001"/>
      <c r="F770" s="1001"/>
      <c r="G770" s="874"/>
    </row>
    <row r="771" spans="1:7" ht="14.25">
      <c r="A771" s="822"/>
      <c r="B771" s="823" t="s">
        <v>329</v>
      </c>
      <c r="C771" s="831"/>
      <c r="D771" s="1090" t="s">
        <v>1577</v>
      </c>
      <c r="E771" s="1090"/>
      <c r="F771" s="1090"/>
      <c r="G771" s="815"/>
    </row>
    <row r="772" spans="1:7" ht="14.25">
      <c r="A772" s="822"/>
      <c r="B772" s="815"/>
      <c r="C772" s="831"/>
      <c r="D772" s="1090" t="s">
        <v>1578</v>
      </c>
      <c r="E772" s="1090"/>
      <c r="F772" s="1090"/>
      <c r="G772" s="815"/>
    </row>
    <row r="773" spans="1:7" ht="14.25">
      <c r="A773" s="822"/>
      <c r="C773" s="831"/>
      <c r="D773" s="935"/>
      <c r="E773" s="928"/>
      <c r="F773" s="928"/>
      <c r="G773" s="874"/>
    </row>
    <row r="774" spans="1:7" ht="14.25">
      <c r="A774" s="822"/>
      <c r="B774" s="823" t="s">
        <v>329</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9" t="s">
        <v>485</v>
      </c>
      <c r="B780" s="989"/>
      <c r="C780" s="989"/>
      <c r="D780" s="989"/>
      <c r="E780" s="989"/>
      <c r="F780" s="989"/>
      <c r="G780" s="989"/>
    </row>
    <row r="781" spans="1:7">
      <c r="A781" s="818"/>
      <c r="B781" s="818"/>
      <c r="C781" s="854"/>
      <c r="D781" s="874"/>
      <c r="E781" s="874"/>
      <c r="F781" s="874"/>
      <c r="G781" s="874"/>
    </row>
    <row r="782" spans="1:7">
      <c r="A782" s="825"/>
      <c r="B782" s="1065" t="s">
        <v>1103</v>
      </c>
      <c r="C782" s="1065"/>
      <c r="D782" s="1065"/>
      <c r="E782" s="1065"/>
      <c r="F782" s="1065"/>
      <c r="G782" s="874"/>
    </row>
    <row r="783" spans="1:7">
      <c r="A783" s="841"/>
      <c r="B783" s="841"/>
      <c r="G783" s="874"/>
    </row>
    <row r="784" spans="1:7">
      <c r="A784" s="989" t="s">
        <v>486</v>
      </c>
      <c r="B784" s="989"/>
      <c r="C784" s="989"/>
      <c r="D784" s="989"/>
      <c r="E784" s="989"/>
      <c r="F784" s="989"/>
      <c r="G784" s="989"/>
    </row>
    <row r="785" spans="1:7">
      <c r="A785" s="818"/>
      <c r="B785" s="818"/>
      <c r="C785" s="818"/>
      <c r="D785" s="847"/>
      <c r="G785" s="874"/>
    </row>
    <row r="786" spans="1:7">
      <c r="A786" s="825"/>
      <c r="B786" s="1062" t="s">
        <v>484</v>
      </c>
      <c r="C786" s="1062"/>
      <c r="D786" s="1062"/>
      <c r="E786" s="1062"/>
      <c r="F786" s="1062"/>
      <c r="G786" s="874"/>
    </row>
    <row r="787" spans="1:7" ht="14.25">
      <c r="A787" s="822"/>
      <c r="B787" s="822"/>
      <c r="D787" s="825"/>
      <c r="E787" s="825"/>
      <c r="F787" s="874"/>
      <c r="G787" s="874"/>
    </row>
    <row r="788" spans="1:7">
      <c r="A788" s="989" t="s">
        <v>487</v>
      </c>
      <c r="B788" s="989"/>
      <c r="C788" s="989"/>
      <c r="D788" s="989"/>
      <c r="E788" s="989"/>
      <c r="F788" s="989"/>
      <c r="G788" s="989"/>
    </row>
    <row r="789" spans="1:7">
      <c r="C789" s="820"/>
      <c r="D789" s="848"/>
      <c r="E789" s="825"/>
      <c r="F789" s="874"/>
      <c r="G789" s="874"/>
    </row>
    <row r="790" spans="1:7">
      <c r="A790" s="825"/>
      <c r="B790" s="1062" t="s">
        <v>484</v>
      </c>
      <c r="C790" s="1062"/>
      <c r="D790" s="1062"/>
      <c r="E790" s="1062"/>
      <c r="F790" s="1062"/>
      <c r="G790" s="874"/>
    </row>
    <row r="791" spans="1:7">
      <c r="A791" s="825"/>
      <c r="B791" s="825"/>
      <c r="C791" s="854"/>
      <c r="D791" s="874"/>
      <c r="E791" s="874"/>
      <c r="F791" s="874"/>
      <c r="G791" s="874"/>
    </row>
    <row r="792" spans="1:7">
      <c r="A792" s="989" t="s">
        <v>488</v>
      </c>
      <c r="B792" s="989"/>
      <c r="C792" s="989"/>
      <c r="D792" s="989"/>
      <c r="E792" s="989"/>
      <c r="F792" s="989"/>
      <c r="G792" s="989"/>
    </row>
    <row r="793" spans="1:7">
      <c r="A793" s="825"/>
      <c r="B793" s="825"/>
    </row>
    <row r="794" spans="1:7">
      <c r="A794" s="825"/>
      <c r="B794" s="1062" t="s">
        <v>484</v>
      </c>
      <c r="C794" s="1062"/>
      <c r="D794" s="1062"/>
      <c r="E794" s="1062"/>
      <c r="F794" s="1062"/>
    </row>
    <row r="795" spans="1:7">
      <c r="A795" s="854"/>
      <c r="B795" s="854"/>
      <c r="C795" s="854"/>
      <c r="D795" s="817"/>
      <c r="F795" s="874"/>
    </row>
    <row r="796" spans="1:7">
      <c r="A796" s="989" t="s">
        <v>489</v>
      </c>
      <c r="B796" s="989"/>
      <c r="C796" s="989"/>
      <c r="D796" s="989"/>
      <c r="E796" s="989"/>
      <c r="F796" s="989"/>
      <c r="G796" s="989"/>
    </row>
    <row r="797" spans="1:7">
      <c r="A797" s="825"/>
      <c r="B797" s="825"/>
    </row>
    <row r="798" spans="1:7">
      <c r="A798" s="825"/>
      <c r="B798" s="1062" t="s">
        <v>484</v>
      </c>
      <c r="C798" s="1062"/>
      <c r="D798" s="1062"/>
      <c r="E798" s="1062"/>
      <c r="F798" s="1062"/>
    </row>
    <row r="799" spans="1:7">
      <c r="A799" s="854"/>
      <c r="B799" s="854"/>
      <c r="C799" s="854"/>
      <c r="D799" s="817"/>
      <c r="F799" s="874"/>
    </row>
    <row r="800" spans="1:7">
      <c r="A800" s="989" t="s">
        <v>490</v>
      </c>
      <c r="B800" s="989"/>
      <c r="C800" s="989"/>
      <c r="D800" s="989"/>
      <c r="E800" s="989"/>
      <c r="F800" s="989"/>
      <c r="G800" s="989"/>
    </row>
    <row r="801" spans="1:7">
      <c r="A801" s="825"/>
      <c r="B801" s="825"/>
    </row>
    <row r="802" spans="1:7">
      <c r="A802" s="825"/>
      <c r="B802" s="1062" t="s">
        <v>484</v>
      </c>
      <c r="C802" s="1062"/>
      <c r="D802" s="1062"/>
      <c r="E802" s="1062"/>
      <c r="F802" s="1062"/>
    </row>
    <row r="803" spans="1:7">
      <c r="A803" s="843"/>
      <c r="B803" s="843"/>
      <c r="C803" s="843"/>
      <c r="D803" s="884"/>
      <c r="E803" s="844"/>
      <c r="F803" s="844"/>
      <c r="G803" s="844"/>
    </row>
    <row r="804" spans="1:7">
      <c r="A804" s="989" t="s">
        <v>200</v>
      </c>
      <c r="B804" s="989"/>
      <c r="C804" s="989"/>
      <c r="D804" s="989"/>
      <c r="E804" s="989"/>
      <c r="F804" s="989"/>
      <c r="G804" s="989"/>
    </row>
    <row r="805" spans="1:7">
      <c r="A805" s="825"/>
      <c r="B805" s="825"/>
    </row>
    <row r="806" spans="1:7">
      <c r="A806" s="825"/>
      <c r="B806" s="1062" t="s">
        <v>484</v>
      </c>
      <c r="C806" s="1062"/>
      <c r="D806" s="1062"/>
      <c r="E806" s="1062"/>
      <c r="F806" s="1062"/>
    </row>
    <row r="807" spans="1:7">
      <c r="A807" s="825"/>
      <c r="B807" s="825"/>
      <c r="D807" s="817"/>
    </row>
    <row r="808" spans="1:7">
      <c r="A808" s="989" t="s">
        <v>968</v>
      </c>
      <c r="B808" s="989"/>
      <c r="C808" s="989"/>
      <c r="D808" s="989"/>
      <c r="E808" s="989"/>
      <c r="F808" s="989"/>
      <c r="G808" s="989"/>
    </row>
    <row r="809" spans="1:7">
      <c r="A809" s="825"/>
      <c r="B809" s="825"/>
    </row>
    <row r="810" spans="1:7">
      <c r="A810" s="825"/>
      <c r="B810" s="1062" t="s">
        <v>484</v>
      </c>
      <c r="C810" s="1062"/>
      <c r="D810" s="1062"/>
      <c r="E810" s="1062"/>
      <c r="F810" s="1062"/>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9"/>
      <c r="H1747" s="979"/>
      <c r="I1747" s="979"/>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364" zoomScaleNormal="100" zoomScaleSheetLayoutView="100" workbookViewId="0">
      <selection activeCell="AC866" sqref="AC866:AH866"/>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85" t="s">
        <v>107</v>
      </c>
      <c r="B8" s="1585"/>
      <c r="C8" s="1585"/>
      <c r="D8" s="1585"/>
      <c r="E8" s="1585"/>
      <c r="F8" s="1585"/>
      <c r="G8" s="1585"/>
      <c r="H8" s="1585"/>
      <c r="I8" s="1585"/>
      <c r="J8" s="1585"/>
      <c r="K8" s="1585"/>
      <c r="L8" s="1585"/>
      <c r="M8" s="1585"/>
      <c r="N8" s="1585"/>
      <c r="O8" s="1585"/>
      <c r="P8" s="1585"/>
      <c r="Q8" s="1585"/>
      <c r="R8" s="1585"/>
      <c r="S8" s="1585"/>
      <c r="T8" s="1585"/>
      <c r="U8" s="1585"/>
      <c r="V8" s="1585"/>
      <c r="W8" s="1585"/>
      <c r="X8" s="1585"/>
      <c r="Y8" s="1585"/>
      <c r="Z8" s="1585"/>
      <c r="AA8" s="1585"/>
      <c r="AB8" s="1585"/>
      <c r="AC8" s="1585"/>
      <c r="AD8" s="1585"/>
      <c r="AE8" s="1585"/>
      <c r="AF8" s="1585"/>
      <c r="AG8" s="1585"/>
      <c r="AH8" s="1585"/>
      <c r="AI8" s="1585"/>
      <c r="AJ8" s="1585"/>
      <c r="AK8" s="1585"/>
      <c r="AL8" s="1585"/>
    </row>
    <row r="9" spans="1:38" ht="15" customHeight="1">
      <c r="A9" s="1328" t="s">
        <v>1570</v>
      </c>
      <c r="B9" s="1328"/>
      <c r="C9" s="1328"/>
      <c r="D9" s="1328"/>
      <c r="E9" s="1328"/>
      <c r="F9" s="1328"/>
      <c r="G9" s="1328"/>
      <c r="H9" s="1328"/>
      <c r="I9" s="1328"/>
      <c r="J9" s="1328"/>
      <c r="K9" s="1328"/>
      <c r="L9" s="1328"/>
      <c r="M9" s="1328"/>
      <c r="N9" s="1328"/>
      <c r="O9" s="1328"/>
      <c r="P9" s="1328"/>
      <c r="Q9" s="1328"/>
      <c r="R9" s="1328"/>
      <c r="S9" s="1328"/>
      <c r="T9" s="1328"/>
      <c r="U9" s="1328"/>
      <c r="V9" s="1328"/>
      <c r="W9" s="1328"/>
      <c r="X9" s="1328"/>
      <c r="Y9" s="1328"/>
      <c r="Z9" s="1328"/>
      <c r="AA9" s="1328"/>
      <c r="AB9" s="1328"/>
      <c r="AC9" s="1328"/>
      <c r="AD9" s="1328"/>
      <c r="AE9" s="1328"/>
      <c r="AF9" s="1328"/>
      <c r="AG9" s="1328"/>
      <c r="AH9" s="1328"/>
      <c r="AI9" s="1328"/>
      <c r="AJ9" s="1328"/>
      <c r="AK9" s="1328"/>
      <c r="AL9" s="1328"/>
    </row>
    <row r="10" spans="1:38" ht="15" customHeight="1">
      <c r="A10" s="1584" t="s">
        <v>1571</v>
      </c>
      <c r="B10" s="1584"/>
      <c r="C10" s="1584"/>
      <c r="D10" s="1584"/>
      <c r="E10" s="1584"/>
      <c r="F10" s="1584"/>
      <c r="G10" s="1584"/>
      <c r="H10" s="1584"/>
      <c r="I10" s="1584"/>
      <c r="J10" s="1584"/>
      <c r="K10" s="1584"/>
      <c r="L10" s="1584"/>
      <c r="M10" s="1584"/>
      <c r="N10" s="1584"/>
      <c r="O10" s="1584"/>
      <c r="P10" s="1584"/>
      <c r="Q10" s="1584"/>
      <c r="R10" s="1584"/>
      <c r="S10" s="1584"/>
      <c r="T10" s="1584"/>
      <c r="U10" s="1584"/>
      <c r="V10" s="1584"/>
      <c r="W10" s="1584"/>
      <c r="X10" s="1584"/>
      <c r="Y10" s="1584"/>
      <c r="Z10" s="1584"/>
      <c r="AA10" s="1584"/>
      <c r="AB10" s="1584"/>
      <c r="AC10" s="1584"/>
      <c r="AD10" s="1584"/>
      <c r="AE10" s="1584"/>
      <c r="AF10" s="1584"/>
      <c r="AG10" s="1584"/>
      <c r="AH10" s="1584"/>
      <c r="AI10" s="1584"/>
      <c r="AJ10" s="1584"/>
      <c r="AK10" s="1584"/>
      <c r="AL10" s="1584"/>
    </row>
    <row r="11" spans="1:38" ht="15" customHeight="1">
      <c r="A11" s="1584" t="s">
        <v>1569</v>
      </c>
      <c r="B11" s="1584"/>
      <c r="C11" s="1584"/>
      <c r="D11" s="1584"/>
      <c r="E11" s="1584"/>
      <c r="F11" s="1584"/>
      <c r="G11" s="1584"/>
      <c r="H11" s="1584"/>
      <c r="I11" s="1584"/>
      <c r="J11" s="1584"/>
      <c r="K11" s="1584"/>
      <c r="L11" s="1584"/>
      <c r="M11" s="1584"/>
      <c r="N11" s="1584"/>
      <c r="O11" s="1584"/>
      <c r="P11" s="1584"/>
      <c r="Q11" s="1584"/>
      <c r="R11" s="1584"/>
      <c r="S11" s="1584"/>
      <c r="T11" s="1584"/>
      <c r="U11" s="1584"/>
      <c r="V11" s="1584"/>
      <c r="W11" s="1584"/>
      <c r="X11" s="1584"/>
      <c r="Y11" s="1584"/>
      <c r="Z11" s="1584"/>
      <c r="AA11" s="1584"/>
      <c r="AB11" s="1584"/>
      <c r="AC11" s="1584"/>
      <c r="AD11" s="1584"/>
      <c r="AE11" s="1584"/>
      <c r="AF11" s="1584"/>
      <c r="AG11" s="1584"/>
      <c r="AH11" s="1584"/>
      <c r="AI11" s="1584"/>
      <c r="AJ11" s="1584"/>
      <c r="AK11" s="1584"/>
      <c r="AL11" s="1584"/>
    </row>
    <row r="12" spans="1:38" ht="12.75">
      <c r="A12" s="1307" t="s">
        <v>1630</v>
      </c>
      <c r="B12" s="1308"/>
      <c r="C12" s="1308"/>
      <c r="D12" s="1308"/>
      <c r="E12" s="1308"/>
      <c r="F12" s="1308"/>
      <c r="G12" s="1308"/>
      <c r="H12" s="1308"/>
      <c r="I12" s="1308"/>
      <c r="J12" s="1308"/>
      <c r="K12" s="1308"/>
      <c r="L12" s="1308"/>
      <c r="M12" s="1308"/>
      <c r="N12" s="1308"/>
      <c r="O12" s="1308"/>
      <c r="P12" s="1308"/>
      <c r="Q12" s="1308"/>
      <c r="R12" s="1308"/>
      <c r="S12" s="1308"/>
      <c r="T12" s="1308"/>
      <c r="U12" s="1308"/>
      <c r="V12" s="1308"/>
      <c r="W12" s="1308"/>
      <c r="X12" s="1308"/>
      <c r="Y12" s="1308"/>
      <c r="Z12" s="1308"/>
      <c r="AA12" s="1308"/>
      <c r="AB12" s="1308"/>
      <c r="AC12" s="1308"/>
      <c r="AD12" s="1308"/>
      <c r="AE12" s="1308"/>
      <c r="AF12" s="1308"/>
      <c r="AG12" s="1308"/>
      <c r="AH12" s="1308"/>
      <c r="AI12" s="1308"/>
      <c r="AJ12" s="1308"/>
      <c r="AK12" s="1308"/>
      <c r="AL12" s="1308"/>
    </row>
    <row r="13" spans="1:38" ht="12.75">
      <c r="A13" s="975" t="s">
        <v>1429</v>
      </c>
      <c r="B13" s="975"/>
      <c r="C13" s="975"/>
      <c r="D13" s="975"/>
      <c r="E13" s="975"/>
      <c r="F13" s="975"/>
      <c r="G13" s="975"/>
      <c r="H13" s="975"/>
      <c r="I13" s="975"/>
      <c r="J13" s="975"/>
      <c r="K13" s="975"/>
      <c r="L13" s="975"/>
      <c r="M13" s="975"/>
      <c r="N13" s="975"/>
      <c r="O13" s="975"/>
      <c r="P13" s="975"/>
      <c r="Q13" s="975"/>
      <c r="R13" s="975"/>
      <c r="S13" s="975"/>
      <c r="T13" s="975"/>
      <c r="U13" s="975"/>
      <c r="V13" s="975"/>
      <c r="W13" s="975"/>
      <c r="X13" s="975"/>
      <c r="Y13" s="975"/>
      <c r="Z13" s="975"/>
      <c r="AA13" s="975"/>
      <c r="AB13" s="975"/>
      <c r="AC13" s="975"/>
      <c r="AD13" s="975"/>
      <c r="AE13" s="975"/>
      <c r="AF13" s="975"/>
      <c r="AG13" s="975"/>
      <c r="AH13" s="975"/>
      <c r="AI13" s="975"/>
      <c r="AJ13" s="975"/>
      <c r="AK13" s="975"/>
      <c r="AL13" s="975"/>
    </row>
    <row r="14" spans="1:38" ht="12.75" customHeight="1" thickBot="1">
      <c r="A14" s="976"/>
      <c r="B14" s="976"/>
      <c r="C14" s="976"/>
      <c r="D14" s="976"/>
      <c r="E14" s="976"/>
      <c r="F14" s="976"/>
      <c r="G14" s="976"/>
      <c r="H14" s="976"/>
      <c r="I14" s="976"/>
      <c r="J14" s="976"/>
      <c r="K14" s="976"/>
      <c r="L14" s="976"/>
      <c r="M14" s="976"/>
      <c r="N14" s="976"/>
      <c r="O14" s="976"/>
      <c r="P14" s="976"/>
      <c r="Q14" s="976"/>
      <c r="R14" s="976"/>
      <c r="S14" s="976"/>
      <c r="T14" s="976"/>
      <c r="U14" s="976"/>
      <c r="V14" s="976"/>
      <c r="W14" s="976"/>
      <c r="X14" s="976"/>
      <c r="Y14" s="976"/>
      <c r="Z14" s="976"/>
      <c r="AA14" s="976"/>
      <c r="AB14" s="976"/>
      <c r="AC14" s="976"/>
      <c r="AD14" s="976"/>
      <c r="AE14" s="976"/>
      <c r="AF14" s="976"/>
      <c r="AG14" s="976"/>
      <c r="AH14" s="976"/>
      <c r="AI14" s="976"/>
      <c r="AJ14" s="976"/>
      <c r="AK14" s="976"/>
      <c r="AL14" s="976"/>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111" t="s">
        <v>1696</v>
      </c>
      <c r="I16" s="1312"/>
      <c r="J16" s="1312"/>
      <c r="K16" s="1312"/>
      <c r="L16" s="1312"/>
      <c r="M16" s="1312"/>
      <c r="N16" s="1312"/>
      <c r="O16" s="1312"/>
      <c r="P16" s="1312"/>
      <c r="Q16" s="1312"/>
      <c r="R16" s="1312"/>
      <c r="S16" s="1312"/>
      <c r="T16" s="1312"/>
      <c r="U16" s="1312"/>
      <c r="V16" s="1312"/>
      <c r="W16" s="1312"/>
      <c r="X16" s="1312"/>
      <c r="Y16" s="1312"/>
      <c r="Z16" s="1312"/>
      <c r="AA16" s="1312"/>
      <c r="AB16" s="1312"/>
      <c r="AC16" s="1312"/>
      <c r="AD16" s="1312"/>
      <c r="AE16" s="1312"/>
      <c r="AF16" s="1312"/>
      <c r="AG16" s="1312"/>
      <c r="AH16" s="1312"/>
      <c r="AI16" s="1312"/>
      <c r="AJ16" s="1312"/>
    </row>
    <row r="17" spans="1:39" ht="12.75" customHeight="1"/>
    <row r="18" spans="1:39" ht="12.75" customHeight="1">
      <c r="A18" s="137" t="s">
        <v>108</v>
      </c>
      <c r="C18" s="7"/>
      <c r="D18" s="7"/>
      <c r="E18" s="7"/>
      <c r="F18" s="7"/>
      <c r="G18" s="7"/>
      <c r="H18" s="1099" t="s">
        <v>1697</v>
      </c>
      <c r="I18" s="1094"/>
      <c r="J18" s="1094"/>
      <c r="K18" s="1094"/>
      <c r="L18" s="1094"/>
      <c r="M18" s="1094"/>
      <c r="N18" s="1094"/>
      <c r="O18" s="1094"/>
      <c r="P18" s="1094"/>
      <c r="Q18" s="1094"/>
      <c r="R18" s="1094"/>
      <c r="S18" s="1094"/>
      <c r="T18" s="1094"/>
      <c r="U18" s="1094"/>
      <c r="V18" s="1094"/>
      <c r="W18" s="1094"/>
      <c r="X18" s="1094"/>
      <c r="Y18" s="1094"/>
      <c r="Z18" s="1094"/>
      <c r="AA18" s="1094"/>
      <c r="AB18" s="1094"/>
      <c r="AC18" s="1094"/>
      <c r="AD18" s="1094"/>
      <c r="AE18" s="1094"/>
      <c r="AF18" s="1094"/>
      <c r="AG18" s="1094"/>
      <c r="AH18" s="1094"/>
      <c r="AI18" s="1094"/>
      <c r="AJ18" s="1094"/>
    </row>
    <row r="19" spans="1:39" ht="12.75" customHeight="1"/>
    <row r="20" spans="1:39" ht="14.25" customHeight="1">
      <c r="A20" s="1331" t="s">
        <v>966</v>
      </c>
      <c r="B20" s="1331"/>
      <c r="C20" s="1331"/>
      <c r="D20" s="1331"/>
      <c r="E20" s="1331"/>
      <c r="F20" s="1331"/>
      <c r="G20" s="1331"/>
      <c r="H20" s="1331"/>
      <c r="I20" s="1331"/>
      <c r="J20" s="1331"/>
      <c r="K20" s="1331"/>
      <c r="L20" s="1331"/>
      <c r="M20" s="1331"/>
      <c r="N20" s="1331"/>
      <c r="O20" s="1331"/>
      <c r="P20" s="1331"/>
      <c r="Q20" s="1331"/>
      <c r="R20" s="1331"/>
      <c r="S20" s="1331"/>
      <c r="T20" s="1331"/>
      <c r="U20" s="1331"/>
      <c r="V20" s="1331"/>
      <c r="W20" s="1331"/>
      <c r="X20" s="1331"/>
      <c r="Y20" s="1331"/>
      <c r="Z20" s="1331"/>
      <c r="AA20" s="1331"/>
      <c r="AB20" s="1331"/>
      <c r="AC20" s="1331"/>
      <c r="AD20" s="1331"/>
      <c r="AE20" s="1331"/>
      <c r="AF20" s="1331"/>
      <c r="AG20" s="1331"/>
      <c r="AH20" s="1331"/>
      <c r="AI20" s="1331"/>
      <c r="AJ20" s="1331"/>
      <c r="AK20" s="1331"/>
      <c r="AL20" s="1331"/>
    </row>
    <row r="21" spans="1:39" ht="12.75" customHeight="1">
      <c r="A21" s="1313" t="s">
        <v>1155</v>
      </c>
      <c r="B21" s="1313"/>
      <c r="C21" s="1313"/>
      <c r="D21" s="1313"/>
      <c r="E21" s="1313"/>
      <c r="F21" s="1313"/>
      <c r="G21" s="1313"/>
      <c r="H21" s="1313"/>
      <c r="I21" s="1313"/>
      <c r="J21" s="1313"/>
      <c r="K21" s="1313"/>
      <c r="L21" s="1313"/>
      <c r="M21" s="1313"/>
      <c r="N21" s="1313"/>
      <c r="O21" s="1313"/>
      <c r="P21" s="1313"/>
      <c r="Q21" s="1313"/>
      <c r="R21" s="1313"/>
      <c r="S21" s="1313"/>
      <c r="T21" s="1313"/>
      <c r="U21" s="1313"/>
      <c r="V21" s="1313"/>
      <c r="W21" s="1313"/>
      <c r="X21" s="1313"/>
      <c r="Y21" s="1313"/>
      <c r="Z21" s="1313"/>
      <c r="AA21" s="1313"/>
      <c r="AB21" s="1313"/>
      <c r="AC21" s="1313"/>
      <c r="AD21" s="1313"/>
      <c r="AE21" s="1313"/>
      <c r="AF21" s="1313"/>
      <c r="AG21" s="1313"/>
      <c r="AH21" s="1313"/>
      <c r="AI21" s="1313"/>
      <c r="AJ21" s="1313"/>
      <c r="AK21" s="1313"/>
      <c r="AL21" s="1313"/>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1">
        <f>'Basis &amp; Credits'!AB56</f>
        <v>848663</v>
      </c>
      <c r="N26" s="1311"/>
      <c r="O26" s="1311"/>
      <c r="P26" s="1311"/>
      <c r="Q26" s="1311"/>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76">
        <f>'Basis &amp; Credits'!AB77</f>
        <v>2859614</v>
      </c>
      <c r="N27" s="1376"/>
      <c r="O27" s="1376"/>
      <c r="P27" s="1376"/>
      <c r="Q27" s="1376"/>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114" t="s">
        <v>723</v>
      </c>
      <c r="P33" s="1114"/>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1631</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1632</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1633</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1634</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1635</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1636</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1637</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1638</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1639</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1640</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1641</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1642</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09"/>
      <c r="H122" s="1309"/>
      <c r="I122" s="247" t="s">
        <v>195</v>
      </c>
      <c r="L122" s="1309"/>
      <c r="M122" s="1309"/>
      <c r="N122" s="1309"/>
      <c r="O122" s="954"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06"/>
      <c r="D124" s="1306"/>
      <c r="E124" s="1306"/>
      <c r="F124" s="1306"/>
      <c r="G124" s="1306"/>
      <c r="H124" s="1306"/>
      <c r="I124" s="1306"/>
      <c r="J124" s="1306"/>
      <c r="K124" s="1306"/>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09"/>
      <c r="Z126" s="1309"/>
      <c r="AA126" s="1309"/>
      <c r="AB126" s="1309"/>
      <c r="AC126" s="1309"/>
      <c r="AD126" s="1309"/>
      <c r="AE126" s="1309"/>
      <c r="AF126" s="1309"/>
      <c r="AG126" s="1309"/>
      <c r="AH126" s="1309"/>
      <c r="AI126" s="1309"/>
      <c r="AJ126" s="1309"/>
      <c r="AK126" s="1309"/>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0"/>
      <c r="Z129" s="1310"/>
      <c r="AA129" s="1310"/>
      <c r="AB129" s="1310"/>
      <c r="AC129" s="1310"/>
      <c r="AD129" s="1310"/>
      <c r="AE129" s="1310"/>
      <c r="AF129" s="1310"/>
      <c r="AG129" s="1310"/>
      <c r="AH129" s="1310"/>
      <c r="AI129" s="1310"/>
      <c r="AJ129" s="1310"/>
      <c r="AK129" s="1310"/>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0"/>
      <c r="Z132" s="1310"/>
      <c r="AA132" s="1310"/>
      <c r="AB132" s="1310"/>
      <c r="AC132" s="1310"/>
      <c r="AD132" s="1310"/>
      <c r="AE132" s="1310"/>
      <c r="AF132" s="1310"/>
      <c r="AG132" s="1310"/>
      <c r="AH132" s="1310"/>
      <c r="AI132" s="1310"/>
      <c r="AJ132" s="1310"/>
      <c r="AK132" s="1310"/>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16"/>
      <c r="G150" s="1316"/>
      <c r="H150" s="1316"/>
      <c r="I150" s="1316"/>
      <c r="J150" s="1316"/>
      <c r="K150" s="1316"/>
      <c r="L150" s="1316"/>
      <c r="M150" s="1316"/>
      <c r="N150" s="1316"/>
      <c r="O150" s="1316"/>
      <c r="P150" s="1316"/>
      <c r="Q150" s="1316"/>
      <c r="R150" s="1316"/>
      <c r="S150" s="1316"/>
      <c r="T150" s="1316"/>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099" t="s">
        <v>1698</v>
      </c>
      <c r="P153" s="1094"/>
      <c r="Q153" s="1094"/>
      <c r="R153" s="1094"/>
      <c r="S153" s="1094"/>
      <c r="T153" s="1094"/>
      <c r="U153" s="1094"/>
      <c r="V153" s="1094"/>
      <c r="W153" s="1094"/>
      <c r="X153" s="1094"/>
      <c r="Y153" s="1094"/>
      <c r="Z153" s="1094"/>
      <c r="AA153" s="1094"/>
      <c r="AB153" s="1094"/>
      <c r="AC153" s="1094"/>
      <c r="AD153" s="1094"/>
      <c r="AE153" s="1094"/>
      <c r="AF153" s="1094"/>
      <c r="AG153" s="1094"/>
      <c r="AH153" s="1094"/>
    </row>
    <row r="154" spans="1:59" ht="12.75" customHeight="1">
      <c r="D154" s="483" t="s">
        <v>476</v>
      </c>
      <c r="F154" s="32"/>
      <c r="G154" s="32"/>
      <c r="H154" s="32"/>
      <c r="I154" s="32"/>
      <c r="J154" s="32"/>
      <c r="K154" s="32"/>
      <c r="L154" s="32"/>
      <c r="M154" s="32"/>
      <c r="N154" s="32"/>
      <c r="O154" s="1097" t="s">
        <v>1699</v>
      </c>
      <c r="P154" s="1113"/>
      <c r="Q154" s="1113"/>
      <c r="R154" s="1113"/>
      <c r="S154" s="1113"/>
      <c r="T154" s="1113"/>
      <c r="U154" s="1113"/>
      <c r="V154" s="1113"/>
      <c r="W154" s="1113"/>
      <c r="X154" s="1113"/>
      <c r="Y154" s="1113"/>
      <c r="Z154" s="1113"/>
      <c r="AA154" s="1113"/>
      <c r="AB154" s="1113"/>
      <c r="AC154" s="1113"/>
      <c r="AD154" s="1113"/>
      <c r="AE154" s="1113"/>
      <c r="AF154" s="1113"/>
      <c r="AG154" s="1113"/>
      <c r="AH154" s="1113"/>
      <c r="AM154" s="25"/>
    </row>
    <row r="155" spans="1:59" ht="12.75">
      <c r="D155" s="13" t="s">
        <v>478</v>
      </c>
      <c r="F155" s="13"/>
      <c r="G155" s="13"/>
      <c r="H155" s="13"/>
      <c r="I155" s="13"/>
      <c r="J155" s="13"/>
      <c r="K155" s="13"/>
      <c r="L155" s="13"/>
      <c r="M155" s="13"/>
      <c r="N155" s="13"/>
      <c r="O155" s="1324" t="s">
        <v>477</v>
      </c>
      <c r="P155" s="1324"/>
      <c r="Q155" s="1324"/>
      <c r="R155" s="1324"/>
      <c r="S155" s="1324"/>
      <c r="T155" s="1324"/>
      <c r="U155" s="1324"/>
      <c r="V155" s="1324"/>
      <c r="W155" s="1324"/>
      <c r="X155" s="1324"/>
      <c r="Y155" s="1324"/>
      <c r="Z155" s="1324"/>
      <c r="AA155" s="1324"/>
      <c r="AB155" s="1324"/>
      <c r="AC155" s="1324"/>
      <c r="AD155" s="1324"/>
      <c r="AE155" s="1324"/>
      <c r="AF155" s="1324"/>
      <c r="AG155" s="1324"/>
      <c r="AH155" s="1324"/>
      <c r="AM155" s="25"/>
    </row>
    <row r="156" spans="1:59" ht="12.75">
      <c r="D156" s="32" t="s">
        <v>335</v>
      </c>
      <c r="F156" s="32"/>
      <c r="G156" s="32"/>
      <c r="H156" s="32"/>
      <c r="I156" s="32"/>
      <c r="J156" s="32"/>
      <c r="K156" s="32"/>
      <c r="L156" s="32"/>
      <c r="M156" s="32"/>
      <c r="N156" s="32"/>
      <c r="O156" s="1092" t="s">
        <v>1700</v>
      </c>
      <c r="P156" s="1092"/>
      <c r="Q156" s="1092"/>
      <c r="R156" s="1092"/>
      <c r="S156" s="1092"/>
      <c r="T156" s="1092"/>
      <c r="U156" s="1092"/>
      <c r="V156" s="1092"/>
      <c r="W156" s="1092"/>
      <c r="X156" s="1092"/>
      <c r="Y156" s="1092"/>
      <c r="Z156" s="1092"/>
      <c r="AA156" s="1092"/>
      <c r="AB156" s="1092"/>
      <c r="AC156" s="1092"/>
      <c r="AD156" s="1092"/>
      <c r="AE156" s="1092"/>
      <c r="AF156" s="1092"/>
      <c r="AG156" s="1092"/>
      <c r="AH156" s="1092"/>
      <c r="BG156" s="12" t="s">
        <v>329</v>
      </c>
    </row>
    <row r="157" spans="1:59" ht="12.75">
      <c r="D157" s="32" t="s">
        <v>336</v>
      </c>
      <c r="F157" s="32"/>
      <c r="G157" s="32"/>
      <c r="H157" s="32"/>
      <c r="I157" s="32"/>
      <c r="J157" s="32"/>
      <c r="K157" s="32"/>
      <c r="L157" s="32"/>
      <c r="M157" s="32"/>
      <c r="N157" s="32"/>
      <c r="O157" s="1099" t="s">
        <v>1701</v>
      </c>
      <c r="P157" s="1094"/>
      <c r="Q157" s="1094"/>
      <c r="R157" s="1094"/>
      <c r="S157" s="1094"/>
      <c r="T157" s="1094"/>
      <c r="U157" s="1094"/>
      <c r="V157" s="1094"/>
      <c r="W157" s="1094"/>
      <c r="X157" s="1094"/>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59">
        <v>95404</v>
      </c>
      <c r="P158" s="1559"/>
      <c r="Q158" s="1559"/>
      <c r="R158" s="1559"/>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26" t="s">
        <v>1703</v>
      </c>
      <c r="P159" s="1326"/>
      <c r="Q159" s="1326"/>
      <c r="R159" s="1326"/>
      <c r="S159" s="1326"/>
      <c r="T159" s="1326"/>
      <c r="V159" s="149" t="s">
        <v>287</v>
      </c>
      <c r="W159" s="1560"/>
      <c r="X159" s="1560"/>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26" t="s">
        <v>1702</v>
      </c>
      <c r="P160" s="1326"/>
      <c r="Q160" s="1326"/>
      <c r="R160" s="1326"/>
      <c r="S160" s="1326"/>
      <c r="T160" s="1326"/>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112" t="s">
        <v>1704</v>
      </c>
      <c r="P161" s="1112"/>
      <c r="Q161" s="1112"/>
      <c r="R161" s="1112"/>
      <c r="S161" s="1112"/>
      <c r="T161" s="1112"/>
      <c r="U161" s="1112"/>
      <c r="V161" s="1112"/>
      <c r="W161" s="1112"/>
      <c r="X161" s="1112"/>
      <c r="Y161" s="1112"/>
      <c r="Z161" s="1112"/>
      <c r="AA161" s="1112"/>
      <c r="AB161" s="1112"/>
      <c r="AC161" s="1112"/>
      <c r="AD161" s="1112"/>
      <c r="AE161" s="1112"/>
      <c r="AF161" s="1112"/>
      <c r="AG161" s="1112"/>
      <c r="AH161" s="1112"/>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35" t="s">
        <v>1510</v>
      </c>
      <c r="E164" s="1335"/>
      <c r="F164" s="1335"/>
      <c r="G164" s="1335"/>
      <c r="H164" s="1335"/>
      <c r="I164" s="1335"/>
      <c r="J164" s="1335"/>
      <c r="K164" s="1335"/>
      <c r="L164" s="1335"/>
      <c r="M164" s="1335"/>
      <c r="N164" s="1335"/>
      <c r="O164" s="1335"/>
      <c r="P164" s="1335"/>
      <c r="Q164" s="1335"/>
      <c r="R164" s="1335"/>
      <c r="S164" s="1335"/>
      <c r="T164" s="1335"/>
      <c r="U164" s="1335"/>
      <c r="V164" s="1335"/>
      <c r="W164" s="1335"/>
      <c r="X164" s="1335"/>
      <c r="Y164" s="1335"/>
      <c r="Z164" s="1335"/>
      <c r="AA164" s="1335"/>
      <c r="AB164" s="1335"/>
      <c r="AC164" s="1335"/>
      <c r="AD164" s="1335"/>
      <c r="AE164" s="1335"/>
      <c r="AF164" s="1335"/>
      <c r="AG164" s="1335"/>
      <c r="AH164" s="1335"/>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01" t="s">
        <v>586</v>
      </c>
      <c r="B169" s="1101"/>
      <c r="C169" s="1101"/>
      <c r="D169" s="1101"/>
      <c r="E169" s="1101"/>
      <c r="F169" s="1101"/>
      <c r="G169" s="1101"/>
      <c r="H169" s="1101"/>
      <c r="I169" s="1101"/>
      <c r="J169" s="1101"/>
      <c r="K169" s="1101"/>
      <c r="L169" s="1101"/>
      <c r="M169" s="1101"/>
      <c r="N169" s="1101"/>
      <c r="O169" s="1101"/>
      <c r="P169" s="1101"/>
      <c r="Q169" s="1101"/>
      <c r="R169" s="1101"/>
      <c r="S169" s="1101"/>
      <c r="T169" s="1101"/>
      <c r="U169" s="1101"/>
      <c r="V169" s="1101"/>
      <c r="W169" s="1101"/>
      <c r="X169" s="1101"/>
      <c r="Y169" s="1101"/>
      <c r="Z169" s="1101"/>
      <c r="AA169" s="1101"/>
      <c r="AB169" s="1101"/>
      <c r="AC169" s="1101"/>
      <c r="AD169" s="1101"/>
      <c r="AE169" s="1101"/>
      <c r="AF169" s="1101"/>
      <c r="AG169" s="1101"/>
      <c r="AH169" s="1101"/>
      <c r="AI169" s="1101"/>
      <c r="AJ169" s="1101"/>
      <c r="AK169" s="1101"/>
      <c r="AL169" s="1101"/>
      <c r="BA169" s="36" t="s">
        <v>727</v>
      </c>
      <c r="BG169" s="12" t="s">
        <v>535</v>
      </c>
    </row>
    <row r="170" spans="1:59" ht="13.5" thickBot="1">
      <c r="A170" s="1102"/>
      <c r="B170" s="1102"/>
      <c r="C170" s="1102"/>
      <c r="D170" s="1102"/>
      <c r="E170" s="1102"/>
      <c r="F170" s="1102"/>
      <c r="G170" s="1102"/>
      <c r="H170" s="1102"/>
      <c r="I170" s="1102"/>
      <c r="J170" s="1102"/>
      <c r="K170" s="1102"/>
      <c r="L170" s="1102"/>
      <c r="M170" s="1102"/>
      <c r="N170" s="1102"/>
      <c r="O170" s="1102"/>
      <c r="P170" s="1102"/>
      <c r="Q170" s="1102"/>
      <c r="R170" s="1102"/>
      <c r="S170" s="1102"/>
      <c r="T170" s="1102"/>
      <c r="U170" s="1102"/>
      <c r="V170" s="1102"/>
      <c r="W170" s="1102"/>
      <c r="X170" s="1102"/>
      <c r="Y170" s="1102"/>
      <c r="Z170" s="1102"/>
      <c r="AA170" s="1102"/>
      <c r="AB170" s="1102"/>
      <c r="AC170" s="1102"/>
      <c r="AD170" s="1102"/>
      <c r="AE170" s="1102"/>
      <c r="AF170" s="1102"/>
      <c r="AG170" s="1102"/>
      <c r="AH170" s="1102"/>
      <c r="AI170" s="1102"/>
      <c r="AJ170" s="1102"/>
      <c r="AK170" s="1102"/>
      <c r="AL170" s="1102"/>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34" t="s">
        <v>403</v>
      </c>
      <c r="K173" s="1334"/>
      <c r="L173" s="1334"/>
      <c r="M173" s="1334"/>
      <c r="N173" s="1334"/>
      <c r="O173" s="1334"/>
      <c r="P173" s="1334"/>
      <c r="Q173" s="1334"/>
      <c r="R173" s="1334"/>
      <c r="S173" s="1334"/>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092" t="s">
        <v>1759</v>
      </c>
      <c r="K174" s="1092"/>
      <c r="L174" s="1092"/>
      <c r="M174" s="1092"/>
      <c r="N174" s="1092"/>
      <c r="O174" s="1092"/>
      <c r="P174" s="1092"/>
      <c r="Q174" s="1092"/>
      <c r="R174" s="1092"/>
      <c r="S174" s="1092"/>
      <c r="T174" s="1092"/>
      <c r="U174" s="1092"/>
      <c r="V174" s="1092"/>
      <c r="W174" s="1092"/>
      <c r="X174" s="1092"/>
      <c r="Y174" s="1092"/>
      <c r="Z174" s="1092"/>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14" t="s">
        <v>592</v>
      </c>
      <c r="V175" s="1114"/>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32">
        <v>19</v>
      </c>
      <c r="V176" s="1332"/>
      <c r="W176" s="4" t="s">
        <v>328</v>
      </c>
      <c r="X176" s="1323">
        <v>32</v>
      </c>
      <c r="Y176" s="1323"/>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14"/>
      <c r="S177" s="1114"/>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92"/>
      <c r="AG178" s="1592"/>
      <c r="AH178" s="4" t="s">
        <v>328</v>
      </c>
      <c r="AI178" s="1320"/>
      <c r="AJ178" s="1320"/>
      <c r="AK178" s="1320"/>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14"/>
      <c r="Y180" s="1114"/>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82" t="str">
        <f>H18</f>
        <v>Boyd Street Family Apartments</v>
      </c>
      <c r="J186" s="1182"/>
      <c r="K186" s="1182"/>
      <c r="L186" s="1182"/>
      <c r="M186" s="1182"/>
      <c r="N186" s="1182"/>
      <c r="O186" s="1182"/>
      <c r="P186" s="1182"/>
      <c r="Q186" s="1182"/>
      <c r="R186" s="1182"/>
      <c r="S186" s="1182"/>
      <c r="T186" s="1182"/>
      <c r="U186" s="1182"/>
      <c r="V186" s="1182"/>
      <c r="W186" s="1182"/>
      <c r="X186" s="1182"/>
      <c r="Y186" s="1182"/>
      <c r="Z186" s="1182"/>
      <c r="AA186" s="1182"/>
      <c r="AB186" s="1182"/>
      <c r="AC186" s="1182"/>
      <c r="AD186" s="1182"/>
      <c r="AE186" s="1182"/>
      <c r="AF186" s="25"/>
      <c r="AH186" s="25"/>
      <c r="AJ186" s="3"/>
      <c r="AK186" s="3"/>
      <c r="AL186" s="3"/>
      <c r="BA186" s="36" t="s">
        <v>247</v>
      </c>
      <c r="BG186" s="12" t="s">
        <v>69</v>
      </c>
    </row>
    <row r="187" spans="1:59" ht="12.75">
      <c r="A187" s="25"/>
      <c r="C187" s="45"/>
      <c r="D187" s="25" t="s">
        <v>630</v>
      </c>
      <c r="E187" s="25"/>
      <c r="F187" s="25"/>
      <c r="G187" s="25"/>
      <c r="H187" s="25"/>
      <c r="I187" s="1098" t="s">
        <v>1705</v>
      </c>
      <c r="J187" s="1098"/>
      <c r="K187" s="1098"/>
      <c r="L187" s="1098"/>
      <c r="M187" s="1098"/>
      <c r="N187" s="1098"/>
      <c r="O187" s="1098"/>
      <c r="P187" s="1098"/>
      <c r="Q187" s="1098"/>
      <c r="R187" s="1098"/>
      <c r="S187" s="1098"/>
      <c r="T187" s="1098"/>
      <c r="U187" s="1098"/>
      <c r="V187" s="1098"/>
      <c r="W187" s="1098"/>
      <c r="X187" s="1098"/>
      <c r="Y187" s="1098"/>
      <c r="Z187" s="1098"/>
      <c r="AA187" s="1098"/>
      <c r="AB187" s="1098"/>
      <c r="AC187" s="1098"/>
      <c r="AD187" s="1098"/>
      <c r="AE187" s="1098"/>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45"/>
      <c r="F189" s="1245"/>
      <c r="G189" s="1245"/>
      <c r="H189" s="1245"/>
      <c r="I189" s="1245"/>
      <c r="J189" s="1245"/>
      <c r="K189" s="1245"/>
      <c r="L189" s="1245"/>
      <c r="M189" s="1245"/>
      <c r="N189" s="1245"/>
      <c r="O189" s="1245"/>
      <c r="P189" s="1245"/>
      <c r="Q189" s="1245"/>
      <c r="R189" s="1245"/>
      <c r="S189" s="1245"/>
      <c r="T189" s="1245"/>
      <c r="U189" s="1245"/>
      <c r="V189" s="1245"/>
      <c r="W189" s="1245"/>
      <c r="X189" s="1245"/>
      <c r="Y189" s="1245"/>
      <c r="Z189" s="1245"/>
      <c r="AA189" s="1245"/>
      <c r="AB189" s="1245"/>
      <c r="AC189" s="1245"/>
      <c r="AD189" s="1245"/>
      <c r="AE189" s="1245"/>
      <c r="AF189" s="25"/>
      <c r="AH189" s="25"/>
      <c r="AJ189" s="3"/>
      <c r="AK189" s="3"/>
      <c r="AL189" s="3"/>
      <c r="AP189" s="12" t="s">
        <v>329</v>
      </c>
      <c r="BA189" s="36" t="s">
        <v>251</v>
      </c>
      <c r="BG189" s="12" t="s">
        <v>72</v>
      </c>
    </row>
    <row r="190" spans="1:59" ht="12.75">
      <c r="A190" s="25"/>
      <c r="C190" s="45"/>
      <c r="D190" s="25"/>
      <c r="E190" s="1246"/>
      <c r="F190" s="1246"/>
      <c r="G190" s="1246"/>
      <c r="H190" s="1246"/>
      <c r="I190" s="1246"/>
      <c r="J190" s="1246"/>
      <c r="K190" s="1246"/>
      <c r="L190" s="1246"/>
      <c r="M190" s="1246"/>
      <c r="N190" s="1246"/>
      <c r="O190" s="1246"/>
      <c r="P190" s="1246"/>
      <c r="Q190" s="1246"/>
      <c r="R190" s="1246"/>
      <c r="S190" s="1246"/>
      <c r="T190" s="1246"/>
      <c r="U190" s="1246"/>
      <c r="V190" s="1246"/>
      <c r="W190" s="1246"/>
      <c r="X190" s="1246"/>
      <c r="Y190" s="1246"/>
      <c r="Z190" s="1246"/>
      <c r="AA190" s="1246"/>
      <c r="AB190" s="1246"/>
      <c r="AC190" s="1246"/>
      <c r="AD190" s="1246"/>
      <c r="AE190" s="1246"/>
      <c r="AF190" s="25"/>
      <c r="AH190" s="25"/>
      <c r="AJ190" s="3"/>
      <c r="AK190" s="3"/>
      <c r="AL190" s="3"/>
      <c r="AP190" s="12" t="s">
        <v>1194</v>
      </c>
      <c r="BA190" s="36" t="s">
        <v>686</v>
      </c>
      <c r="BG190" s="12" t="s">
        <v>73</v>
      </c>
    </row>
    <row r="191" spans="1:59" ht="12.75">
      <c r="A191" s="25"/>
      <c r="C191" s="45"/>
      <c r="D191" s="25" t="s">
        <v>631</v>
      </c>
      <c r="E191" s="25"/>
      <c r="I191" s="1092" t="s">
        <v>1706</v>
      </c>
      <c r="J191" s="1092"/>
      <c r="K191" s="1092"/>
      <c r="L191" s="1092"/>
      <c r="M191" s="1092"/>
      <c r="N191" s="1092"/>
      <c r="O191" s="1092"/>
      <c r="P191" s="1092"/>
      <c r="Q191" s="25" t="s">
        <v>633</v>
      </c>
      <c r="T191" s="1092" t="s">
        <v>187</v>
      </c>
      <c r="U191" s="1092"/>
      <c r="V191" s="1092"/>
      <c r="W191" s="1092"/>
      <c r="X191" s="1092"/>
      <c r="Y191" s="1092"/>
      <c r="Z191" s="1092"/>
      <c r="AA191" s="1092"/>
      <c r="AB191" s="1092"/>
      <c r="AC191" s="1092"/>
      <c r="AD191" s="1092"/>
      <c r="AE191" s="1092"/>
      <c r="AH191" s="25"/>
      <c r="AJ191" s="3"/>
      <c r="AK191" s="3"/>
      <c r="AL191" s="3"/>
      <c r="AP191" s="12" t="s">
        <v>1195</v>
      </c>
      <c r="BA191" s="36" t="s">
        <v>743</v>
      </c>
      <c r="BG191" s="12" t="s">
        <v>789</v>
      </c>
    </row>
    <row r="192" spans="1:59" ht="12.75">
      <c r="A192" s="25"/>
      <c r="C192" s="46"/>
      <c r="D192" s="25" t="s">
        <v>634</v>
      </c>
      <c r="E192" s="25"/>
      <c r="F192" s="25"/>
      <c r="G192" s="25"/>
      <c r="I192" s="1098">
        <v>95407</v>
      </c>
      <c r="J192" s="1098"/>
      <c r="K192" s="1098"/>
      <c r="L192" s="1098"/>
      <c r="M192" s="1098"/>
      <c r="N192" s="1098"/>
      <c r="O192" s="25" t="s">
        <v>636</v>
      </c>
      <c r="P192" s="25"/>
      <c r="Q192" s="25"/>
      <c r="R192" s="25"/>
      <c r="S192" s="25"/>
      <c r="T192" s="1333">
        <v>1531.04</v>
      </c>
      <c r="U192" s="1333"/>
      <c r="V192" s="1333"/>
      <c r="W192" s="1333"/>
      <c r="X192" s="1333"/>
      <c r="Y192" s="1333"/>
      <c r="Z192" s="1333"/>
      <c r="AA192" s="1333"/>
      <c r="AB192" s="1333"/>
      <c r="AC192" s="1333"/>
      <c r="AD192" s="1333"/>
      <c r="AE192" s="1333"/>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245"/>
      <c r="O193" s="1245"/>
      <c r="P193" s="1245"/>
      <c r="Q193" s="1245"/>
      <c r="R193" s="1245"/>
      <c r="S193" s="1245"/>
      <c r="T193" s="1245"/>
      <c r="U193" s="1245"/>
      <c r="V193" s="1245"/>
      <c r="W193" s="1245"/>
      <c r="X193" s="1245"/>
      <c r="Y193" s="1245"/>
      <c r="Z193" s="1245"/>
      <c r="AA193" s="1245"/>
      <c r="AB193" s="1245"/>
      <c r="AC193" s="1245"/>
      <c r="AD193" s="1245"/>
      <c r="AE193" s="1245"/>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246"/>
      <c r="O194" s="1246"/>
      <c r="P194" s="1246"/>
      <c r="Q194" s="1246"/>
      <c r="R194" s="1246"/>
      <c r="S194" s="1246"/>
      <c r="T194" s="1246"/>
      <c r="U194" s="1246"/>
      <c r="V194" s="1246"/>
      <c r="W194" s="1246"/>
      <c r="X194" s="1246"/>
      <c r="Y194" s="1246"/>
      <c r="Z194" s="1246"/>
      <c r="AA194" s="1246"/>
      <c r="AB194" s="1246"/>
      <c r="AC194" s="1246"/>
      <c r="AD194" s="1246"/>
      <c r="AE194" s="1246"/>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14" t="s">
        <v>592</v>
      </c>
      <c r="U195" s="1114"/>
      <c r="W195" s="25" t="s">
        <v>739</v>
      </c>
      <c r="X195" s="25"/>
      <c r="Y195" s="25"/>
      <c r="Z195" s="25"/>
      <c r="AA195" s="25"/>
      <c r="AB195" s="25"/>
      <c r="AC195" s="25"/>
      <c r="AD195" s="25"/>
      <c r="AE195" s="25"/>
      <c r="AF195" s="25"/>
      <c r="AG195" s="25"/>
      <c r="AH195" s="1114">
        <v>5</v>
      </c>
      <c r="AI195" s="1114"/>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43" t="s">
        <v>592</v>
      </c>
      <c r="U196" s="1143"/>
      <c r="W196" s="25" t="s">
        <v>740</v>
      </c>
      <c r="X196" s="25"/>
      <c r="Y196" s="25"/>
      <c r="Z196" s="25"/>
      <c r="AA196" s="25"/>
      <c r="AB196" s="25"/>
      <c r="AC196" s="25"/>
      <c r="AD196" s="25"/>
      <c r="AE196" s="25"/>
      <c r="AF196" s="25"/>
      <c r="AG196" s="25"/>
      <c r="AH196" s="1114">
        <v>2</v>
      </c>
      <c r="AI196" s="1114"/>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43" t="s">
        <v>723</v>
      </c>
      <c r="U197" s="1143"/>
      <c r="V197" s="12"/>
      <c r="W197" s="25" t="s">
        <v>741</v>
      </c>
      <c r="X197" s="25"/>
      <c r="Y197" s="25"/>
      <c r="Z197" s="25"/>
      <c r="AA197" s="25"/>
      <c r="AB197" s="25"/>
      <c r="AC197" s="25"/>
      <c r="AD197" s="25"/>
      <c r="AE197" s="25"/>
      <c r="AF197" s="25"/>
      <c r="AG197" s="25"/>
      <c r="AH197" s="1114">
        <v>2</v>
      </c>
      <c r="AI197" s="1114"/>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143" t="s">
        <v>723</v>
      </c>
      <c r="Z198" s="1143"/>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82" t="s">
        <v>417</v>
      </c>
      <c r="E203" s="1182"/>
      <c r="F203" s="1182"/>
      <c r="G203" s="1182"/>
      <c r="H203" s="1182"/>
      <c r="I203" s="1182"/>
      <c r="J203" s="1182"/>
      <c r="K203" s="1182"/>
      <c r="L203" s="1182"/>
      <c r="M203" s="1182"/>
      <c r="P203" s="1329">
        <f>M26</f>
        <v>848663</v>
      </c>
      <c r="Q203" s="1330"/>
      <c r="R203" s="1330"/>
      <c r="S203" s="1330"/>
      <c r="T203" s="1330"/>
      <c r="U203" s="1330"/>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16" t="s">
        <v>1533</v>
      </c>
      <c r="E204" s="1182"/>
      <c r="F204" s="1182"/>
      <c r="G204" s="1182"/>
      <c r="H204" s="1182"/>
      <c r="I204" s="1182"/>
      <c r="J204" s="1182"/>
      <c r="K204" s="1182"/>
      <c r="L204" s="1182"/>
      <c r="M204" s="1182"/>
      <c r="P204" s="1330">
        <f>M27</f>
        <v>2859614</v>
      </c>
      <c r="Q204" s="1330"/>
      <c r="R204" s="1330"/>
      <c r="S204" s="1330"/>
      <c r="T204" s="1330"/>
      <c r="U204" s="1330"/>
      <c r="V204" s="47"/>
      <c r="W204" s="25" t="s">
        <v>1534</v>
      </c>
      <c r="X204" s="25"/>
      <c r="Y204" s="25"/>
      <c r="Z204" s="25"/>
      <c r="AA204" s="25"/>
      <c r="AB204" s="25"/>
      <c r="AC204" s="25"/>
      <c r="AD204" s="25"/>
      <c r="AE204" s="25"/>
      <c r="AF204" s="1114" t="s">
        <v>723</v>
      </c>
      <c r="AG204" s="1114"/>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094" t="s">
        <v>1707</v>
      </c>
      <c r="E207" s="1094"/>
      <c r="F207" s="1094"/>
      <c r="G207" s="1094"/>
      <c r="H207" s="1094"/>
      <c r="I207" s="1094"/>
      <c r="J207" s="1094"/>
      <c r="K207" s="1094"/>
      <c r="L207" s="1094"/>
      <c r="M207" s="109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094" t="s">
        <v>1195</v>
      </c>
      <c r="E210" s="1094"/>
      <c r="F210" s="1094"/>
      <c r="G210" s="1094"/>
      <c r="H210" s="1094"/>
      <c r="I210" s="1094"/>
      <c r="J210" s="1094"/>
      <c r="K210" s="1094"/>
      <c r="L210" s="1094"/>
      <c r="M210" s="1094"/>
      <c r="N210" s="12" t="s">
        <v>1518</v>
      </c>
      <c r="O210" s="743"/>
      <c r="P210" s="743"/>
      <c r="Q210" s="743"/>
      <c r="R210" s="743"/>
      <c r="S210" s="743"/>
      <c r="T210" s="743"/>
      <c r="U210" s="743"/>
      <c r="V210" s="743"/>
      <c r="W210" s="743"/>
      <c r="X210" s="743"/>
      <c r="Y210" s="743"/>
      <c r="Z210" s="743"/>
      <c r="AH210" s="1114"/>
      <c r="AI210" s="1114"/>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1489</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094" t="s">
        <v>1225</v>
      </c>
      <c r="E215" s="1094"/>
      <c r="F215" s="1094"/>
      <c r="G215" s="1094"/>
      <c r="H215" s="1094"/>
      <c r="I215" s="1094"/>
      <c r="J215" s="1094"/>
      <c r="K215" s="1094"/>
      <c r="L215" s="1094"/>
      <c r="M215" s="1094"/>
      <c r="N215" s="1094"/>
      <c r="O215" s="1094"/>
      <c r="P215" s="1094"/>
      <c r="Q215" s="1094"/>
      <c r="R215" s="1094"/>
      <c r="S215" s="1094"/>
      <c r="T215" s="1094"/>
      <c r="U215" s="1094"/>
      <c r="V215" s="1094"/>
      <c r="W215" s="1094"/>
      <c r="X215" s="1094"/>
      <c r="Y215" s="1094"/>
      <c r="Z215" s="1094"/>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01" t="s">
        <v>587</v>
      </c>
      <c r="B217" s="1101"/>
      <c r="C217" s="1101"/>
      <c r="D217" s="1101"/>
      <c r="E217" s="1101"/>
      <c r="F217" s="1101"/>
      <c r="G217" s="1101"/>
      <c r="H217" s="1101"/>
      <c r="I217" s="1101"/>
      <c r="J217" s="1101"/>
      <c r="K217" s="1101"/>
      <c r="L217" s="1101"/>
      <c r="M217" s="1101"/>
      <c r="N217" s="1101"/>
      <c r="O217" s="1101"/>
      <c r="P217" s="1101"/>
      <c r="Q217" s="1101"/>
      <c r="R217" s="1101"/>
      <c r="S217" s="1101"/>
      <c r="T217" s="1101"/>
      <c r="U217" s="1101"/>
      <c r="V217" s="1101"/>
      <c r="W217" s="1101"/>
      <c r="X217" s="1101"/>
      <c r="Y217" s="1101"/>
      <c r="Z217" s="1101"/>
      <c r="AA217" s="1101"/>
      <c r="AB217" s="1101"/>
      <c r="AC217" s="1101"/>
      <c r="AD217" s="1101"/>
      <c r="AE217" s="1101"/>
      <c r="AF217" s="1101"/>
      <c r="AG217" s="1101"/>
      <c r="AH217" s="1101"/>
      <c r="AI217" s="1101"/>
      <c r="AJ217" s="1101"/>
      <c r="AK217" s="1101"/>
      <c r="AL217" s="1101"/>
      <c r="AN217" s="58"/>
      <c r="AO217" s="58"/>
      <c r="AP217" s="12" t="s">
        <v>409</v>
      </c>
      <c r="BD217" s="61"/>
    </row>
    <row r="218" spans="1:59" ht="13.5" thickBot="1">
      <c r="A218" s="1102"/>
      <c r="B218" s="1102"/>
      <c r="C218" s="1102"/>
      <c r="D218" s="1102"/>
      <c r="E218" s="1102"/>
      <c r="F218" s="1102"/>
      <c r="G218" s="1102"/>
      <c r="H218" s="1102"/>
      <c r="I218" s="1102"/>
      <c r="J218" s="1102"/>
      <c r="K218" s="1102"/>
      <c r="L218" s="1102"/>
      <c r="M218" s="1102"/>
      <c r="N218" s="1102"/>
      <c r="O218" s="1102"/>
      <c r="P218" s="1102"/>
      <c r="Q218" s="1102"/>
      <c r="R218" s="1102"/>
      <c r="S218" s="1102"/>
      <c r="T218" s="1102"/>
      <c r="U218" s="1102"/>
      <c r="V218" s="1102"/>
      <c r="W218" s="1102"/>
      <c r="X218" s="1102"/>
      <c r="Y218" s="1102"/>
      <c r="Z218" s="1102"/>
      <c r="AA218" s="1102"/>
      <c r="AB218" s="1102"/>
      <c r="AC218" s="1102"/>
      <c r="AD218" s="1102"/>
      <c r="AE218" s="1102"/>
      <c r="AF218" s="1102"/>
      <c r="AG218" s="1102"/>
      <c r="AH218" s="1102"/>
      <c r="AI218" s="1102"/>
      <c r="AJ218" s="1102"/>
      <c r="AK218" s="1102"/>
      <c r="AL218" s="1102"/>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4" t="s">
        <v>642</v>
      </c>
      <c r="AJ221" s="1114"/>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4" t="s">
        <v>592</v>
      </c>
      <c r="AJ222" s="1114"/>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4" t="s">
        <v>592</v>
      </c>
      <c r="AJ223" s="1114"/>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4" t="s">
        <v>642</v>
      </c>
      <c r="AJ224" s="1114"/>
      <c r="AL224" s="58"/>
      <c r="AN224" s="58"/>
      <c r="AO224" s="400" t="s">
        <v>585</v>
      </c>
      <c r="AT224" s="405">
        <f>IF(AND(AND($M$244="nonprofit",$M$252="for profit",$M$260="(select one)")),2,0)</f>
        <v>2</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25" t="str">
        <f>H16</f>
        <v>Santa Rosa Boyd LP</v>
      </c>
      <c r="N227" s="1325"/>
      <c r="O227" s="1325"/>
      <c r="P227" s="1325"/>
      <c r="Q227" s="1325"/>
      <c r="R227" s="1325"/>
      <c r="S227" s="1325"/>
      <c r="T227" s="1325"/>
      <c r="U227" s="1325"/>
      <c r="V227" s="1325"/>
      <c r="W227" s="1325"/>
      <c r="X227" s="1325"/>
      <c r="Y227" s="1325"/>
      <c r="Z227" s="1325"/>
      <c r="AA227" s="1325"/>
      <c r="AB227" s="1325"/>
      <c r="AC227" s="1325"/>
      <c r="AD227" s="1325"/>
      <c r="AE227" s="1325"/>
      <c r="AF227" s="1325"/>
      <c r="AG227" s="1325"/>
      <c r="AH227" s="1325"/>
      <c r="AI227" s="1325"/>
      <c r="AJ227" s="1325"/>
      <c r="AK227" s="1325"/>
      <c r="AO227" s="344" t="s">
        <v>585</v>
      </c>
      <c r="AT227" s="406">
        <f>IF(AND(AND($M$244="nonprofit",$M$252="for profit",$M$260="nonprofit")),2,0)</f>
        <v>0</v>
      </c>
    </row>
    <row r="228" spans="1:59" ht="12.75">
      <c r="D228" s="57" t="s">
        <v>92</v>
      </c>
      <c r="E228" s="57"/>
      <c r="F228" s="57"/>
      <c r="G228" s="57"/>
      <c r="H228" s="57"/>
      <c r="I228" s="57"/>
      <c r="J228" s="57"/>
      <c r="K228" s="7"/>
      <c r="M228" s="1099" t="s">
        <v>1648</v>
      </c>
      <c r="N228" s="1094"/>
      <c r="O228" s="1094"/>
      <c r="P228" s="1094"/>
      <c r="Q228" s="1094"/>
      <c r="R228" s="1094"/>
      <c r="S228" s="1094"/>
      <c r="T228" s="1094"/>
      <c r="U228" s="1094"/>
      <c r="V228" s="1094"/>
      <c r="W228" s="1094"/>
      <c r="X228" s="1094"/>
      <c r="Y228" s="1094"/>
      <c r="Z228" s="1094"/>
      <c r="AA228" s="1094"/>
      <c r="AB228" s="1094"/>
      <c r="AC228" s="1094"/>
      <c r="AD228" s="1094"/>
      <c r="AE228" s="1094"/>
      <c r="AM228" s="7"/>
      <c r="AO228" s="344" t="s">
        <v>585</v>
      </c>
      <c r="AT228" s="405">
        <f>IF(AND(AND($M$244="for profit",$M$252="nonprofit",$M$260="nonprofit")),2,0)</f>
        <v>0</v>
      </c>
      <c r="BB228" s="61"/>
    </row>
    <row r="229" spans="1:59" ht="12.75">
      <c r="D229" s="57" t="s">
        <v>631</v>
      </c>
      <c r="E229" s="57"/>
      <c r="M229" s="1099" t="s">
        <v>1650</v>
      </c>
      <c r="N229" s="1094"/>
      <c r="O229" s="1094"/>
      <c r="P229" s="1094"/>
      <c r="Q229" s="1094"/>
      <c r="R229" s="1094"/>
      <c r="S229" s="1094"/>
      <c r="T229" s="1094"/>
      <c r="V229" s="59" t="s">
        <v>93</v>
      </c>
      <c r="W229" s="1097" t="s">
        <v>1646</v>
      </c>
      <c r="X229" s="1113"/>
      <c r="Y229" s="57" t="s">
        <v>634</v>
      </c>
      <c r="AC229" s="1094">
        <v>95521</v>
      </c>
      <c r="AD229" s="1094"/>
      <c r="AE229" s="1094"/>
      <c r="AO229" s="402"/>
      <c r="AT229" s="403"/>
    </row>
    <row r="230" spans="1:59" ht="12.75">
      <c r="D230" s="60" t="s">
        <v>94</v>
      </c>
      <c r="E230" s="7"/>
      <c r="F230" s="7"/>
      <c r="G230" s="7"/>
      <c r="H230" s="7"/>
      <c r="I230" s="7"/>
      <c r="J230" s="7"/>
      <c r="K230" s="29"/>
      <c r="M230" s="1099" t="s">
        <v>1651</v>
      </c>
      <c r="N230" s="1094"/>
      <c r="O230" s="1094"/>
      <c r="P230" s="1094"/>
      <c r="Q230" s="1094"/>
      <c r="R230" s="1094"/>
      <c r="S230" s="1094"/>
      <c r="T230" s="1094"/>
      <c r="U230" s="1094"/>
      <c r="V230" s="1094"/>
      <c r="W230" s="1094"/>
      <c r="X230" s="1094"/>
      <c r="Y230" s="1094"/>
      <c r="Z230" s="1094"/>
      <c r="AA230" s="1094"/>
      <c r="AB230" s="1094"/>
      <c r="AC230" s="1094"/>
      <c r="AD230" s="1094"/>
      <c r="AE230" s="1094"/>
      <c r="AI230" s="7"/>
      <c r="AJ230" s="7"/>
      <c r="AK230" s="7"/>
      <c r="AL230" s="7"/>
      <c r="AM230" s="7"/>
      <c r="AO230" s="400" t="s">
        <v>584</v>
      </c>
      <c r="AT230" s="406">
        <f>IF(AND(AND($M$244="nonprofit",$M$252="nonprofit",$M$260="(select one)")),1,0)</f>
        <v>0</v>
      </c>
    </row>
    <row r="231" spans="1:59" ht="12.75">
      <c r="D231" s="60" t="s">
        <v>95</v>
      </c>
      <c r="E231" s="7"/>
      <c r="F231" s="7"/>
      <c r="M231" s="1100" t="s">
        <v>1652</v>
      </c>
      <c r="N231" s="1093"/>
      <c r="O231" s="1093"/>
      <c r="P231" s="1093"/>
      <c r="Q231" s="1093"/>
      <c r="R231" s="1093"/>
      <c r="S231" s="7" t="s">
        <v>220</v>
      </c>
      <c r="T231" s="7"/>
      <c r="U231" s="1113"/>
      <c r="V231" s="1113"/>
      <c r="W231" s="1113"/>
      <c r="X231" s="7" t="s">
        <v>96</v>
      </c>
      <c r="Z231" s="1100" t="s">
        <v>1653</v>
      </c>
      <c r="AA231" s="1093"/>
      <c r="AB231" s="1093"/>
      <c r="AC231" s="1093"/>
      <c r="AD231" s="1093"/>
      <c r="AE231" s="1093"/>
      <c r="AO231" s="400" t="s">
        <v>584</v>
      </c>
      <c r="AT231" s="406">
        <f>IF(AND(AND($M$244="nonprofit",$M$252="nonprofit",$M$260="nonprofit")),1,0)</f>
        <v>0</v>
      </c>
    </row>
    <row r="232" spans="1:59" ht="12.75">
      <c r="D232" s="60" t="s">
        <v>97</v>
      </c>
      <c r="E232" s="7"/>
      <c r="F232" s="7"/>
      <c r="M232" s="1112" t="s">
        <v>1654</v>
      </c>
      <c r="N232" s="1112"/>
      <c r="O232" s="1112"/>
      <c r="P232" s="1112"/>
      <c r="Q232" s="1112"/>
      <c r="R232" s="1112"/>
      <c r="S232" s="1112"/>
      <c r="T232" s="1112"/>
      <c r="U232" s="1112"/>
      <c r="V232" s="1112"/>
      <c r="W232" s="1112"/>
      <c r="X232" s="1112"/>
      <c r="Y232" s="1112"/>
      <c r="Z232" s="1112"/>
      <c r="AA232" s="1112"/>
      <c r="AB232" s="1112"/>
      <c r="AC232" s="1112"/>
      <c r="AD232" s="1112"/>
      <c r="AE232" s="1112"/>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098" t="s">
        <v>575</v>
      </c>
      <c r="N233" s="1098"/>
      <c r="O233" s="1098"/>
      <c r="P233" s="1098"/>
      <c r="Q233" s="1098"/>
      <c r="R233" s="1098"/>
      <c r="S233" s="1098"/>
      <c r="T233" s="1098"/>
      <c r="U233" s="404" t="s">
        <v>1005</v>
      </c>
      <c r="V233" s="335"/>
      <c r="W233" s="335"/>
      <c r="X233" s="335"/>
      <c r="Y233" s="335"/>
      <c r="Z233" s="335"/>
      <c r="AA233" s="1317" t="s">
        <v>1656</v>
      </c>
      <c r="AB233" s="1318"/>
      <c r="AC233" s="1318"/>
      <c r="AD233" s="1318"/>
      <c r="AE233" s="1318"/>
      <c r="AF233" s="1318"/>
      <c r="AG233" s="1318"/>
      <c r="AH233" s="1318"/>
      <c r="AI233" s="1318"/>
      <c r="AJ233" s="1318"/>
      <c r="AK233" s="1318"/>
      <c r="AL233" s="58"/>
      <c r="AO233" s="400" t="s">
        <v>972</v>
      </c>
      <c r="AT233" s="406">
        <f>IF(AND(AND($M$244="for profit",$M$252="for profit",$M$260="(select one)")),3,0)</f>
        <v>0</v>
      </c>
    </row>
    <row r="234" spans="1:59" ht="12.75">
      <c r="D234" s="12" t="s">
        <v>578</v>
      </c>
      <c r="M234" s="1092"/>
      <c r="N234" s="1092"/>
      <c r="O234" s="1092"/>
      <c r="P234" s="1092"/>
      <c r="Q234" s="1092"/>
      <c r="R234" s="1092"/>
      <c r="S234" s="1092"/>
      <c r="T234" s="1092"/>
      <c r="U234" s="1092"/>
      <c r="V234" s="1092"/>
      <c r="W234" s="1092"/>
      <c r="X234" s="1092"/>
      <c r="Y234" s="1092"/>
      <c r="Z234" s="1092"/>
      <c r="AA234" s="1092"/>
      <c r="AB234" s="1092"/>
      <c r="AC234" s="1092"/>
      <c r="AD234" s="1092"/>
      <c r="AE234" s="1092"/>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111" t="s">
        <v>1708</v>
      </c>
      <c r="N238" s="1111"/>
      <c r="O238" s="1111"/>
      <c r="P238" s="1111"/>
      <c r="Q238" s="1111"/>
      <c r="R238" s="1111"/>
      <c r="S238" s="1111"/>
      <c r="T238" s="1111"/>
      <c r="U238" s="1111"/>
      <c r="V238" s="1111"/>
      <c r="W238" s="1111"/>
      <c r="X238" s="1111"/>
      <c r="Y238" s="1111"/>
      <c r="Z238" s="1111"/>
      <c r="AA238" s="1111"/>
      <c r="AB238" s="1111"/>
      <c r="AC238" s="1111"/>
      <c r="AD238" s="1111"/>
      <c r="AE238" s="1111"/>
      <c r="AF238" s="1312" t="s">
        <v>1645</v>
      </c>
      <c r="AG238" s="1312"/>
      <c r="AH238" s="1312"/>
      <c r="AI238" s="1312"/>
      <c r="AJ238" s="1312"/>
      <c r="AK238" s="1312"/>
      <c r="AT238" s="12">
        <v>1</v>
      </c>
      <c r="AU238" s="12" t="s">
        <v>581</v>
      </c>
      <c r="AZ238" s="25"/>
      <c r="BA238" s="3"/>
      <c r="BB238" s="3"/>
    </row>
    <row r="239" spans="1:59" ht="12.75">
      <c r="A239" s="29"/>
      <c r="B239" s="7"/>
      <c r="C239" s="7"/>
      <c r="D239" s="57" t="s">
        <v>92</v>
      </c>
      <c r="E239" s="57"/>
      <c r="F239" s="57"/>
      <c r="G239" s="57"/>
      <c r="H239" s="57"/>
      <c r="I239" s="57"/>
      <c r="J239" s="57"/>
      <c r="K239" s="57"/>
      <c r="L239" s="7"/>
      <c r="M239" s="1099" t="s">
        <v>1709</v>
      </c>
      <c r="N239" s="1099"/>
      <c r="O239" s="1099"/>
      <c r="P239" s="1099"/>
      <c r="Q239" s="1099"/>
      <c r="R239" s="1099"/>
      <c r="S239" s="1099"/>
      <c r="T239" s="1099"/>
      <c r="U239" s="1099"/>
      <c r="V239" s="1099"/>
      <c r="W239" s="1099"/>
      <c r="X239" s="1099"/>
      <c r="Y239" s="1099"/>
      <c r="Z239" s="1099"/>
      <c r="AA239" s="1099"/>
      <c r="AB239" s="1099"/>
      <c r="AC239" s="1099"/>
      <c r="AD239" s="1099"/>
      <c r="AE239" s="1099"/>
      <c r="AF239" s="58" t="s">
        <v>1420</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099" t="s">
        <v>1710</v>
      </c>
      <c r="N240" s="1094"/>
      <c r="O240" s="1094"/>
      <c r="P240" s="1094"/>
      <c r="Q240" s="1094"/>
      <c r="R240" s="1094"/>
      <c r="S240" s="1094"/>
      <c r="T240" s="1094"/>
      <c r="V240" s="59" t="s">
        <v>93</v>
      </c>
      <c r="W240" s="1097" t="s">
        <v>1646</v>
      </c>
      <c r="X240" s="1113"/>
      <c r="Y240" s="57" t="s">
        <v>634</v>
      </c>
      <c r="AC240" s="1094">
        <v>90061</v>
      </c>
      <c r="AD240" s="1094"/>
      <c r="AE240" s="1094"/>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099" t="s">
        <v>1711</v>
      </c>
      <c r="N241" s="1094"/>
      <c r="O241" s="1094"/>
      <c r="P241" s="1094"/>
      <c r="Q241" s="1094"/>
      <c r="R241" s="1094"/>
      <c r="S241" s="1094"/>
      <c r="T241" s="1094"/>
      <c r="U241" s="1094"/>
      <c r="V241" s="1094"/>
      <c r="W241" s="1094"/>
      <c r="X241" s="1094"/>
      <c r="Y241" s="1094"/>
      <c r="Z241" s="1094"/>
      <c r="AA241" s="1094"/>
      <c r="AB241" s="1094"/>
      <c r="AC241" s="1094"/>
      <c r="AD241" s="1094"/>
      <c r="AE241" s="1094"/>
      <c r="AH241" s="1159">
        <v>1E-3</v>
      </c>
      <c r="AI241" s="1159"/>
      <c r="AJ241" s="1159"/>
      <c r="AK241" s="1159"/>
      <c r="AL241" s="7"/>
      <c r="AN241" s="7" t="s">
        <v>296</v>
      </c>
      <c r="BA241" s="61"/>
    </row>
    <row r="242" spans="1:53" ht="12.75">
      <c r="A242" s="29"/>
      <c r="B242" s="7"/>
      <c r="C242" s="7"/>
      <c r="D242" s="60" t="s">
        <v>95</v>
      </c>
      <c r="E242" s="7"/>
      <c r="F242" s="7"/>
      <c r="M242" s="1100" t="s">
        <v>1712</v>
      </c>
      <c r="N242" s="1093"/>
      <c r="O242" s="1093"/>
      <c r="P242" s="1093"/>
      <c r="Q242" s="1093"/>
      <c r="R242" s="1093"/>
      <c r="S242" s="7" t="s">
        <v>220</v>
      </c>
      <c r="T242" s="7"/>
      <c r="U242" s="1113"/>
      <c r="V242" s="1113"/>
      <c r="W242" s="1113"/>
      <c r="X242" s="7" t="s">
        <v>96</v>
      </c>
      <c r="Z242" s="1100" t="s">
        <v>1713</v>
      </c>
      <c r="AA242" s="1093"/>
      <c r="AB242" s="1093"/>
      <c r="AC242" s="1093"/>
      <c r="AD242" s="1093"/>
      <c r="AE242" s="1093"/>
      <c r="AN242" s="7" t="s">
        <v>186</v>
      </c>
      <c r="BA242" s="61"/>
    </row>
    <row r="243" spans="1:53" ht="12.75">
      <c r="A243" s="29"/>
      <c r="B243" s="7"/>
      <c r="C243" s="7"/>
      <c r="D243" s="60" t="s">
        <v>97</v>
      </c>
      <c r="E243" s="7"/>
      <c r="F243" s="7"/>
      <c r="M243" s="1112" t="s">
        <v>1714</v>
      </c>
      <c r="N243" s="1112"/>
      <c r="O243" s="1112"/>
      <c r="P243" s="1112"/>
      <c r="Q243" s="1112"/>
      <c r="R243" s="1112"/>
      <c r="S243" s="1112"/>
      <c r="T243" s="1112"/>
      <c r="U243" s="1112"/>
      <c r="V243" s="1112"/>
      <c r="W243" s="1112"/>
      <c r="X243" s="1112"/>
      <c r="Y243" s="1112"/>
      <c r="Z243" s="1112"/>
      <c r="AA243" s="1112"/>
      <c r="AB243" s="1112"/>
      <c r="AC243" s="1112"/>
      <c r="AD243" s="1112"/>
      <c r="AE243" s="1112"/>
      <c r="AG243" s="7"/>
      <c r="AH243" s="7"/>
      <c r="AI243" s="7"/>
      <c r="AJ243" s="7"/>
      <c r="AK243" s="7"/>
      <c r="AL243" s="7"/>
      <c r="BA243" s="61"/>
    </row>
    <row r="244" spans="1:53" ht="12.75">
      <c r="A244" s="23"/>
      <c r="B244" s="7"/>
      <c r="C244" s="139"/>
      <c r="D244" s="60" t="s">
        <v>582</v>
      </c>
      <c r="E244" s="7"/>
      <c r="F244" s="7"/>
      <c r="G244" s="7"/>
      <c r="H244" s="7"/>
      <c r="I244" s="7"/>
      <c r="J244" s="7"/>
      <c r="K244" s="7"/>
      <c r="L244" s="7"/>
      <c r="M244" s="1098" t="s">
        <v>581</v>
      </c>
      <c r="N244" s="1098"/>
      <c r="O244" s="1098"/>
      <c r="P244" s="1098"/>
      <c r="Q244" s="1098"/>
      <c r="R244" s="1098"/>
      <c r="S244" s="1098"/>
      <c r="T244" s="1098"/>
      <c r="U244" s="404" t="s">
        <v>1005</v>
      </c>
      <c r="V244" s="335"/>
      <c r="W244" s="335"/>
      <c r="X244" s="335"/>
      <c r="Y244" s="335"/>
      <c r="Z244" s="335"/>
      <c r="AA244" s="1317" t="s">
        <v>642</v>
      </c>
      <c r="AB244" s="1318"/>
      <c r="AC244" s="1318"/>
      <c r="AD244" s="1318"/>
      <c r="AE244" s="1318"/>
      <c r="AF244" s="1318"/>
      <c r="AG244" s="1318"/>
      <c r="AH244" s="1318"/>
      <c r="AI244" s="1318"/>
      <c r="AJ244" s="1318"/>
      <c r="AK244" s="1318"/>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111" t="s">
        <v>1647</v>
      </c>
      <c r="N246" s="1111"/>
      <c r="O246" s="1111"/>
      <c r="P246" s="1111"/>
      <c r="Q246" s="1111"/>
      <c r="R246" s="1111"/>
      <c r="S246" s="1111"/>
      <c r="T246" s="1111"/>
      <c r="U246" s="1111"/>
      <c r="V246" s="1111"/>
      <c r="W246" s="1111"/>
      <c r="X246" s="1111"/>
      <c r="Y246" s="1111"/>
      <c r="Z246" s="1111"/>
      <c r="AA246" s="1111"/>
      <c r="AB246" s="1111"/>
      <c r="AC246" s="1111"/>
      <c r="AD246" s="1111"/>
      <c r="AE246" s="1111"/>
      <c r="AF246" s="1312" t="s">
        <v>1649</v>
      </c>
      <c r="AG246" s="1312"/>
      <c r="AH246" s="1312"/>
      <c r="AI246" s="1312"/>
      <c r="AJ246" s="1312"/>
      <c r="AK246" s="1312"/>
      <c r="BA246" s="61"/>
    </row>
    <row r="247" spans="1:53" ht="12.75">
      <c r="A247" s="29"/>
      <c r="B247" s="7"/>
      <c r="C247" s="7"/>
      <c r="D247" s="57" t="s">
        <v>92</v>
      </c>
      <c r="E247" s="57"/>
      <c r="F247" s="57"/>
      <c r="G247" s="57"/>
      <c r="H247" s="57"/>
      <c r="I247" s="57"/>
      <c r="J247" s="57"/>
      <c r="K247" s="57"/>
      <c r="L247" s="7"/>
      <c r="M247" s="1099" t="s">
        <v>1648</v>
      </c>
      <c r="N247" s="1099"/>
      <c r="O247" s="1099"/>
      <c r="P247" s="1099"/>
      <c r="Q247" s="1099"/>
      <c r="R247" s="1099"/>
      <c r="S247" s="1099"/>
      <c r="T247" s="1099"/>
      <c r="U247" s="1099"/>
      <c r="V247" s="1099"/>
      <c r="W247" s="1099"/>
      <c r="X247" s="1099"/>
      <c r="Y247" s="1099"/>
      <c r="Z247" s="1099"/>
      <c r="AA247" s="1099"/>
      <c r="AB247" s="1099"/>
      <c r="AC247" s="1099"/>
      <c r="AD247" s="1099"/>
      <c r="AE247" s="1099"/>
      <c r="AF247" s="58" t="s">
        <v>1420</v>
      </c>
      <c r="AG247" s="743"/>
      <c r="AH247" s="743"/>
      <c r="AI247" s="743"/>
      <c r="AJ247" s="743"/>
      <c r="AK247" s="743"/>
      <c r="AL247" s="7"/>
      <c r="BA247" s="61"/>
    </row>
    <row r="248" spans="1:53" ht="12.75">
      <c r="A248" s="29"/>
      <c r="B248" s="7"/>
      <c r="C248" s="7"/>
      <c r="D248" s="57" t="s">
        <v>631</v>
      </c>
      <c r="E248" s="57"/>
      <c r="M248" s="1099" t="s">
        <v>1650</v>
      </c>
      <c r="N248" s="1094"/>
      <c r="O248" s="1094"/>
      <c r="P248" s="1094"/>
      <c r="Q248" s="1094"/>
      <c r="R248" s="1094"/>
      <c r="S248" s="1094"/>
      <c r="T248" s="1094"/>
      <c r="V248" s="59" t="s">
        <v>93</v>
      </c>
      <c r="W248" s="1097" t="s">
        <v>1646</v>
      </c>
      <c r="X248" s="1113"/>
      <c r="Y248" s="57" t="s">
        <v>634</v>
      </c>
      <c r="AC248" s="1094">
        <v>95521</v>
      </c>
      <c r="AD248" s="1094"/>
      <c r="AE248" s="1094"/>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099" t="s">
        <v>1651</v>
      </c>
      <c r="N249" s="1094"/>
      <c r="O249" s="1094"/>
      <c r="P249" s="1094"/>
      <c r="Q249" s="1094"/>
      <c r="R249" s="1094"/>
      <c r="S249" s="1094"/>
      <c r="T249" s="1094"/>
      <c r="U249" s="1094"/>
      <c r="V249" s="1094"/>
      <c r="W249" s="1094"/>
      <c r="X249" s="1094"/>
      <c r="Y249" s="1094"/>
      <c r="Z249" s="1094"/>
      <c r="AA249" s="1094"/>
      <c r="AB249" s="1094"/>
      <c r="AC249" s="1094"/>
      <c r="AD249" s="1094"/>
      <c r="AE249" s="1094"/>
      <c r="AF249" s="743"/>
      <c r="AG249" s="743"/>
      <c r="AH249" s="1159">
        <v>8.9999999999999993E-3</v>
      </c>
      <c r="AI249" s="1159"/>
      <c r="AJ249" s="1159"/>
      <c r="AK249" s="1159"/>
      <c r="AL249" s="7"/>
      <c r="BA249" s="61"/>
    </row>
    <row r="250" spans="1:53" ht="12.75">
      <c r="A250" s="29"/>
      <c r="B250" s="7"/>
      <c r="C250" s="7"/>
      <c r="D250" s="60" t="s">
        <v>95</v>
      </c>
      <c r="E250" s="7"/>
      <c r="F250" s="7"/>
      <c r="M250" s="1100" t="s">
        <v>1652</v>
      </c>
      <c r="N250" s="1093"/>
      <c r="O250" s="1093"/>
      <c r="P250" s="1093"/>
      <c r="Q250" s="1093"/>
      <c r="R250" s="1093"/>
      <c r="S250" s="7" t="s">
        <v>220</v>
      </c>
      <c r="T250" s="7"/>
      <c r="U250" s="1113"/>
      <c r="V250" s="1113"/>
      <c r="W250" s="1113"/>
      <c r="X250" s="7" t="s">
        <v>96</v>
      </c>
      <c r="Z250" s="1100" t="s">
        <v>1653</v>
      </c>
      <c r="AA250" s="1093"/>
      <c r="AB250" s="1093"/>
      <c r="AC250" s="1093"/>
      <c r="AD250" s="1093"/>
      <c r="AE250" s="1093"/>
      <c r="BA250" s="61"/>
    </row>
    <row r="251" spans="1:53" ht="12.75" customHeight="1">
      <c r="A251" s="29"/>
      <c r="B251" s="7"/>
      <c r="C251" s="7"/>
      <c r="D251" s="60" t="s">
        <v>97</v>
      </c>
      <c r="E251" s="7"/>
      <c r="F251" s="7"/>
      <c r="M251" s="1112" t="s">
        <v>1654</v>
      </c>
      <c r="N251" s="1112"/>
      <c r="O251" s="1112"/>
      <c r="P251" s="1112"/>
      <c r="Q251" s="1112"/>
      <c r="R251" s="1112"/>
      <c r="S251" s="1112"/>
      <c r="T251" s="1112"/>
      <c r="U251" s="1112"/>
      <c r="V251" s="1112"/>
      <c r="W251" s="1112"/>
      <c r="X251" s="1112"/>
      <c r="Y251" s="1112"/>
      <c r="Z251" s="1112"/>
      <c r="AA251" s="1112"/>
      <c r="AB251" s="1112"/>
      <c r="AC251" s="1112"/>
      <c r="AD251" s="1112"/>
      <c r="AE251" s="1112"/>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98" t="s">
        <v>583</v>
      </c>
      <c r="N252" s="1098"/>
      <c r="O252" s="1098"/>
      <c r="P252" s="1098"/>
      <c r="Q252" s="1098"/>
      <c r="R252" s="1098"/>
      <c r="S252" s="1098"/>
      <c r="T252" s="1098"/>
      <c r="U252" s="404" t="s">
        <v>1005</v>
      </c>
      <c r="V252" s="335"/>
      <c r="W252" s="335"/>
      <c r="X252" s="335"/>
      <c r="Y252" s="335"/>
      <c r="Z252" s="335"/>
      <c r="AA252" s="1317" t="s">
        <v>1655</v>
      </c>
      <c r="AB252" s="1318"/>
      <c r="AC252" s="1318"/>
      <c r="AD252" s="1318"/>
      <c r="AE252" s="1318"/>
      <c r="AF252" s="1318"/>
      <c r="AG252" s="1318"/>
      <c r="AH252" s="1318"/>
      <c r="AI252" s="1318"/>
      <c r="AJ252" s="1318"/>
      <c r="AK252" s="1318"/>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12"/>
      <c r="N254" s="1312"/>
      <c r="O254" s="1312"/>
      <c r="P254" s="1312"/>
      <c r="Q254" s="1312"/>
      <c r="R254" s="1312"/>
      <c r="S254" s="1312"/>
      <c r="T254" s="1312"/>
      <c r="U254" s="1312"/>
      <c r="V254" s="1312"/>
      <c r="W254" s="1312"/>
      <c r="X254" s="1312"/>
      <c r="Y254" s="1312"/>
      <c r="Z254" s="1312"/>
      <c r="AA254" s="1312"/>
      <c r="AB254" s="1312"/>
      <c r="AC254" s="1312"/>
      <c r="AD254" s="1312"/>
      <c r="AE254" s="1312"/>
      <c r="AF254" s="1312" t="s">
        <v>329</v>
      </c>
      <c r="AG254" s="1312"/>
      <c r="AH254" s="1312"/>
      <c r="AI254" s="1312"/>
      <c r="AJ254" s="1312"/>
      <c r="AK254" s="1312"/>
      <c r="AL254" s="58"/>
      <c r="BA254" s="61"/>
    </row>
    <row r="255" spans="1:53" ht="12.75">
      <c r="A255" s="23"/>
      <c r="B255" s="7"/>
      <c r="C255" s="7"/>
      <c r="D255" s="57" t="s">
        <v>92</v>
      </c>
      <c r="E255" s="57"/>
      <c r="F255" s="57"/>
      <c r="G255" s="57"/>
      <c r="H255" s="57"/>
      <c r="I255" s="57"/>
      <c r="J255" s="57"/>
      <c r="K255" s="57"/>
      <c r="L255" s="7"/>
      <c r="M255" s="1094"/>
      <c r="N255" s="1094"/>
      <c r="O255" s="1094"/>
      <c r="P255" s="1094"/>
      <c r="Q255" s="1094"/>
      <c r="R255" s="1094"/>
      <c r="S255" s="1094"/>
      <c r="T255" s="1094"/>
      <c r="U255" s="1094"/>
      <c r="V255" s="1094"/>
      <c r="W255" s="1094"/>
      <c r="X255" s="1094"/>
      <c r="Y255" s="1094"/>
      <c r="Z255" s="1094"/>
      <c r="AA255" s="1094"/>
      <c r="AB255" s="1094"/>
      <c r="AC255" s="1094"/>
      <c r="AD255" s="1094"/>
      <c r="AE255" s="1094"/>
      <c r="AF255" s="58" t="s">
        <v>1420</v>
      </c>
      <c r="AG255" s="743"/>
      <c r="AH255" s="743"/>
      <c r="AI255" s="743"/>
      <c r="AJ255" s="743"/>
      <c r="AK255" s="743"/>
      <c r="AL255" s="58"/>
      <c r="BA255" s="61"/>
    </row>
    <row r="256" spans="1:53" ht="12.75">
      <c r="A256" s="23"/>
      <c r="B256" s="7"/>
      <c r="C256" s="7"/>
      <c r="D256" s="57" t="s">
        <v>631</v>
      </c>
      <c r="E256" s="57"/>
      <c r="M256" s="1094"/>
      <c r="N256" s="1094"/>
      <c r="O256" s="1094"/>
      <c r="P256" s="1094"/>
      <c r="Q256" s="1094"/>
      <c r="R256" s="1094"/>
      <c r="S256" s="1094"/>
      <c r="T256" s="1094"/>
      <c r="V256" s="59" t="s">
        <v>93</v>
      </c>
      <c r="W256" s="1113"/>
      <c r="X256" s="1113"/>
      <c r="Y256" s="57" t="s">
        <v>634</v>
      </c>
      <c r="AC256" s="1094"/>
      <c r="AD256" s="1094"/>
      <c r="AE256" s="1094"/>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094"/>
      <c r="N257" s="1094"/>
      <c r="O257" s="1094"/>
      <c r="P257" s="1094"/>
      <c r="Q257" s="1094"/>
      <c r="R257" s="1094"/>
      <c r="S257" s="1094"/>
      <c r="T257" s="1094"/>
      <c r="U257" s="1094"/>
      <c r="V257" s="1094"/>
      <c r="W257" s="1094"/>
      <c r="X257" s="1094"/>
      <c r="Y257" s="1094"/>
      <c r="Z257" s="1094"/>
      <c r="AA257" s="1094"/>
      <c r="AB257" s="1094"/>
      <c r="AC257" s="1094"/>
      <c r="AD257" s="1094"/>
      <c r="AE257" s="1094"/>
      <c r="AF257" s="743"/>
      <c r="AG257" s="743"/>
      <c r="AH257" s="1159"/>
      <c r="AI257" s="1159"/>
      <c r="AJ257" s="1159"/>
      <c r="AK257" s="1159"/>
      <c r="AL257" s="58"/>
      <c r="BA257" s="61"/>
    </row>
    <row r="258" spans="1:53" ht="12.75">
      <c r="A258" s="23"/>
      <c r="B258" s="7"/>
      <c r="C258" s="7"/>
      <c r="D258" s="60" t="s">
        <v>95</v>
      </c>
      <c r="E258" s="7"/>
      <c r="F258" s="7"/>
      <c r="M258" s="1093"/>
      <c r="N258" s="1093"/>
      <c r="O258" s="1093"/>
      <c r="P258" s="1093"/>
      <c r="Q258" s="1093"/>
      <c r="R258" s="1093"/>
      <c r="S258" s="7" t="s">
        <v>220</v>
      </c>
      <c r="T258" s="7"/>
      <c r="U258" s="1113"/>
      <c r="V258" s="1113"/>
      <c r="W258" s="1113"/>
      <c r="X258" s="7" t="s">
        <v>96</v>
      </c>
      <c r="Z258" s="1093"/>
      <c r="AA258" s="1093"/>
      <c r="AB258" s="1093"/>
      <c r="AC258" s="1093"/>
      <c r="AD258" s="1093"/>
      <c r="AE258" s="1093"/>
      <c r="AL258" s="58"/>
      <c r="BA258" s="61"/>
    </row>
    <row r="259" spans="1:53" ht="12.75">
      <c r="A259" s="23"/>
      <c r="B259" s="7"/>
      <c r="C259" s="7"/>
      <c r="D259" s="60" t="s">
        <v>97</v>
      </c>
      <c r="E259" s="7"/>
      <c r="F259" s="7"/>
      <c r="M259" s="1112"/>
      <c r="N259" s="1112"/>
      <c r="O259" s="1112"/>
      <c r="P259" s="1112"/>
      <c r="Q259" s="1112"/>
      <c r="R259" s="1112"/>
      <c r="S259" s="1112"/>
      <c r="T259" s="1112"/>
      <c r="U259" s="1112"/>
      <c r="V259" s="1112"/>
      <c r="W259" s="1112"/>
      <c r="X259" s="1112"/>
      <c r="Y259" s="1112"/>
      <c r="Z259" s="1112"/>
      <c r="AA259" s="1327"/>
      <c r="AB259" s="1327"/>
      <c r="AC259" s="1327"/>
      <c r="AD259" s="1327"/>
      <c r="AE259" s="1327"/>
      <c r="AG259" s="7"/>
      <c r="AH259" s="7"/>
      <c r="AI259" s="7"/>
      <c r="AJ259" s="7"/>
      <c r="AK259" s="7"/>
      <c r="AL259" s="58"/>
      <c r="BA259" s="61"/>
    </row>
    <row r="260" spans="1:53" ht="12.75">
      <c r="A260" s="23"/>
      <c r="B260" s="7"/>
      <c r="C260" s="139"/>
      <c r="D260" s="60" t="s">
        <v>582</v>
      </c>
      <c r="E260" s="7"/>
      <c r="F260" s="7"/>
      <c r="G260" s="7"/>
      <c r="H260" s="7"/>
      <c r="I260" s="7"/>
      <c r="J260" s="7"/>
      <c r="K260" s="7"/>
      <c r="L260" s="7"/>
      <c r="M260" s="1098" t="s">
        <v>329</v>
      </c>
      <c r="N260" s="1098"/>
      <c r="O260" s="1098"/>
      <c r="P260" s="1098"/>
      <c r="Q260" s="1098"/>
      <c r="R260" s="1098"/>
      <c r="S260" s="1098"/>
      <c r="T260" s="1098"/>
      <c r="U260" s="404" t="s">
        <v>1005</v>
      </c>
      <c r="V260" s="335"/>
      <c r="W260" s="335"/>
      <c r="X260" s="335"/>
      <c r="Y260" s="335"/>
      <c r="Z260" s="335"/>
      <c r="AA260" s="1319"/>
      <c r="AB260" s="1319"/>
      <c r="AC260" s="1319"/>
      <c r="AD260" s="1319"/>
      <c r="AE260" s="1319"/>
      <c r="AF260" s="1319"/>
      <c r="AG260" s="1319"/>
      <c r="AH260" s="1319"/>
      <c r="AI260" s="1319"/>
      <c r="AJ260" s="1319"/>
      <c r="AK260" s="1319"/>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22" t="str">
        <f>BB239</f>
        <v>Joint Venture</v>
      </c>
      <c r="U262" s="1322"/>
      <c r="V262" s="1322"/>
      <c r="W262" s="1322"/>
      <c r="X262" s="1322"/>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094" t="s">
        <v>296</v>
      </c>
      <c r="E265" s="1094"/>
      <c r="F265" s="1094"/>
      <c r="G265" s="1094"/>
      <c r="H265" s="1094"/>
      <c r="J265" s="12" t="s">
        <v>295</v>
      </c>
      <c r="X265" s="1321"/>
      <c r="Y265" s="1321"/>
      <c r="Z265" s="1321"/>
      <c r="AA265" s="1321"/>
      <c r="AB265" s="1321"/>
      <c r="AC265" s="1321"/>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111" t="s">
        <v>1656</v>
      </c>
      <c r="M269" s="1312"/>
      <c r="N269" s="1312"/>
      <c r="O269" s="1312"/>
      <c r="P269" s="1312"/>
      <c r="Q269" s="1312"/>
      <c r="R269" s="1312"/>
      <c r="S269" s="1312"/>
      <c r="T269" s="1312"/>
      <c r="U269" s="1312"/>
      <c r="V269" s="1312"/>
      <c r="W269" s="1312"/>
      <c r="X269" s="1312"/>
      <c r="Y269" s="1312"/>
      <c r="Z269" s="1312"/>
      <c r="AA269" s="1312"/>
      <c r="AB269" s="1312"/>
      <c r="AC269" s="1312"/>
      <c r="AD269" s="1312"/>
      <c r="AE269" s="1312"/>
      <c r="AF269" s="1312"/>
      <c r="AG269" s="1312"/>
      <c r="AH269" s="1312"/>
      <c r="AI269" s="1312"/>
      <c r="AJ269" s="1312"/>
      <c r="AK269" s="58"/>
      <c r="AL269" s="58"/>
      <c r="BA269" s="61"/>
    </row>
    <row r="270" spans="1:53" ht="12.75" customHeight="1">
      <c r="D270" s="57" t="s">
        <v>92</v>
      </c>
      <c r="E270" s="57"/>
      <c r="F270" s="57"/>
      <c r="G270" s="57"/>
      <c r="H270" s="57"/>
      <c r="I270" s="57"/>
      <c r="J270" s="57"/>
      <c r="K270" s="7"/>
      <c r="L270" s="1099" t="s">
        <v>1648</v>
      </c>
      <c r="M270" s="1094"/>
      <c r="N270" s="1094"/>
      <c r="O270" s="1094"/>
      <c r="P270" s="1094"/>
      <c r="Q270" s="1094"/>
      <c r="R270" s="1094"/>
      <c r="S270" s="1094"/>
      <c r="T270" s="1094"/>
      <c r="U270" s="1094"/>
      <c r="V270" s="1094"/>
      <c r="W270" s="1094"/>
      <c r="X270" s="1094"/>
      <c r="Y270" s="1094"/>
      <c r="Z270" s="1094"/>
      <c r="AA270" s="1094"/>
      <c r="AB270" s="1094"/>
      <c r="AC270" s="1094"/>
      <c r="AD270" s="1094"/>
      <c r="AK270" s="58"/>
      <c r="AL270" s="58"/>
      <c r="BA270" s="61"/>
    </row>
    <row r="271" spans="1:53" ht="12.75">
      <c r="D271" s="57" t="s">
        <v>631</v>
      </c>
      <c r="E271" s="57"/>
      <c r="L271" s="1099" t="s">
        <v>1650</v>
      </c>
      <c r="M271" s="1094"/>
      <c r="N271" s="1094"/>
      <c r="O271" s="1094"/>
      <c r="P271" s="1094"/>
      <c r="Q271" s="1094"/>
      <c r="R271" s="1094"/>
      <c r="S271" s="1094"/>
      <c r="U271" s="59" t="s">
        <v>93</v>
      </c>
      <c r="V271" s="1097" t="s">
        <v>1646</v>
      </c>
      <c r="W271" s="1113"/>
      <c r="X271" s="57" t="s">
        <v>634</v>
      </c>
      <c r="AB271" s="1094">
        <v>95521</v>
      </c>
      <c r="AC271" s="1094"/>
      <c r="AD271" s="1094"/>
      <c r="AK271" s="58"/>
      <c r="AL271" s="58"/>
      <c r="BA271" s="61"/>
    </row>
    <row r="272" spans="1:53" ht="12.75">
      <c r="D272" s="60" t="s">
        <v>94</v>
      </c>
      <c r="E272" s="7"/>
      <c r="F272" s="7"/>
      <c r="G272" s="7"/>
      <c r="H272" s="7"/>
      <c r="I272" s="7"/>
      <c r="J272" s="7"/>
      <c r="K272" s="29"/>
      <c r="L272" s="1099" t="s">
        <v>1657</v>
      </c>
      <c r="M272" s="1094"/>
      <c r="N272" s="1094"/>
      <c r="O272" s="1094"/>
      <c r="P272" s="1094"/>
      <c r="Q272" s="1094"/>
      <c r="R272" s="1094"/>
      <c r="S272" s="1094"/>
      <c r="T272" s="1094"/>
      <c r="U272" s="1094"/>
      <c r="V272" s="1094"/>
      <c r="W272" s="1094"/>
      <c r="X272" s="1094"/>
      <c r="Y272" s="1094"/>
      <c r="Z272" s="1094"/>
      <c r="AA272" s="1094"/>
      <c r="AB272" s="1094"/>
      <c r="AC272" s="1094"/>
      <c r="AD272" s="1094"/>
      <c r="AI272" s="7"/>
      <c r="AJ272" s="7"/>
      <c r="AK272" s="58"/>
      <c r="AL272" s="58"/>
      <c r="BA272" s="61"/>
    </row>
    <row r="273" spans="1:53" ht="12.75">
      <c r="D273" s="60" t="s">
        <v>95</v>
      </c>
      <c r="E273" s="7"/>
      <c r="F273" s="7"/>
      <c r="L273" s="1100" t="s">
        <v>1652</v>
      </c>
      <c r="M273" s="1093"/>
      <c r="N273" s="1093"/>
      <c r="O273" s="1093"/>
      <c r="P273" s="1093"/>
      <c r="Q273" s="1093"/>
      <c r="R273" s="7" t="s">
        <v>220</v>
      </c>
      <c r="S273" s="7"/>
      <c r="T273" s="1113"/>
      <c r="U273" s="1113"/>
      <c r="V273" s="1113"/>
      <c r="W273" s="7" t="s">
        <v>96</v>
      </c>
      <c r="Y273" s="1100" t="s">
        <v>1653</v>
      </c>
      <c r="Z273" s="1093"/>
      <c r="AA273" s="1093"/>
      <c r="AB273" s="1093"/>
      <c r="AC273" s="1093"/>
      <c r="AD273" s="1093"/>
      <c r="BA273" s="61"/>
    </row>
    <row r="274" spans="1:53" ht="12.75">
      <c r="D274" s="60" t="s">
        <v>97</v>
      </c>
      <c r="E274" s="7"/>
      <c r="F274" s="7"/>
      <c r="L274" s="1112" t="s">
        <v>1658</v>
      </c>
      <c r="M274" s="1112"/>
      <c r="N274" s="1112"/>
      <c r="O274" s="1112"/>
      <c r="P274" s="1112"/>
      <c r="Q274" s="1112"/>
      <c r="R274" s="1112"/>
      <c r="S274" s="1112"/>
      <c r="T274" s="1112"/>
      <c r="U274" s="1112"/>
      <c r="V274" s="1112"/>
      <c r="W274" s="1112"/>
      <c r="X274" s="1112"/>
      <c r="Y274" s="1112"/>
      <c r="Z274" s="1112"/>
      <c r="AA274" s="1112"/>
      <c r="AB274" s="1112"/>
      <c r="AC274" s="1112"/>
      <c r="AD274" s="1112"/>
      <c r="AF274" s="7"/>
      <c r="AG274" s="7"/>
      <c r="AH274" s="7"/>
      <c r="AI274" s="7"/>
      <c r="AJ274" s="7"/>
      <c r="BA274" s="61"/>
    </row>
    <row r="275" spans="1:53" ht="12.75">
      <c r="D275" s="58" t="s">
        <v>674</v>
      </c>
      <c r="E275" s="58"/>
      <c r="F275" s="58"/>
      <c r="G275" s="58"/>
      <c r="H275" s="58"/>
      <c r="I275" s="58"/>
      <c r="L275" s="1097" t="s">
        <v>1715</v>
      </c>
      <c r="M275" s="1097"/>
      <c r="N275" s="1097"/>
      <c r="O275" s="1097"/>
      <c r="P275" s="1097"/>
      <c r="Q275" s="1097"/>
      <c r="R275" s="1097"/>
      <c r="S275" s="1097"/>
      <c r="T275" s="1097"/>
      <c r="U275" s="1097"/>
      <c r="V275" s="1097"/>
      <c r="W275" s="1097"/>
      <c r="X275" s="1097"/>
      <c r="Y275" s="1097"/>
      <c r="Z275" s="1097"/>
      <c r="AA275" s="1097"/>
      <c r="AB275" s="1097"/>
      <c r="AC275" s="1097"/>
      <c r="AD275" s="1097"/>
      <c r="AK275" s="58"/>
      <c r="AL275" s="58"/>
      <c r="BA275" s="61"/>
    </row>
    <row r="276" spans="1:53" ht="12.75">
      <c r="L276" s="35" t="s">
        <v>675</v>
      </c>
      <c r="BA276" s="61"/>
    </row>
    <row r="277" spans="1:53" ht="12.75">
      <c r="A277" s="1101" t="s">
        <v>588</v>
      </c>
      <c r="B277" s="1101"/>
      <c r="C277" s="1101"/>
      <c r="D277" s="1101"/>
      <c r="E277" s="1101"/>
      <c r="F277" s="1101"/>
      <c r="G277" s="1101"/>
      <c r="H277" s="1101"/>
      <c r="I277" s="1101"/>
      <c r="J277" s="1101"/>
      <c r="K277" s="1101"/>
      <c r="L277" s="1101"/>
      <c r="M277" s="1101"/>
      <c r="N277" s="1101"/>
      <c r="O277" s="1101"/>
      <c r="P277" s="1101"/>
      <c r="Q277" s="1101"/>
      <c r="R277" s="1101"/>
      <c r="S277" s="1101"/>
      <c r="T277" s="1101"/>
      <c r="U277" s="1101"/>
      <c r="V277" s="1101"/>
      <c r="W277" s="1101"/>
      <c r="X277" s="1101"/>
      <c r="Y277" s="1101"/>
      <c r="Z277" s="1101"/>
      <c r="AA277" s="1101"/>
      <c r="AB277" s="1101"/>
      <c r="AC277" s="1101"/>
      <c r="AD277" s="1101"/>
      <c r="AE277" s="1101"/>
      <c r="AF277" s="1101"/>
      <c r="AG277" s="1101"/>
      <c r="AH277" s="1101"/>
      <c r="AI277" s="1101"/>
      <c r="AJ277" s="1101"/>
      <c r="AK277" s="1101"/>
      <c r="AL277" s="1101"/>
      <c r="BA277" s="61"/>
    </row>
    <row r="278" spans="1:53" ht="13.5" thickBot="1">
      <c r="A278" s="1102"/>
      <c r="B278" s="1102"/>
      <c r="C278" s="1102"/>
      <c r="D278" s="1102"/>
      <c r="E278" s="1102"/>
      <c r="F278" s="1102"/>
      <c r="G278" s="1102"/>
      <c r="H278" s="1102"/>
      <c r="I278" s="1102"/>
      <c r="J278" s="1102"/>
      <c r="K278" s="1102"/>
      <c r="L278" s="1102"/>
      <c r="M278" s="1102"/>
      <c r="N278" s="1102"/>
      <c r="O278" s="1102"/>
      <c r="P278" s="1102"/>
      <c r="Q278" s="1102"/>
      <c r="R278" s="1102"/>
      <c r="S278" s="1102"/>
      <c r="T278" s="1102"/>
      <c r="U278" s="1102"/>
      <c r="V278" s="1102"/>
      <c r="W278" s="1102"/>
      <c r="X278" s="1102"/>
      <c r="Y278" s="1102"/>
      <c r="Z278" s="1102"/>
      <c r="AA278" s="1102"/>
      <c r="AB278" s="1102"/>
      <c r="AC278" s="1102"/>
      <c r="AD278" s="1102"/>
      <c r="AE278" s="1102"/>
      <c r="AF278" s="1102"/>
      <c r="AG278" s="1102"/>
      <c r="AH278" s="1102"/>
      <c r="AI278" s="1102"/>
      <c r="AJ278" s="1102"/>
      <c r="AK278" s="1102"/>
      <c r="AL278" s="1102"/>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99" t="s">
        <v>1656</v>
      </c>
      <c r="I282" s="1092"/>
      <c r="J282" s="1092"/>
      <c r="K282" s="1092"/>
      <c r="L282" s="1092"/>
      <c r="M282" s="1092"/>
      <c r="N282" s="1092"/>
      <c r="O282" s="1092"/>
      <c r="P282" s="1092"/>
      <c r="Q282" s="1092"/>
      <c r="R282" s="1092"/>
      <c r="T282" s="58" t="s">
        <v>616</v>
      </c>
      <c r="V282" s="58"/>
      <c r="W282" s="58"/>
      <c r="X282" s="58"/>
      <c r="Y282" s="58"/>
      <c r="AA282" s="1092" t="s">
        <v>1716</v>
      </c>
      <c r="AB282" s="1092"/>
      <c r="AC282" s="1092"/>
      <c r="AD282" s="1092"/>
      <c r="AE282" s="1092"/>
      <c r="AF282" s="1092"/>
      <c r="AG282" s="1092"/>
      <c r="AH282" s="1092"/>
      <c r="AI282" s="1092"/>
      <c r="AJ282" s="1092"/>
      <c r="AK282" s="1092"/>
      <c r="BA282" s="61"/>
    </row>
    <row r="283" spans="1:53" ht="12.75" customHeight="1">
      <c r="B283" s="58" t="s">
        <v>518</v>
      </c>
      <c r="C283" s="58"/>
      <c r="D283" s="58"/>
      <c r="E283" s="58"/>
      <c r="F283" s="58"/>
      <c r="H283" s="1097" t="s">
        <v>1648</v>
      </c>
      <c r="I283" s="1098"/>
      <c r="J283" s="1098"/>
      <c r="K283" s="1098"/>
      <c r="L283" s="1098"/>
      <c r="M283" s="1098"/>
      <c r="N283" s="1098"/>
      <c r="O283" s="1098"/>
      <c r="P283" s="1098"/>
      <c r="Q283" s="1098"/>
      <c r="R283" s="1098"/>
      <c r="T283" s="58" t="s">
        <v>518</v>
      </c>
      <c r="V283" s="58"/>
      <c r="W283" s="58"/>
      <c r="X283" s="58"/>
      <c r="Y283" s="58"/>
      <c r="AA283" s="1098" t="s">
        <v>1717</v>
      </c>
      <c r="AB283" s="1098"/>
      <c r="AC283" s="1098"/>
      <c r="AD283" s="1098"/>
      <c r="AE283" s="1098"/>
      <c r="AF283" s="1098"/>
      <c r="AG283" s="1098"/>
      <c r="AH283" s="1098"/>
      <c r="AI283" s="1098"/>
      <c r="AJ283" s="1098"/>
      <c r="AK283" s="1098"/>
      <c r="BA283" s="61"/>
    </row>
    <row r="284" spans="1:53" ht="12.75" customHeight="1">
      <c r="B284" s="58" t="s">
        <v>519</v>
      </c>
      <c r="C284" s="58"/>
      <c r="D284" s="58"/>
      <c r="E284" s="58"/>
      <c r="F284" s="58"/>
      <c r="H284" s="1097" t="s">
        <v>1659</v>
      </c>
      <c r="I284" s="1098"/>
      <c r="J284" s="1098"/>
      <c r="K284" s="1098"/>
      <c r="L284" s="1098"/>
      <c r="M284" s="1098"/>
      <c r="N284" s="1098"/>
      <c r="O284" s="1098"/>
      <c r="P284" s="1098"/>
      <c r="Q284" s="1098"/>
      <c r="R284" s="1098"/>
      <c r="T284" s="58" t="s">
        <v>81</v>
      </c>
      <c r="V284" s="58"/>
      <c r="W284" s="58"/>
      <c r="X284" s="58"/>
      <c r="Y284" s="58"/>
      <c r="AA284" s="1098" t="s">
        <v>1718</v>
      </c>
      <c r="AB284" s="1098"/>
      <c r="AC284" s="1098"/>
      <c r="AD284" s="1098"/>
      <c r="AE284" s="1098"/>
      <c r="AF284" s="1098"/>
      <c r="AG284" s="1098"/>
      <c r="AH284" s="1098"/>
      <c r="AI284" s="1098"/>
      <c r="AJ284" s="1098"/>
      <c r="AK284" s="1098"/>
      <c r="BA284" s="61"/>
    </row>
    <row r="285" spans="1:53" ht="12.75" customHeight="1">
      <c r="B285" s="58" t="s">
        <v>94</v>
      </c>
      <c r="C285" s="58"/>
      <c r="D285" s="58"/>
      <c r="E285" s="58"/>
      <c r="F285" s="58"/>
      <c r="H285" s="1097" t="s">
        <v>1651</v>
      </c>
      <c r="I285" s="1098"/>
      <c r="J285" s="1098"/>
      <c r="K285" s="1098"/>
      <c r="L285" s="1098"/>
      <c r="M285" s="1098"/>
      <c r="N285" s="1098"/>
      <c r="O285" s="1098"/>
      <c r="P285" s="1098"/>
      <c r="Q285" s="1098"/>
      <c r="R285" s="1098"/>
      <c r="T285" s="58" t="s">
        <v>94</v>
      </c>
      <c r="V285" s="58"/>
      <c r="W285" s="58"/>
      <c r="X285" s="58"/>
      <c r="Y285" s="58"/>
      <c r="AA285" s="1098" t="s">
        <v>1719</v>
      </c>
      <c r="AB285" s="1098"/>
      <c r="AC285" s="1098"/>
      <c r="AD285" s="1098"/>
      <c r="AE285" s="1098"/>
      <c r="AF285" s="1098"/>
      <c r="AG285" s="1098"/>
      <c r="AH285" s="1098"/>
      <c r="AI285" s="1098"/>
      <c r="AJ285" s="1098"/>
      <c r="AK285" s="1098"/>
      <c r="BA285" s="61"/>
    </row>
    <row r="286" spans="1:53" ht="12.75" customHeight="1">
      <c r="B286" s="58" t="s">
        <v>95</v>
      </c>
      <c r="C286" s="58"/>
      <c r="D286" s="58"/>
      <c r="E286" s="58"/>
      <c r="F286" s="58"/>
      <c r="G286" s="58"/>
      <c r="H286" s="1095" t="s">
        <v>1652</v>
      </c>
      <c r="I286" s="1096"/>
      <c r="J286" s="1096"/>
      <c r="K286" s="1096"/>
      <c r="L286" s="1096"/>
      <c r="M286" s="1096"/>
      <c r="N286" s="7" t="s">
        <v>220</v>
      </c>
      <c r="O286" s="7"/>
      <c r="P286" s="1094"/>
      <c r="Q286" s="1094"/>
      <c r="R286" s="1094"/>
      <c r="S286" s="58"/>
      <c r="T286" s="58" t="s">
        <v>95</v>
      </c>
      <c r="V286" s="58"/>
      <c r="W286" s="58"/>
      <c r="X286" s="58"/>
      <c r="Y286" s="58"/>
      <c r="AA286" s="1095" t="s">
        <v>1720</v>
      </c>
      <c r="AB286" s="1096"/>
      <c r="AC286" s="1096"/>
      <c r="AD286" s="1096"/>
      <c r="AE286" s="1096"/>
      <c r="AF286" s="1096"/>
      <c r="AG286" s="7" t="s">
        <v>220</v>
      </c>
      <c r="AH286" s="7"/>
      <c r="AI286" s="1094"/>
      <c r="AJ286" s="1094"/>
      <c r="AK286" s="1094"/>
      <c r="BA286" s="61"/>
    </row>
    <row r="287" spans="1:53" ht="12.75">
      <c r="B287" s="58" t="s">
        <v>96</v>
      </c>
      <c r="C287" s="58"/>
      <c r="D287" s="58"/>
      <c r="E287" s="58"/>
      <c r="F287" s="58"/>
      <c r="G287" s="58"/>
      <c r="H287" s="1100" t="s">
        <v>1653</v>
      </c>
      <c r="I287" s="1093"/>
      <c r="J287" s="1093"/>
      <c r="K287" s="1093"/>
      <c r="L287" s="1093"/>
      <c r="M287" s="1093"/>
      <c r="N287" s="60"/>
      <c r="O287" s="60"/>
      <c r="P287" s="62"/>
      <c r="Q287" s="62"/>
      <c r="R287" s="62"/>
      <c r="S287" s="58"/>
      <c r="T287" s="58" t="s">
        <v>96</v>
      </c>
      <c r="V287" s="58"/>
      <c r="W287" s="58"/>
      <c r="X287" s="58"/>
      <c r="Y287" s="58"/>
      <c r="AA287" s="1093"/>
      <c r="AB287" s="1093"/>
      <c r="AC287" s="1093"/>
      <c r="AD287" s="1093"/>
      <c r="AE287" s="1093"/>
      <c r="AF287" s="1093"/>
      <c r="AG287" s="60"/>
      <c r="AH287" s="60"/>
      <c r="AI287" s="62"/>
      <c r="AJ287" s="62"/>
      <c r="AK287" s="62"/>
      <c r="BA287" s="61"/>
    </row>
    <row r="288" spans="1:53" ht="12.75">
      <c r="B288" s="58" t="s">
        <v>82</v>
      </c>
      <c r="C288" s="58"/>
      <c r="D288" s="58"/>
      <c r="E288" s="58"/>
      <c r="F288" s="58"/>
      <c r="G288" s="58"/>
      <c r="H288" s="1098" t="s">
        <v>1654</v>
      </c>
      <c r="I288" s="1098"/>
      <c r="J288" s="1098"/>
      <c r="K288" s="1098"/>
      <c r="L288" s="1098"/>
      <c r="M288" s="1098"/>
      <c r="N288" s="1092"/>
      <c r="O288" s="1092"/>
      <c r="P288" s="1092"/>
      <c r="Q288" s="1092"/>
      <c r="R288" s="1092"/>
      <c r="S288" s="58"/>
      <c r="T288" s="58" t="s">
        <v>82</v>
      </c>
      <c r="V288" s="58"/>
      <c r="W288" s="58"/>
      <c r="X288" s="58"/>
      <c r="Y288" s="58"/>
      <c r="AA288" s="1098" t="s">
        <v>1721</v>
      </c>
      <c r="AB288" s="1098"/>
      <c r="AC288" s="1098"/>
      <c r="AD288" s="1098"/>
      <c r="AE288" s="1098"/>
      <c r="AF288" s="1098"/>
      <c r="AG288" s="1092"/>
      <c r="AH288" s="1092"/>
      <c r="AI288" s="1092"/>
      <c r="AJ288" s="1092"/>
      <c r="AK288" s="1092"/>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9" t="s">
        <v>1661</v>
      </c>
      <c r="I290" s="1092"/>
      <c r="J290" s="1092"/>
      <c r="K290" s="1092"/>
      <c r="L290" s="1092"/>
      <c r="M290" s="1092"/>
      <c r="N290" s="1092"/>
      <c r="O290" s="1092"/>
      <c r="P290" s="1092"/>
      <c r="Q290" s="1092"/>
      <c r="R290" s="1092"/>
      <c r="T290" s="58" t="s">
        <v>388</v>
      </c>
      <c r="V290" s="58"/>
      <c r="W290" s="58"/>
      <c r="X290" s="58"/>
      <c r="Y290" s="58"/>
      <c r="AA290" s="1099" t="s">
        <v>1660</v>
      </c>
      <c r="AB290" s="1092"/>
      <c r="AC290" s="1092"/>
      <c r="AD290" s="1092"/>
      <c r="AE290" s="1092"/>
      <c r="AF290" s="1092"/>
      <c r="AG290" s="1092"/>
      <c r="AH290" s="1092"/>
      <c r="AI290" s="1092"/>
      <c r="AJ290" s="1092"/>
      <c r="AK290" s="1092"/>
      <c r="BA290" s="61"/>
    </row>
    <row r="291" spans="2:53" ht="12.75">
      <c r="B291" s="58" t="s">
        <v>518</v>
      </c>
      <c r="C291" s="58"/>
      <c r="D291" s="58"/>
      <c r="E291" s="58"/>
      <c r="F291" s="58"/>
      <c r="H291" s="1097" t="s">
        <v>1662</v>
      </c>
      <c r="I291" s="1098"/>
      <c r="J291" s="1098"/>
      <c r="K291" s="1098"/>
      <c r="L291" s="1098"/>
      <c r="M291" s="1098"/>
      <c r="N291" s="1098"/>
      <c r="O291" s="1098"/>
      <c r="P291" s="1098"/>
      <c r="Q291" s="1098"/>
      <c r="R291" s="1098"/>
      <c r="T291" s="58" t="s">
        <v>518</v>
      </c>
      <c r="V291" s="58"/>
      <c r="W291" s="58"/>
      <c r="X291" s="58"/>
      <c r="Y291" s="58"/>
      <c r="AA291" s="1097" t="s">
        <v>1648</v>
      </c>
      <c r="AB291" s="1098"/>
      <c r="AC291" s="1098"/>
      <c r="AD291" s="1098"/>
      <c r="AE291" s="1098"/>
      <c r="AF291" s="1098"/>
      <c r="AG291" s="1098"/>
      <c r="AH291" s="1098"/>
      <c r="AI291" s="1098"/>
      <c r="AJ291" s="1098"/>
      <c r="AK291" s="1098"/>
      <c r="BA291" s="61"/>
    </row>
    <row r="292" spans="2:53" ht="12.75">
      <c r="B292" s="58" t="s">
        <v>519</v>
      </c>
      <c r="C292" s="58"/>
      <c r="D292" s="58"/>
      <c r="E292" s="58"/>
      <c r="F292" s="58"/>
      <c r="H292" s="1097" t="s">
        <v>1663</v>
      </c>
      <c r="I292" s="1098"/>
      <c r="J292" s="1098"/>
      <c r="K292" s="1098"/>
      <c r="L292" s="1098"/>
      <c r="M292" s="1098"/>
      <c r="N292" s="1098"/>
      <c r="O292" s="1098"/>
      <c r="P292" s="1098"/>
      <c r="Q292" s="1098"/>
      <c r="R292" s="1098"/>
      <c r="T292" s="58" t="s">
        <v>81</v>
      </c>
      <c r="V292" s="58"/>
      <c r="W292" s="58"/>
      <c r="X292" s="58"/>
      <c r="Y292" s="58"/>
      <c r="AA292" s="1097" t="s">
        <v>1659</v>
      </c>
      <c r="AB292" s="1098"/>
      <c r="AC292" s="1098"/>
      <c r="AD292" s="1098"/>
      <c r="AE292" s="1098"/>
      <c r="AF292" s="1098"/>
      <c r="AG292" s="1098"/>
      <c r="AH292" s="1098"/>
      <c r="AI292" s="1098"/>
      <c r="AJ292" s="1098"/>
      <c r="AK292" s="1098"/>
      <c r="BA292" s="61"/>
    </row>
    <row r="293" spans="2:53" ht="12.75" customHeight="1">
      <c r="B293" s="58" t="s">
        <v>94</v>
      </c>
      <c r="C293" s="58"/>
      <c r="D293" s="58"/>
      <c r="E293" s="58"/>
      <c r="F293" s="58"/>
      <c r="H293" s="1097" t="s">
        <v>1664</v>
      </c>
      <c r="I293" s="1098"/>
      <c r="J293" s="1098"/>
      <c r="K293" s="1098"/>
      <c r="L293" s="1098"/>
      <c r="M293" s="1098"/>
      <c r="N293" s="1098"/>
      <c r="O293" s="1098"/>
      <c r="P293" s="1098"/>
      <c r="Q293" s="1098"/>
      <c r="R293" s="1098"/>
      <c r="T293" s="58" t="s">
        <v>94</v>
      </c>
      <c r="V293" s="58"/>
      <c r="W293" s="58"/>
      <c r="X293" s="58"/>
      <c r="Y293" s="58"/>
      <c r="AA293" s="1097" t="s">
        <v>1651</v>
      </c>
      <c r="AB293" s="1098"/>
      <c r="AC293" s="1098"/>
      <c r="AD293" s="1098"/>
      <c r="AE293" s="1098"/>
      <c r="AF293" s="1098"/>
      <c r="AG293" s="1098"/>
      <c r="AH293" s="1098"/>
      <c r="AI293" s="1098"/>
      <c r="AJ293" s="1098"/>
      <c r="AK293" s="1098"/>
      <c r="BA293" s="61"/>
    </row>
    <row r="294" spans="2:53" ht="12.75" customHeight="1">
      <c r="B294" s="58" t="s">
        <v>95</v>
      </c>
      <c r="C294" s="58"/>
      <c r="D294" s="58"/>
      <c r="E294" s="58"/>
      <c r="F294" s="58"/>
      <c r="G294" s="58"/>
      <c r="H294" s="1095" t="s">
        <v>1665</v>
      </c>
      <c r="I294" s="1096"/>
      <c r="J294" s="1096"/>
      <c r="K294" s="1096"/>
      <c r="L294" s="1096"/>
      <c r="M294" s="1096"/>
      <c r="N294" s="7" t="s">
        <v>220</v>
      </c>
      <c r="O294" s="7"/>
      <c r="P294" s="1094"/>
      <c r="Q294" s="1094"/>
      <c r="R294" s="1094"/>
      <c r="S294" s="58"/>
      <c r="T294" s="58" t="s">
        <v>95</v>
      </c>
      <c r="V294" s="58"/>
      <c r="W294" s="58"/>
      <c r="X294" s="58"/>
      <c r="Y294" s="58"/>
      <c r="AA294" s="1095" t="s">
        <v>1652</v>
      </c>
      <c r="AB294" s="1096"/>
      <c r="AC294" s="1096"/>
      <c r="AD294" s="1096"/>
      <c r="AE294" s="1096"/>
      <c r="AF294" s="1096"/>
      <c r="AG294" s="7" t="s">
        <v>220</v>
      </c>
      <c r="AH294" s="7"/>
      <c r="AI294" s="1094"/>
      <c r="AJ294" s="1094"/>
      <c r="AK294" s="1094"/>
      <c r="BA294" s="61"/>
    </row>
    <row r="295" spans="2:53" ht="12.75" customHeight="1">
      <c r="B295" s="58" t="s">
        <v>96</v>
      </c>
      <c r="C295" s="58"/>
      <c r="D295" s="58"/>
      <c r="E295" s="58"/>
      <c r="F295" s="58"/>
      <c r="G295" s="58"/>
      <c r="H295" s="1100" t="s">
        <v>1666</v>
      </c>
      <c r="I295" s="1093"/>
      <c r="J295" s="1093"/>
      <c r="K295" s="1093"/>
      <c r="L295" s="1093"/>
      <c r="M295" s="1093"/>
      <c r="N295" s="60"/>
      <c r="O295" s="60"/>
      <c r="P295" s="62"/>
      <c r="Q295" s="62"/>
      <c r="R295" s="62"/>
      <c r="S295" s="58"/>
      <c r="T295" s="58" t="s">
        <v>96</v>
      </c>
      <c r="V295" s="58"/>
      <c r="W295" s="58"/>
      <c r="X295" s="58"/>
      <c r="Y295" s="58"/>
      <c r="AA295" s="1100" t="s">
        <v>1653</v>
      </c>
      <c r="AB295" s="1093"/>
      <c r="AC295" s="1093"/>
      <c r="AD295" s="1093"/>
      <c r="AE295" s="1093"/>
      <c r="AF295" s="1093"/>
      <c r="AG295" s="60"/>
      <c r="AH295" s="60"/>
      <c r="AI295" s="62"/>
      <c r="AJ295" s="62"/>
      <c r="AK295" s="62"/>
      <c r="BA295" s="61"/>
    </row>
    <row r="296" spans="2:53" ht="12.75" customHeight="1">
      <c r="B296" s="58" t="s">
        <v>82</v>
      </c>
      <c r="C296" s="58"/>
      <c r="D296" s="58"/>
      <c r="E296" s="58"/>
      <c r="F296" s="58"/>
      <c r="G296" s="58"/>
      <c r="H296" s="1098" t="s">
        <v>1667</v>
      </c>
      <c r="I296" s="1098"/>
      <c r="J296" s="1098"/>
      <c r="K296" s="1098"/>
      <c r="L296" s="1098"/>
      <c r="M296" s="1098"/>
      <c r="N296" s="1092"/>
      <c r="O296" s="1092"/>
      <c r="P296" s="1092"/>
      <c r="Q296" s="1092"/>
      <c r="R296" s="1092"/>
      <c r="S296" s="58"/>
      <c r="T296" s="58" t="s">
        <v>82</v>
      </c>
      <c r="V296" s="58"/>
      <c r="W296" s="58"/>
      <c r="X296" s="58"/>
      <c r="Y296" s="58"/>
      <c r="AA296" s="1098" t="s">
        <v>1654</v>
      </c>
      <c r="AB296" s="1098"/>
      <c r="AC296" s="1098"/>
      <c r="AD296" s="1098"/>
      <c r="AE296" s="1098"/>
      <c r="AF296" s="1098"/>
      <c r="AG296" s="1092"/>
      <c r="AH296" s="1092"/>
      <c r="AI296" s="1092"/>
      <c r="AJ296" s="1092"/>
      <c r="AK296" s="1092"/>
      <c r="BA296" s="61"/>
    </row>
    <row r="297" spans="2:53" ht="12.75">
      <c r="BA297" s="61"/>
    </row>
    <row r="298" spans="2:53" ht="12.75">
      <c r="B298" s="58" t="s">
        <v>83</v>
      </c>
      <c r="C298" s="58"/>
      <c r="D298" s="58"/>
      <c r="E298" s="58"/>
      <c r="F298" s="58"/>
      <c r="H298" s="1092" t="s">
        <v>1668</v>
      </c>
      <c r="I298" s="1092"/>
      <c r="J298" s="1092"/>
      <c r="K298" s="1092"/>
      <c r="L298" s="1092"/>
      <c r="M298" s="1092"/>
      <c r="N298" s="1092"/>
      <c r="O298" s="1092"/>
      <c r="P298" s="1092"/>
      <c r="Q298" s="1092"/>
      <c r="R298" s="1092"/>
      <c r="T298" s="7" t="s">
        <v>973</v>
      </c>
      <c r="V298" s="58"/>
      <c r="W298" s="58"/>
      <c r="X298" s="58"/>
      <c r="Y298" s="58"/>
      <c r="AA298" s="1092" t="s">
        <v>1675</v>
      </c>
      <c r="AB298" s="1092"/>
      <c r="AC298" s="1092"/>
      <c r="AD298" s="1092"/>
      <c r="AE298" s="1092"/>
      <c r="AF298" s="1092"/>
      <c r="AG298" s="1092"/>
      <c r="AH298" s="1092"/>
      <c r="AI298" s="1092"/>
      <c r="AJ298" s="1092"/>
      <c r="AK298" s="1092"/>
      <c r="BA298" s="61"/>
    </row>
    <row r="299" spans="2:53" ht="12.75">
      <c r="B299" s="58" t="s">
        <v>518</v>
      </c>
      <c r="C299" s="58"/>
      <c r="D299" s="58"/>
      <c r="E299" s="58"/>
      <c r="F299" s="58"/>
      <c r="H299" s="1098" t="s">
        <v>1669</v>
      </c>
      <c r="I299" s="1098"/>
      <c r="J299" s="1098"/>
      <c r="K299" s="1098"/>
      <c r="L299" s="1098"/>
      <c r="M299" s="1098"/>
      <c r="N299" s="1098"/>
      <c r="O299" s="1098"/>
      <c r="P299" s="1098"/>
      <c r="Q299" s="1098"/>
      <c r="R299" s="1098"/>
      <c r="T299" s="58" t="s">
        <v>518</v>
      </c>
      <c r="V299" s="58"/>
      <c r="W299" s="58"/>
      <c r="X299" s="58"/>
      <c r="Y299" s="58"/>
      <c r="AA299" s="1098" t="s">
        <v>1676</v>
      </c>
      <c r="AB299" s="1098"/>
      <c r="AC299" s="1098"/>
      <c r="AD299" s="1098"/>
      <c r="AE299" s="1098"/>
      <c r="AF299" s="1098"/>
      <c r="AG299" s="1098"/>
      <c r="AH299" s="1098"/>
      <c r="AI299" s="1098"/>
      <c r="AJ299" s="1098"/>
      <c r="AK299" s="1098"/>
      <c r="BA299" s="61"/>
    </row>
    <row r="300" spans="2:53" ht="12.75">
      <c r="B300" s="58" t="s">
        <v>519</v>
      </c>
      <c r="C300" s="58"/>
      <c r="D300" s="58"/>
      <c r="E300" s="58"/>
      <c r="F300" s="58"/>
      <c r="H300" s="1098" t="s">
        <v>1670</v>
      </c>
      <c r="I300" s="1098"/>
      <c r="J300" s="1098"/>
      <c r="K300" s="1098"/>
      <c r="L300" s="1098"/>
      <c r="M300" s="1098"/>
      <c r="N300" s="1098"/>
      <c r="O300" s="1098"/>
      <c r="P300" s="1098"/>
      <c r="Q300" s="1098"/>
      <c r="R300" s="1098"/>
      <c r="T300" s="58" t="s">
        <v>81</v>
      </c>
      <c r="V300" s="58"/>
      <c r="W300" s="58"/>
      <c r="X300" s="58"/>
      <c r="Y300" s="58"/>
      <c r="AA300" s="1098" t="s">
        <v>1659</v>
      </c>
      <c r="AB300" s="1098"/>
      <c r="AC300" s="1098"/>
      <c r="AD300" s="1098"/>
      <c r="AE300" s="1098"/>
      <c r="AF300" s="1098"/>
      <c r="AG300" s="1098"/>
      <c r="AH300" s="1098"/>
      <c r="AI300" s="1098"/>
      <c r="AJ300" s="1098"/>
      <c r="AK300" s="1098"/>
      <c r="BA300" s="61"/>
    </row>
    <row r="301" spans="2:53" ht="12.75">
      <c r="B301" s="58" t="s">
        <v>94</v>
      </c>
      <c r="C301" s="58"/>
      <c r="D301" s="58"/>
      <c r="E301" s="58"/>
      <c r="F301" s="58"/>
      <c r="H301" s="1098" t="s">
        <v>1671</v>
      </c>
      <c r="I301" s="1098"/>
      <c r="J301" s="1098"/>
      <c r="K301" s="1098"/>
      <c r="L301" s="1098"/>
      <c r="M301" s="1098"/>
      <c r="N301" s="1098"/>
      <c r="O301" s="1098"/>
      <c r="P301" s="1098"/>
      <c r="Q301" s="1098"/>
      <c r="R301" s="1098"/>
      <c r="T301" s="58" t="s">
        <v>94</v>
      </c>
      <c r="V301" s="58"/>
      <c r="W301" s="58"/>
      <c r="X301" s="58"/>
      <c r="Y301" s="58"/>
      <c r="AA301" s="1098" t="s">
        <v>1677</v>
      </c>
      <c r="AB301" s="1098"/>
      <c r="AC301" s="1098"/>
      <c r="AD301" s="1098"/>
      <c r="AE301" s="1098"/>
      <c r="AF301" s="1098"/>
      <c r="AG301" s="1098"/>
      <c r="AH301" s="1098"/>
      <c r="AI301" s="1098"/>
      <c r="AJ301" s="1098"/>
      <c r="AK301" s="1098"/>
      <c r="BA301" s="61"/>
    </row>
    <row r="302" spans="2:53" ht="12.75">
      <c r="B302" s="58" t="s">
        <v>95</v>
      </c>
      <c r="C302" s="58"/>
      <c r="D302" s="58"/>
      <c r="E302" s="58"/>
      <c r="F302" s="58"/>
      <c r="G302" s="58"/>
      <c r="H302" s="1095" t="s">
        <v>1672</v>
      </c>
      <c r="I302" s="1095"/>
      <c r="J302" s="1095"/>
      <c r="K302" s="1095"/>
      <c r="L302" s="1095"/>
      <c r="M302" s="1095"/>
      <c r="N302" s="7" t="s">
        <v>220</v>
      </c>
      <c r="O302" s="7"/>
      <c r="P302" s="1094"/>
      <c r="Q302" s="1094"/>
      <c r="R302" s="1094"/>
      <c r="S302" s="58"/>
      <c r="T302" s="58" t="s">
        <v>95</v>
      </c>
      <c r="V302" s="58"/>
      <c r="W302" s="58"/>
      <c r="X302" s="58"/>
      <c r="Y302" s="58"/>
      <c r="AA302" s="1095" t="s">
        <v>1678</v>
      </c>
      <c r="AB302" s="1095"/>
      <c r="AC302" s="1095"/>
      <c r="AD302" s="1095"/>
      <c r="AE302" s="1095"/>
      <c r="AF302" s="1095"/>
      <c r="AG302" s="7" t="s">
        <v>220</v>
      </c>
      <c r="AH302" s="7"/>
      <c r="AI302" s="1094"/>
      <c r="AJ302" s="1094"/>
      <c r="AK302" s="1094"/>
      <c r="BA302" s="61"/>
    </row>
    <row r="303" spans="2:53" ht="12.75">
      <c r="B303" s="58" t="s">
        <v>96</v>
      </c>
      <c r="C303" s="58"/>
      <c r="D303" s="58"/>
      <c r="E303" s="58"/>
      <c r="F303" s="58"/>
      <c r="G303" s="58"/>
      <c r="H303" s="1100" t="s">
        <v>1673</v>
      </c>
      <c r="I303" s="1100"/>
      <c r="J303" s="1100"/>
      <c r="K303" s="1100"/>
      <c r="L303" s="1100"/>
      <c r="M303" s="1100"/>
      <c r="N303" s="60"/>
      <c r="O303" s="60"/>
      <c r="P303" s="62"/>
      <c r="Q303" s="62"/>
      <c r="R303" s="62"/>
      <c r="S303" s="58"/>
      <c r="T303" s="58" t="s">
        <v>96</v>
      </c>
      <c r="V303" s="58"/>
      <c r="W303" s="58"/>
      <c r="X303" s="58"/>
      <c r="Y303" s="58"/>
      <c r="AA303" s="1093"/>
      <c r="AB303" s="1093"/>
      <c r="AC303" s="1093"/>
      <c r="AD303" s="1093"/>
      <c r="AE303" s="1093"/>
      <c r="AF303" s="1093"/>
      <c r="AG303" s="60"/>
      <c r="AH303" s="60"/>
      <c r="AI303" s="62"/>
      <c r="AJ303" s="62"/>
      <c r="AK303" s="62"/>
      <c r="BA303" s="61"/>
    </row>
    <row r="304" spans="2:53" ht="12.75">
      <c r="B304" s="58" t="s">
        <v>82</v>
      </c>
      <c r="C304" s="58"/>
      <c r="D304" s="58"/>
      <c r="E304" s="58"/>
      <c r="F304" s="58"/>
      <c r="G304" s="58"/>
      <c r="H304" s="1098" t="s">
        <v>1674</v>
      </c>
      <c r="I304" s="1098"/>
      <c r="J304" s="1098"/>
      <c r="K304" s="1098"/>
      <c r="L304" s="1098"/>
      <c r="M304" s="1098"/>
      <c r="N304" s="1092"/>
      <c r="O304" s="1092"/>
      <c r="P304" s="1092"/>
      <c r="Q304" s="1092"/>
      <c r="R304" s="1092"/>
      <c r="S304" s="58"/>
      <c r="T304" s="58" t="s">
        <v>82</v>
      </c>
      <c r="V304" s="58"/>
      <c r="W304" s="58"/>
      <c r="X304" s="58"/>
      <c r="Y304" s="58"/>
      <c r="AA304" s="1098" t="s">
        <v>1679</v>
      </c>
      <c r="AB304" s="1098"/>
      <c r="AC304" s="1098"/>
      <c r="AD304" s="1098"/>
      <c r="AE304" s="1098"/>
      <c r="AF304" s="1098"/>
      <c r="AG304" s="1092"/>
      <c r="AH304" s="1092"/>
      <c r="AI304" s="1092"/>
      <c r="AJ304" s="1092"/>
      <c r="AK304" s="1092"/>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92"/>
      <c r="I306" s="1092"/>
      <c r="J306" s="1092"/>
      <c r="K306" s="1092"/>
      <c r="L306" s="1092"/>
      <c r="M306" s="1092"/>
      <c r="N306" s="1092"/>
      <c r="O306" s="1092"/>
      <c r="P306" s="1092"/>
      <c r="Q306" s="1092"/>
      <c r="R306" s="1092"/>
      <c r="S306" s="58"/>
      <c r="T306" s="58" t="s">
        <v>389</v>
      </c>
      <c r="V306" s="58"/>
      <c r="W306" s="58"/>
      <c r="X306" s="58"/>
      <c r="Y306" s="58"/>
      <c r="AA306" s="1099" t="s">
        <v>1680</v>
      </c>
      <c r="AB306" s="1092"/>
      <c r="AC306" s="1092"/>
      <c r="AD306" s="1092"/>
      <c r="AE306" s="1092"/>
      <c r="AF306" s="1092"/>
      <c r="AG306" s="1092"/>
      <c r="AH306" s="1092"/>
      <c r="AI306" s="1092"/>
      <c r="AJ306" s="1092"/>
      <c r="AK306" s="1092"/>
      <c r="BA306" s="61"/>
    </row>
    <row r="307" spans="1:53" ht="12.75">
      <c r="B307" s="58" t="s">
        <v>518</v>
      </c>
      <c r="C307" s="58"/>
      <c r="D307" s="58"/>
      <c r="E307" s="58"/>
      <c r="F307" s="58"/>
      <c r="H307" s="1098"/>
      <c r="I307" s="1098"/>
      <c r="J307" s="1098"/>
      <c r="K307" s="1098"/>
      <c r="L307" s="1098"/>
      <c r="M307" s="1098"/>
      <c r="N307" s="1098"/>
      <c r="O307" s="1098"/>
      <c r="P307" s="1098"/>
      <c r="Q307" s="1098"/>
      <c r="R307" s="1098"/>
      <c r="S307" s="58"/>
      <c r="T307" s="58" t="s">
        <v>518</v>
      </c>
      <c r="V307" s="58"/>
      <c r="W307" s="58"/>
      <c r="X307" s="58"/>
      <c r="Y307" s="58"/>
      <c r="AA307" s="1097" t="s">
        <v>1681</v>
      </c>
      <c r="AB307" s="1098"/>
      <c r="AC307" s="1098"/>
      <c r="AD307" s="1098"/>
      <c r="AE307" s="1098"/>
      <c r="AF307" s="1098"/>
      <c r="AG307" s="1098"/>
      <c r="AH307" s="1098"/>
      <c r="AI307" s="1098"/>
      <c r="AJ307" s="1098"/>
      <c r="AK307" s="1098"/>
      <c r="BA307" s="61"/>
    </row>
    <row r="308" spans="1:53" ht="12.75">
      <c r="B308" s="58" t="s">
        <v>519</v>
      </c>
      <c r="C308" s="58"/>
      <c r="D308" s="58"/>
      <c r="E308" s="58"/>
      <c r="F308" s="58"/>
      <c r="H308" s="1098"/>
      <c r="I308" s="1098"/>
      <c r="J308" s="1098"/>
      <c r="K308" s="1098"/>
      <c r="L308" s="1098"/>
      <c r="M308" s="1098"/>
      <c r="N308" s="1098"/>
      <c r="O308" s="1098"/>
      <c r="P308" s="1098"/>
      <c r="Q308" s="1098"/>
      <c r="R308" s="1098"/>
      <c r="S308" s="58"/>
      <c r="T308" s="58" t="s">
        <v>81</v>
      </c>
      <c r="V308" s="58"/>
      <c r="W308" s="58"/>
      <c r="X308" s="58"/>
      <c r="Y308" s="58"/>
      <c r="AA308" s="1097" t="s">
        <v>1682</v>
      </c>
      <c r="AB308" s="1098"/>
      <c r="AC308" s="1098"/>
      <c r="AD308" s="1098"/>
      <c r="AE308" s="1098"/>
      <c r="AF308" s="1098"/>
      <c r="AG308" s="1098"/>
      <c r="AH308" s="1098"/>
      <c r="AI308" s="1098"/>
      <c r="AJ308" s="1098"/>
      <c r="AK308" s="1098"/>
      <c r="BA308" s="61"/>
    </row>
    <row r="309" spans="1:53" ht="12.75">
      <c r="B309" s="58" t="s">
        <v>94</v>
      </c>
      <c r="C309" s="58"/>
      <c r="D309" s="58"/>
      <c r="E309" s="58"/>
      <c r="F309" s="58"/>
      <c r="H309" s="1098"/>
      <c r="I309" s="1098"/>
      <c r="J309" s="1098"/>
      <c r="K309" s="1098"/>
      <c r="L309" s="1098"/>
      <c r="M309" s="1098"/>
      <c r="N309" s="1098"/>
      <c r="O309" s="1098"/>
      <c r="P309" s="1098"/>
      <c r="Q309" s="1098"/>
      <c r="R309" s="1098"/>
      <c r="S309" s="58"/>
      <c r="T309" s="58" t="s">
        <v>94</v>
      </c>
      <c r="V309" s="58"/>
      <c r="W309" s="58"/>
      <c r="X309" s="58"/>
      <c r="Y309" s="58"/>
      <c r="AA309" s="1097" t="s">
        <v>1683</v>
      </c>
      <c r="AB309" s="1098"/>
      <c r="AC309" s="1098"/>
      <c r="AD309" s="1098"/>
      <c r="AE309" s="1098"/>
      <c r="AF309" s="1098"/>
      <c r="AG309" s="1098"/>
      <c r="AH309" s="1098"/>
      <c r="AI309" s="1098"/>
      <c r="AJ309" s="1098"/>
      <c r="AK309" s="1098"/>
      <c r="BA309" s="61"/>
    </row>
    <row r="310" spans="1:53" ht="12.75">
      <c r="B310" s="58" t="s">
        <v>95</v>
      </c>
      <c r="C310" s="58"/>
      <c r="D310" s="58"/>
      <c r="E310" s="58"/>
      <c r="F310" s="58"/>
      <c r="G310" s="58"/>
      <c r="H310" s="1096"/>
      <c r="I310" s="1096"/>
      <c r="J310" s="1096"/>
      <c r="K310" s="1096"/>
      <c r="L310" s="1096"/>
      <c r="M310" s="1096"/>
      <c r="N310" s="7" t="s">
        <v>220</v>
      </c>
      <c r="O310" s="7"/>
      <c r="P310" s="1094"/>
      <c r="Q310" s="1094"/>
      <c r="R310" s="1094"/>
      <c r="S310" s="58"/>
      <c r="T310" s="58" t="s">
        <v>95</v>
      </c>
      <c r="V310" s="58"/>
      <c r="W310" s="58"/>
      <c r="X310" s="58"/>
      <c r="Y310" s="58"/>
      <c r="AA310" s="1095" t="s">
        <v>1684</v>
      </c>
      <c r="AB310" s="1095"/>
      <c r="AC310" s="1095"/>
      <c r="AD310" s="1095"/>
      <c r="AE310" s="1095"/>
      <c r="AF310" s="1095"/>
      <c r="AG310" s="7" t="s">
        <v>220</v>
      </c>
      <c r="AH310" s="7"/>
      <c r="AI310" s="1094"/>
      <c r="AJ310" s="1094"/>
      <c r="AK310" s="1094"/>
      <c r="BA310" s="61"/>
    </row>
    <row r="311" spans="1:53" ht="12.75">
      <c r="B311" s="58" t="s">
        <v>96</v>
      </c>
      <c r="C311" s="58"/>
      <c r="D311" s="58"/>
      <c r="E311" s="58"/>
      <c r="F311" s="58"/>
      <c r="G311" s="58"/>
      <c r="H311" s="1093"/>
      <c r="I311" s="1093"/>
      <c r="J311" s="1093"/>
      <c r="K311" s="1093"/>
      <c r="L311" s="1093"/>
      <c r="M311" s="1093"/>
      <c r="N311" s="60"/>
      <c r="O311" s="60"/>
      <c r="P311" s="62"/>
      <c r="Q311" s="62"/>
      <c r="R311" s="62"/>
      <c r="S311" s="58"/>
      <c r="T311" s="58" t="s">
        <v>96</v>
      </c>
      <c r="V311" s="58"/>
      <c r="W311" s="58"/>
      <c r="X311" s="58"/>
      <c r="Y311" s="58"/>
      <c r="AA311" s="1093"/>
      <c r="AB311" s="1093"/>
      <c r="AC311" s="1093"/>
      <c r="AD311" s="1093"/>
      <c r="AE311" s="1093"/>
      <c r="AF311" s="1093"/>
      <c r="AG311" s="60"/>
      <c r="AH311" s="60"/>
      <c r="AI311" s="62"/>
      <c r="AJ311" s="62"/>
      <c r="AK311" s="62"/>
      <c r="BA311" s="61"/>
    </row>
    <row r="312" spans="1:53" ht="12.75">
      <c r="B312" s="58" t="s">
        <v>82</v>
      </c>
      <c r="C312" s="58"/>
      <c r="D312" s="58"/>
      <c r="E312" s="58"/>
      <c r="F312" s="58"/>
      <c r="G312" s="58"/>
      <c r="H312" s="1098"/>
      <c r="I312" s="1098"/>
      <c r="J312" s="1098"/>
      <c r="K312" s="1098"/>
      <c r="L312" s="1098"/>
      <c r="M312" s="1098"/>
      <c r="N312" s="1092"/>
      <c r="O312" s="1092"/>
      <c r="P312" s="1092"/>
      <c r="Q312" s="1092"/>
      <c r="R312" s="1092"/>
      <c r="S312" s="58"/>
      <c r="T312" s="58" t="s">
        <v>82</v>
      </c>
      <c r="V312" s="58"/>
      <c r="W312" s="58"/>
      <c r="X312" s="58"/>
      <c r="Y312" s="58"/>
      <c r="AA312" s="1097" t="s">
        <v>1685</v>
      </c>
      <c r="AB312" s="1098"/>
      <c r="AC312" s="1098"/>
      <c r="AD312" s="1098"/>
      <c r="AE312" s="1098"/>
      <c r="AF312" s="1098"/>
      <c r="AG312" s="1092"/>
      <c r="AH312" s="1092"/>
      <c r="AI312" s="1092"/>
      <c r="AJ312" s="1092"/>
      <c r="AK312" s="1092"/>
      <c r="BA312" s="61"/>
    </row>
    <row r="313" spans="1:53" ht="12.75">
      <c r="BA313" s="61"/>
    </row>
    <row r="314" spans="1:53" ht="12.75">
      <c r="B314" s="7" t="s">
        <v>1007</v>
      </c>
      <c r="C314" s="58"/>
      <c r="D314" s="58"/>
      <c r="E314" s="58"/>
      <c r="F314" s="58"/>
      <c r="H314" s="1092"/>
      <c r="I314" s="1092"/>
      <c r="J314" s="1092"/>
      <c r="K314" s="1092"/>
      <c r="L314" s="1092"/>
      <c r="M314" s="1092"/>
      <c r="N314" s="1092"/>
      <c r="O314" s="1092"/>
      <c r="P314" s="1092"/>
      <c r="Q314" s="1092"/>
      <c r="R314" s="1092"/>
      <c r="T314" s="58" t="s">
        <v>390</v>
      </c>
      <c r="V314" s="58"/>
      <c r="W314" s="58"/>
      <c r="X314" s="58"/>
      <c r="Y314" s="58"/>
      <c r="AA314" s="1099" t="s">
        <v>1686</v>
      </c>
      <c r="AB314" s="1092"/>
      <c r="AC314" s="1092"/>
      <c r="AD314" s="1092"/>
      <c r="AE314" s="1092"/>
      <c r="AF314" s="1092"/>
      <c r="AG314" s="1092"/>
      <c r="AH314" s="1092"/>
      <c r="AI314" s="1092"/>
      <c r="AJ314" s="1092"/>
      <c r="AK314" s="1092"/>
      <c r="BA314" s="61"/>
    </row>
    <row r="315" spans="1:53" ht="12.75" customHeight="1">
      <c r="B315" s="58" t="s">
        <v>518</v>
      </c>
      <c r="C315" s="58"/>
      <c r="D315" s="58"/>
      <c r="E315" s="58"/>
      <c r="F315" s="58"/>
      <c r="H315" s="1098"/>
      <c r="I315" s="1098"/>
      <c r="J315" s="1098"/>
      <c r="K315" s="1098"/>
      <c r="L315" s="1098"/>
      <c r="M315" s="1098"/>
      <c r="N315" s="1098"/>
      <c r="O315" s="1098"/>
      <c r="P315" s="1098"/>
      <c r="Q315" s="1098"/>
      <c r="R315" s="1098"/>
      <c r="T315" s="58" t="s">
        <v>518</v>
      </c>
      <c r="V315" s="58"/>
      <c r="W315" s="58"/>
      <c r="X315" s="58"/>
      <c r="Y315" s="58"/>
      <c r="AA315" s="1097" t="s">
        <v>1687</v>
      </c>
      <c r="AB315" s="1098"/>
      <c r="AC315" s="1098"/>
      <c r="AD315" s="1098"/>
      <c r="AE315" s="1098"/>
      <c r="AF315" s="1098"/>
      <c r="AG315" s="1098"/>
      <c r="AH315" s="1098"/>
      <c r="AI315" s="1098"/>
      <c r="AJ315" s="1098"/>
      <c r="AK315" s="1098"/>
      <c r="BA315" s="61"/>
    </row>
    <row r="316" spans="1:53" ht="12.75">
      <c r="B316" s="58" t="s">
        <v>519</v>
      </c>
      <c r="C316" s="58"/>
      <c r="D316" s="58"/>
      <c r="E316" s="58"/>
      <c r="F316" s="58"/>
      <c r="H316" s="1098"/>
      <c r="I316" s="1098"/>
      <c r="J316" s="1098"/>
      <c r="K316" s="1098"/>
      <c r="L316" s="1098"/>
      <c r="M316" s="1098"/>
      <c r="N316" s="1098"/>
      <c r="O316" s="1098"/>
      <c r="P316" s="1098"/>
      <c r="Q316" s="1098"/>
      <c r="R316" s="1098"/>
      <c r="T316" s="58" t="s">
        <v>81</v>
      </c>
      <c r="V316" s="58"/>
      <c r="W316" s="58"/>
      <c r="X316" s="58"/>
      <c r="Y316" s="58"/>
      <c r="AA316" s="1097" t="s">
        <v>1688</v>
      </c>
      <c r="AB316" s="1098"/>
      <c r="AC316" s="1098"/>
      <c r="AD316" s="1098"/>
      <c r="AE316" s="1098"/>
      <c r="AF316" s="1098"/>
      <c r="AG316" s="1098"/>
      <c r="AH316" s="1098"/>
      <c r="AI316" s="1098"/>
      <c r="AJ316" s="1098"/>
      <c r="AK316" s="1098"/>
      <c r="BA316" s="61"/>
    </row>
    <row r="317" spans="1:53" ht="12.75" customHeight="1">
      <c r="A317" s="39"/>
      <c r="B317" s="58" t="s">
        <v>94</v>
      </c>
      <c r="C317" s="58"/>
      <c r="D317" s="58"/>
      <c r="E317" s="58"/>
      <c r="F317" s="58"/>
      <c r="H317" s="1098"/>
      <c r="I317" s="1098"/>
      <c r="J317" s="1098"/>
      <c r="K317" s="1098"/>
      <c r="L317" s="1098"/>
      <c r="M317" s="1098"/>
      <c r="N317" s="1098"/>
      <c r="O317" s="1098"/>
      <c r="P317" s="1098"/>
      <c r="Q317" s="1098"/>
      <c r="R317" s="1098"/>
      <c r="T317" s="58" t="s">
        <v>94</v>
      </c>
      <c r="V317" s="58"/>
      <c r="W317" s="58"/>
      <c r="X317" s="58"/>
      <c r="Y317" s="58"/>
      <c r="AA317" s="1097" t="s">
        <v>1689</v>
      </c>
      <c r="AB317" s="1098"/>
      <c r="AC317" s="1098"/>
      <c r="AD317" s="1098"/>
      <c r="AE317" s="1098"/>
      <c r="AF317" s="1098"/>
      <c r="AG317" s="1098"/>
      <c r="AH317" s="1098"/>
      <c r="AI317" s="1098"/>
      <c r="AJ317" s="1098"/>
      <c r="AK317" s="1098"/>
      <c r="AL317" s="39"/>
    </row>
    <row r="318" spans="1:53" ht="12.75">
      <c r="A318" s="39"/>
      <c r="B318" s="58" t="s">
        <v>95</v>
      </c>
      <c r="C318" s="58"/>
      <c r="D318" s="58"/>
      <c r="E318" s="58"/>
      <c r="F318" s="58"/>
      <c r="G318" s="58"/>
      <c r="H318" s="1096"/>
      <c r="I318" s="1096"/>
      <c r="J318" s="1096"/>
      <c r="K318" s="1096"/>
      <c r="L318" s="1096"/>
      <c r="M318" s="1096"/>
      <c r="N318" s="7" t="s">
        <v>220</v>
      </c>
      <c r="O318" s="7"/>
      <c r="P318" s="1094"/>
      <c r="Q318" s="1094"/>
      <c r="R318" s="1094"/>
      <c r="S318" s="58"/>
      <c r="T318" s="58" t="s">
        <v>95</v>
      </c>
      <c r="V318" s="58"/>
      <c r="W318" s="58"/>
      <c r="X318" s="58"/>
      <c r="Y318" s="58"/>
      <c r="AA318" s="1095" t="s">
        <v>1690</v>
      </c>
      <c r="AB318" s="1095"/>
      <c r="AC318" s="1095"/>
      <c r="AD318" s="1095"/>
      <c r="AE318" s="1095"/>
      <c r="AF318" s="1095"/>
      <c r="AG318" s="7" t="s">
        <v>220</v>
      </c>
      <c r="AH318" s="7"/>
      <c r="AI318" s="1094"/>
      <c r="AJ318" s="1094"/>
      <c r="AK318" s="1094"/>
      <c r="AL318" s="39"/>
    </row>
    <row r="319" spans="1:53" ht="12.75">
      <c r="A319" s="39"/>
      <c r="B319" s="58" t="s">
        <v>96</v>
      </c>
      <c r="C319" s="58"/>
      <c r="D319" s="58"/>
      <c r="E319" s="58"/>
      <c r="F319" s="58"/>
      <c r="G319" s="58"/>
      <c r="H319" s="1093"/>
      <c r="I319" s="1093"/>
      <c r="J319" s="1093"/>
      <c r="K319" s="1093"/>
      <c r="L319" s="1093"/>
      <c r="M319" s="1093"/>
      <c r="N319" s="60"/>
      <c r="O319" s="60"/>
      <c r="P319" s="62"/>
      <c r="Q319" s="62"/>
      <c r="R319" s="62"/>
      <c r="S319" s="58"/>
      <c r="T319" s="58" t="s">
        <v>96</v>
      </c>
      <c r="V319" s="58"/>
      <c r="W319" s="58"/>
      <c r="X319" s="58"/>
      <c r="Y319" s="58"/>
      <c r="AA319" s="1100" t="s">
        <v>1691</v>
      </c>
      <c r="AB319" s="1100"/>
      <c r="AC319" s="1100"/>
      <c r="AD319" s="1100"/>
      <c r="AE319" s="1100"/>
      <c r="AF319" s="1100"/>
      <c r="AG319" s="60"/>
      <c r="AH319" s="60"/>
      <c r="AI319" s="62"/>
      <c r="AJ319" s="62"/>
      <c r="AK319" s="62"/>
      <c r="AL319" s="39"/>
    </row>
    <row r="320" spans="1:53" ht="12.75">
      <c r="A320" s="39"/>
      <c r="B320" s="58" t="s">
        <v>82</v>
      </c>
      <c r="C320" s="58"/>
      <c r="D320" s="58"/>
      <c r="E320" s="58"/>
      <c r="F320" s="58"/>
      <c r="G320" s="58"/>
      <c r="H320" s="1098"/>
      <c r="I320" s="1098"/>
      <c r="J320" s="1098"/>
      <c r="K320" s="1098"/>
      <c r="L320" s="1098"/>
      <c r="M320" s="1098"/>
      <c r="N320" s="1092"/>
      <c r="O320" s="1092"/>
      <c r="P320" s="1092"/>
      <c r="Q320" s="1092"/>
      <c r="R320" s="1092"/>
      <c r="S320" s="58"/>
      <c r="T320" s="58" t="s">
        <v>82</v>
      </c>
      <c r="V320" s="58"/>
      <c r="W320" s="58"/>
      <c r="X320" s="58"/>
      <c r="Y320" s="58"/>
      <c r="AA320" s="1097" t="s">
        <v>1692</v>
      </c>
      <c r="AB320" s="1098"/>
      <c r="AC320" s="1098"/>
      <c r="AD320" s="1098"/>
      <c r="AE320" s="1098"/>
      <c r="AF320" s="1098"/>
      <c r="AG320" s="1092"/>
      <c r="AH320" s="1092"/>
      <c r="AI320" s="1092"/>
      <c r="AJ320" s="1092"/>
      <c r="AK320" s="1092"/>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2"/>
      <c r="I322" s="1092"/>
      <c r="J322" s="1092"/>
      <c r="K322" s="1092"/>
      <c r="L322" s="1092"/>
      <c r="M322" s="1092"/>
      <c r="N322" s="1092"/>
      <c r="O322" s="1092"/>
      <c r="P322" s="1092"/>
      <c r="Q322" s="1092"/>
      <c r="R322" s="1092"/>
      <c r="T322" s="58" t="s">
        <v>392</v>
      </c>
      <c r="V322" s="58"/>
      <c r="W322" s="58"/>
      <c r="X322" s="58"/>
      <c r="Y322" s="58"/>
      <c r="AA322" s="1092"/>
      <c r="AB322" s="1092"/>
      <c r="AC322" s="1092"/>
      <c r="AD322" s="1092"/>
      <c r="AE322" s="1092"/>
      <c r="AF322" s="1092"/>
      <c r="AG322" s="1092"/>
      <c r="AH322" s="1092"/>
      <c r="AI322" s="1092"/>
      <c r="AJ322" s="1092"/>
      <c r="AK322" s="1092"/>
      <c r="AL322" s="39"/>
    </row>
    <row r="323" spans="1:53" ht="12.75">
      <c r="A323" s="39"/>
      <c r="B323" s="58" t="s">
        <v>518</v>
      </c>
      <c r="C323" s="58"/>
      <c r="D323" s="58"/>
      <c r="E323" s="58"/>
      <c r="F323" s="58"/>
      <c r="H323" s="1098"/>
      <c r="I323" s="1098"/>
      <c r="J323" s="1098"/>
      <c r="K323" s="1098"/>
      <c r="L323" s="1098"/>
      <c r="M323" s="1098"/>
      <c r="N323" s="1098"/>
      <c r="O323" s="1098"/>
      <c r="P323" s="1098"/>
      <c r="Q323" s="1098"/>
      <c r="R323" s="1098"/>
      <c r="T323" s="58" t="s">
        <v>518</v>
      </c>
      <c r="V323" s="58"/>
      <c r="W323" s="58"/>
      <c r="X323" s="58"/>
      <c r="Y323" s="58"/>
      <c r="AA323" s="1098"/>
      <c r="AB323" s="1098"/>
      <c r="AC323" s="1098"/>
      <c r="AD323" s="1098"/>
      <c r="AE323" s="1098"/>
      <c r="AF323" s="1098"/>
      <c r="AG323" s="1098"/>
      <c r="AH323" s="1098"/>
      <c r="AI323" s="1098"/>
      <c r="AJ323" s="1098"/>
      <c r="AK323" s="1098"/>
      <c r="AL323" s="39"/>
    </row>
    <row r="324" spans="1:53" ht="12.75" customHeight="1">
      <c r="A324" s="39"/>
      <c r="B324" s="58" t="s">
        <v>519</v>
      </c>
      <c r="C324" s="58"/>
      <c r="D324" s="58"/>
      <c r="E324" s="58"/>
      <c r="F324" s="58"/>
      <c r="H324" s="1098"/>
      <c r="I324" s="1098"/>
      <c r="J324" s="1098"/>
      <c r="K324" s="1098"/>
      <c r="L324" s="1098"/>
      <c r="M324" s="1098"/>
      <c r="N324" s="1098"/>
      <c r="O324" s="1098"/>
      <c r="P324" s="1098"/>
      <c r="Q324" s="1098"/>
      <c r="R324" s="1098"/>
      <c r="T324" s="58" t="s">
        <v>81</v>
      </c>
      <c r="V324" s="58"/>
      <c r="W324" s="58"/>
      <c r="X324" s="58"/>
      <c r="Y324" s="58"/>
      <c r="AA324" s="1098"/>
      <c r="AB324" s="1098"/>
      <c r="AC324" s="1098"/>
      <c r="AD324" s="1098"/>
      <c r="AE324" s="1098"/>
      <c r="AF324" s="1098"/>
      <c r="AG324" s="1098"/>
      <c r="AH324" s="1098"/>
      <c r="AI324" s="1098"/>
      <c r="AJ324" s="1098"/>
      <c r="AK324" s="1098"/>
      <c r="AL324" s="39"/>
    </row>
    <row r="325" spans="1:53" ht="12.75">
      <c r="A325" s="39"/>
      <c r="B325" s="58" t="s">
        <v>94</v>
      </c>
      <c r="C325" s="58"/>
      <c r="D325" s="58"/>
      <c r="E325" s="58"/>
      <c r="F325" s="58"/>
      <c r="H325" s="1098"/>
      <c r="I325" s="1098"/>
      <c r="J325" s="1098"/>
      <c r="K325" s="1098"/>
      <c r="L325" s="1098"/>
      <c r="M325" s="1098"/>
      <c r="N325" s="1098"/>
      <c r="O325" s="1098"/>
      <c r="P325" s="1098"/>
      <c r="Q325" s="1098"/>
      <c r="R325" s="1098"/>
      <c r="T325" s="58" t="s">
        <v>94</v>
      </c>
      <c r="V325" s="58"/>
      <c r="W325" s="58"/>
      <c r="X325" s="58"/>
      <c r="Y325" s="58"/>
      <c r="AA325" s="1098"/>
      <c r="AB325" s="1098"/>
      <c r="AC325" s="1098"/>
      <c r="AD325" s="1098"/>
      <c r="AE325" s="1098"/>
      <c r="AF325" s="1098"/>
      <c r="AG325" s="1098"/>
      <c r="AH325" s="1098"/>
      <c r="AI325" s="1098"/>
      <c r="AJ325" s="1098"/>
      <c r="AK325" s="1098"/>
      <c r="AL325" s="39"/>
    </row>
    <row r="326" spans="1:53" ht="12.75">
      <c r="A326" s="39"/>
      <c r="B326" s="58" t="s">
        <v>95</v>
      </c>
      <c r="C326" s="58"/>
      <c r="D326" s="58"/>
      <c r="E326" s="58"/>
      <c r="F326" s="58"/>
      <c r="G326" s="58"/>
      <c r="H326" s="1096"/>
      <c r="I326" s="1096"/>
      <c r="J326" s="1096"/>
      <c r="K326" s="1096"/>
      <c r="L326" s="1096"/>
      <c r="M326" s="1096"/>
      <c r="N326" s="7" t="s">
        <v>220</v>
      </c>
      <c r="O326" s="7"/>
      <c r="P326" s="1094"/>
      <c r="Q326" s="1094"/>
      <c r="R326" s="1094"/>
      <c r="S326" s="58"/>
      <c r="T326" s="58" t="s">
        <v>95</v>
      </c>
      <c r="V326" s="58"/>
      <c r="W326" s="58"/>
      <c r="X326" s="58"/>
      <c r="Y326" s="58"/>
      <c r="AA326" s="1096"/>
      <c r="AB326" s="1096"/>
      <c r="AC326" s="1096"/>
      <c r="AD326" s="1096"/>
      <c r="AE326" s="1096"/>
      <c r="AF326" s="1096"/>
      <c r="AG326" s="7" t="s">
        <v>220</v>
      </c>
      <c r="AH326" s="7"/>
      <c r="AI326" s="1094"/>
      <c r="AJ326" s="1094"/>
      <c r="AK326" s="1094"/>
      <c r="AL326" s="39"/>
    </row>
    <row r="327" spans="1:53" ht="12.75" customHeight="1">
      <c r="A327" s="39"/>
      <c r="B327" s="58" t="s">
        <v>96</v>
      </c>
      <c r="C327" s="58"/>
      <c r="D327" s="58"/>
      <c r="E327" s="58"/>
      <c r="F327" s="58"/>
      <c r="G327" s="58"/>
      <c r="H327" s="1093"/>
      <c r="I327" s="1093"/>
      <c r="J327" s="1093"/>
      <c r="K327" s="1093"/>
      <c r="L327" s="1093"/>
      <c r="M327" s="1093"/>
      <c r="N327" s="60"/>
      <c r="O327" s="60"/>
      <c r="P327" s="62"/>
      <c r="Q327" s="62"/>
      <c r="R327" s="62"/>
      <c r="S327" s="58"/>
      <c r="T327" s="58" t="s">
        <v>96</v>
      </c>
      <c r="V327" s="58"/>
      <c r="W327" s="58"/>
      <c r="X327" s="58"/>
      <c r="Y327" s="58"/>
      <c r="AA327" s="1093"/>
      <c r="AB327" s="1093"/>
      <c r="AC327" s="1093"/>
      <c r="AD327" s="1093"/>
      <c r="AE327" s="1093"/>
      <c r="AF327" s="1093"/>
      <c r="AG327" s="60"/>
      <c r="AH327" s="60"/>
      <c r="AI327" s="62"/>
      <c r="AJ327" s="62"/>
      <c r="AK327" s="62"/>
      <c r="AL327" s="39"/>
    </row>
    <row r="328" spans="1:53" ht="12.75" customHeight="1">
      <c r="A328" s="39"/>
      <c r="B328" s="58" t="s">
        <v>82</v>
      </c>
      <c r="C328" s="58"/>
      <c r="D328" s="58"/>
      <c r="E328" s="58"/>
      <c r="F328" s="58"/>
      <c r="G328" s="58"/>
      <c r="H328" s="1098"/>
      <c r="I328" s="1098"/>
      <c r="J328" s="1098"/>
      <c r="K328" s="1098"/>
      <c r="L328" s="1098"/>
      <c r="M328" s="1098"/>
      <c r="N328" s="1092"/>
      <c r="O328" s="1092"/>
      <c r="P328" s="1092"/>
      <c r="Q328" s="1092"/>
      <c r="R328" s="1092"/>
      <c r="S328" s="58"/>
      <c r="T328" s="58" t="s">
        <v>82</v>
      </c>
      <c r="V328" s="58"/>
      <c r="W328" s="58"/>
      <c r="X328" s="58"/>
      <c r="Y328" s="58"/>
      <c r="AA328" s="1098"/>
      <c r="AB328" s="1098"/>
      <c r="AC328" s="1098"/>
      <c r="AD328" s="1098"/>
      <c r="AE328" s="1098"/>
      <c r="AF328" s="1098"/>
      <c r="AG328" s="1092"/>
      <c r="AH328" s="1092"/>
      <c r="AI328" s="1092"/>
      <c r="AJ328" s="1092"/>
      <c r="AK328" s="1092"/>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2" t="s">
        <v>1772</v>
      </c>
      <c r="I330" s="1092"/>
      <c r="J330" s="1092"/>
      <c r="K330" s="1092"/>
      <c r="L330" s="1092"/>
      <c r="M330" s="1092"/>
      <c r="N330" s="1092"/>
      <c r="O330" s="1092"/>
      <c r="P330" s="1092"/>
      <c r="Q330" s="1092"/>
      <c r="R330" s="1092"/>
      <c r="T330" s="422" t="s">
        <v>982</v>
      </c>
      <c r="V330" s="58"/>
      <c r="W330" s="58"/>
      <c r="X330" s="58"/>
      <c r="Y330" s="58"/>
      <c r="AA330" s="1099" t="s">
        <v>1693</v>
      </c>
      <c r="AB330" s="1092"/>
      <c r="AC330" s="1092"/>
      <c r="AD330" s="1092"/>
      <c r="AE330" s="1092"/>
      <c r="AF330" s="1092"/>
      <c r="AG330" s="1092"/>
      <c r="AH330" s="1092"/>
      <c r="AI330" s="1092"/>
      <c r="AJ330" s="1092"/>
      <c r="AK330" s="1092"/>
      <c r="AL330" s="39"/>
    </row>
    <row r="331" spans="1:53" ht="12.75" customHeight="1">
      <c r="B331" s="58" t="s">
        <v>518</v>
      </c>
      <c r="C331" s="248"/>
      <c r="D331" s="248"/>
      <c r="E331" s="248"/>
      <c r="F331" s="248"/>
      <c r="G331" s="3"/>
      <c r="H331" s="1098" t="s">
        <v>1773</v>
      </c>
      <c r="I331" s="1098"/>
      <c r="J331" s="1098"/>
      <c r="K331" s="1098"/>
      <c r="L331" s="1098"/>
      <c r="M331" s="1098"/>
      <c r="N331" s="1098"/>
      <c r="O331" s="1098"/>
      <c r="P331" s="1098"/>
      <c r="Q331" s="1098"/>
      <c r="R331" s="1098"/>
      <c r="T331" s="58" t="s">
        <v>518</v>
      </c>
      <c r="V331" s="58"/>
      <c r="W331" s="58"/>
      <c r="X331" s="58"/>
      <c r="Y331" s="58"/>
      <c r="AA331" s="1097" t="s">
        <v>1648</v>
      </c>
      <c r="AB331" s="1098"/>
      <c r="AC331" s="1098"/>
      <c r="AD331" s="1098"/>
      <c r="AE331" s="1098"/>
      <c r="AF331" s="1098"/>
      <c r="AG331" s="1098"/>
      <c r="AH331" s="1098"/>
      <c r="AI331" s="1098"/>
      <c r="AJ331" s="1098"/>
      <c r="AK331" s="1098"/>
      <c r="AL331" s="39"/>
    </row>
    <row r="332" spans="1:53" ht="12.75" customHeight="1">
      <c r="B332" s="58" t="s">
        <v>81</v>
      </c>
      <c r="C332" s="248"/>
      <c r="D332" s="248"/>
      <c r="E332" s="248"/>
      <c r="F332" s="248"/>
      <c r="G332" s="3"/>
      <c r="H332" s="1098" t="s">
        <v>1774</v>
      </c>
      <c r="I332" s="1098"/>
      <c r="J332" s="1098"/>
      <c r="K332" s="1098"/>
      <c r="L332" s="1098"/>
      <c r="M332" s="1098"/>
      <c r="N332" s="1098"/>
      <c r="O332" s="1098"/>
      <c r="P332" s="1098"/>
      <c r="Q332" s="1098"/>
      <c r="R332" s="1098"/>
      <c r="T332" s="58" t="s">
        <v>81</v>
      </c>
      <c r="V332" s="58"/>
      <c r="W332" s="58"/>
      <c r="X332" s="58"/>
      <c r="Y332" s="58"/>
      <c r="AA332" s="1097" t="s">
        <v>1659</v>
      </c>
      <c r="AB332" s="1098"/>
      <c r="AC332" s="1098"/>
      <c r="AD332" s="1098"/>
      <c r="AE332" s="1098"/>
      <c r="AF332" s="1098"/>
      <c r="AG332" s="1098"/>
      <c r="AH332" s="1098"/>
      <c r="AI332" s="1098"/>
      <c r="AJ332" s="1098"/>
      <c r="AK332" s="1098"/>
      <c r="AL332" s="39"/>
    </row>
    <row r="333" spans="1:53" ht="12.75">
      <c r="A333" s="39"/>
      <c r="B333" s="58" t="s">
        <v>94</v>
      </c>
      <c r="C333" s="248"/>
      <c r="D333" s="248"/>
      <c r="E333" s="248"/>
      <c r="F333" s="248"/>
      <c r="G333" s="248"/>
      <c r="H333" s="1098" t="s">
        <v>1775</v>
      </c>
      <c r="I333" s="1098"/>
      <c r="J333" s="1098"/>
      <c r="K333" s="1098"/>
      <c r="L333" s="1098"/>
      <c r="M333" s="1098"/>
      <c r="N333" s="1098"/>
      <c r="O333" s="1098"/>
      <c r="P333" s="1098"/>
      <c r="Q333" s="1098"/>
      <c r="R333" s="1098"/>
      <c r="T333" s="58" t="s">
        <v>94</v>
      </c>
      <c r="V333" s="58"/>
      <c r="W333" s="58"/>
      <c r="X333" s="58"/>
      <c r="Y333" s="58"/>
      <c r="AA333" s="1097" t="s">
        <v>1694</v>
      </c>
      <c r="AB333" s="1098"/>
      <c r="AC333" s="1098"/>
      <c r="AD333" s="1098"/>
      <c r="AE333" s="1098"/>
      <c r="AF333" s="1098"/>
      <c r="AG333" s="1098"/>
      <c r="AH333" s="1098"/>
      <c r="AI333" s="1098"/>
      <c r="AJ333" s="1098"/>
      <c r="AK333" s="1098"/>
      <c r="AL333" s="39"/>
    </row>
    <row r="334" spans="1:53" ht="12.75">
      <c r="A334" s="39"/>
      <c r="B334" s="58" t="s">
        <v>95</v>
      </c>
      <c r="C334" s="248"/>
      <c r="D334" s="248"/>
      <c r="E334" s="248"/>
      <c r="F334" s="248"/>
      <c r="G334" s="248"/>
      <c r="H334" s="1095" t="s">
        <v>1776</v>
      </c>
      <c r="I334" s="1096"/>
      <c r="J334" s="1096"/>
      <c r="K334" s="1096"/>
      <c r="L334" s="1096"/>
      <c r="M334" s="1096"/>
      <c r="N334" s="7" t="s">
        <v>220</v>
      </c>
      <c r="O334" s="7"/>
      <c r="P334" s="1094"/>
      <c r="Q334" s="1094"/>
      <c r="R334" s="1094"/>
      <c r="S334" s="58"/>
      <c r="T334" s="58" t="s">
        <v>95</v>
      </c>
      <c r="V334" s="58"/>
      <c r="W334" s="58"/>
      <c r="X334" s="58"/>
      <c r="Y334" s="58"/>
      <c r="AA334" s="1095" t="s">
        <v>1652</v>
      </c>
      <c r="AB334" s="1095"/>
      <c r="AC334" s="1095"/>
      <c r="AD334" s="1095"/>
      <c r="AE334" s="1095"/>
      <c r="AF334" s="1095"/>
      <c r="AG334" s="7" t="s">
        <v>220</v>
      </c>
      <c r="AH334" s="7"/>
      <c r="AI334" s="1094"/>
      <c r="AJ334" s="1094"/>
      <c r="AK334" s="1094"/>
      <c r="AL334" s="39"/>
    </row>
    <row r="335" spans="1:53" ht="12.75" customHeight="1">
      <c r="A335" s="39"/>
      <c r="B335" s="58" t="s">
        <v>96</v>
      </c>
      <c r="C335" s="248"/>
      <c r="D335" s="248"/>
      <c r="E335" s="248"/>
      <c r="F335" s="248"/>
      <c r="G335" s="248"/>
      <c r="H335" s="1093"/>
      <c r="I335" s="1093"/>
      <c r="J335" s="1093"/>
      <c r="K335" s="1093"/>
      <c r="L335" s="1093"/>
      <c r="M335" s="1093"/>
      <c r="N335" s="60"/>
      <c r="O335" s="60"/>
      <c r="P335" s="62"/>
      <c r="Q335" s="62"/>
      <c r="R335" s="62"/>
      <c r="S335" s="58"/>
      <c r="T335" s="58" t="s">
        <v>96</v>
      </c>
      <c r="V335" s="58"/>
      <c r="W335" s="58"/>
      <c r="X335" s="58"/>
      <c r="Y335" s="58"/>
      <c r="AA335" s="1100" t="s">
        <v>1653</v>
      </c>
      <c r="AB335" s="1100"/>
      <c r="AC335" s="1100"/>
      <c r="AD335" s="1100"/>
      <c r="AE335" s="1100"/>
      <c r="AF335" s="1100"/>
      <c r="AG335" s="60"/>
      <c r="AH335" s="60"/>
      <c r="AI335" s="62"/>
      <c r="AJ335" s="62"/>
      <c r="AK335" s="62"/>
      <c r="AL335" s="39"/>
    </row>
    <row r="336" spans="1:53" ht="12.75">
      <c r="A336" s="39"/>
      <c r="B336" s="58" t="s">
        <v>82</v>
      </c>
      <c r="C336" s="245"/>
      <c r="D336" s="245"/>
      <c r="E336" s="245"/>
      <c r="F336" s="245"/>
      <c r="G336" s="245"/>
      <c r="H336" s="1098" t="s">
        <v>1777</v>
      </c>
      <c r="I336" s="1098"/>
      <c r="J336" s="1098"/>
      <c r="K336" s="1098"/>
      <c r="L336" s="1098"/>
      <c r="M336" s="1098"/>
      <c r="N336" s="1092"/>
      <c r="O336" s="1092"/>
      <c r="P336" s="1092"/>
      <c r="Q336" s="1092"/>
      <c r="R336" s="1092"/>
      <c r="S336" s="58"/>
      <c r="T336" s="58" t="s">
        <v>82</v>
      </c>
      <c r="V336" s="58"/>
      <c r="W336" s="58"/>
      <c r="X336" s="58"/>
      <c r="Y336" s="58"/>
      <c r="AA336" s="1097" t="s">
        <v>1695</v>
      </c>
      <c r="AB336" s="1098"/>
      <c r="AC336" s="1098"/>
      <c r="AD336" s="1098"/>
      <c r="AE336" s="1098"/>
      <c r="AF336" s="1098"/>
      <c r="AG336" s="1092"/>
      <c r="AH336" s="1092"/>
      <c r="AI336" s="1092"/>
      <c r="AJ336" s="1092"/>
      <c r="AK336" s="1092"/>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92"/>
      <c r="Q338" s="1092"/>
      <c r="R338" s="1092"/>
      <c r="S338" s="1092"/>
      <c r="T338" s="1092"/>
      <c r="U338" s="1092"/>
      <c r="V338" s="1092"/>
      <c r="W338" s="1092"/>
      <c r="X338" s="1092"/>
      <c r="Y338" s="1092"/>
      <c r="Z338" s="1092"/>
      <c r="AA338" s="1092"/>
      <c r="AB338" s="1092"/>
      <c r="AC338" s="1092"/>
      <c r="AD338" s="1092"/>
      <c r="AE338" s="1092"/>
      <c r="AF338" s="88"/>
      <c r="AG338" s="88"/>
      <c r="AH338" s="88"/>
      <c r="AI338" s="88"/>
      <c r="AJ338" s="88"/>
      <c r="AK338" s="88"/>
      <c r="AL338" s="39"/>
      <c r="BA338" s="12" t="s">
        <v>592</v>
      </c>
    </row>
    <row r="339" spans="1:53" ht="12.75">
      <c r="A339" s="3"/>
      <c r="B339" s="60"/>
      <c r="C339" s="60"/>
      <c r="D339" s="60"/>
      <c r="E339" s="60"/>
      <c r="F339" s="60"/>
      <c r="G339" s="3"/>
      <c r="H339" s="88"/>
      <c r="I339" s="7" t="s">
        <v>518</v>
      </c>
      <c r="P339" s="1098"/>
      <c r="Q339" s="1098"/>
      <c r="R339" s="1098"/>
      <c r="S339" s="1098"/>
      <c r="T339" s="1098"/>
      <c r="U339" s="1098"/>
      <c r="V339" s="1098"/>
      <c r="W339" s="1098"/>
      <c r="X339" s="1098"/>
      <c r="Y339" s="1098"/>
      <c r="Z339" s="1098"/>
      <c r="AA339" s="1098"/>
      <c r="AB339" s="1098"/>
      <c r="AC339" s="1098"/>
      <c r="AD339" s="1098"/>
      <c r="AE339" s="1098"/>
      <c r="AF339" s="88"/>
      <c r="AG339" s="88"/>
      <c r="AH339" s="88"/>
      <c r="AI339" s="88"/>
      <c r="AJ339" s="88"/>
      <c r="AK339" s="88"/>
      <c r="AL339" s="39"/>
    </row>
    <row r="340" spans="1:53" ht="12.75">
      <c r="A340" s="3"/>
      <c r="B340" s="60"/>
      <c r="C340" s="60"/>
      <c r="D340" s="60"/>
      <c r="E340" s="60"/>
      <c r="F340" s="60"/>
      <c r="G340" s="3"/>
      <c r="H340" s="88"/>
      <c r="I340" s="7" t="s">
        <v>81</v>
      </c>
      <c r="P340" s="1098"/>
      <c r="Q340" s="1098"/>
      <c r="R340" s="1098"/>
      <c r="S340" s="1098"/>
      <c r="T340" s="1098"/>
      <c r="U340" s="1098"/>
      <c r="V340" s="1098"/>
      <c r="W340" s="1098"/>
      <c r="X340" s="1098"/>
      <c r="Y340" s="1098"/>
      <c r="Z340" s="1098"/>
      <c r="AA340" s="1098"/>
      <c r="AB340" s="1098"/>
      <c r="AC340" s="1098"/>
      <c r="AD340" s="1098"/>
      <c r="AE340" s="1098"/>
      <c r="AF340" s="88"/>
      <c r="AG340" s="88"/>
      <c r="AH340" s="88"/>
      <c r="AI340" s="88"/>
      <c r="AJ340" s="88"/>
      <c r="AK340" s="88"/>
      <c r="AL340" s="39"/>
    </row>
    <row r="341" spans="1:53" ht="12.75" customHeight="1">
      <c r="A341" s="3"/>
      <c r="B341" s="60"/>
      <c r="C341" s="60"/>
      <c r="D341" s="60"/>
      <c r="E341" s="60"/>
      <c r="F341" s="60"/>
      <c r="G341" s="60"/>
      <c r="H341" s="88"/>
      <c r="I341" s="7" t="s">
        <v>94</v>
      </c>
      <c r="P341" s="1098"/>
      <c r="Q341" s="1098"/>
      <c r="R341" s="1098"/>
      <c r="S341" s="1098"/>
      <c r="T341" s="1098"/>
      <c r="U341" s="1098"/>
      <c r="V341" s="1098"/>
      <c r="W341" s="1098"/>
      <c r="X341" s="1098"/>
      <c r="Y341" s="1098"/>
      <c r="Z341" s="1098"/>
      <c r="AA341" s="1098"/>
      <c r="AB341" s="1098"/>
      <c r="AC341" s="1098"/>
      <c r="AD341" s="1098"/>
      <c r="AE341" s="1098"/>
      <c r="AF341" s="88"/>
      <c r="AG341" s="88"/>
      <c r="AH341" s="88"/>
      <c r="AI341" s="88"/>
      <c r="AJ341" s="88"/>
      <c r="AK341" s="88"/>
      <c r="AL341" s="39"/>
    </row>
    <row r="342" spans="1:53" ht="12.75">
      <c r="A342" s="3"/>
      <c r="B342" s="60"/>
      <c r="C342" s="60"/>
      <c r="D342" s="60"/>
      <c r="E342" s="60"/>
      <c r="F342" s="60"/>
      <c r="G342" s="60"/>
      <c r="H342" s="482"/>
      <c r="I342" s="7" t="s">
        <v>95</v>
      </c>
      <c r="P342" s="1093"/>
      <c r="Q342" s="1093"/>
      <c r="R342" s="1093"/>
      <c r="S342" s="1093"/>
      <c r="T342" s="1093"/>
      <c r="U342" s="1093"/>
      <c r="V342" s="1093"/>
      <c r="W342" s="1093"/>
      <c r="X342" s="1093"/>
      <c r="Y342" s="1093"/>
      <c r="Z342" s="1093"/>
      <c r="AA342" s="7" t="s">
        <v>220</v>
      </c>
      <c r="AB342" s="7"/>
      <c r="AC342" s="1113"/>
      <c r="AD342" s="1113"/>
      <c r="AE342" s="1113"/>
      <c r="AF342" s="482"/>
      <c r="AG342" s="60"/>
      <c r="AH342" s="60"/>
      <c r="AI342" s="423"/>
      <c r="AJ342" s="423"/>
      <c r="AK342" s="423"/>
      <c r="AL342" s="39"/>
    </row>
    <row r="343" spans="1:53" ht="12.75" customHeight="1">
      <c r="A343" s="3"/>
      <c r="B343" s="60"/>
      <c r="C343" s="60"/>
      <c r="D343" s="60"/>
      <c r="E343" s="60"/>
      <c r="F343" s="60"/>
      <c r="G343" s="60"/>
      <c r="H343" s="482"/>
      <c r="I343" s="7" t="s">
        <v>96</v>
      </c>
      <c r="P343" s="1093"/>
      <c r="Q343" s="1093"/>
      <c r="R343" s="1093"/>
      <c r="S343" s="1093"/>
      <c r="T343" s="1093"/>
      <c r="U343" s="1093"/>
      <c r="V343" s="1093"/>
      <c r="W343" s="1093"/>
      <c r="X343" s="1093"/>
      <c r="Y343" s="1093"/>
      <c r="Z343" s="1093"/>
      <c r="AF343" s="482"/>
      <c r="AG343" s="60"/>
      <c r="AH343" s="60"/>
      <c r="AI343" s="62"/>
      <c r="AJ343" s="62"/>
      <c r="AK343" s="62"/>
      <c r="AL343" s="39"/>
    </row>
    <row r="344" spans="1:53" ht="12.75">
      <c r="A344" s="3"/>
      <c r="B344" s="60"/>
      <c r="C344" s="423"/>
      <c r="D344" s="423"/>
      <c r="E344" s="423"/>
      <c r="F344" s="423"/>
      <c r="G344" s="423"/>
      <c r="H344" s="88"/>
      <c r="I344" s="7" t="s">
        <v>82</v>
      </c>
      <c r="P344" s="1092"/>
      <c r="Q344" s="1092"/>
      <c r="R344" s="1092"/>
      <c r="S344" s="1092"/>
      <c r="T344" s="1092"/>
      <c r="U344" s="1092"/>
      <c r="V344" s="1092"/>
      <c r="W344" s="1092"/>
      <c r="X344" s="1092"/>
      <c r="Y344" s="1092"/>
      <c r="Z344" s="1092"/>
      <c r="AA344" s="1092"/>
      <c r="AB344" s="1092"/>
      <c r="AC344" s="1092"/>
      <c r="AD344" s="1092"/>
      <c r="AE344" s="1092"/>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01" t="s">
        <v>589</v>
      </c>
      <c r="B346" s="1101"/>
      <c r="C346" s="1101"/>
      <c r="D346" s="1101"/>
      <c r="E346" s="1101"/>
      <c r="F346" s="1101"/>
      <c r="G346" s="1101"/>
      <c r="H346" s="1101"/>
      <c r="I346" s="1101"/>
      <c r="J346" s="1101"/>
      <c r="K346" s="1101"/>
      <c r="L346" s="1101"/>
      <c r="M346" s="1101"/>
      <c r="N346" s="1101"/>
      <c r="O346" s="1101"/>
      <c r="P346" s="1101"/>
      <c r="Q346" s="1101"/>
      <c r="R346" s="1101"/>
      <c r="S346" s="1101"/>
      <c r="T346" s="1101"/>
      <c r="U346" s="1101"/>
      <c r="V346" s="1101"/>
      <c r="W346" s="1101"/>
      <c r="X346" s="1101"/>
      <c r="Y346" s="1101"/>
      <c r="Z346" s="1101"/>
      <c r="AA346" s="1101"/>
      <c r="AB346" s="1101"/>
      <c r="AC346" s="1101"/>
      <c r="AD346" s="1101"/>
      <c r="AE346" s="1101"/>
      <c r="AF346" s="1101"/>
      <c r="AG346" s="1101"/>
      <c r="AH346" s="1101"/>
      <c r="AI346" s="1101"/>
      <c r="AJ346" s="1101"/>
      <c r="AK346" s="1101"/>
      <c r="AL346" s="1101"/>
    </row>
    <row r="347" spans="1:53" ht="12.75" customHeight="1" thickBot="1">
      <c r="A347" s="1102"/>
      <c r="B347" s="1102"/>
      <c r="C347" s="1102"/>
      <c r="D347" s="1102"/>
      <c r="E347" s="1102"/>
      <c r="F347" s="1102"/>
      <c r="G347" s="1102"/>
      <c r="H347" s="1102"/>
      <c r="I347" s="1102"/>
      <c r="J347" s="1102"/>
      <c r="K347" s="1102"/>
      <c r="L347" s="1102"/>
      <c r="M347" s="1102"/>
      <c r="N347" s="1102"/>
      <c r="O347" s="1102"/>
      <c r="P347" s="1102"/>
      <c r="Q347" s="1102"/>
      <c r="R347" s="1102"/>
      <c r="S347" s="1102"/>
      <c r="T347" s="1102"/>
      <c r="U347" s="1102"/>
      <c r="V347" s="1102"/>
      <c r="W347" s="1102"/>
      <c r="X347" s="1102"/>
      <c r="Y347" s="1102"/>
      <c r="Z347" s="1102"/>
      <c r="AA347" s="1102"/>
      <c r="AB347" s="1102"/>
      <c r="AC347" s="1102"/>
      <c r="AD347" s="1102"/>
      <c r="AE347" s="1102"/>
      <c r="AF347" s="1102"/>
      <c r="AG347" s="1102"/>
      <c r="AH347" s="1102"/>
      <c r="AI347" s="1102"/>
      <c r="AJ347" s="1102"/>
      <c r="AK347" s="1102"/>
      <c r="AL347" s="1102"/>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14" t="s">
        <v>592</v>
      </c>
      <c r="N350" s="1114"/>
      <c r="P350" s="12" t="s">
        <v>599</v>
      </c>
      <c r="AJ350" s="1114" t="s">
        <v>592</v>
      </c>
      <c r="AK350" s="1114"/>
    </row>
    <row r="351" spans="1:53" ht="12.75" customHeight="1">
      <c r="D351" s="7" t="s">
        <v>956</v>
      </c>
      <c r="R351" s="12" t="s">
        <v>600</v>
      </c>
      <c r="AJ351" s="1114" t="s">
        <v>723</v>
      </c>
      <c r="AK351" s="1114"/>
    </row>
    <row r="352" spans="1:53" ht="12.75" customHeight="1">
      <c r="D352" s="12" t="s">
        <v>766</v>
      </c>
      <c r="M352" s="1114" t="s">
        <v>642</v>
      </c>
      <c r="N352" s="1114"/>
      <c r="P352" s="7" t="s">
        <v>953</v>
      </c>
      <c r="AJ352" s="1114" t="s">
        <v>642</v>
      </c>
      <c r="AK352" s="1114"/>
    </row>
    <row r="353" spans="1:34" ht="12.75" customHeight="1">
      <c r="D353" s="12" t="s">
        <v>767</v>
      </c>
      <c r="M353" s="1114" t="s">
        <v>642</v>
      </c>
      <c r="N353" s="1114"/>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4" t="s">
        <v>642</v>
      </c>
      <c r="O358" s="1114"/>
      <c r="P358" s="69"/>
      <c r="Q358" s="69"/>
      <c r="R358" s="69"/>
      <c r="S358" s="69"/>
      <c r="T358" s="69"/>
      <c r="U358" s="69"/>
      <c r="V358" s="69"/>
      <c r="W358" s="69"/>
      <c r="X358" s="69"/>
      <c r="Y358" s="70"/>
      <c r="Z358" s="70"/>
      <c r="AC358" s="69"/>
      <c r="AD358" s="69"/>
      <c r="AE358" s="69"/>
    </row>
    <row r="359" spans="1:34" ht="12.75" customHeight="1">
      <c r="E359" s="12" t="s">
        <v>395</v>
      </c>
      <c r="Y359" s="1114" t="s">
        <v>642</v>
      </c>
      <c r="Z359" s="1114"/>
    </row>
    <row r="360" spans="1:34" ht="12.75" customHeight="1">
      <c r="D360" s="7" t="s">
        <v>1093</v>
      </c>
      <c r="Q360" s="1092" t="s">
        <v>642</v>
      </c>
      <c r="R360" s="1092"/>
      <c r="S360" s="1092"/>
      <c r="T360" s="1092"/>
      <c r="U360" s="1092"/>
      <c r="V360" s="1092"/>
      <c r="W360" s="1092"/>
      <c r="X360" s="1092"/>
      <c r="Y360" s="1092"/>
      <c r="Z360" s="1092"/>
      <c r="AA360" s="1092"/>
      <c r="AB360" s="1092"/>
      <c r="AC360" s="1092"/>
      <c r="AD360" s="1092"/>
      <c r="AE360" s="1092"/>
      <c r="AF360" s="1092"/>
      <c r="AG360" s="1092"/>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4" t="s">
        <v>642</v>
      </c>
      <c r="K362" s="1114"/>
      <c r="L362" s="69"/>
      <c r="M362" s="69"/>
      <c r="N362" s="69"/>
      <c r="O362" s="69"/>
      <c r="P362" s="69"/>
      <c r="Q362" s="69"/>
      <c r="R362" s="69"/>
      <c r="S362" s="69"/>
      <c r="T362" s="69"/>
      <c r="U362" s="69"/>
      <c r="V362" s="69"/>
      <c r="W362" s="69"/>
      <c r="X362" s="69"/>
      <c r="Y362" s="69"/>
      <c r="Z362" s="69"/>
      <c r="AC362" s="69"/>
      <c r="AD362" s="69"/>
      <c r="AE362" s="69"/>
    </row>
    <row r="363" spans="1:34" ht="12.75" customHeight="1">
      <c r="E363" s="1555" t="s">
        <v>768</v>
      </c>
      <c r="F363" s="1555"/>
      <c r="G363" s="1555"/>
      <c r="H363" s="1555"/>
      <c r="I363" s="1555"/>
      <c r="J363" s="1555"/>
      <c r="K363" s="1555"/>
      <c r="L363" s="1555"/>
      <c r="M363" s="1555"/>
      <c r="N363" s="1555"/>
      <c r="O363" s="1555"/>
      <c r="P363" s="1555"/>
      <c r="Q363" s="1555"/>
      <c r="R363" s="1555"/>
      <c r="S363" s="1555"/>
      <c r="T363" s="1555"/>
      <c r="U363" s="1555"/>
      <c r="V363" s="1555"/>
      <c r="W363" s="1555"/>
      <c r="X363" s="1555"/>
      <c r="Y363" s="1555"/>
      <c r="Z363" s="1555"/>
      <c r="AA363" s="1555"/>
      <c r="AB363" s="1555"/>
      <c r="AC363" s="1555"/>
      <c r="AD363" s="1555"/>
      <c r="AE363" s="1555"/>
      <c r="AF363" s="1555"/>
      <c r="AG363" s="1555"/>
      <c r="AH363" s="1555"/>
    </row>
    <row r="364" spans="1:34" ht="12.75" customHeight="1">
      <c r="E364" s="1555"/>
      <c r="F364" s="1555"/>
      <c r="G364" s="1555"/>
      <c r="H364" s="1555"/>
      <c r="I364" s="1555"/>
      <c r="J364" s="1555"/>
      <c r="K364" s="1555"/>
      <c r="L364" s="1555"/>
      <c r="M364" s="1555"/>
      <c r="N364" s="1555"/>
      <c r="O364" s="1555"/>
      <c r="P364" s="1555"/>
      <c r="Q364" s="1555"/>
      <c r="R364" s="1555"/>
      <c r="S364" s="1555"/>
      <c r="T364" s="1555"/>
      <c r="U364" s="1555"/>
      <c r="V364" s="1555"/>
      <c r="W364" s="1555"/>
      <c r="X364" s="1555"/>
      <c r="Y364" s="1555"/>
      <c r="Z364" s="1555"/>
      <c r="AA364" s="1555"/>
      <c r="AB364" s="1555"/>
      <c r="AC364" s="1555"/>
      <c r="AD364" s="1555"/>
      <c r="AE364" s="1555"/>
      <c r="AF364" s="1555"/>
      <c r="AG364" s="1555"/>
      <c r="AH364" s="1555"/>
    </row>
    <row r="365" spans="1:34" ht="12.75" customHeight="1">
      <c r="E365" s="7" t="s">
        <v>493</v>
      </c>
      <c r="F365" s="7"/>
      <c r="G365" s="7"/>
      <c r="H365" s="7"/>
      <c r="I365" s="7"/>
      <c r="J365" s="7"/>
      <c r="K365" s="7"/>
      <c r="L365" s="7"/>
      <c r="N365" s="1103"/>
      <c r="O365" s="1103"/>
      <c r="P365" s="1103"/>
      <c r="Q365" s="1103"/>
      <c r="R365" s="7"/>
      <c r="U365" s="7" t="s">
        <v>494</v>
      </c>
      <c r="V365" s="7"/>
      <c r="W365" s="7"/>
      <c r="X365" s="7"/>
      <c r="Y365" s="7"/>
      <c r="Z365" s="7"/>
      <c r="AA365" s="7"/>
      <c r="AB365" s="7"/>
      <c r="AC365" s="1103"/>
      <c r="AD365" s="1103"/>
      <c r="AE365" s="1103"/>
      <c r="AF365" s="1103"/>
    </row>
    <row r="366" spans="1:34" ht="12.75" customHeight="1">
      <c r="E366" s="7" t="s">
        <v>495</v>
      </c>
      <c r="F366" s="7"/>
      <c r="G366" s="7"/>
      <c r="H366" s="7"/>
      <c r="I366" s="7"/>
      <c r="J366" s="7"/>
      <c r="K366" s="7"/>
      <c r="L366" s="7"/>
      <c r="N366" s="1103"/>
      <c r="O366" s="1103"/>
      <c r="P366" s="1103"/>
      <c r="Q366" s="1103"/>
      <c r="R366" s="7"/>
      <c r="U366" s="7" t="s">
        <v>0</v>
      </c>
      <c r="V366" s="7"/>
      <c r="W366" s="7"/>
      <c r="X366" s="7"/>
      <c r="Y366" s="7"/>
      <c r="Z366" s="7"/>
      <c r="AA366" s="7"/>
      <c r="AB366" s="7"/>
      <c r="AC366" s="1103"/>
      <c r="AD366" s="1103"/>
      <c r="AE366" s="1103"/>
      <c r="AF366" s="1103"/>
    </row>
    <row r="367" spans="1:34" ht="12.75" customHeight="1">
      <c r="E367" s="7" t="s">
        <v>1</v>
      </c>
      <c r="F367" s="7"/>
      <c r="G367" s="7"/>
      <c r="H367" s="7"/>
      <c r="I367" s="7"/>
      <c r="J367" s="7"/>
      <c r="K367" s="7"/>
      <c r="L367" s="7"/>
      <c r="N367" s="1103"/>
      <c r="O367" s="1103"/>
      <c r="P367" s="1103"/>
      <c r="Q367" s="1103"/>
      <c r="R367" s="7"/>
      <c r="V367" s="7"/>
      <c r="W367" s="7"/>
      <c r="X367" s="7"/>
      <c r="Y367" s="7"/>
      <c r="Z367" s="7"/>
      <c r="AA367" s="7"/>
      <c r="AB367" s="7"/>
    </row>
    <row r="368" spans="1:34" ht="12.75" customHeight="1">
      <c r="E368" s="7" t="s">
        <v>2</v>
      </c>
      <c r="F368" s="7"/>
      <c r="G368" s="7"/>
      <c r="H368" s="7"/>
      <c r="I368" s="7"/>
      <c r="J368" s="7"/>
      <c r="K368" s="7"/>
      <c r="L368" s="7"/>
      <c r="N368" s="1173" t="s">
        <v>1722</v>
      </c>
      <c r="O368" s="1173"/>
      <c r="P368" s="1173"/>
      <c r="Q368" s="1173"/>
      <c r="R368" s="1173"/>
      <c r="S368" s="1173"/>
      <c r="T368" s="1173"/>
      <c r="U368" s="1173"/>
      <c r="V368" s="1173"/>
      <c r="W368" s="1173"/>
      <c r="X368" s="1173"/>
      <c r="Y368" s="1173"/>
      <c r="Z368" s="1173"/>
      <c r="AA368" s="1173"/>
      <c r="AB368" s="1173"/>
      <c r="AC368" s="1173"/>
      <c r="AD368" s="1173"/>
      <c r="AE368" s="1173"/>
      <c r="AF368" s="1173"/>
    </row>
    <row r="369" spans="1:38" ht="12.75" customHeight="1">
      <c r="E369" s="7"/>
      <c r="F369" s="7"/>
      <c r="G369" s="7"/>
      <c r="H369" s="7"/>
      <c r="I369" s="7"/>
      <c r="J369" s="7"/>
      <c r="K369" s="7"/>
      <c r="L369" s="7"/>
      <c r="N369" s="1174"/>
      <c r="O369" s="1174"/>
      <c r="P369" s="1174"/>
      <c r="Q369" s="1174"/>
      <c r="R369" s="1174"/>
      <c r="S369" s="1174"/>
      <c r="T369" s="1174"/>
      <c r="U369" s="1174"/>
      <c r="V369" s="1174"/>
      <c r="W369" s="1174"/>
      <c r="X369" s="1174"/>
      <c r="Y369" s="1174"/>
      <c r="Z369" s="1174"/>
      <c r="AA369" s="1174"/>
      <c r="AB369" s="1174"/>
      <c r="AC369" s="1174"/>
      <c r="AD369" s="1174"/>
      <c r="AE369" s="1174"/>
      <c r="AF369" s="1174"/>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68"/>
      <c r="T372" s="1168"/>
      <c r="U372" s="4" t="s">
        <v>328</v>
      </c>
      <c r="V372" s="1168"/>
      <c r="W372" s="1168"/>
      <c r="Y372" s="25" t="s">
        <v>326</v>
      </c>
      <c r="AA372" s="25"/>
      <c r="AB372" s="25" t="s">
        <v>327</v>
      </c>
      <c r="AD372" s="1168"/>
      <c r="AE372" s="1168"/>
      <c r="AF372" s="4" t="s">
        <v>328</v>
      </c>
      <c r="AG372" s="1168"/>
      <c r="AH372" s="1168"/>
    </row>
    <row r="373" spans="1:38" ht="12.75" customHeight="1">
      <c r="E373" s="7" t="s">
        <v>1128</v>
      </c>
      <c r="F373" s="7"/>
      <c r="G373" s="7"/>
      <c r="H373" s="7"/>
      <c r="I373" s="7"/>
      <c r="J373" s="7"/>
      <c r="K373" s="7"/>
      <c r="L373" s="7"/>
      <c r="N373" s="1168"/>
      <c r="O373" s="1168"/>
      <c r="P373" s="1168"/>
    </row>
    <row r="374" spans="1:38" ht="12.75" customHeight="1">
      <c r="E374" s="399" t="s">
        <v>1130</v>
      </c>
      <c r="F374" s="7"/>
      <c r="G374" s="7"/>
      <c r="H374" s="7"/>
      <c r="I374" s="7"/>
      <c r="J374" s="7"/>
      <c r="K374" s="7"/>
      <c r="L374" s="7"/>
      <c r="AG374" s="1320" t="s">
        <v>642</v>
      </c>
      <c r="AH374" s="1320"/>
    </row>
    <row r="375" spans="1:38" ht="12.75" customHeight="1">
      <c r="E375" s="7"/>
      <c r="F375" s="7"/>
      <c r="G375" s="7" t="s">
        <v>1151</v>
      </c>
      <c r="H375" s="7"/>
      <c r="I375" s="7"/>
      <c r="J375" s="7"/>
      <c r="K375" s="7"/>
      <c r="L375" s="7"/>
      <c r="AG375" s="1320" t="s">
        <v>642</v>
      </c>
      <c r="AH375" s="1320"/>
    </row>
    <row r="376" spans="1:38" ht="12.75" customHeight="1">
      <c r="E376" s="7"/>
      <c r="F376" s="7"/>
      <c r="G376" s="530" t="s">
        <v>1131</v>
      </c>
      <c r="H376" s="7"/>
      <c r="I376" s="7"/>
      <c r="J376" s="7"/>
      <c r="K376" s="7"/>
      <c r="L376" s="7"/>
      <c r="V376" s="1114" t="s">
        <v>642</v>
      </c>
      <c r="W376" s="1114"/>
      <c r="Y376" s="35" t="s">
        <v>1095</v>
      </c>
    </row>
    <row r="377" spans="1:38" ht="12.75" customHeight="1">
      <c r="E377" s="7" t="s">
        <v>1096</v>
      </c>
      <c r="F377" s="7"/>
      <c r="G377" s="7"/>
      <c r="H377" s="7"/>
      <c r="I377" s="7"/>
      <c r="J377" s="7"/>
      <c r="K377" s="7"/>
      <c r="L377" s="7"/>
      <c r="V377" s="1114" t="s">
        <v>642</v>
      </c>
      <c r="W377" s="1114"/>
      <c r="Y377" s="7" t="s">
        <v>1097</v>
      </c>
    </row>
    <row r="378" spans="1:38" ht="12.75" customHeight="1"/>
    <row r="379" spans="1:38" ht="12.75" customHeight="1">
      <c r="A379" s="50" t="s">
        <v>84</v>
      </c>
      <c r="B379" s="50"/>
    </row>
    <row r="380" spans="1:38" ht="12.75" customHeight="1">
      <c r="D380" s="12" t="s">
        <v>463</v>
      </c>
      <c r="J380" s="1092" t="s">
        <v>1778</v>
      </c>
      <c r="K380" s="1092"/>
      <c r="L380" s="1092"/>
      <c r="M380" s="1092"/>
      <c r="N380" s="1092"/>
      <c r="O380" s="1092"/>
      <c r="P380" s="1092"/>
      <c r="Q380" s="1092"/>
      <c r="R380" s="1092"/>
      <c r="S380" s="1092"/>
      <c r="T380" s="1092"/>
      <c r="U380" s="1092"/>
      <c r="V380" s="14" t="s">
        <v>90</v>
      </c>
      <c r="W380" s="14"/>
      <c r="X380" s="14"/>
      <c r="Y380" s="14"/>
      <c r="Z380" s="14"/>
      <c r="AA380" s="14"/>
      <c r="AB380" s="14"/>
      <c r="AC380" s="1092" t="s">
        <v>1778</v>
      </c>
      <c r="AD380" s="1092"/>
      <c r="AE380" s="1092"/>
      <c r="AF380" s="1092"/>
      <c r="AG380" s="1092"/>
      <c r="AH380" s="1092"/>
      <c r="AI380" s="1092"/>
      <c r="AJ380" s="1092"/>
    </row>
    <row r="381" spans="1:38" ht="12.75" customHeight="1">
      <c r="A381" s="743"/>
      <c r="B381" s="743"/>
      <c r="C381" s="743"/>
      <c r="D381" s="58" t="s">
        <v>1423</v>
      </c>
      <c r="E381" s="743"/>
      <c r="F381" s="743"/>
      <c r="G381" s="743"/>
      <c r="H381" s="743"/>
      <c r="I381" s="743"/>
      <c r="J381" s="1098" t="s">
        <v>1723</v>
      </c>
      <c r="K381" s="1098"/>
      <c r="L381" s="1098"/>
      <c r="M381" s="1098"/>
      <c r="N381" s="1098"/>
      <c r="O381" s="1098"/>
      <c r="P381" s="1098"/>
      <c r="Q381" s="1098"/>
      <c r="R381" s="1098"/>
      <c r="S381" s="1098"/>
      <c r="T381" s="1098"/>
      <c r="U381" s="1098"/>
      <c r="V381" s="58" t="s">
        <v>1423</v>
      </c>
      <c r="W381" s="14"/>
      <c r="X381" s="14"/>
      <c r="Y381" s="14"/>
      <c r="Z381" s="14"/>
      <c r="AA381" s="14"/>
      <c r="AB381" s="14"/>
      <c r="AC381" s="1092" t="s">
        <v>1723</v>
      </c>
      <c r="AD381" s="1092"/>
      <c r="AE381" s="1092"/>
      <c r="AF381" s="1092"/>
      <c r="AG381" s="1092"/>
      <c r="AH381" s="1092"/>
      <c r="AI381" s="1092"/>
      <c r="AJ381" s="1092"/>
      <c r="AK381" s="743"/>
      <c r="AL381" s="743"/>
    </row>
    <row r="382" spans="1:38" ht="12.75" customHeight="1">
      <c r="A382" s="743"/>
      <c r="B382" s="743"/>
      <c r="C382" s="743"/>
      <c r="D382" s="58" t="s">
        <v>478</v>
      </c>
      <c r="E382" s="743"/>
      <c r="F382" s="743"/>
      <c r="G382" s="743"/>
      <c r="H382" s="743"/>
      <c r="I382" s="743"/>
      <c r="J382" s="1098"/>
      <c r="K382" s="1098"/>
      <c r="L382" s="1098"/>
      <c r="M382" s="1098"/>
      <c r="N382" s="1098"/>
      <c r="O382" s="1098"/>
      <c r="P382" s="1098"/>
      <c r="Q382" s="1098"/>
      <c r="R382" s="1098"/>
      <c r="S382" s="1098"/>
      <c r="T382" s="1098"/>
      <c r="U382" s="1098"/>
      <c r="V382" s="58" t="s">
        <v>478</v>
      </c>
      <c r="W382" s="14"/>
      <c r="X382" s="14"/>
      <c r="Y382" s="14"/>
      <c r="Z382" s="14"/>
      <c r="AA382" s="14"/>
      <c r="AB382" s="14"/>
      <c r="AC382" s="1092"/>
      <c r="AD382" s="1092"/>
      <c r="AE382" s="1092"/>
      <c r="AF382" s="1092"/>
      <c r="AG382" s="1092"/>
      <c r="AH382" s="1092"/>
      <c r="AI382" s="1092"/>
      <c r="AJ382" s="1092"/>
      <c r="AK382" s="743"/>
      <c r="AL382" s="743"/>
    </row>
    <row r="383" spans="1:38" ht="12.75" customHeight="1">
      <c r="A383" s="743"/>
      <c r="B383" s="743"/>
      <c r="C383" s="743"/>
      <c r="D383" s="496" t="s">
        <v>1419</v>
      </c>
      <c r="E383" s="743"/>
      <c r="F383" s="743"/>
      <c r="G383" s="743"/>
      <c r="H383" s="743"/>
      <c r="I383" s="88"/>
      <c r="J383" s="1143" t="s">
        <v>1780</v>
      </c>
      <c r="K383" s="1143"/>
      <c r="L383" s="1143"/>
      <c r="M383" s="1143"/>
      <c r="N383" s="1143"/>
      <c r="O383" s="1143"/>
      <c r="P383" s="1143"/>
      <c r="Q383" s="1143"/>
      <c r="R383" s="1143"/>
      <c r="S383" s="1143"/>
      <c r="T383" s="1143"/>
      <c r="U383" s="1143"/>
      <c r="V383" s="1092" t="s">
        <v>1779</v>
      </c>
      <c r="W383" s="1092"/>
      <c r="X383" s="1092"/>
      <c r="Y383" s="1092"/>
      <c r="Z383" s="1092"/>
      <c r="AA383" s="1092"/>
      <c r="AB383" s="1092"/>
      <c r="AC383" s="1092"/>
      <c r="AD383" s="1092"/>
      <c r="AE383" s="1092"/>
      <c r="AF383" s="1092"/>
      <c r="AG383" s="1092"/>
      <c r="AH383" s="1092"/>
      <c r="AI383" s="1092"/>
      <c r="AJ383" s="1092"/>
      <c r="AK383" s="743"/>
      <c r="AL383" s="743"/>
    </row>
    <row r="384" spans="1:38" ht="12.75" customHeight="1">
      <c r="D384" s="12" t="s">
        <v>4</v>
      </c>
      <c r="Q384" s="1167">
        <v>43714</v>
      </c>
      <c r="R384" s="1167"/>
      <c r="S384" s="1167"/>
      <c r="T384" s="1167"/>
      <c r="U384" s="1167"/>
      <c r="V384" s="12" t="s">
        <v>331</v>
      </c>
      <c r="AI384" s="1114" t="s">
        <v>723</v>
      </c>
      <c r="AJ384" s="1114"/>
    </row>
    <row r="385" spans="1:38" ht="12.75" customHeight="1">
      <c r="D385" s="12" t="s">
        <v>5</v>
      </c>
      <c r="Q385" s="1409"/>
      <c r="R385" s="1554"/>
      <c r="S385" s="1554"/>
      <c r="T385" s="1554"/>
      <c r="U385" s="1554"/>
      <c r="W385" s="33" t="s">
        <v>80</v>
      </c>
      <c r="AG385" s="1145"/>
      <c r="AH385" s="1145"/>
      <c r="AI385" s="1145"/>
      <c r="AJ385" s="1145"/>
    </row>
    <row r="386" spans="1:38" ht="12.75" customHeight="1">
      <c r="D386" s="12" t="s">
        <v>462</v>
      </c>
      <c r="Q386" s="1169">
        <v>1450000</v>
      </c>
      <c r="R386" s="1169"/>
      <c r="S386" s="1169"/>
      <c r="T386" s="1169"/>
      <c r="U386" s="1169"/>
      <c r="V386" s="58" t="s">
        <v>1422</v>
      </c>
      <c r="AG386" s="1257"/>
      <c r="AH386" s="1257"/>
      <c r="AI386" s="1257"/>
      <c r="AJ386" s="1257"/>
    </row>
    <row r="387" spans="1:38" ht="12.75" customHeight="1">
      <c r="D387" s="12" t="s">
        <v>95</v>
      </c>
      <c r="I387" s="1096"/>
      <c r="J387" s="1096"/>
      <c r="K387" s="1096"/>
      <c r="L387" s="1096"/>
      <c r="M387" s="1096"/>
      <c r="N387" s="1096"/>
      <c r="Q387" s="57" t="s">
        <v>220</v>
      </c>
      <c r="S387" s="1115"/>
      <c r="T387" s="1115"/>
      <c r="U387" s="1115"/>
      <c r="V387" s="12" t="s">
        <v>79</v>
      </c>
      <c r="AI387" s="1114" t="s">
        <v>723</v>
      </c>
      <c r="AJ387" s="1114"/>
    </row>
    <row r="388" spans="1:38" ht="12.75">
      <c r="D388" s="12" t="s">
        <v>332</v>
      </c>
      <c r="Q388" s="1170"/>
      <c r="R388" s="1170"/>
      <c r="S388" s="1170"/>
      <c r="T388" s="1170"/>
      <c r="U388" s="1170"/>
      <c r="V388" s="12" t="s">
        <v>333</v>
      </c>
      <c r="AG388" s="1145"/>
      <c r="AH388" s="1145"/>
      <c r="AI388" s="1145"/>
      <c r="AJ388" s="1145"/>
    </row>
    <row r="389" spans="1:38" ht="12.75">
      <c r="D389" s="12" t="s">
        <v>334</v>
      </c>
      <c r="Q389" s="1176"/>
      <c r="R389" s="1176"/>
      <c r="S389" s="1176"/>
      <c r="T389" s="1176"/>
      <c r="U389" s="1176"/>
      <c r="V389" s="743" t="s">
        <v>1399</v>
      </c>
      <c r="AG389" s="1145"/>
      <c r="AH389" s="1145"/>
      <c r="AI389" s="1145"/>
      <c r="AJ389" s="1145"/>
    </row>
    <row r="390" spans="1:38" ht="12.75">
      <c r="D390" s="743" t="s">
        <v>1398</v>
      </c>
      <c r="V390" s="743"/>
      <c r="AG390" s="1145"/>
      <c r="AH390" s="1145"/>
      <c r="AI390" s="1145"/>
      <c r="AJ390" s="1145"/>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099" t="s">
        <v>1724</v>
      </c>
      <c r="J393" s="1099"/>
      <c r="K393" s="1099"/>
      <c r="L393" s="1099"/>
      <c r="M393" s="1099"/>
      <c r="N393" s="1099"/>
      <c r="O393" s="1099"/>
      <c r="P393" s="1099"/>
      <c r="Q393" s="1099"/>
      <c r="R393" s="1099"/>
      <c r="S393" s="1099"/>
      <c r="T393" s="1099"/>
      <c r="U393" s="1099"/>
      <c r="V393" s="1099"/>
      <c r="W393" s="1099"/>
      <c r="X393" s="1099"/>
      <c r="Y393" s="1099"/>
      <c r="Z393" s="1099"/>
      <c r="AA393" s="1099"/>
      <c r="AB393" s="1099"/>
      <c r="AC393" s="1099"/>
      <c r="AD393" s="1099"/>
      <c r="AE393" s="1099"/>
    </row>
    <row r="394" spans="1:38" ht="12.75" customHeight="1">
      <c r="C394" s="25"/>
      <c r="D394" s="25"/>
      <c r="E394" s="12" t="s">
        <v>113</v>
      </c>
      <c r="F394" s="25"/>
      <c r="G394" s="25"/>
      <c r="H394" s="25"/>
      <c r="I394" s="25"/>
      <c r="J394" s="25"/>
      <c r="K394" s="25"/>
      <c r="L394" s="25"/>
      <c r="M394" s="25"/>
      <c r="N394" s="25"/>
      <c r="O394" s="25"/>
      <c r="P394" s="743"/>
      <c r="Q394" s="743"/>
      <c r="R394" s="1114" t="s">
        <v>642</v>
      </c>
      <c r="S394" s="1114"/>
      <c r="T394" s="12" t="s">
        <v>620</v>
      </c>
      <c r="U394" s="743"/>
      <c r="V394" s="743"/>
      <c r="W394" s="743"/>
      <c r="X394" s="743"/>
      <c r="Y394" s="743"/>
      <c r="Z394" s="743"/>
      <c r="AA394" s="743"/>
      <c r="AB394" s="743"/>
      <c r="AC394" s="743"/>
      <c r="AD394" s="1103"/>
      <c r="AE394" s="1103"/>
      <c r="AF394" s="743"/>
    </row>
    <row r="395" spans="1:38" ht="12.75" customHeight="1">
      <c r="C395" s="25"/>
      <c r="E395" s="12" t="s">
        <v>114</v>
      </c>
      <c r="F395" s="743"/>
      <c r="G395" s="743"/>
      <c r="H395" s="743"/>
      <c r="I395" s="743"/>
      <c r="J395" s="743"/>
      <c r="K395" s="743"/>
      <c r="L395" s="743"/>
      <c r="M395" s="743"/>
      <c r="N395" s="25"/>
      <c r="O395" s="25"/>
      <c r="P395" s="743"/>
      <c r="Q395" s="743"/>
      <c r="R395" s="1114" t="s">
        <v>642</v>
      </c>
      <c r="S395" s="1114"/>
      <c r="T395" s="12" t="s">
        <v>620</v>
      </c>
      <c r="U395" s="743"/>
      <c r="V395" s="743"/>
      <c r="W395" s="743"/>
      <c r="X395" s="743"/>
      <c r="Y395" s="743"/>
      <c r="Z395" s="743"/>
      <c r="AA395" s="743"/>
      <c r="AB395" s="743"/>
      <c r="AC395" s="743"/>
      <c r="AD395" s="1103">
        <v>0</v>
      </c>
      <c r="AE395" s="1103"/>
      <c r="AF395" s="743"/>
    </row>
    <row r="396" spans="1:38" ht="12.75" customHeight="1">
      <c r="C396" s="25"/>
      <c r="E396" s="12" t="s">
        <v>115</v>
      </c>
      <c r="F396" s="743"/>
      <c r="G396" s="743"/>
      <c r="H396" s="743"/>
      <c r="I396" s="743"/>
      <c r="J396" s="743"/>
      <c r="K396" s="743"/>
      <c r="L396" s="743"/>
      <c r="M396" s="743"/>
      <c r="N396" s="25"/>
      <c r="O396" s="25"/>
      <c r="P396" s="743"/>
      <c r="Q396" s="743"/>
      <c r="R396" s="743"/>
      <c r="S396" s="1114" t="s">
        <v>642</v>
      </c>
      <c r="T396" s="1114"/>
      <c r="U396" s="743"/>
      <c r="V396" s="743"/>
      <c r="W396" s="743"/>
      <c r="X396" s="743"/>
      <c r="Y396" s="743"/>
      <c r="Z396" s="743"/>
      <c r="AA396" s="743"/>
      <c r="AB396" s="743"/>
      <c r="AC396" s="743"/>
      <c r="AD396" s="743"/>
      <c r="AE396" s="743"/>
      <c r="AF396" s="743"/>
    </row>
    <row r="397" spans="1:38" ht="12.75" customHeight="1">
      <c r="E397" s="12" t="s">
        <v>177</v>
      </c>
      <c r="F397" s="743"/>
      <c r="G397" s="743"/>
      <c r="H397" s="1139" t="s">
        <v>357</v>
      </c>
      <c r="I397" s="1139"/>
      <c r="J397" s="1139"/>
      <c r="K397" s="1139"/>
      <c r="L397" s="1139"/>
      <c r="M397" s="1139"/>
      <c r="N397" s="1139"/>
      <c r="O397" s="1139"/>
      <c r="P397" s="1139"/>
      <c r="Q397" s="1139"/>
      <c r="R397" s="1139"/>
      <c r="S397" s="1139"/>
      <c r="T397" s="1139"/>
      <c r="U397" s="1139"/>
      <c r="V397" s="1139"/>
      <c r="W397" s="1139"/>
      <c r="X397" s="1139"/>
      <c r="Y397" s="1139"/>
      <c r="Z397" s="1139"/>
      <c r="AA397" s="1139"/>
      <c r="AB397" s="1139"/>
      <c r="AC397" s="1139"/>
      <c r="AD397" s="1139"/>
      <c r="AE397" s="1139"/>
      <c r="AF397" s="743"/>
    </row>
    <row r="398" spans="1:38" ht="12.75" customHeight="1">
      <c r="E398" s="25"/>
      <c r="F398" s="743"/>
      <c r="G398" s="743"/>
      <c r="H398" s="1140"/>
      <c r="I398" s="1140"/>
      <c r="J398" s="1140"/>
      <c r="K398" s="1140"/>
      <c r="L398" s="1140"/>
      <c r="M398" s="1140"/>
      <c r="N398" s="1140"/>
      <c r="O398" s="1140"/>
      <c r="P398" s="1140"/>
      <c r="Q398" s="1140"/>
      <c r="R398" s="1140"/>
      <c r="S398" s="1140"/>
      <c r="T398" s="1140"/>
      <c r="U398" s="1140"/>
      <c r="V398" s="1140"/>
      <c r="W398" s="1140"/>
      <c r="X398" s="1140"/>
      <c r="Y398" s="1140"/>
      <c r="Z398" s="1140"/>
      <c r="AA398" s="1140"/>
      <c r="AB398" s="1140"/>
      <c r="AC398" s="1140"/>
      <c r="AD398" s="1140"/>
      <c r="AE398" s="1140"/>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68"/>
      <c r="F406" s="1168"/>
      <c r="G406" s="1168"/>
      <c r="H406" s="23" t="s">
        <v>122</v>
      </c>
      <c r="I406" s="1168"/>
      <c r="J406" s="1168"/>
      <c r="K406" s="1168"/>
      <c r="L406" s="12" t="s">
        <v>123</v>
      </c>
      <c r="N406" s="144" t="s">
        <v>626</v>
      </c>
      <c r="P406" s="1175">
        <v>1.9</v>
      </c>
      <c r="Q406" s="1175"/>
      <c r="R406" s="1175"/>
      <c r="S406" s="12" t="s">
        <v>124</v>
      </c>
      <c r="W406" s="1148">
        <f>IF(E406&gt;0,(E406*I406),(P406*43560))</f>
        <v>82764</v>
      </c>
      <c r="X406" s="1148"/>
      <c r="Y406" s="1148"/>
      <c r="Z406" s="12" t="s">
        <v>125</v>
      </c>
      <c r="AF406" s="1175">
        <v>24.21</v>
      </c>
      <c r="AG406" s="1175"/>
      <c r="AH406" s="1175"/>
    </row>
    <row r="407" spans="1:36" ht="12.75">
      <c r="E407" s="12" t="s">
        <v>56</v>
      </c>
    </row>
    <row r="408" spans="1:36" ht="12.75">
      <c r="E408" s="1155"/>
      <c r="F408" s="1155"/>
      <c r="G408" s="1155"/>
      <c r="H408" s="1155"/>
      <c r="I408" s="1155"/>
      <c r="J408" s="1155"/>
      <c r="K408" s="1155"/>
      <c r="L408" s="1155"/>
      <c r="M408" s="1155"/>
      <c r="N408" s="1155"/>
      <c r="O408" s="1155"/>
      <c r="P408" s="1155"/>
      <c r="Q408" s="1155"/>
      <c r="R408" s="1155"/>
      <c r="S408" s="1155"/>
      <c r="T408" s="1155"/>
      <c r="U408" s="1155"/>
      <c r="V408" s="1155"/>
      <c r="W408" s="1155"/>
      <c r="X408" s="1155"/>
      <c r="Y408" s="1155"/>
      <c r="Z408" s="1155"/>
      <c r="AA408" s="1155"/>
      <c r="AB408" s="1155"/>
      <c r="AC408" s="1155"/>
      <c r="AD408" s="1155"/>
      <c r="AE408" s="1155"/>
      <c r="AF408" s="1155"/>
      <c r="AG408" s="1155"/>
      <c r="AH408" s="1155"/>
      <c r="AI408" s="1155"/>
      <c r="AJ408" s="1155"/>
    </row>
    <row r="409" spans="1:36" ht="12.75"/>
    <row r="410" spans="1:36" ht="12.75">
      <c r="A410" s="50" t="s">
        <v>643</v>
      </c>
      <c r="B410" s="50"/>
      <c r="C410" s="50"/>
      <c r="D410" s="50" t="s">
        <v>127</v>
      </c>
    </row>
    <row r="411" spans="1:36" ht="12.75">
      <c r="E411" s="12" t="s">
        <v>128</v>
      </c>
      <c r="P411" s="1114">
        <v>2</v>
      </c>
      <c r="Q411" s="1114"/>
      <c r="S411" s="12" t="s">
        <v>203</v>
      </c>
      <c r="AE411" s="1114">
        <v>1</v>
      </c>
      <c r="AF411" s="1114"/>
    </row>
    <row r="412" spans="1:36" ht="12.75">
      <c r="E412" s="12" t="s">
        <v>204</v>
      </c>
      <c r="P412" s="1114">
        <v>1</v>
      </c>
      <c r="Q412" s="1114"/>
      <c r="S412" s="12" t="s">
        <v>138</v>
      </c>
      <c r="AE412" s="1114" t="s">
        <v>642</v>
      </c>
      <c r="AF412" s="1114"/>
    </row>
    <row r="413" spans="1:36" ht="12.75" customHeight="1">
      <c r="F413" s="67" t="s">
        <v>139</v>
      </c>
    </row>
    <row r="414" spans="1:36" ht="12.75" customHeight="1">
      <c r="F414" s="1245"/>
      <c r="G414" s="1245"/>
      <c r="H414" s="1245"/>
      <c r="I414" s="1245"/>
      <c r="J414" s="1245"/>
      <c r="K414" s="1245"/>
      <c r="L414" s="1245"/>
      <c r="M414" s="1245"/>
      <c r="N414" s="1245"/>
      <c r="O414" s="1245"/>
      <c r="P414" s="1245"/>
      <c r="Q414" s="1245"/>
      <c r="R414" s="1245"/>
      <c r="S414" s="1245"/>
      <c r="T414" s="1245"/>
      <c r="U414" s="1245"/>
      <c r="V414" s="1245"/>
      <c r="W414" s="1245"/>
      <c r="X414" s="1245"/>
      <c r="Y414" s="1245"/>
      <c r="Z414" s="1245"/>
      <c r="AA414" s="1245"/>
      <c r="AB414" s="1245"/>
      <c r="AC414" s="1245"/>
      <c r="AD414" s="1245"/>
      <c r="AE414" s="1245"/>
      <c r="AF414" s="1245"/>
      <c r="AG414" s="1245"/>
      <c r="AH414" s="1245"/>
    </row>
    <row r="415" spans="1:36" ht="12.75" customHeight="1">
      <c r="F415" s="1246"/>
      <c r="G415" s="1246"/>
      <c r="H415" s="1246"/>
      <c r="I415" s="1246"/>
      <c r="J415" s="1246"/>
      <c r="K415" s="1246"/>
      <c r="L415" s="1246"/>
      <c r="M415" s="1246"/>
      <c r="N415" s="1246"/>
      <c r="O415" s="1246"/>
      <c r="P415" s="1246"/>
      <c r="Q415" s="1246"/>
      <c r="R415" s="1246"/>
      <c r="S415" s="1246"/>
      <c r="T415" s="1246"/>
      <c r="U415" s="1246"/>
      <c r="V415" s="1246"/>
      <c r="W415" s="1246"/>
      <c r="X415" s="1246"/>
      <c r="Y415" s="1246"/>
      <c r="Z415" s="1246"/>
      <c r="AA415" s="1246"/>
      <c r="AB415" s="1246"/>
      <c r="AC415" s="1246"/>
      <c r="AD415" s="1246"/>
      <c r="AE415" s="1246"/>
      <c r="AF415" s="1246"/>
      <c r="AG415" s="1246"/>
      <c r="AH415" s="1246"/>
    </row>
    <row r="416" spans="1:36" ht="12.75" customHeight="1">
      <c r="E416" s="12" t="s">
        <v>659</v>
      </c>
      <c r="N416" s="39"/>
      <c r="O416" s="39"/>
      <c r="P416" s="243"/>
      <c r="Q416" s="1114" t="s">
        <v>592</v>
      </c>
      <c r="R416" s="1114"/>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14" t="s">
        <v>642</v>
      </c>
      <c r="AG417" s="1165"/>
    </row>
    <row r="418" spans="1:96" ht="12.75" customHeight="1">
      <c r="S418" s="25"/>
      <c r="T418" s="25"/>
    </row>
    <row r="419" spans="1:96" ht="12.75" customHeight="1">
      <c r="A419" s="50"/>
      <c r="B419" s="50"/>
      <c r="C419" s="50"/>
      <c r="E419" s="7" t="s">
        <v>330</v>
      </c>
      <c r="Z419" s="1114" t="s">
        <v>723</v>
      </c>
      <c r="AA419" s="1114"/>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14" t="s">
        <v>642</v>
      </c>
      <c r="AA421" s="1114"/>
    </row>
    <row r="422" spans="1:96" ht="12.75" customHeight="1"/>
    <row r="423" spans="1:96" ht="12.75" customHeight="1">
      <c r="A423" s="50" t="s">
        <v>514</v>
      </c>
      <c r="B423" s="50"/>
      <c r="C423" s="50"/>
      <c r="D423" s="50" t="s">
        <v>843</v>
      </c>
      <c r="AF423" s="80"/>
    </row>
    <row r="424" spans="1:96" ht="12.75" customHeight="1">
      <c r="D424" s="1258" t="s">
        <v>48</v>
      </c>
      <c r="E424" s="1171"/>
      <c r="F424" s="1171"/>
      <c r="G424" s="1171"/>
      <c r="H424" s="1171"/>
      <c r="I424" s="1171"/>
      <c r="J424" s="1171"/>
      <c r="K424" s="1171"/>
      <c r="L424" s="1171"/>
      <c r="M424" s="1171"/>
      <c r="N424" s="1171"/>
      <c r="O424" s="1171"/>
      <c r="P424" s="1171"/>
      <c r="Q424" s="1171"/>
      <c r="R424" s="1171"/>
      <c r="S424" s="1171"/>
      <c r="T424" s="1171"/>
      <c r="U424" s="1171"/>
      <c r="V424" s="1171"/>
      <c r="W424" s="1171"/>
      <c r="X424" s="1171"/>
      <c r="Y424" s="1171"/>
      <c r="Z424" s="1171"/>
      <c r="AA424" s="1171"/>
      <c r="AB424" s="1171"/>
      <c r="AC424" s="1171"/>
      <c r="AD424" s="1171"/>
      <c r="AE424" s="1171"/>
      <c r="AF424" s="1172"/>
      <c r="AG424" s="1166">
        <v>46</v>
      </c>
      <c r="AH424" s="1166"/>
      <c r="AI424" s="1166"/>
      <c r="AJ424" s="1166"/>
    </row>
    <row r="425" spans="1:96" ht="12.75" customHeight="1">
      <c r="D425" s="1131" t="s">
        <v>1490</v>
      </c>
      <c r="E425" s="1132"/>
      <c r="F425" s="1132"/>
      <c r="G425" s="1132"/>
      <c r="H425" s="1132"/>
      <c r="I425" s="1132"/>
      <c r="J425" s="1132"/>
      <c r="K425" s="1132"/>
      <c r="L425" s="1132"/>
      <c r="M425" s="1132"/>
      <c r="N425" s="1132"/>
      <c r="O425" s="1132"/>
      <c r="P425" s="1132"/>
      <c r="Q425" s="1132"/>
      <c r="R425" s="1132"/>
      <c r="S425" s="1132"/>
      <c r="T425" s="1132"/>
      <c r="U425" s="1132"/>
      <c r="V425" s="1132"/>
      <c r="W425" s="1132"/>
      <c r="X425" s="1132"/>
      <c r="Y425" s="1132"/>
      <c r="Z425" s="1132"/>
      <c r="AA425" s="1132"/>
      <c r="AB425" s="1132"/>
      <c r="AC425" s="1132"/>
      <c r="AD425" s="1132"/>
      <c r="AE425" s="1132"/>
      <c r="AF425" s="1133"/>
      <c r="AG425" s="1278"/>
      <c r="AH425" s="1279"/>
      <c r="AI425" s="1279"/>
      <c r="AJ425" s="1279"/>
    </row>
    <row r="426" spans="1:96" ht="12.75" customHeight="1">
      <c r="D426" s="1131" t="s">
        <v>1185</v>
      </c>
      <c r="E426" s="1132"/>
      <c r="F426" s="1132"/>
      <c r="G426" s="1132"/>
      <c r="H426" s="1132"/>
      <c r="I426" s="1132"/>
      <c r="J426" s="1132"/>
      <c r="K426" s="1132"/>
      <c r="L426" s="1132"/>
      <c r="M426" s="1132"/>
      <c r="N426" s="1132"/>
      <c r="O426" s="1132"/>
      <c r="P426" s="1132"/>
      <c r="Q426" s="1132"/>
      <c r="R426" s="1132"/>
      <c r="S426" s="1132"/>
      <c r="T426" s="1132"/>
      <c r="U426" s="1132"/>
      <c r="V426" s="1132"/>
      <c r="W426" s="1132"/>
      <c r="X426" s="1132"/>
      <c r="Y426" s="1132"/>
      <c r="Z426" s="1132"/>
      <c r="AA426" s="1132"/>
      <c r="AB426" s="1132"/>
      <c r="AC426" s="1132"/>
      <c r="AD426" s="1132"/>
      <c r="AE426" s="1132"/>
      <c r="AF426" s="1133"/>
      <c r="AG426" s="1166">
        <v>45</v>
      </c>
      <c r="AH426" s="1166"/>
      <c r="AI426" s="1166"/>
      <c r="AJ426" s="1166"/>
    </row>
    <row r="427" spans="1:96" ht="12.75" customHeight="1">
      <c r="D427" s="1131" t="s">
        <v>1186</v>
      </c>
      <c r="E427" s="1132"/>
      <c r="F427" s="1132"/>
      <c r="G427" s="1132"/>
      <c r="H427" s="1132"/>
      <c r="I427" s="1132"/>
      <c r="J427" s="1132"/>
      <c r="K427" s="1132"/>
      <c r="L427" s="1132"/>
      <c r="M427" s="1132"/>
      <c r="N427" s="1132"/>
      <c r="O427" s="1132"/>
      <c r="P427" s="1132"/>
      <c r="Q427" s="1132"/>
      <c r="R427" s="1132"/>
      <c r="S427" s="1132"/>
      <c r="T427" s="1132"/>
      <c r="U427" s="1132"/>
      <c r="V427" s="1132"/>
      <c r="W427" s="1132"/>
      <c r="X427" s="1132"/>
      <c r="Y427" s="1132"/>
      <c r="Z427" s="1132"/>
      <c r="AA427" s="1132"/>
      <c r="AB427" s="1132"/>
      <c r="AC427" s="1132"/>
      <c r="AD427" s="1132"/>
      <c r="AE427" s="1132"/>
      <c r="AF427" s="1133"/>
      <c r="AG427" s="1166">
        <v>45</v>
      </c>
      <c r="AH427" s="1166"/>
      <c r="AI427" s="1166"/>
      <c r="AJ427" s="1166"/>
    </row>
    <row r="428" spans="1:96" ht="12.75" customHeight="1">
      <c r="D428" s="1131" t="s">
        <v>1188</v>
      </c>
      <c r="E428" s="1132"/>
      <c r="F428" s="1132"/>
      <c r="G428" s="1132"/>
      <c r="H428" s="1132"/>
      <c r="I428" s="1132"/>
      <c r="J428" s="1132"/>
      <c r="K428" s="1132"/>
      <c r="L428" s="1132"/>
      <c r="M428" s="1132"/>
      <c r="N428" s="1132"/>
      <c r="O428" s="1132"/>
      <c r="P428" s="1132"/>
      <c r="Q428" s="1132"/>
      <c r="R428" s="1132"/>
      <c r="S428" s="1132"/>
      <c r="T428" s="1132"/>
      <c r="U428" s="1132"/>
      <c r="V428" s="1132"/>
      <c r="W428" s="1132"/>
      <c r="X428" s="1132"/>
      <c r="Y428" s="1132"/>
      <c r="Z428" s="1132"/>
      <c r="AA428" s="1132"/>
      <c r="AB428" s="1132"/>
      <c r="AC428" s="1132"/>
      <c r="AD428" s="1132"/>
      <c r="AE428" s="1132"/>
      <c r="AF428" s="1133"/>
      <c r="AG428" s="1147">
        <f>IF(ISERROR(AG427/AG426),"",AG427/AG426)</f>
        <v>1</v>
      </c>
      <c r="AH428" s="1147"/>
      <c r="AI428" s="1147"/>
      <c r="AJ428" s="1147"/>
    </row>
    <row r="429" spans="1:96" ht="12.75" customHeight="1">
      <c r="D429" s="1131" t="s">
        <v>1187</v>
      </c>
      <c r="E429" s="1132"/>
      <c r="F429" s="1132"/>
      <c r="G429" s="1132"/>
      <c r="H429" s="1132"/>
      <c r="I429" s="1132"/>
      <c r="J429" s="1132"/>
      <c r="K429" s="1132"/>
      <c r="L429" s="1132"/>
      <c r="M429" s="1132"/>
      <c r="N429" s="1132"/>
      <c r="O429" s="1132"/>
      <c r="P429" s="1132"/>
      <c r="Q429" s="1132"/>
      <c r="R429" s="1132"/>
      <c r="S429" s="1132"/>
      <c r="T429" s="1132"/>
      <c r="U429" s="1132"/>
      <c r="V429" s="1132"/>
      <c r="W429" s="1132"/>
      <c r="X429" s="1132"/>
      <c r="Y429" s="1132"/>
      <c r="Z429" s="1132"/>
      <c r="AA429" s="1132"/>
      <c r="AB429" s="1132"/>
      <c r="AC429" s="1132"/>
      <c r="AD429" s="1132"/>
      <c r="AE429" s="1132"/>
      <c r="AF429" s="1133"/>
      <c r="AG429" s="1146">
        <v>58215</v>
      </c>
      <c r="AH429" s="1146"/>
      <c r="AI429" s="1146"/>
      <c r="AJ429" s="1146"/>
    </row>
    <row r="430" spans="1:96" ht="12.75" customHeight="1">
      <c r="D430" s="1131" t="s">
        <v>1189</v>
      </c>
      <c r="E430" s="1132"/>
      <c r="F430" s="1132"/>
      <c r="G430" s="1132"/>
      <c r="H430" s="1132"/>
      <c r="I430" s="1132"/>
      <c r="J430" s="1132"/>
      <c r="K430" s="1132"/>
      <c r="L430" s="1132"/>
      <c r="M430" s="1132"/>
      <c r="N430" s="1132"/>
      <c r="O430" s="1132"/>
      <c r="P430" s="1132"/>
      <c r="Q430" s="1132"/>
      <c r="R430" s="1132"/>
      <c r="S430" s="1132"/>
      <c r="T430" s="1132"/>
      <c r="U430" s="1132"/>
      <c r="V430" s="1132"/>
      <c r="W430" s="1132"/>
      <c r="X430" s="1132"/>
      <c r="Y430" s="1132"/>
      <c r="Z430" s="1132"/>
      <c r="AA430" s="1132"/>
      <c r="AB430" s="1132"/>
      <c r="AC430" s="1132"/>
      <c r="AD430" s="1132"/>
      <c r="AE430" s="1132"/>
      <c r="AF430" s="1133"/>
      <c r="AG430" s="1146">
        <v>58215</v>
      </c>
      <c r="AH430" s="1146"/>
      <c r="AI430" s="1146"/>
      <c r="AJ430" s="1146"/>
    </row>
    <row r="431" spans="1:96" ht="12.75" customHeight="1">
      <c r="D431" s="1131" t="s">
        <v>1190</v>
      </c>
      <c r="E431" s="1132"/>
      <c r="F431" s="1132"/>
      <c r="G431" s="1132"/>
      <c r="H431" s="1132"/>
      <c r="I431" s="1132"/>
      <c r="J431" s="1132"/>
      <c r="K431" s="1132"/>
      <c r="L431" s="1132"/>
      <c r="M431" s="1132"/>
      <c r="N431" s="1132"/>
      <c r="O431" s="1132"/>
      <c r="P431" s="1132"/>
      <c r="Q431" s="1132"/>
      <c r="R431" s="1132"/>
      <c r="S431" s="1132"/>
      <c r="T431" s="1132"/>
      <c r="U431" s="1132"/>
      <c r="V431" s="1132"/>
      <c r="W431" s="1132"/>
      <c r="X431" s="1132"/>
      <c r="Y431" s="1132"/>
      <c r="Z431" s="1132"/>
      <c r="AA431" s="1132"/>
      <c r="AB431" s="1132"/>
      <c r="AC431" s="1132"/>
      <c r="AD431" s="1132"/>
      <c r="AE431" s="1132"/>
      <c r="AF431" s="1133"/>
      <c r="AG431" s="1147">
        <f>IF(ISERROR(AG430/AG429),"",AG430/AG429)</f>
        <v>1</v>
      </c>
      <c r="AH431" s="1147"/>
      <c r="AI431" s="1147"/>
      <c r="AJ431" s="1147"/>
    </row>
    <row r="432" spans="1:96" ht="12.75" customHeight="1">
      <c r="D432" s="1131" t="s">
        <v>1191</v>
      </c>
      <c r="E432" s="1132"/>
      <c r="F432" s="1132"/>
      <c r="G432" s="1132"/>
      <c r="H432" s="1132"/>
      <c r="I432" s="1132"/>
      <c r="J432" s="1132"/>
      <c r="K432" s="1132"/>
      <c r="L432" s="1132"/>
      <c r="M432" s="1132"/>
      <c r="N432" s="1132"/>
      <c r="O432" s="1132"/>
      <c r="P432" s="1132"/>
      <c r="Q432" s="1132"/>
      <c r="R432" s="1132"/>
      <c r="S432" s="1132"/>
      <c r="T432" s="1132"/>
      <c r="U432" s="1132"/>
      <c r="V432" s="1132"/>
      <c r="W432" s="1132"/>
      <c r="X432" s="1132"/>
      <c r="Y432" s="1132"/>
      <c r="Z432" s="1132"/>
      <c r="AA432" s="1132"/>
      <c r="AB432" s="1132"/>
      <c r="AC432" s="1132"/>
      <c r="AD432" s="1132"/>
      <c r="AE432" s="1132"/>
      <c r="AF432" s="1133"/>
      <c r="AG432" s="1147">
        <f>MIN(IF(AG428&gt;AG431,AG431,AG428),1)</f>
        <v>1</v>
      </c>
      <c r="AH432" s="1147"/>
      <c r="AI432" s="1147"/>
      <c r="AJ432" s="1147"/>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131" t="s">
        <v>1462</v>
      </c>
      <c r="E433" s="1171"/>
      <c r="F433" s="1171"/>
      <c r="G433" s="1171"/>
      <c r="H433" s="1171"/>
      <c r="I433" s="1171"/>
      <c r="J433" s="1171"/>
      <c r="K433" s="1171"/>
      <c r="L433" s="1171"/>
      <c r="M433" s="1171"/>
      <c r="N433" s="1171"/>
      <c r="O433" s="1171"/>
      <c r="P433" s="1171"/>
      <c r="Q433" s="1171"/>
      <c r="R433" s="1171"/>
      <c r="S433" s="1171"/>
      <c r="T433" s="1171"/>
      <c r="U433" s="1171"/>
      <c r="V433" s="1171"/>
      <c r="W433" s="1171"/>
      <c r="X433" s="1171"/>
      <c r="Y433" s="1171"/>
      <c r="Z433" s="1171"/>
      <c r="AA433" s="1171"/>
      <c r="AB433" s="1171"/>
      <c r="AC433" s="1171"/>
      <c r="AD433" s="1171"/>
      <c r="AE433" s="1171"/>
      <c r="AF433" s="1172"/>
      <c r="AG433" s="1146">
        <v>0</v>
      </c>
      <c r="AH433" s="1146"/>
      <c r="AI433" s="1146"/>
      <c r="AJ433" s="1146"/>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258" t="s">
        <v>618</v>
      </c>
      <c r="E434" s="1171"/>
      <c r="F434" s="1171"/>
      <c r="G434" s="1171"/>
      <c r="H434" s="1171"/>
      <c r="I434" s="1171"/>
      <c r="J434" s="1171"/>
      <c r="K434" s="1171"/>
      <c r="L434" s="1171"/>
      <c r="M434" s="1171"/>
      <c r="N434" s="1171"/>
      <c r="O434" s="1171"/>
      <c r="P434" s="1171"/>
      <c r="Q434" s="1171"/>
      <c r="R434" s="1171"/>
      <c r="S434" s="1171"/>
      <c r="T434" s="1171"/>
      <c r="U434" s="1171"/>
      <c r="V434" s="1171"/>
      <c r="W434" s="1171"/>
      <c r="X434" s="1171"/>
      <c r="Y434" s="1171"/>
      <c r="Z434" s="1171"/>
      <c r="AA434" s="1171"/>
      <c r="AB434" s="1171"/>
      <c r="AC434" s="1171"/>
      <c r="AD434" s="1171"/>
      <c r="AE434" s="1171"/>
      <c r="AF434" s="1172"/>
      <c r="AG434" s="1146">
        <v>0</v>
      </c>
      <c r="AH434" s="1146"/>
      <c r="AI434" s="1146"/>
      <c r="AJ434" s="1146"/>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31" t="s">
        <v>1463</v>
      </c>
      <c r="E435" s="1171"/>
      <c r="F435" s="1171"/>
      <c r="G435" s="1171"/>
      <c r="H435" s="1171"/>
      <c r="I435" s="1171"/>
      <c r="J435" s="1171"/>
      <c r="K435" s="1171"/>
      <c r="L435" s="1171"/>
      <c r="M435" s="1171"/>
      <c r="N435" s="1171"/>
      <c r="O435" s="1171"/>
      <c r="P435" s="1171"/>
      <c r="Q435" s="1171"/>
      <c r="R435" s="1171"/>
      <c r="S435" s="1171"/>
      <c r="T435" s="1171"/>
      <c r="U435" s="1171"/>
      <c r="V435" s="1171"/>
      <c r="W435" s="1171"/>
      <c r="X435" s="1171"/>
      <c r="Y435" s="1171"/>
      <c r="Z435" s="1171"/>
      <c r="AA435" s="1171"/>
      <c r="AB435" s="1171"/>
      <c r="AC435" s="1171"/>
      <c r="AD435" s="1171"/>
      <c r="AE435" s="1171"/>
      <c r="AF435" s="1172"/>
      <c r="AG435" s="1146">
        <v>2975</v>
      </c>
      <c r="AH435" s="1146"/>
      <c r="AI435" s="1146"/>
      <c r="AJ435" s="1146"/>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31" t="s">
        <v>1192</v>
      </c>
      <c r="E436" s="1171"/>
      <c r="F436" s="1171"/>
      <c r="G436" s="1171"/>
      <c r="H436" s="1171"/>
      <c r="I436" s="1171"/>
      <c r="J436" s="1171"/>
      <c r="K436" s="1171"/>
      <c r="L436" s="1171"/>
      <c r="M436" s="1171"/>
      <c r="N436" s="1171"/>
      <c r="O436" s="1171"/>
      <c r="P436" s="1171"/>
      <c r="Q436" s="1171"/>
      <c r="R436" s="1171"/>
      <c r="S436" s="1171"/>
      <c r="T436" s="1171"/>
      <c r="U436" s="1171"/>
      <c r="V436" s="1171"/>
      <c r="W436" s="1171"/>
      <c r="X436" s="1171"/>
      <c r="Y436" s="1171"/>
      <c r="Z436" s="1171"/>
      <c r="AA436" s="1171"/>
      <c r="AB436" s="1171"/>
      <c r="AC436" s="1171"/>
      <c r="AD436" s="1171"/>
      <c r="AE436" s="1171"/>
      <c r="AF436" s="1172"/>
      <c r="AG436" s="1146">
        <v>0</v>
      </c>
      <c r="AH436" s="1146"/>
      <c r="AI436" s="1146"/>
      <c r="AJ436" s="1146"/>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259" t="s">
        <v>1193</v>
      </c>
      <c r="E437" s="1260"/>
      <c r="F437" s="1260"/>
      <c r="G437" s="1260"/>
      <c r="H437" s="1260"/>
      <c r="I437" s="1260"/>
      <c r="J437" s="1260"/>
      <c r="K437" s="1260"/>
      <c r="L437" s="1260"/>
      <c r="M437" s="1260"/>
      <c r="N437" s="1260"/>
      <c r="O437" s="1260"/>
      <c r="P437" s="1260"/>
      <c r="Q437" s="1260"/>
      <c r="R437" s="1260"/>
      <c r="S437" s="1260"/>
      <c r="T437" s="1260"/>
      <c r="U437" s="1260"/>
      <c r="V437" s="1260"/>
      <c r="W437" s="1260"/>
      <c r="X437" s="1260"/>
      <c r="Y437" s="1260"/>
      <c r="Z437" s="1260"/>
      <c r="AA437" s="1260"/>
      <c r="AB437" s="1260"/>
      <c r="AC437" s="1260"/>
      <c r="AD437" s="1260"/>
      <c r="AE437" s="1260"/>
      <c r="AF437" s="1261"/>
      <c r="AG437" s="1349">
        <f>AG429+AG433+AG435+AG436</f>
        <v>61190</v>
      </c>
      <c r="AH437" s="1349"/>
      <c r="AI437" s="1349"/>
      <c r="AJ437" s="1349"/>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262" t="s">
        <v>1464</v>
      </c>
      <c r="E438" s="1262"/>
      <c r="F438" s="1262"/>
      <c r="G438" s="1262"/>
      <c r="H438" s="1262"/>
      <c r="I438" s="1262"/>
      <c r="J438" s="1262"/>
      <c r="K438" s="1262"/>
      <c r="L438" s="1262"/>
      <c r="M438" s="1262"/>
      <c r="N438" s="1262"/>
      <c r="O438" s="1262"/>
      <c r="P438" s="1262"/>
      <c r="Q438" s="1262"/>
      <c r="R438" s="1262"/>
      <c r="S438" s="1262"/>
      <c r="T438" s="1262"/>
      <c r="U438" s="1262"/>
      <c r="V438" s="1262"/>
      <c r="W438" s="1262"/>
      <c r="X438" s="1262"/>
      <c r="Y438" s="1262"/>
      <c r="Z438" s="1262"/>
      <c r="AA438" s="1262"/>
      <c r="AB438" s="1262"/>
      <c r="AC438" s="1262"/>
      <c r="AD438" s="1262"/>
      <c r="AE438" s="1262"/>
      <c r="AF438" s="1262"/>
      <c r="AG438" s="1262"/>
      <c r="AH438" s="1262"/>
      <c r="AI438" s="1262"/>
      <c r="AJ438" s="1262"/>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263"/>
      <c r="E439" s="1263"/>
      <c r="F439" s="1263"/>
      <c r="G439" s="1263"/>
      <c r="H439" s="1263"/>
      <c r="I439" s="1263"/>
      <c r="J439" s="1263"/>
      <c r="K439" s="1263"/>
      <c r="L439" s="1263"/>
      <c r="M439" s="1263"/>
      <c r="N439" s="1263"/>
      <c r="O439" s="1263"/>
      <c r="P439" s="1263"/>
      <c r="Q439" s="1263"/>
      <c r="R439" s="1263"/>
      <c r="S439" s="1263"/>
      <c r="T439" s="1263"/>
      <c r="U439" s="1263"/>
      <c r="V439" s="1263"/>
      <c r="W439" s="1263"/>
      <c r="X439" s="1263"/>
      <c r="Y439" s="1263"/>
      <c r="Z439" s="1263"/>
      <c r="AA439" s="1263"/>
      <c r="AB439" s="1263"/>
      <c r="AC439" s="1263"/>
      <c r="AD439" s="1263"/>
      <c r="AE439" s="1263"/>
      <c r="AF439" s="1263"/>
      <c r="AG439" s="1263"/>
      <c r="AH439" s="1263"/>
      <c r="AI439" s="1263"/>
      <c r="AJ439" s="1263"/>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41">
        <f>'Sources and Uses Budget'!B105/Application!AG424</f>
        <v>484641.80434782611</v>
      </c>
      <c r="AD441" s="1141"/>
      <c r="AE441" s="1141"/>
      <c r="AF441" s="1141"/>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41">
        <f>'Sources and Uses Budget'!C105/Application!AG424</f>
        <v>484641.80434782611</v>
      </c>
      <c r="AD442" s="1141"/>
      <c r="AE442" s="1141"/>
      <c r="AF442" s="1141"/>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41">
        <f>('Sources and Uses Budget'!$S$107+'Sources and Uses Budget'!$T$107)/Application!AG424</f>
        <v>439218.39130434784</v>
      </c>
      <c r="AD443" s="1141"/>
      <c r="AE443" s="1141"/>
      <c r="AF443" s="1141"/>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152" t="s">
        <v>750</v>
      </c>
      <c r="E452" s="1153"/>
      <c r="F452" s="1153"/>
      <c r="G452" s="1153"/>
      <c r="H452" s="1153"/>
      <c r="I452" s="1153"/>
      <c r="J452" s="1153"/>
      <c r="K452" s="1153"/>
      <c r="L452" s="1153"/>
      <c r="M452" s="1153"/>
      <c r="N452" s="1153"/>
      <c r="O452" s="1153"/>
      <c r="P452" s="1153"/>
      <c r="Q452" s="1153"/>
      <c r="R452" s="1153"/>
      <c r="S452" s="1153"/>
      <c r="T452" s="1153"/>
      <c r="U452" s="1153"/>
      <c r="V452" s="1154"/>
      <c r="W452" s="1336">
        <v>10</v>
      </c>
      <c r="X452" s="1105"/>
      <c r="Y452" s="1106"/>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152" t="s">
        <v>751</v>
      </c>
      <c r="E453" s="1153"/>
      <c r="F453" s="1153"/>
      <c r="G453" s="1153"/>
      <c r="H453" s="1153"/>
      <c r="I453" s="1153"/>
      <c r="J453" s="1153"/>
      <c r="K453" s="1153"/>
      <c r="L453" s="1153"/>
      <c r="M453" s="1153"/>
      <c r="N453" s="1153"/>
      <c r="O453" s="1153"/>
      <c r="P453" s="1153"/>
      <c r="Q453" s="1153"/>
      <c r="R453" s="1153"/>
      <c r="S453" s="1153"/>
      <c r="T453" s="1153"/>
      <c r="U453" s="1153"/>
      <c r="V453" s="1154"/>
      <c r="W453" s="1104" t="s">
        <v>642</v>
      </c>
      <c r="X453" s="1105"/>
      <c r="Y453" s="1106"/>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152" t="s">
        <v>752</v>
      </c>
      <c r="E454" s="1153"/>
      <c r="F454" s="1153"/>
      <c r="G454" s="1153"/>
      <c r="H454" s="1153"/>
      <c r="I454" s="1153"/>
      <c r="J454" s="1153"/>
      <c r="K454" s="1153"/>
      <c r="L454" s="1153"/>
      <c r="M454" s="1153"/>
      <c r="N454" s="1153"/>
      <c r="O454" s="1153"/>
      <c r="P454" s="1153"/>
      <c r="Q454" s="1153"/>
      <c r="R454" s="1153"/>
      <c r="S454" s="1153"/>
      <c r="T454" s="1153"/>
      <c r="U454" s="1153"/>
      <c r="V454" s="1154"/>
      <c r="W454" s="1104" t="s">
        <v>642</v>
      </c>
      <c r="X454" s="1105"/>
      <c r="Y454" s="1106"/>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152" t="s">
        <v>753</v>
      </c>
      <c r="E455" s="1153"/>
      <c r="F455" s="1153"/>
      <c r="G455" s="1153"/>
      <c r="H455" s="1153"/>
      <c r="I455" s="1153"/>
      <c r="J455" s="1153"/>
      <c r="K455" s="1153"/>
      <c r="L455" s="1153"/>
      <c r="M455" s="1153"/>
      <c r="N455" s="1153"/>
      <c r="O455" s="1153"/>
      <c r="P455" s="1153"/>
      <c r="Q455" s="1153"/>
      <c r="R455" s="1153"/>
      <c r="S455" s="1153"/>
      <c r="T455" s="1153"/>
      <c r="U455" s="1153"/>
      <c r="V455" s="1154"/>
      <c r="W455" s="1104" t="s">
        <v>642</v>
      </c>
      <c r="X455" s="1105"/>
      <c r="Y455" s="1106"/>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152" t="s">
        <v>976</v>
      </c>
      <c r="E456" s="1153"/>
      <c r="F456" s="1153"/>
      <c r="G456" s="1153"/>
      <c r="H456" s="1153"/>
      <c r="I456" s="1153"/>
      <c r="J456" s="1153"/>
      <c r="K456" s="1153"/>
      <c r="L456" s="1153"/>
      <c r="M456" s="1153"/>
      <c r="N456" s="1153"/>
      <c r="O456" s="1153"/>
      <c r="P456" s="1153"/>
      <c r="Q456" s="1153"/>
      <c r="R456" s="1153"/>
      <c r="S456" s="1153"/>
      <c r="T456" s="1153"/>
      <c r="U456" s="1153"/>
      <c r="V456" s="1154"/>
      <c r="W456" s="1104" t="s">
        <v>642</v>
      </c>
      <c r="X456" s="1105"/>
      <c r="Y456" s="1106"/>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152" t="s">
        <v>754</v>
      </c>
      <c r="E457" s="1153"/>
      <c r="F457" s="1153"/>
      <c r="G457" s="1153"/>
      <c r="H457" s="1153"/>
      <c r="I457" s="1153"/>
      <c r="J457" s="1153"/>
      <c r="K457" s="1153"/>
      <c r="L457" s="1153"/>
      <c r="M457" s="1153"/>
      <c r="N457" s="1153"/>
      <c r="O457" s="1153"/>
      <c r="P457" s="1153"/>
      <c r="Q457" s="1153"/>
      <c r="R457" s="1153"/>
      <c r="S457" s="1153"/>
      <c r="T457" s="1153"/>
      <c r="U457" s="1153"/>
      <c r="V457" s="1154"/>
      <c r="W457" s="1104" t="s">
        <v>642</v>
      </c>
      <c r="X457" s="1105"/>
      <c r="Y457" s="1106"/>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152" t="s">
        <v>1158</v>
      </c>
      <c r="E458" s="1153"/>
      <c r="F458" s="1153"/>
      <c r="G458" s="1153"/>
      <c r="H458" s="1153"/>
      <c r="I458" s="1153"/>
      <c r="J458" s="1153"/>
      <c r="K458" s="1153"/>
      <c r="L458" s="1153"/>
      <c r="M458" s="1153"/>
      <c r="N458" s="1153"/>
      <c r="O458" s="1153"/>
      <c r="P458" s="1153"/>
      <c r="Q458" s="1153"/>
      <c r="R458" s="1153"/>
      <c r="S458" s="1153"/>
      <c r="T458" s="1153"/>
      <c r="U458" s="1153"/>
      <c r="V458" s="1154"/>
      <c r="W458" s="1104" t="s">
        <v>642</v>
      </c>
      <c r="X458" s="1105"/>
      <c r="Y458" s="1106"/>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108"/>
      <c r="H459" s="1109"/>
      <c r="I459" s="1109"/>
      <c r="J459" s="1109"/>
      <c r="K459" s="1109"/>
      <c r="L459" s="1109"/>
      <c r="M459" s="1109"/>
      <c r="N459" s="1109"/>
      <c r="O459" s="1109"/>
      <c r="P459" s="1109"/>
      <c r="Q459" s="1109"/>
      <c r="R459" s="1109"/>
      <c r="S459" s="1109"/>
      <c r="T459" s="1109"/>
      <c r="U459" s="1109"/>
      <c r="V459" s="1110"/>
      <c r="W459" s="1104" t="s">
        <v>642</v>
      </c>
      <c r="X459" s="1105"/>
      <c r="Y459" s="1106"/>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37" t="s">
        <v>755</v>
      </c>
      <c r="E463" s="1338"/>
      <c r="F463" s="1338"/>
      <c r="G463" s="1338"/>
      <c r="H463" s="1338"/>
      <c r="I463" s="1338"/>
      <c r="J463" s="1338"/>
      <c r="K463" s="1338"/>
      <c r="L463" s="1338"/>
      <c r="M463" s="1338"/>
      <c r="N463" s="1338"/>
      <c r="O463" s="1338"/>
      <c r="P463" s="1338"/>
      <c r="Q463" s="1338"/>
      <c r="R463" s="1338"/>
      <c r="S463" s="1338"/>
      <c r="T463" s="1338"/>
      <c r="U463" s="1338"/>
      <c r="V463" s="1338"/>
      <c r="W463" s="1177"/>
      <c r="X463" s="1177"/>
      <c r="Y463" s="1178"/>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152" t="s">
        <v>756</v>
      </c>
      <c r="E464" s="1153"/>
      <c r="F464" s="1153"/>
      <c r="G464" s="1153"/>
      <c r="H464" s="1153"/>
      <c r="I464" s="1153"/>
      <c r="J464" s="1153"/>
      <c r="K464" s="1153"/>
      <c r="L464" s="1153"/>
      <c r="M464" s="1153"/>
      <c r="N464" s="1153"/>
      <c r="O464" s="1153"/>
      <c r="P464" s="1153"/>
      <c r="Q464" s="1153"/>
      <c r="R464" s="1153"/>
      <c r="S464" s="1153"/>
      <c r="T464" s="1153"/>
      <c r="U464" s="1153"/>
      <c r="V464" s="1154"/>
      <c r="W464" s="1104" t="s">
        <v>642</v>
      </c>
      <c r="X464" s="1105"/>
      <c r="Y464" s="1106"/>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01" t="s">
        <v>893</v>
      </c>
      <c r="B466" s="1101"/>
      <c r="C466" s="1101"/>
      <c r="D466" s="1101"/>
      <c r="E466" s="1101"/>
      <c r="F466" s="1101"/>
      <c r="G466" s="1101"/>
      <c r="H466" s="1101"/>
      <c r="I466" s="1101"/>
      <c r="J466" s="1101"/>
      <c r="K466" s="1101"/>
      <c r="L466" s="1101"/>
      <c r="M466" s="1101"/>
      <c r="N466" s="1101"/>
      <c r="O466" s="1101"/>
      <c r="P466" s="1101"/>
      <c r="Q466" s="1101"/>
      <c r="R466" s="1101"/>
      <c r="S466" s="1101"/>
      <c r="T466" s="1101"/>
      <c r="U466" s="1101"/>
      <c r="V466" s="1101"/>
      <c r="W466" s="1101"/>
      <c r="X466" s="1101"/>
      <c r="Y466" s="1101"/>
      <c r="Z466" s="1101"/>
      <c r="AA466" s="1101"/>
      <c r="AB466" s="1101"/>
      <c r="AC466" s="1101"/>
      <c r="AD466" s="1101"/>
      <c r="AE466" s="1101"/>
      <c r="AF466" s="1101"/>
      <c r="AG466" s="1101"/>
      <c r="AH466" s="1101"/>
      <c r="AI466" s="1101"/>
      <c r="AJ466" s="1101"/>
      <c r="AK466" s="1101"/>
      <c r="AL466" s="1101"/>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02"/>
      <c r="B467" s="1102"/>
      <c r="C467" s="1102"/>
      <c r="D467" s="1102"/>
      <c r="E467" s="1102"/>
      <c r="F467" s="1102"/>
      <c r="G467" s="1102"/>
      <c r="H467" s="1102"/>
      <c r="I467" s="1102"/>
      <c r="J467" s="1102"/>
      <c r="K467" s="1102"/>
      <c r="L467" s="1102"/>
      <c r="M467" s="1102"/>
      <c r="N467" s="1102"/>
      <c r="O467" s="1102"/>
      <c r="P467" s="1102"/>
      <c r="Q467" s="1102"/>
      <c r="R467" s="1102"/>
      <c r="S467" s="1102"/>
      <c r="T467" s="1102"/>
      <c r="U467" s="1102"/>
      <c r="V467" s="1102"/>
      <c r="W467" s="1102"/>
      <c r="X467" s="1102"/>
      <c r="Y467" s="1102"/>
      <c r="Z467" s="1102"/>
      <c r="AA467" s="1102"/>
      <c r="AB467" s="1102"/>
      <c r="AC467" s="1102"/>
      <c r="AD467" s="1102"/>
      <c r="AE467" s="1102"/>
      <c r="AF467" s="1102"/>
      <c r="AG467" s="1102"/>
      <c r="AH467" s="1102"/>
      <c r="AI467" s="1102"/>
      <c r="AJ467" s="1102"/>
      <c r="AK467" s="1102"/>
      <c r="AL467" s="1102"/>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339" t="s">
        <v>894</v>
      </c>
      <c r="U471" s="1314"/>
      <c r="V471" s="1314"/>
      <c r="W471" s="1314"/>
      <c r="X471" s="1314"/>
      <c r="Y471" s="1314"/>
      <c r="Z471" s="1314"/>
      <c r="AA471" s="1314"/>
      <c r="AB471" s="1314"/>
      <c r="AC471" s="1314"/>
      <c r="AD471" s="1314"/>
      <c r="AE471" s="1314"/>
      <c r="AF471" s="1314"/>
      <c r="AG471" s="1314"/>
      <c r="AH471" s="1315"/>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84" t="s">
        <v>38</v>
      </c>
      <c r="U472" s="1184"/>
      <c r="V472" s="1184"/>
      <c r="W472" s="1184"/>
      <c r="X472" s="1184"/>
      <c r="Y472" s="1184" t="s">
        <v>39</v>
      </c>
      <c r="Z472" s="1184"/>
      <c r="AA472" s="1184"/>
      <c r="AB472" s="1184"/>
      <c r="AC472" s="1184"/>
      <c r="AD472" s="1184" t="s">
        <v>362</v>
      </c>
      <c r="AE472" s="1184"/>
      <c r="AF472" s="1184"/>
      <c r="AG472" s="1184"/>
      <c r="AH472" s="1184"/>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84"/>
      <c r="U473" s="1184"/>
      <c r="V473" s="1184"/>
      <c r="W473" s="1184"/>
      <c r="X473" s="1184"/>
      <c r="Y473" s="1184"/>
      <c r="Z473" s="1184"/>
      <c r="AA473" s="1184"/>
      <c r="AB473" s="1184"/>
      <c r="AC473" s="1184"/>
      <c r="AD473" s="1184"/>
      <c r="AE473" s="1184"/>
      <c r="AF473" s="1184"/>
      <c r="AG473" s="1184"/>
      <c r="AH473" s="1184"/>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07">
        <v>0</v>
      </c>
      <c r="U474" s="1107"/>
      <c r="V474" s="1107"/>
      <c r="W474" s="1107"/>
      <c r="X474" s="1107"/>
      <c r="Y474" s="1107">
        <v>0</v>
      </c>
      <c r="Z474" s="1107"/>
      <c r="AA474" s="1107"/>
      <c r="AB474" s="1107"/>
      <c r="AC474" s="1107"/>
      <c r="AD474" s="1107">
        <v>43528</v>
      </c>
      <c r="AE474" s="1107"/>
      <c r="AF474" s="1107"/>
      <c r="AG474" s="1107"/>
      <c r="AH474" s="1107"/>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07">
        <v>0</v>
      </c>
      <c r="U475" s="1107"/>
      <c r="V475" s="1107"/>
      <c r="W475" s="1107"/>
      <c r="X475" s="1107"/>
      <c r="Y475" s="1107">
        <v>0</v>
      </c>
      <c r="Z475" s="1107"/>
      <c r="AA475" s="1107"/>
      <c r="AB475" s="1107"/>
      <c r="AC475" s="1107"/>
      <c r="AD475" s="1107">
        <v>0</v>
      </c>
      <c r="AE475" s="1107"/>
      <c r="AF475" s="1107"/>
      <c r="AG475" s="1107"/>
      <c r="AH475" s="1107"/>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07">
        <v>0</v>
      </c>
      <c r="U476" s="1107"/>
      <c r="V476" s="1107"/>
      <c r="W476" s="1107"/>
      <c r="X476" s="1107"/>
      <c r="Y476" s="1107">
        <v>0</v>
      </c>
      <c r="Z476" s="1107"/>
      <c r="AA476" s="1107"/>
      <c r="AB476" s="1107"/>
      <c r="AC476" s="1107"/>
      <c r="AD476" s="1107">
        <v>0</v>
      </c>
      <c r="AE476" s="1107"/>
      <c r="AF476" s="1107"/>
      <c r="AG476" s="1107"/>
      <c r="AH476" s="1107"/>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07">
        <v>0</v>
      </c>
      <c r="U477" s="1107"/>
      <c r="V477" s="1107"/>
      <c r="W477" s="1107"/>
      <c r="X477" s="1107"/>
      <c r="Y477" s="1107">
        <v>0</v>
      </c>
      <c r="Z477" s="1107"/>
      <c r="AA477" s="1107"/>
      <c r="AB477" s="1107"/>
      <c r="AC477" s="1107"/>
      <c r="AD477" s="1107">
        <v>0</v>
      </c>
      <c r="AE477" s="1107"/>
      <c r="AF477" s="1107"/>
      <c r="AG477" s="1107"/>
      <c r="AH477" s="1107"/>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07">
        <v>0</v>
      </c>
      <c r="U478" s="1107"/>
      <c r="V478" s="1107"/>
      <c r="W478" s="1107"/>
      <c r="X478" s="1107"/>
      <c r="Y478" s="1107">
        <v>0</v>
      </c>
      <c r="Z478" s="1107"/>
      <c r="AA478" s="1107"/>
      <c r="AB478" s="1107"/>
      <c r="AC478" s="1107"/>
      <c r="AD478" s="1107">
        <v>0</v>
      </c>
      <c r="AE478" s="1107"/>
      <c r="AF478" s="1107"/>
      <c r="AG478" s="1107"/>
      <c r="AH478" s="1107"/>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07">
        <v>0</v>
      </c>
      <c r="U479" s="1107"/>
      <c r="V479" s="1107"/>
      <c r="W479" s="1107"/>
      <c r="X479" s="1107"/>
      <c r="Y479" s="1107">
        <v>0</v>
      </c>
      <c r="Z479" s="1107"/>
      <c r="AA479" s="1107"/>
      <c r="AB479" s="1107"/>
      <c r="AC479" s="1107"/>
      <c r="AD479" s="1107">
        <v>43521</v>
      </c>
      <c r="AE479" s="1107"/>
      <c r="AF479" s="1107"/>
      <c r="AG479" s="1107"/>
      <c r="AH479" s="1107"/>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07">
        <v>0</v>
      </c>
      <c r="U480" s="1107"/>
      <c r="V480" s="1107"/>
      <c r="W480" s="1107"/>
      <c r="X480" s="1107"/>
      <c r="Y480" s="1107">
        <v>0</v>
      </c>
      <c r="Z480" s="1107"/>
      <c r="AA480" s="1107"/>
      <c r="AB480" s="1107"/>
      <c r="AC480" s="1107"/>
      <c r="AD480" s="1107">
        <v>0</v>
      </c>
      <c r="AE480" s="1107"/>
      <c r="AF480" s="1107"/>
      <c r="AG480" s="1107"/>
      <c r="AH480" s="1107"/>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07">
        <v>0</v>
      </c>
      <c r="U481" s="1107"/>
      <c r="V481" s="1107"/>
      <c r="W481" s="1107"/>
      <c r="X481" s="1107"/>
      <c r="Y481" s="1107">
        <v>0</v>
      </c>
      <c r="Z481" s="1107"/>
      <c r="AA481" s="1107"/>
      <c r="AB481" s="1107"/>
      <c r="AC481" s="1107"/>
      <c r="AD481" s="1107">
        <v>0</v>
      </c>
      <c r="AE481" s="1107"/>
      <c r="AF481" s="1107"/>
      <c r="AG481" s="1107"/>
      <c r="AH481" s="1107"/>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07">
        <v>0</v>
      </c>
      <c r="U482" s="1107"/>
      <c r="V482" s="1107"/>
      <c r="W482" s="1107"/>
      <c r="X482" s="1107"/>
      <c r="Y482" s="1107">
        <v>0</v>
      </c>
      <c r="Z482" s="1107"/>
      <c r="AA482" s="1107"/>
      <c r="AB482" s="1107"/>
      <c r="AC482" s="1107"/>
      <c r="AD482" s="1107">
        <v>0</v>
      </c>
      <c r="AE482" s="1107"/>
      <c r="AF482" s="1107"/>
      <c r="AG482" s="1107"/>
      <c r="AH482" s="1107"/>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107">
        <v>0</v>
      </c>
      <c r="U483" s="1107"/>
      <c r="V483" s="1107"/>
      <c r="W483" s="1107"/>
      <c r="X483" s="1107"/>
      <c r="Y483" s="1107">
        <v>0</v>
      </c>
      <c r="Z483" s="1107"/>
      <c r="AA483" s="1107"/>
      <c r="AB483" s="1107"/>
      <c r="AC483" s="1107"/>
      <c r="AD483" s="1107">
        <v>0</v>
      </c>
      <c r="AE483" s="1107"/>
      <c r="AF483" s="1107"/>
      <c r="AG483" s="1107"/>
      <c r="AH483" s="1107"/>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60" t="s">
        <v>428</v>
      </c>
      <c r="R485" s="1161"/>
      <c r="S485" s="1161"/>
      <c r="T485" s="1161"/>
      <c r="U485" s="1161"/>
      <c r="V485" s="1161"/>
      <c r="W485" s="1161"/>
      <c r="X485" s="1161"/>
      <c r="Y485" s="1161"/>
      <c r="Z485" s="1161"/>
      <c r="AA485" s="1161"/>
      <c r="AB485" s="1161"/>
      <c r="AC485" s="1161"/>
      <c r="AD485" s="1161"/>
      <c r="AE485" s="1161"/>
      <c r="AF485" s="1161"/>
      <c r="AG485" s="1161"/>
      <c r="AH485" s="1161"/>
      <c r="AI485" s="1161"/>
      <c r="AJ485" s="1161"/>
      <c r="AK485" s="1162"/>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49" t="s">
        <v>1725</v>
      </c>
      <c r="R486" s="1098"/>
      <c r="S486" s="1098"/>
      <c r="T486" s="1098"/>
      <c r="U486" s="1098"/>
      <c r="V486" s="1098"/>
      <c r="W486" s="1098"/>
      <c r="X486" s="1098"/>
      <c r="Y486" s="1098"/>
      <c r="Z486" s="1098"/>
      <c r="AA486" s="1098"/>
      <c r="AB486" s="1098"/>
      <c r="AC486" s="1098"/>
      <c r="AD486" s="1098"/>
      <c r="AE486" s="1098"/>
      <c r="AF486" s="1098"/>
      <c r="AG486" s="1098"/>
      <c r="AH486" s="1098"/>
      <c r="AI486" s="1098"/>
      <c r="AJ486" s="1098"/>
      <c r="AK486" s="1150"/>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49" t="s">
        <v>1726</v>
      </c>
      <c r="R487" s="1098"/>
      <c r="S487" s="1098"/>
      <c r="T487" s="1098"/>
      <c r="U487" s="1098"/>
      <c r="V487" s="1098"/>
      <c r="W487" s="1098"/>
      <c r="X487" s="1098"/>
      <c r="Y487" s="1098"/>
      <c r="Z487" s="1098"/>
      <c r="AA487" s="1098"/>
      <c r="AB487" s="1098"/>
      <c r="AC487" s="1098"/>
      <c r="AD487" s="1098"/>
      <c r="AE487" s="1098"/>
      <c r="AF487" s="1098"/>
      <c r="AG487" s="1098"/>
      <c r="AH487" s="1098"/>
      <c r="AI487" s="1098"/>
      <c r="AJ487" s="1098"/>
      <c r="AK487" s="1150"/>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49" t="s">
        <v>1726</v>
      </c>
      <c r="R488" s="1098"/>
      <c r="S488" s="1098"/>
      <c r="T488" s="1098"/>
      <c r="U488" s="1098"/>
      <c r="V488" s="1098"/>
      <c r="W488" s="1098"/>
      <c r="X488" s="1098"/>
      <c r="Y488" s="1098"/>
      <c r="Z488" s="1098"/>
      <c r="AA488" s="1098"/>
      <c r="AB488" s="1098"/>
      <c r="AC488" s="1098"/>
      <c r="AD488" s="1098"/>
      <c r="AE488" s="1098"/>
      <c r="AF488" s="1098"/>
      <c r="AG488" s="1098"/>
      <c r="AH488" s="1098"/>
      <c r="AI488" s="1098"/>
      <c r="AJ488" s="1098"/>
      <c r="AK488" s="1150"/>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340" t="s">
        <v>432</v>
      </c>
      <c r="C489" s="1341"/>
      <c r="D489" s="1341"/>
      <c r="E489" s="1341"/>
      <c r="F489" s="1341"/>
      <c r="G489" s="1341"/>
      <c r="H489" s="1341"/>
      <c r="I489" s="1341"/>
      <c r="J489" s="1341"/>
      <c r="K489" s="1341"/>
      <c r="L489" s="1341"/>
      <c r="M489" s="1341"/>
      <c r="N489" s="1341"/>
      <c r="O489" s="1341"/>
      <c r="P489" s="1342"/>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343"/>
      <c r="C490" s="1344"/>
      <c r="D490" s="1344"/>
      <c r="E490" s="1344"/>
      <c r="F490" s="1344"/>
      <c r="G490" s="1344"/>
      <c r="H490" s="1344"/>
      <c r="I490" s="1344"/>
      <c r="J490" s="1344"/>
      <c r="K490" s="1344"/>
      <c r="L490" s="1344"/>
      <c r="M490" s="1344"/>
      <c r="N490" s="1344"/>
      <c r="O490" s="1344"/>
      <c r="P490" s="1345"/>
      <c r="Q490" s="1350" t="s">
        <v>723</v>
      </c>
      <c r="R490" s="1351"/>
      <c r="S490" s="1586" t="s">
        <v>173</v>
      </c>
      <c r="T490" s="1587"/>
      <c r="U490" s="1587"/>
      <c r="V490" s="1587"/>
      <c r="W490" s="1587"/>
      <c r="X490" s="1587"/>
      <c r="Y490" s="1587"/>
      <c r="Z490" s="1587"/>
      <c r="AA490" s="1587"/>
      <c r="AB490" s="1587"/>
      <c r="AC490" s="1587"/>
      <c r="AD490" s="1587"/>
      <c r="AE490" s="1587"/>
      <c r="AF490" s="1587"/>
      <c r="AG490" s="1587"/>
      <c r="AH490" s="1587"/>
      <c r="AI490" s="1587"/>
      <c r="AJ490" s="1587"/>
      <c r="AK490" s="158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46"/>
      <c r="C491" s="1347"/>
      <c r="D491" s="1347"/>
      <c r="E491" s="1347"/>
      <c r="F491" s="1347"/>
      <c r="G491" s="1347"/>
      <c r="H491" s="1347"/>
      <c r="I491" s="1347"/>
      <c r="J491" s="1347"/>
      <c r="K491" s="1347"/>
      <c r="L491" s="1347"/>
      <c r="M491" s="1347"/>
      <c r="N491" s="1347"/>
      <c r="O491" s="1347"/>
      <c r="P491" s="1348"/>
      <c r="Q491" s="1352"/>
      <c r="R491" s="1353"/>
      <c r="S491" s="1589"/>
      <c r="T491" s="1590"/>
      <c r="U491" s="1590"/>
      <c r="V491" s="1590"/>
      <c r="W491" s="1590"/>
      <c r="X491" s="1590"/>
      <c r="Y491" s="1590"/>
      <c r="Z491" s="1590"/>
      <c r="AA491" s="1590"/>
      <c r="AB491" s="1590"/>
      <c r="AC491" s="1590"/>
      <c r="AD491" s="1590"/>
      <c r="AE491" s="1590"/>
      <c r="AF491" s="1590"/>
      <c r="AG491" s="1590"/>
      <c r="AH491" s="1590"/>
      <c r="AI491" s="1590"/>
      <c r="AJ491" s="1590"/>
      <c r="AK491" s="1591"/>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49">
        <v>0</v>
      </c>
      <c r="R492" s="1098"/>
      <c r="S492" s="1098"/>
      <c r="T492" s="1098"/>
      <c r="U492" s="1098"/>
      <c r="V492" s="1098"/>
      <c r="W492" s="1098"/>
      <c r="X492" s="1098"/>
      <c r="Y492" s="1098"/>
      <c r="Z492" s="1098"/>
      <c r="AA492" s="1098"/>
      <c r="AB492" s="1098"/>
      <c r="AC492" s="1098"/>
      <c r="AD492" s="1098"/>
      <c r="AE492" s="1098"/>
      <c r="AF492" s="1098"/>
      <c r="AG492" s="1098"/>
      <c r="AH492" s="1098"/>
      <c r="AI492" s="1098"/>
      <c r="AJ492" s="1098"/>
      <c r="AK492" s="1150"/>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49">
        <v>0</v>
      </c>
      <c r="R493" s="1098"/>
      <c r="S493" s="1098"/>
      <c r="T493" s="1098"/>
      <c r="U493" s="1098"/>
      <c r="V493" s="1098"/>
      <c r="W493" s="1098"/>
      <c r="X493" s="1098"/>
      <c r="Y493" s="1098"/>
      <c r="Z493" s="1098"/>
      <c r="AA493" s="1098"/>
      <c r="AB493" s="1098"/>
      <c r="AC493" s="1098"/>
      <c r="AD493" s="1098"/>
      <c r="AE493" s="1098"/>
      <c r="AF493" s="1098"/>
      <c r="AG493" s="1098"/>
      <c r="AH493" s="1098"/>
      <c r="AI493" s="1098"/>
      <c r="AJ493" s="1098"/>
      <c r="AK493" s="1150"/>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60" t="s">
        <v>436</v>
      </c>
      <c r="AD498" s="1161"/>
      <c r="AE498" s="1161"/>
      <c r="AF498" s="1161"/>
      <c r="AG498" s="1161"/>
      <c r="AH498" s="1161"/>
      <c r="AI498" s="1161"/>
      <c r="AJ498" s="1161"/>
      <c r="AK498" s="1162"/>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339" t="s">
        <v>437</v>
      </c>
      <c r="AD499" s="1314"/>
      <c r="AE499" s="1314"/>
      <c r="AF499" s="1314"/>
      <c r="AG499" s="82" t="s">
        <v>438</v>
      </c>
      <c r="AH499" s="1314" t="s">
        <v>439</v>
      </c>
      <c r="AI499" s="1314"/>
      <c r="AJ499" s="1314"/>
      <c r="AK499" s="1315"/>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1" t="s">
        <v>440</v>
      </c>
      <c r="C500" s="1252"/>
      <c r="D500" s="1252"/>
      <c r="E500" s="1252"/>
      <c r="F500" s="1252"/>
      <c r="G500" s="1252"/>
      <c r="H500" s="1253"/>
      <c r="I500" s="72" t="s">
        <v>441</v>
      </c>
      <c r="J500" s="72"/>
      <c r="K500" s="72"/>
      <c r="L500" s="72"/>
      <c r="M500" s="72"/>
      <c r="N500" s="72"/>
      <c r="O500" s="72"/>
      <c r="P500" s="72"/>
      <c r="Q500" s="72"/>
      <c r="R500" s="72"/>
      <c r="S500" s="72"/>
      <c r="T500" s="72"/>
      <c r="U500" s="72"/>
      <c r="V500" s="72"/>
      <c r="W500" s="72"/>
      <c r="X500" s="25"/>
      <c r="Y500" s="25"/>
      <c r="AC500" s="1151">
        <v>3</v>
      </c>
      <c r="AD500" s="1103"/>
      <c r="AE500" s="1103"/>
      <c r="AF500" s="1103"/>
      <c r="AG500" s="75" t="s">
        <v>438</v>
      </c>
      <c r="AH500" s="1143">
        <v>2019</v>
      </c>
      <c r="AI500" s="1143"/>
      <c r="AJ500" s="1143"/>
      <c r="AK500" s="1144"/>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54"/>
      <c r="C501" s="1255"/>
      <c r="D501" s="1255"/>
      <c r="E501" s="1255"/>
      <c r="F501" s="1255"/>
      <c r="G501" s="1255"/>
      <c r="H501" s="1256"/>
      <c r="I501" s="80" t="s">
        <v>442</v>
      </c>
      <c r="J501" s="80"/>
      <c r="K501" s="80"/>
      <c r="L501" s="80"/>
      <c r="M501" s="80"/>
      <c r="N501" s="80"/>
      <c r="O501" s="80"/>
      <c r="P501" s="80"/>
      <c r="Q501" s="80"/>
      <c r="R501" s="80"/>
      <c r="S501" s="80"/>
      <c r="T501" s="80"/>
      <c r="U501" s="80"/>
      <c r="V501" s="80"/>
      <c r="W501" s="80"/>
      <c r="X501" s="80"/>
      <c r="Y501" s="80"/>
      <c r="Z501" s="80"/>
      <c r="AA501" s="80"/>
      <c r="AB501" s="80"/>
      <c r="AC501" s="1151">
        <v>3</v>
      </c>
      <c r="AD501" s="1103"/>
      <c r="AE501" s="1103"/>
      <c r="AF501" s="1103"/>
      <c r="AG501" s="65" t="s">
        <v>438</v>
      </c>
      <c r="AH501" s="1143">
        <v>2018</v>
      </c>
      <c r="AI501" s="1143"/>
      <c r="AJ501" s="1143"/>
      <c r="AK501" s="1144"/>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1" t="s">
        <v>443</v>
      </c>
      <c r="C502" s="1252"/>
      <c r="D502" s="1252"/>
      <c r="E502" s="1252"/>
      <c r="F502" s="1252"/>
      <c r="G502" s="1252"/>
      <c r="H502" s="1253"/>
      <c r="I502" s="72" t="s">
        <v>444</v>
      </c>
      <c r="J502" s="72"/>
      <c r="K502" s="72"/>
      <c r="L502" s="72"/>
      <c r="M502" s="72"/>
      <c r="N502" s="72"/>
      <c r="O502" s="72"/>
      <c r="P502" s="72"/>
      <c r="Q502" s="72"/>
      <c r="R502" s="72"/>
      <c r="S502" s="72"/>
      <c r="T502" s="72"/>
      <c r="U502" s="72"/>
      <c r="V502" s="72"/>
      <c r="W502" s="72"/>
      <c r="X502" s="25"/>
      <c r="Y502" s="25"/>
      <c r="AC502" s="1151" t="s">
        <v>642</v>
      </c>
      <c r="AD502" s="1103"/>
      <c r="AE502" s="1103"/>
      <c r="AF502" s="1103"/>
      <c r="AG502" s="75" t="s">
        <v>438</v>
      </c>
      <c r="AH502" s="1143"/>
      <c r="AI502" s="1143"/>
      <c r="AJ502" s="1143"/>
      <c r="AK502" s="1144"/>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54"/>
      <c r="C503" s="1255"/>
      <c r="D503" s="1255"/>
      <c r="E503" s="1255"/>
      <c r="F503" s="1255"/>
      <c r="G503" s="1255"/>
      <c r="H503" s="1256"/>
      <c r="I503" s="25" t="s">
        <v>445</v>
      </c>
      <c r="J503" s="25"/>
      <c r="K503" s="25"/>
      <c r="L503" s="25"/>
      <c r="M503" s="25"/>
      <c r="N503" s="25"/>
      <c r="O503" s="25"/>
      <c r="P503" s="25"/>
      <c r="Q503" s="25"/>
      <c r="R503" s="25"/>
      <c r="S503" s="25"/>
      <c r="T503" s="25"/>
      <c r="U503" s="25"/>
      <c r="V503" s="25"/>
      <c r="W503" s="25"/>
      <c r="X503" s="25"/>
      <c r="Y503" s="25"/>
      <c r="AC503" s="1151" t="s">
        <v>642</v>
      </c>
      <c r="AD503" s="1103"/>
      <c r="AE503" s="1103"/>
      <c r="AF503" s="1103"/>
      <c r="AG503" s="75" t="s">
        <v>438</v>
      </c>
      <c r="AH503" s="1143"/>
      <c r="AI503" s="1143"/>
      <c r="AJ503" s="1143"/>
      <c r="AK503" s="1144"/>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54"/>
      <c r="C504" s="1255"/>
      <c r="D504" s="1255"/>
      <c r="E504" s="1255"/>
      <c r="F504" s="1255"/>
      <c r="G504" s="1255"/>
      <c r="H504" s="1256"/>
      <c r="I504" s="25" t="s">
        <v>446</v>
      </c>
      <c r="J504" s="25"/>
      <c r="K504" s="25"/>
      <c r="L504" s="25"/>
      <c r="M504" s="25"/>
      <c r="N504" s="25"/>
      <c r="O504" s="25"/>
      <c r="P504" s="25"/>
      <c r="Q504" s="25"/>
      <c r="R504" s="25"/>
      <c r="S504" s="25"/>
      <c r="T504" s="25"/>
      <c r="U504" s="25"/>
      <c r="V504" s="25"/>
      <c r="W504" s="25"/>
      <c r="X504" s="25"/>
      <c r="Y504" s="25"/>
      <c r="AC504" s="1151" t="s">
        <v>642</v>
      </c>
      <c r="AD504" s="1103"/>
      <c r="AE504" s="1103"/>
      <c r="AF504" s="1103"/>
      <c r="AG504" s="75" t="s">
        <v>438</v>
      </c>
      <c r="AH504" s="1143"/>
      <c r="AI504" s="1143"/>
      <c r="AJ504" s="1143"/>
      <c r="AK504" s="1144"/>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4"/>
      <c r="C505" s="1255"/>
      <c r="D505" s="1255"/>
      <c r="E505" s="1255"/>
      <c r="F505" s="1255"/>
      <c r="G505" s="1255"/>
      <c r="H505" s="1256"/>
      <c r="I505" s="25" t="s">
        <v>447</v>
      </c>
      <c r="J505" s="25"/>
      <c r="K505" s="25"/>
      <c r="L505" s="25"/>
      <c r="M505" s="25"/>
      <c r="N505" s="25"/>
      <c r="O505" s="25"/>
      <c r="P505" s="25"/>
      <c r="Q505" s="25"/>
      <c r="R505" s="25"/>
      <c r="S505" s="25"/>
      <c r="T505" s="25"/>
      <c r="U505" s="25"/>
      <c r="V505" s="25"/>
      <c r="W505" s="25"/>
      <c r="X505" s="25"/>
      <c r="Y505" s="25"/>
      <c r="AC505" s="1151">
        <v>9</v>
      </c>
      <c r="AD505" s="1103"/>
      <c r="AE505" s="1103"/>
      <c r="AF505" s="1103"/>
      <c r="AG505" s="75" t="s">
        <v>438</v>
      </c>
      <c r="AH505" s="1143">
        <v>2020</v>
      </c>
      <c r="AI505" s="1143"/>
      <c r="AJ505" s="1143"/>
      <c r="AK505" s="1144"/>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54"/>
      <c r="C506" s="1255"/>
      <c r="D506" s="1255"/>
      <c r="E506" s="1255"/>
      <c r="F506" s="1255"/>
      <c r="G506" s="1255"/>
      <c r="H506" s="1256"/>
      <c r="I506" s="80" t="s">
        <v>448</v>
      </c>
      <c r="J506" s="80"/>
      <c r="K506" s="80"/>
      <c r="L506" s="80"/>
      <c r="M506" s="80"/>
      <c r="N506" s="80"/>
      <c r="O506" s="80"/>
      <c r="P506" s="80"/>
      <c r="Q506" s="80"/>
      <c r="R506" s="80"/>
      <c r="S506" s="80"/>
      <c r="T506" s="80"/>
      <c r="U506" s="80"/>
      <c r="V506" s="80"/>
      <c r="W506" s="80"/>
      <c r="X506" s="80"/>
      <c r="Y506" s="80"/>
      <c r="Z506" s="80"/>
      <c r="AA506" s="80"/>
      <c r="AB506" s="80"/>
      <c r="AC506" s="1151">
        <v>9</v>
      </c>
      <c r="AD506" s="1103"/>
      <c r="AE506" s="1103"/>
      <c r="AF506" s="1103"/>
      <c r="AG506" s="65" t="s">
        <v>438</v>
      </c>
      <c r="AH506" s="1143">
        <v>2020</v>
      </c>
      <c r="AI506" s="1143"/>
      <c r="AJ506" s="1143"/>
      <c r="AK506" s="1144"/>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1" t="s">
        <v>449</v>
      </c>
      <c r="C507" s="1252"/>
      <c r="D507" s="1252"/>
      <c r="E507" s="1252"/>
      <c r="F507" s="1252"/>
      <c r="G507" s="1252"/>
      <c r="H507" s="1253"/>
      <c r="I507" s="72" t="s">
        <v>450</v>
      </c>
      <c r="J507" s="72"/>
      <c r="K507" s="72"/>
      <c r="L507" s="72"/>
      <c r="M507" s="72"/>
      <c r="N507" s="72"/>
      <c r="O507" s="72"/>
      <c r="P507" s="72"/>
      <c r="Q507" s="72"/>
      <c r="R507" s="72"/>
      <c r="S507" s="72"/>
      <c r="T507" s="72"/>
      <c r="U507" s="72"/>
      <c r="V507" s="72"/>
      <c r="W507" s="72"/>
      <c r="X507" s="25"/>
      <c r="Y507" s="25"/>
      <c r="AC507" s="1151">
        <v>6</v>
      </c>
      <c r="AD507" s="1103"/>
      <c r="AE507" s="1103"/>
      <c r="AF507" s="1103"/>
      <c r="AG507" s="75" t="s">
        <v>438</v>
      </c>
      <c r="AH507" s="1143">
        <v>2020</v>
      </c>
      <c r="AI507" s="1143"/>
      <c r="AJ507" s="1143"/>
      <c r="AK507" s="1144"/>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54"/>
      <c r="C508" s="1255"/>
      <c r="D508" s="1255"/>
      <c r="E508" s="1255"/>
      <c r="F508" s="1255"/>
      <c r="G508" s="1255"/>
      <c r="H508" s="1256"/>
      <c r="I508" s="25" t="s">
        <v>451</v>
      </c>
      <c r="J508" s="25"/>
      <c r="K508" s="25"/>
      <c r="L508" s="25"/>
      <c r="M508" s="25"/>
      <c r="N508" s="25"/>
      <c r="O508" s="25"/>
      <c r="P508" s="25"/>
      <c r="Q508" s="25"/>
      <c r="R508" s="25"/>
      <c r="S508" s="25"/>
      <c r="T508" s="25"/>
      <c r="U508" s="25"/>
      <c r="V508" s="25"/>
      <c r="W508" s="25"/>
      <c r="X508" s="25"/>
      <c r="Y508" s="25"/>
      <c r="AC508" s="1151">
        <v>9</v>
      </c>
      <c r="AD508" s="1103"/>
      <c r="AE508" s="1103"/>
      <c r="AF508" s="1103"/>
      <c r="AG508" s="75" t="s">
        <v>438</v>
      </c>
      <c r="AH508" s="1143">
        <v>2020</v>
      </c>
      <c r="AI508" s="1143"/>
      <c r="AJ508" s="1143"/>
      <c r="AK508" s="1144"/>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54"/>
      <c r="C509" s="1255"/>
      <c r="D509" s="1255"/>
      <c r="E509" s="1255"/>
      <c r="F509" s="1255"/>
      <c r="G509" s="1255"/>
      <c r="H509" s="1256"/>
      <c r="I509" s="80" t="s">
        <v>452</v>
      </c>
      <c r="J509" s="80"/>
      <c r="K509" s="80"/>
      <c r="L509" s="80"/>
      <c r="M509" s="80"/>
      <c r="N509" s="80"/>
      <c r="O509" s="80"/>
      <c r="P509" s="80"/>
      <c r="Q509" s="80"/>
      <c r="R509" s="80"/>
      <c r="S509" s="80"/>
      <c r="T509" s="80"/>
      <c r="U509" s="80"/>
      <c r="V509" s="80"/>
      <c r="W509" s="80"/>
      <c r="X509" s="80"/>
      <c r="Y509" s="80"/>
      <c r="Z509" s="80"/>
      <c r="AA509" s="80"/>
      <c r="AB509" s="80"/>
      <c r="AC509" s="1151">
        <v>9</v>
      </c>
      <c r="AD509" s="1103"/>
      <c r="AE509" s="1103"/>
      <c r="AF509" s="1103"/>
      <c r="AG509" s="65" t="s">
        <v>438</v>
      </c>
      <c r="AH509" s="1143">
        <v>2020</v>
      </c>
      <c r="AI509" s="1143"/>
      <c r="AJ509" s="1143"/>
      <c r="AK509" s="1144"/>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1" t="s">
        <v>453</v>
      </c>
      <c r="C510" s="1252"/>
      <c r="D510" s="1252"/>
      <c r="E510" s="1252"/>
      <c r="F510" s="1252"/>
      <c r="G510" s="1252"/>
      <c r="H510" s="1253"/>
      <c r="I510" s="72" t="s">
        <v>450</v>
      </c>
      <c r="J510" s="72"/>
      <c r="K510" s="72"/>
      <c r="L510" s="72"/>
      <c r="M510" s="72"/>
      <c r="N510" s="72"/>
      <c r="O510" s="72"/>
      <c r="P510" s="72"/>
      <c r="Q510" s="72"/>
      <c r="R510" s="72"/>
      <c r="S510" s="72"/>
      <c r="T510" s="72"/>
      <c r="U510" s="72"/>
      <c r="V510" s="72"/>
      <c r="W510" s="72"/>
      <c r="X510" s="72"/>
      <c r="Y510" s="72"/>
      <c r="Z510" s="72"/>
      <c r="AA510" s="72"/>
      <c r="AB510" s="72"/>
      <c r="AC510" s="1295">
        <v>6</v>
      </c>
      <c r="AD510" s="1296"/>
      <c r="AE510" s="1296"/>
      <c r="AF510" s="1296"/>
      <c r="AG510" s="204" t="s">
        <v>438</v>
      </c>
      <c r="AH510" s="1143">
        <v>2020</v>
      </c>
      <c r="AI510" s="1143"/>
      <c r="AJ510" s="1143"/>
      <c r="AK510" s="1144"/>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54"/>
      <c r="C511" s="1255"/>
      <c r="D511" s="1255"/>
      <c r="E511" s="1255"/>
      <c r="F511" s="1255"/>
      <c r="G511" s="1255"/>
      <c r="H511" s="1256"/>
      <c r="I511" s="25" t="s">
        <v>451</v>
      </c>
      <c r="J511" s="25"/>
      <c r="K511" s="25"/>
      <c r="L511" s="25"/>
      <c r="M511" s="25"/>
      <c r="N511" s="25"/>
      <c r="O511" s="25"/>
      <c r="P511" s="25"/>
      <c r="Q511" s="25"/>
      <c r="R511" s="25"/>
      <c r="S511" s="25"/>
      <c r="T511" s="25"/>
      <c r="U511" s="25"/>
      <c r="V511" s="25"/>
      <c r="W511" s="25"/>
      <c r="X511" s="25"/>
      <c r="Y511" s="25"/>
      <c r="Z511" s="25"/>
      <c r="AA511" s="25"/>
      <c r="AB511" s="25"/>
      <c r="AC511" s="1151">
        <v>6</v>
      </c>
      <c r="AD511" s="1103"/>
      <c r="AE511" s="1103"/>
      <c r="AF511" s="1103"/>
      <c r="AG511" s="75" t="s">
        <v>438</v>
      </c>
      <c r="AH511" s="1143">
        <v>2020</v>
      </c>
      <c r="AI511" s="1143"/>
      <c r="AJ511" s="1143"/>
      <c r="AK511" s="1144"/>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264"/>
      <c r="C512" s="1265"/>
      <c r="D512" s="1265"/>
      <c r="E512" s="1265"/>
      <c r="F512" s="1265"/>
      <c r="G512" s="1265"/>
      <c r="H512" s="1266"/>
      <c r="I512" s="80" t="s">
        <v>452</v>
      </c>
      <c r="J512" s="80"/>
      <c r="K512" s="80"/>
      <c r="L512" s="80"/>
      <c r="M512" s="80"/>
      <c r="N512" s="80"/>
      <c r="O512" s="80"/>
      <c r="P512" s="80"/>
      <c r="Q512" s="80"/>
      <c r="R512" s="80"/>
      <c r="S512" s="80"/>
      <c r="T512" s="80"/>
      <c r="U512" s="80"/>
      <c r="V512" s="80"/>
      <c r="W512" s="80"/>
      <c r="X512" s="80"/>
      <c r="Y512" s="80"/>
      <c r="Z512" s="80"/>
      <c r="AA512" s="80"/>
      <c r="AB512" s="80"/>
      <c r="AC512" s="1151">
        <v>9</v>
      </c>
      <c r="AD512" s="1103"/>
      <c r="AE512" s="1103"/>
      <c r="AF512" s="1103"/>
      <c r="AG512" s="65" t="s">
        <v>438</v>
      </c>
      <c r="AH512" s="1143">
        <v>2020</v>
      </c>
      <c r="AI512" s="1143"/>
      <c r="AJ512" s="1143"/>
      <c r="AK512" s="1144"/>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1" t="s">
        <v>454</v>
      </c>
      <c r="C513" s="1252"/>
      <c r="D513" s="1252"/>
      <c r="E513" s="1252"/>
      <c r="F513" s="1252"/>
      <c r="G513" s="1252"/>
      <c r="H513" s="1253"/>
      <c r="I513" s="71" t="s">
        <v>455</v>
      </c>
      <c r="J513" s="72"/>
      <c r="K513" s="72"/>
      <c r="L513" s="72"/>
      <c r="M513" s="72"/>
      <c r="N513" s="72"/>
      <c r="O513" s="1098" t="s">
        <v>1787</v>
      </c>
      <c r="P513" s="1098"/>
      <c r="Q513" s="1098"/>
      <c r="R513" s="1098"/>
      <c r="S513" s="1098"/>
      <c r="T513" s="1098"/>
      <c r="U513" s="1098"/>
      <c r="V513" s="1098"/>
      <c r="W513" s="1098"/>
      <c r="X513" s="1098"/>
      <c r="Y513" s="1098"/>
      <c r="Z513" s="1098"/>
      <c r="AA513" s="1098"/>
      <c r="AB513" s="94"/>
      <c r="AC513" s="1295" t="s">
        <v>642</v>
      </c>
      <c r="AD513" s="1296"/>
      <c r="AE513" s="1296"/>
      <c r="AF513" s="1296"/>
      <c r="AG513" s="204" t="s">
        <v>438</v>
      </c>
      <c r="AH513" s="1143"/>
      <c r="AI513" s="1143"/>
      <c r="AJ513" s="1143"/>
      <c r="AK513" s="1144"/>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54"/>
      <c r="C514" s="1255"/>
      <c r="D514" s="1255"/>
      <c r="E514" s="1255"/>
      <c r="F514" s="1255"/>
      <c r="G514" s="1255"/>
      <c r="H514" s="1256"/>
      <c r="I514" s="175" t="s">
        <v>456</v>
      </c>
      <c r="J514" s="25"/>
      <c r="K514" s="25"/>
      <c r="L514" s="25"/>
      <c r="M514" s="25"/>
      <c r="N514" s="25"/>
      <c r="O514" s="25"/>
      <c r="P514" s="25"/>
      <c r="Q514" s="25"/>
      <c r="R514" s="25"/>
      <c r="S514" s="25"/>
      <c r="T514" s="25"/>
      <c r="U514" s="25"/>
      <c r="V514" s="25"/>
      <c r="W514" s="25"/>
      <c r="X514" s="25"/>
      <c r="Y514" s="25"/>
      <c r="Z514" s="25"/>
      <c r="AA514" s="25"/>
      <c r="AB514" s="101"/>
      <c r="AC514" s="1151">
        <v>6</v>
      </c>
      <c r="AD514" s="1103"/>
      <c r="AE514" s="1103"/>
      <c r="AF514" s="1103"/>
      <c r="AG514" s="75" t="s">
        <v>438</v>
      </c>
      <c r="AH514" s="1143">
        <v>2020</v>
      </c>
      <c r="AI514" s="1143"/>
      <c r="AJ514" s="1143"/>
      <c r="AK514" s="1144"/>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54"/>
      <c r="C515" s="1255"/>
      <c r="D515" s="1255"/>
      <c r="E515" s="1255"/>
      <c r="F515" s="1255"/>
      <c r="G515" s="1255"/>
      <c r="H515" s="1256"/>
      <c r="I515" s="79" t="s">
        <v>457</v>
      </c>
      <c r="J515" s="80"/>
      <c r="K515" s="80"/>
      <c r="L515" s="80"/>
      <c r="M515" s="80"/>
      <c r="N515" s="80"/>
      <c r="O515" s="80"/>
      <c r="P515" s="80"/>
      <c r="Q515" s="80"/>
      <c r="R515" s="80"/>
      <c r="S515" s="80"/>
      <c r="T515" s="80"/>
      <c r="U515" s="80"/>
      <c r="V515" s="80"/>
      <c r="W515" s="80"/>
      <c r="X515" s="80"/>
      <c r="Y515" s="80"/>
      <c r="Z515" s="80"/>
      <c r="AA515" s="80"/>
      <c r="AB515" s="81"/>
      <c r="AC515" s="1151">
        <v>9</v>
      </c>
      <c r="AD515" s="1103"/>
      <c r="AE515" s="1103"/>
      <c r="AF515" s="1103"/>
      <c r="AG515" s="65" t="s">
        <v>438</v>
      </c>
      <c r="AH515" s="1143">
        <v>2020</v>
      </c>
      <c r="AI515" s="1143"/>
      <c r="AJ515" s="1143"/>
      <c r="AK515" s="1144"/>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54"/>
      <c r="C516" s="1255"/>
      <c r="D516" s="1255"/>
      <c r="E516" s="1255"/>
      <c r="F516" s="1255"/>
      <c r="G516" s="1255"/>
      <c r="H516" s="1256"/>
      <c r="I516" s="72" t="s">
        <v>458</v>
      </c>
      <c r="J516" s="72"/>
      <c r="K516" s="72"/>
      <c r="L516" s="72"/>
      <c r="M516" s="72"/>
      <c r="N516" s="72"/>
      <c r="O516" s="1092" t="s">
        <v>1786</v>
      </c>
      <c r="P516" s="1092"/>
      <c r="Q516" s="1092"/>
      <c r="R516" s="1092"/>
      <c r="S516" s="1092"/>
      <c r="T516" s="1092"/>
      <c r="U516" s="1092"/>
      <c r="V516" s="1092"/>
      <c r="W516" s="1092"/>
      <c r="X516" s="1092"/>
      <c r="Y516" s="1092"/>
      <c r="Z516" s="1092"/>
      <c r="AA516" s="1092"/>
      <c r="AC516" s="1151" t="s">
        <v>642</v>
      </c>
      <c r="AD516" s="1103"/>
      <c r="AE516" s="1103"/>
      <c r="AF516" s="1103"/>
      <c r="AG516" s="75" t="s">
        <v>438</v>
      </c>
      <c r="AH516" s="1143"/>
      <c r="AI516" s="1143"/>
      <c r="AJ516" s="1143"/>
      <c r="AK516" s="1144"/>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54"/>
      <c r="C517" s="1255"/>
      <c r="D517" s="1255"/>
      <c r="E517" s="1255"/>
      <c r="F517" s="1255"/>
      <c r="G517" s="1255"/>
      <c r="H517" s="1256"/>
      <c r="I517" s="25" t="s">
        <v>456</v>
      </c>
      <c r="J517" s="25"/>
      <c r="K517" s="25"/>
      <c r="L517" s="25"/>
      <c r="M517" s="25"/>
      <c r="N517" s="25"/>
      <c r="O517" s="25"/>
      <c r="P517" s="25"/>
      <c r="Q517" s="25"/>
      <c r="R517" s="25"/>
      <c r="S517" s="25"/>
      <c r="T517" s="25"/>
      <c r="U517" s="25"/>
      <c r="V517" s="25"/>
      <c r="W517" s="25"/>
      <c r="X517" s="25"/>
      <c r="Y517" s="25"/>
      <c r="AC517" s="1151">
        <v>1</v>
      </c>
      <c r="AD517" s="1103"/>
      <c r="AE517" s="1103"/>
      <c r="AF517" s="1103"/>
      <c r="AG517" s="75" t="s">
        <v>438</v>
      </c>
      <c r="AH517" s="1143">
        <v>2019</v>
      </c>
      <c r="AI517" s="1143"/>
      <c r="AJ517" s="1143"/>
      <c r="AK517" s="1144"/>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54"/>
      <c r="C518" s="1255"/>
      <c r="D518" s="1255"/>
      <c r="E518" s="1255"/>
      <c r="F518" s="1255"/>
      <c r="G518" s="1255"/>
      <c r="H518" s="1256"/>
      <c r="I518" s="80" t="s">
        <v>457</v>
      </c>
      <c r="J518" s="80"/>
      <c r="K518" s="80"/>
      <c r="L518" s="80"/>
      <c r="M518" s="80"/>
      <c r="N518" s="80"/>
      <c r="O518" s="80"/>
      <c r="P518" s="80"/>
      <c r="Q518" s="80"/>
      <c r="R518" s="80"/>
      <c r="S518" s="80"/>
      <c r="T518" s="80"/>
      <c r="U518" s="80"/>
      <c r="V518" s="80"/>
      <c r="W518" s="80"/>
      <c r="X518" s="80"/>
      <c r="Y518" s="80"/>
      <c r="Z518" s="80"/>
      <c r="AA518" s="80"/>
      <c r="AB518" s="80"/>
      <c r="AC518" s="1151">
        <v>1</v>
      </c>
      <c r="AD518" s="1103"/>
      <c r="AE518" s="1103"/>
      <c r="AF518" s="1103"/>
      <c r="AG518" s="65" t="s">
        <v>438</v>
      </c>
      <c r="AH518" s="1143">
        <v>2019</v>
      </c>
      <c r="AI518" s="1143"/>
      <c r="AJ518" s="1143"/>
      <c r="AK518" s="1144"/>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54"/>
      <c r="C519" s="1255"/>
      <c r="D519" s="1255"/>
      <c r="E519" s="1255"/>
      <c r="F519" s="1255"/>
      <c r="G519" s="1255"/>
      <c r="H519" s="1256"/>
      <c r="I519" s="72" t="s">
        <v>458</v>
      </c>
      <c r="J519" s="72"/>
      <c r="K519" s="72"/>
      <c r="L519" s="72"/>
      <c r="M519" s="72"/>
      <c r="N519" s="72"/>
      <c r="O519" s="1092" t="s">
        <v>1788</v>
      </c>
      <c r="P519" s="1092"/>
      <c r="Q519" s="1092"/>
      <c r="R519" s="1092"/>
      <c r="S519" s="1092"/>
      <c r="T519" s="1092"/>
      <c r="U519" s="1092"/>
      <c r="V519" s="1092"/>
      <c r="W519" s="1092"/>
      <c r="X519" s="1092"/>
      <c r="Y519" s="1092"/>
      <c r="Z519" s="1092"/>
      <c r="AA519" s="1092"/>
      <c r="AC519" s="1151" t="s">
        <v>642</v>
      </c>
      <c r="AD519" s="1103"/>
      <c r="AE519" s="1103"/>
      <c r="AF519" s="1103"/>
      <c r="AG519" s="75" t="s">
        <v>438</v>
      </c>
      <c r="AH519" s="1143"/>
      <c r="AI519" s="1143"/>
      <c r="AJ519" s="1143"/>
      <c r="AK519" s="1144"/>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54"/>
      <c r="C520" s="1255"/>
      <c r="D520" s="1255"/>
      <c r="E520" s="1255"/>
      <c r="F520" s="1255"/>
      <c r="G520" s="1255"/>
      <c r="H520" s="1256"/>
      <c r="I520" s="25" t="s">
        <v>456</v>
      </c>
      <c r="J520" s="25"/>
      <c r="K520" s="25"/>
      <c r="L520" s="25"/>
      <c r="M520" s="25"/>
      <c r="N520" s="25"/>
      <c r="O520" s="25"/>
      <c r="P520" s="25"/>
      <c r="Q520" s="25"/>
      <c r="R520" s="25"/>
      <c r="S520" s="25"/>
      <c r="T520" s="25"/>
      <c r="U520" s="25"/>
      <c r="V520" s="25"/>
      <c r="W520" s="25"/>
      <c r="X520" s="25"/>
      <c r="Y520" s="25"/>
      <c r="AC520" s="1151">
        <v>2</v>
      </c>
      <c r="AD520" s="1103"/>
      <c r="AE520" s="1103"/>
      <c r="AF520" s="1103"/>
      <c r="AG520" s="75" t="s">
        <v>438</v>
      </c>
      <c r="AH520" s="1143">
        <v>2019</v>
      </c>
      <c r="AI520" s="1143"/>
      <c r="AJ520" s="1143"/>
      <c r="AK520" s="1144"/>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54"/>
      <c r="C521" s="1255"/>
      <c r="D521" s="1255"/>
      <c r="E521" s="1255"/>
      <c r="F521" s="1255"/>
      <c r="G521" s="1255"/>
      <c r="H521" s="1256"/>
      <c r="I521" s="80" t="s">
        <v>457</v>
      </c>
      <c r="J521" s="80"/>
      <c r="K521" s="80"/>
      <c r="L521" s="80"/>
      <c r="M521" s="80"/>
      <c r="N521" s="80"/>
      <c r="O521" s="80"/>
      <c r="P521" s="80"/>
      <c r="Q521" s="80"/>
      <c r="R521" s="80"/>
      <c r="S521" s="80"/>
      <c r="T521" s="80"/>
      <c r="U521" s="80"/>
      <c r="V521" s="80"/>
      <c r="W521" s="80"/>
      <c r="X521" s="80"/>
      <c r="Y521" s="80"/>
      <c r="Z521" s="80"/>
      <c r="AA521" s="80"/>
      <c r="AB521" s="80"/>
      <c r="AC521" s="1151">
        <v>2</v>
      </c>
      <c r="AD521" s="1103"/>
      <c r="AE521" s="1103"/>
      <c r="AF521" s="1103"/>
      <c r="AG521" s="65" t="s">
        <v>438</v>
      </c>
      <c r="AH521" s="1143">
        <v>2019</v>
      </c>
      <c r="AI521" s="1143"/>
      <c r="AJ521" s="1143"/>
      <c r="AK521" s="1144"/>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54"/>
      <c r="C522" s="1255"/>
      <c r="D522" s="1255"/>
      <c r="E522" s="1255"/>
      <c r="F522" s="1255"/>
      <c r="G522" s="1255"/>
      <c r="H522" s="1256"/>
      <c r="I522" s="72" t="s">
        <v>458</v>
      </c>
      <c r="J522" s="72"/>
      <c r="K522" s="72"/>
      <c r="L522" s="72"/>
      <c r="M522" s="72"/>
      <c r="N522" s="72"/>
      <c r="O522" s="1092" t="s">
        <v>1789</v>
      </c>
      <c r="P522" s="1092"/>
      <c r="Q522" s="1092"/>
      <c r="R522" s="1092"/>
      <c r="S522" s="1092"/>
      <c r="T522" s="1092"/>
      <c r="U522" s="1092"/>
      <c r="V522" s="1092"/>
      <c r="W522" s="1092"/>
      <c r="X522" s="1092"/>
      <c r="Y522" s="1092"/>
      <c r="Z522" s="1092"/>
      <c r="AA522" s="1092"/>
      <c r="AC522" s="1151" t="s">
        <v>642</v>
      </c>
      <c r="AD522" s="1103"/>
      <c r="AE522" s="1103"/>
      <c r="AF522" s="1103"/>
      <c r="AG522" s="75" t="s">
        <v>438</v>
      </c>
      <c r="AH522" s="1143"/>
      <c r="AI522" s="1143"/>
      <c r="AJ522" s="1143"/>
      <c r="AK522" s="1144"/>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54"/>
      <c r="C523" s="1255"/>
      <c r="D523" s="1255"/>
      <c r="E523" s="1255"/>
      <c r="F523" s="1255"/>
      <c r="G523" s="1255"/>
      <c r="H523" s="1256"/>
      <c r="I523" s="25" t="s">
        <v>456</v>
      </c>
      <c r="J523" s="25"/>
      <c r="K523" s="25"/>
      <c r="L523" s="25"/>
      <c r="M523" s="25"/>
      <c r="N523" s="25"/>
      <c r="O523" s="25"/>
      <c r="P523" s="25"/>
      <c r="Q523" s="25"/>
      <c r="R523" s="25"/>
      <c r="S523" s="25"/>
      <c r="T523" s="25"/>
      <c r="U523" s="25"/>
      <c r="V523" s="25"/>
      <c r="W523" s="25"/>
      <c r="X523" s="25"/>
      <c r="Y523" s="25"/>
      <c r="AC523" s="1151">
        <v>1</v>
      </c>
      <c r="AD523" s="1103"/>
      <c r="AE523" s="1103"/>
      <c r="AF523" s="1103"/>
      <c r="AG523" s="75" t="s">
        <v>438</v>
      </c>
      <c r="AH523" s="1143">
        <v>2020</v>
      </c>
      <c r="AI523" s="1143"/>
      <c r="AJ523" s="1143"/>
      <c r="AK523" s="1144"/>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54"/>
      <c r="C524" s="1255"/>
      <c r="D524" s="1255"/>
      <c r="E524" s="1255"/>
      <c r="F524" s="1255"/>
      <c r="G524" s="1255"/>
      <c r="H524" s="1256"/>
      <c r="I524" s="80" t="s">
        <v>457</v>
      </c>
      <c r="J524" s="80"/>
      <c r="K524" s="80"/>
      <c r="L524" s="80"/>
      <c r="M524" s="80"/>
      <c r="N524" s="80"/>
      <c r="O524" s="80"/>
      <c r="P524" s="80"/>
      <c r="Q524" s="80"/>
      <c r="R524" s="80"/>
      <c r="S524" s="80"/>
      <c r="T524" s="80"/>
      <c r="U524" s="80"/>
      <c r="V524" s="80"/>
      <c r="W524" s="80"/>
      <c r="X524" s="80"/>
      <c r="Y524" s="80"/>
      <c r="Z524" s="80"/>
      <c r="AA524" s="80"/>
      <c r="AB524" s="80"/>
      <c r="AC524" s="1151">
        <v>1</v>
      </c>
      <c r="AD524" s="1103"/>
      <c r="AE524" s="1103"/>
      <c r="AF524" s="1103"/>
      <c r="AG524" s="65" t="s">
        <v>438</v>
      </c>
      <c r="AH524" s="1143">
        <v>2020</v>
      </c>
      <c r="AI524" s="1143"/>
      <c r="AJ524" s="1143"/>
      <c r="AK524" s="1144"/>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54"/>
      <c r="C525" s="1255"/>
      <c r="D525" s="1255"/>
      <c r="E525" s="1255"/>
      <c r="F525" s="1255"/>
      <c r="G525" s="1255"/>
      <c r="H525" s="1256"/>
      <c r="I525" s="72" t="s">
        <v>458</v>
      </c>
      <c r="J525" s="72"/>
      <c r="K525" s="72"/>
      <c r="L525" s="72"/>
      <c r="M525" s="72"/>
      <c r="N525" s="72"/>
      <c r="O525" s="1092" t="s">
        <v>1790</v>
      </c>
      <c r="P525" s="1092"/>
      <c r="Q525" s="1092"/>
      <c r="R525" s="1092"/>
      <c r="S525" s="1092"/>
      <c r="T525" s="1092"/>
      <c r="U525" s="1092"/>
      <c r="V525" s="1092"/>
      <c r="W525" s="1092"/>
      <c r="X525" s="1092"/>
      <c r="Y525" s="1092"/>
      <c r="Z525" s="1092"/>
      <c r="AA525" s="1092"/>
      <c r="AC525" s="1151" t="s">
        <v>642</v>
      </c>
      <c r="AD525" s="1103"/>
      <c r="AE525" s="1103"/>
      <c r="AF525" s="1103"/>
      <c r="AG525" s="75" t="s">
        <v>438</v>
      </c>
      <c r="AH525" s="1143"/>
      <c r="AI525" s="1143"/>
      <c r="AJ525" s="1143"/>
      <c r="AK525" s="1144"/>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54"/>
      <c r="C526" s="1255"/>
      <c r="D526" s="1255"/>
      <c r="E526" s="1255"/>
      <c r="F526" s="1255"/>
      <c r="G526" s="1255"/>
      <c r="H526" s="1256"/>
      <c r="I526" s="25" t="s">
        <v>456</v>
      </c>
      <c r="J526" s="25"/>
      <c r="K526" s="25"/>
      <c r="L526" s="25"/>
      <c r="M526" s="25"/>
      <c r="N526" s="25"/>
      <c r="O526" s="25"/>
      <c r="P526" s="25"/>
      <c r="Q526" s="25"/>
      <c r="R526" s="25"/>
      <c r="S526" s="25"/>
      <c r="T526" s="25"/>
      <c r="U526" s="25"/>
      <c r="V526" s="25"/>
      <c r="W526" s="25"/>
      <c r="X526" s="25"/>
      <c r="Y526" s="25"/>
      <c r="AC526" s="1151">
        <v>1</v>
      </c>
      <c r="AD526" s="1103"/>
      <c r="AE526" s="1103"/>
      <c r="AF526" s="1103"/>
      <c r="AG526" s="65" t="s">
        <v>438</v>
      </c>
      <c r="AH526" s="1143">
        <v>2020</v>
      </c>
      <c r="AI526" s="1143"/>
      <c r="AJ526" s="1143"/>
      <c r="AK526" s="1144"/>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54"/>
      <c r="C527" s="1255"/>
      <c r="D527" s="1255"/>
      <c r="E527" s="1255"/>
      <c r="F527" s="1255"/>
      <c r="G527" s="1255"/>
      <c r="H527" s="1256"/>
      <c r="I527" s="80" t="s">
        <v>457</v>
      </c>
      <c r="J527" s="80"/>
      <c r="K527" s="80"/>
      <c r="L527" s="80"/>
      <c r="M527" s="80"/>
      <c r="N527" s="80"/>
      <c r="O527" s="80"/>
      <c r="P527" s="80"/>
      <c r="Q527" s="80"/>
      <c r="R527" s="80"/>
      <c r="S527" s="80"/>
      <c r="T527" s="80"/>
      <c r="U527" s="80"/>
      <c r="V527" s="80"/>
      <c r="W527" s="80"/>
      <c r="X527" s="80"/>
      <c r="Y527" s="80"/>
      <c r="Z527" s="80"/>
      <c r="AA527" s="80"/>
      <c r="AB527" s="80"/>
      <c r="AC527" s="1151">
        <v>1</v>
      </c>
      <c r="AD527" s="1103"/>
      <c r="AE527" s="1103"/>
      <c r="AF527" s="1103"/>
      <c r="AG527" s="75" t="s">
        <v>438</v>
      </c>
      <c r="AH527" s="1143">
        <v>2020</v>
      </c>
      <c r="AI527" s="1143"/>
      <c r="AJ527" s="1143"/>
      <c r="AK527" s="1144"/>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54"/>
      <c r="C528" s="1255"/>
      <c r="D528" s="1255"/>
      <c r="E528" s="1255"/>
      <c r="F528" s="1255"/>
      <c r="G528" s="1255"/>
      <c r="H528" s="1256"/>
      <c r="I528" s="72" t="s">
        <v>458</v>
      </c>
      <c r="J528" s="72"/>
      <c r="K528" s="72"/>
      <c r="L528" s="72"/>
      <c r="M528" s="72"/>
      <c r="N528" s="72"/>
      <c r="O528" s="1092" t="s">
        <v>357</v>
      </c>
      <c r="P528" s="1092"/>
      <c r="Q528" s="1092"/>
      <c r="R528" s="1092"/>
      <c r="S528" s="1092"/>
      <c r="T528" s="1092"/>
      <c r="U528" s="1092"/>
      <c r="V528" s="1092"/>
      <c r="W528" s="1092"/>
      <c r="X528" s="1092"/>
      <c r="Y528" s="1092"/>
      <c r="Z528" s="1092"/>
      <c r="AA528" s="1092"/>
      <c r="AC528" s="1151" t="s">
        <v>642</v>
      </c>
      <c r="AD528" s="1103"/>
      <c r="AE528" s="1103"/>
      <c r="AF528" s="1103"/>
      <c r="AG528" s="65" t="s">
        <v>438</v>
      </c>
      <c r="AH528" s="1143"/>
      <c r="AI528" s="1143"/>
      <c r="AJ528" s="1143"/>
      <c r="AK528" s="1144"/>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54"/>
      <c r="C529" s="1255"/>
      <c r="D529" s="1255"/>
      <c r="E529" s="1255"/>
      <c r="F529" s="1255"/>
      <c r="G529" s="1255"/>
      <c r="H529" s="1256"/>
      <c r="I529" s="25" t="s">
        <v>456</v>
      </c>
      <c r="J529" s="25"/>
      <c r="K529" s="25"/>
      <c r="L529" s="25"/>
      <c r="M529" s="25"/>
      <c r="N529" s="25"/>
      <c r="O529" s="25"/>
      <c r="P529" s="25"/>
      <c r="Q529" s="25"/>
      <c r="R529" s="25"/>
      <c r="S529" s="25"/>
      <c r="T529" s="25"/>
      <c r="U529" s="25"/>
      <c r="V529" s="25"/>
      <c r="W529" s="25"/>
      <c r="X529" s="25"/>
      <c r="Y529" s="25"/>
      <c r="AC529" s="1151" t="s">
        <v>642</v>
      </c>
      <c r="AD529" s="1103"/>
      <c r="AE529" s="1103"/>
      <c r="AF529" s="1103"/>
      <c r="AG529" s="75" t="s">
        <v>438</v>
      </c>
      <c r="AH529" s="1143"/>
      <c r="AI529" s="1143"/>
      <c r="AJ529" s="1143"/>
      <c r="AK529" s="1144"/>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54"/>
      <c r="C530" s="1255"/>
      <c r="D530" s="1255"/>
      <c r="E530" s="1255"/>
      <c r="F530" s="1255"/>
      <c r="G530" s="1255"/>
      <c r="H530" s="1256"/>
      <c r="I530" s="80" t="s">
        <v>457</v>
      </c>
      <c r="J530" s="80"/>
      <c r="K530" s="80"/>
      <c r="L530" s="80"/>
      <c r="M530" s="80"/>
      <c r="N530" s="80"/>
      <c r="O530" s="80"/>
      <c r="P530" s="80"/>
      <c r="Q530" s="80"/>
      <c r="R530" s="80"/>
      <c r="S530" s="80"/>
      <c r="T530" s="80"/>
      <c r="U530" s="80"/>
      <c r="V530" s="80"/>
      <c r="W530" s="80"/>
      <c r="X530" s="80"/>
      <c r="Y530" s="80"/>
      <c r="Z530" s="80"/>
      <c r="AA530" s="80"/>
      <c r="AB530" s="80"/>
      <c r="AC530" s="1151" t="s">
        <v>642</v>
      </c>
      <c r="AD530" s="1103"/>
      <c r="AE530" s="1103"/>
      <c r="AF530" s="1103"/>
      <c r="AG530" s="65" t="s">
        <v>438</v>
      </c>
      <c r="AH530" s="1143"/>
      <c r="AI530" s="1143"/>
      <c r="AJ530" s="1143"/>
      <c r="AK530" s="1144"/>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54"/>
      <c r="C531" s="1255"/>
      <c r="D531" s="1255"/>
      <c r="E531" s="1255"/>
      <c r="F531" s="1255"/>
      <c r="G531" s="1255"/>
      <c r="H531" s="1256"/>
      <c r="I531" s="72" t="s">
        <v>611</v>
      </c>
      <c r="J531" s="72"/>
      <c r="K531" s="72"/>
      <c r="L531" s="72"/>
      <c r="M531" s="72"/>
      <c r="N531" s="72"/>
      <c r="O531" s="72"/>
      <c r="P531" s="72"/>
      <c r="Q531" s="72"/>
      <c r="R531" s="72"/>
      <c r="S531" s="72"/>
      <c r="T531" s="72"/>
      <c r="U531" s="72"/>
      <c r="V531" s="72"/>
      <c r="W531" s="72"/>
      <c r="X531" s="25"/>
      <c r="Y531" s="25"/>
      <c r="AC531" s="1151" t="s">
        <v>642</v>
      </c>
      <c r="AD531" s="1103"/>
      <c r="AE531" s="1103"/>
      <c r="AF531" s="1103"/>
      <c r="AG531" s="65" t="s">
        <v>438</v>
      </c>
      <c r="AH531" s="1143"/>
      <c r="AI531" s="1143"/>
      <c r="AJ531" s="1143"/>
      <c r="AK531" s="1144"/>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54"/>
      <c r="C532" s="1255"/>
      <c r="D532" s="1255"/>
      <c r="E532" s="1255"/>
      <c r="F532" s="1255"/>
      <c r="G532" s="1255"/>
      <c r="H532" s="1256"/>
      <c r="I532" s="25" t="s">
        <v>612</v>
      </c>
      <c r="J532" s="25"/>
      <c r="K532" s="25"/>
      <c r="L532" s="25"/>
      <c r="M532" s="25"/>
      <c r="N532" s="25"/>
      <c r="O532" s="25"/>
      <c r="P532" s="25"/>
      <c r="Q532" s="25"/>
      <c r="R532" s="25"/>
      <c r="S532" s="25"/>
      <c r="T532" s="25"/>
      <c r="U532" s="25"/>
      <c r="V532" s="25"/>
      <c r="W532" s="25"/>
      <c r="X532" s="25"/>
      <c r="Y532" s="25"/>
      <c r="AC532" s="1151" t="s">
        <v>642</v>
      </c>
      <c r="AD532" s="1103"/>
      <c r="AE532" s="1103"/>
      <c r="AF532" s="1103"/>
      <c r="AG532" s="75" t="s">
        <v>438</v>
      </c>
      <c r="AH532" s="1143"/>
      <c r="AI532" s="1143"/>
      <c r="AJ532" s="1143"/>
      <c r="AK532" s="1144"/>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54"/>
      <c r="C533" s="1255"/>
      <c r="D533" s="1255"/>
      <c r="E533" s="1255"/>
      <c r="F533" s="1255"/>
      <c r="G533" s="1255"/>
      <c r="H533" s="1256"/>
      <c r="I533" s="25" t="s">
        <v>613</v>
      </c>
      <c r="J533" s="25"/>
      <c r="K533" s="25"/>
      <c r="L533" s="25"/>
      <c r="M533" s="25"/>
      <c r="N533" s="25"/>
      <c r="O533" s="25"/>
      <c r="P533" s="25"/>
      <c r="Q533" s="25"/>
      <c r="R533" s="25"/>
      <c r="S533" s="25"/>
      <c r="T533" s="25"/>
      <c r="U533" s="25"/>
      <c r="V533" s="25"/>
      <c r="W533" s="25"/>
      <c r="X533" s="25"/>
      <c r="Y533" s="25"/>
      <c r="AC533" s="1151" t="s">
        <v>642</v>
      </c>
      <c r="AD533" s="1103"/>
      <c r="AE533" s="1103"/>
      <c r="AF533" s="1103"/>
      <c r="AG533" s="65" t="s">
        <v>438</v>
      </c>
      <c r="AH533" s="1143"/>
      <c r="AI533" s="1143"/>
      <c r="AJ533" s="1143"/>
      <c r="AK533" s="1144"/>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54"/>
      <c r="C534" s="1255"/>
      <c r="D534" s="1255"/>
      <c r="E534" s="1255"/>
      <c r="F534" s="1255"/>
      <c r="G534" s="1255"/>
      <c r="H534" s="1256"/>
      <c r="I534" s="25" t="s">
        <v>614</v>
      </c>
      <c r="J534" s="25"/>
      <c r="K534" s="25"/>
      <c r="L534" s="25"/>
      <c r="M534" s="25"/>
      <c r="N534" s="25"/>
      <c r="O534" s="25"/>
      <c r="P534" s="25"/>
      <c r="Q534" s="25"/>
      <c r="R534" s="25"/>
      <c r="S534" s="25"/>
      <c r="T534" s="25"/>
      <c r="U534" s="25"/>
      <c r="V534" s="25"/>
      <c r="W534" s="25"/>
      <c r="X534" s="25"/>
      <c r="Y534" s="25"/>
      <c r="AC534" s="1151" t="s">
        <v>642</v>
      </c>
      <c r="AD534" s="1103"/>
      <c r="AE534" s="1103"/>
      <c r="AF534" s="1103"/>
      <c r="AG534" s="65" t="s">
        <v>438</v>
      </c>
      <c r="AH534" s="1143"/>
      <c r="AI534" s="1143"/>
      <c r="AJ534" s="1143"/>
      <c r="AK534" s="1144"/>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264"/>
      <c r="C535" s="1265"/>
      <c r="D535" s="1265"/>
      <c r="E535" s="1265"/>
      <c r="F535" s="1265"/>
      <c r="G535" s="1265"/>
      <c r="H535" s="1266"/>
      <c r="I535" s="80" t="s">
        <v>496</v>
      </c>
      <c r="J535" s="80"/>
      <c r="K535" s="80"/>
      <c r="L535" s="80"/>
      <c r="M535" s="80"/>
      <c r="N535" s="80"/>
      <c r="O535" s="80"/>
      <c r="P535" s="80"/>
      <c r="Q535" s="80"/>
      <c r="R535" s="80"/>
      <c r="S535" s="80"/>
      <c r="T535" s="80"/>
      <c r="U535" s="80"/>
      <c r="V535" s="80"/>
      <c r="W535" s="80"/>
      <c r="X535" s="80"/>
      <c r="Y535" s="80"/>
      <c r="Z535" s="80"/>
      <c r="AA535" s="80"/>
      <c r="AB535" s="80"/>
      <c r="AC535" s="1151" t="s">
        <v>642</v>
      </c>
      <c r="AD535" s="1103"/>
      <c r="AE535" s="1103"/>
      <c r="AF535" s="1103"/>
      <c r="AG535" s="65" t="s">
        <v>438</v>
      </c>
      <c r="AH535" s="1143"/>
      <c r="AI535" s="1143"/>
      <c r="AJ535" s="1143"/>
      <c r="AK535" s="1144"/>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5" t="s">
        <v>590</v>
      </c>
      <c r="B537" s="975"/>
      <c r="C537" s="975"/>
      <c r="D537" s="975"/>
      <c r="E537" s="975"/>
      <c r="F537" s="975"/>
      <c r="G537" s="975"/>
      <c r="H537" s="975"/>
      <c r="I537" s="975"/>
      <c r="J537" s="975"/>
      <c r="K537" s="975"/>
      <c r="L537" s="975"/>
      <c r="M537" s="975"/>
      <c r="N537" s="975"/>
      <c r="O537" s="975"/>
      <c r="P537" s="975"/>
      <c r="Q537" s="975"/>
      <c r="R537" s="975"/>
      <c r="S537" s="975"/>
      <c r="T537" s="975"/>
      <c r="U537" s="975"/>
      <c r="V537" s="975"/>
      <c r="W537" s="975"/>
      <c r="X537" s="975"/>
      <c r="Y537" s="975"/>
      <c r="Z537" s="975"/>
      <c r="AA537" s="975"/>
      <c r="AB537" s="975"/>
      <c r="AC537" s="975"/>
      <c r="AD537" s="975"/>
      <c r="AE537" s="975"/>
      <c r="AF537" s="975"/>
      <c r="AG537" s="975"/>
      <c r="AH537" s="975"/>
      <c r="AI537" s="975"/>
      <c r="AJ537" s="975"/>
      <c r="AK537" s="975"/>
      <c r="AL537" s="975"/>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6"/>
      <c r="B538" s="976"/>
      <c r="C538" s="976"/>
      <c r="D538" s="976"/>
      <c r="E538" s="976"/>
      <c r="F538" s="976"/>
      <c r="G538" s="976"/>
      <c r="H538" s="976"/>
      <c r="I538" s="976"/>
      <c r="J538" s="976"/>
      <c r="K538" s="976"/>
      <c r="L538" s="976"/>
      <c r="M538" s="976"/>
      <c r="N538" s="976"/>
      <c r="O538" s="976"/>
      <c r="P538" s="976"/>
      <c r="Q538" s="976"/>
      <c r="R538" s="976"/>
      <c r="S538" s="976"/>
      <c r="T538" s="976"/>
      <c r="U538" s="976"/>
      <c r="V538" s="976"/>
      <c r="W538" s="976"/>
      <c r="X538" s="976"/>
      <c r="Y538" s="976"/>
      <c r="Z538" s="976"/>
      <c r="AA538" s="976"/>
      <c r="AB538" s="976"/>
      <c r="AC538" s="976"/>
      <c r="AD538" s="976"/>
      <c r="AE538" s="976"/>
      <c r="AF538" s="976"/>
      <c r="AG538" s="976"/>
      <c r="AH538" s="976"/>
      <c r="AI538" s="976"/>
      <c r="AJ538" s="976"/>
      <c r="AK538" s="976"/>
      <c r="AL538" s="976"/>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60" t="s">
        <v>498</v>
      </c>
      <c r="C544" s="1161"/>
      <c r="D544" s="1161"/>
      <c r="E544" s="1161"/>
      <c r="F544" s="1161"/>
      <c r="G544" s="1161"/>
      <c r="H544" s="1161"/>
      <c r="I544" s="1161"/>
      <c r="J544" s="1161"/>
      <c r="K544" s="1161"/>
      <c r="L544" s="1161"/>
      <c r="M544" s="1161"/>
      <c r="N544" s="1161"/>
      <c r="O544" s="1162"/>
      <c r="P544" s="1160" t="s">
        <v>346</v>
      </c>
      <c r="Q544" s="1161"/>
      <c r="R544" s="1161"/>
      <c r="S544" s="1161"/>
      <c r="T544" s="1162"/>
      <c r="U544" s="1160" t="s">
        <v>499</v>
      </c>
      <c r="V544" s="1161"/>
      <c r="W544" s="1161"/>
      <c r="X544" s="1161"/>
      <c r="Y544" s="1162"/>
      <c r="Z544" s="1267" t="s">
        <v>1425</v>
      </c>
      <c r="AA544" s="1268"/>
      <c r="AB544" s="1268"/>
      <c r="AC544" s="1268"/>
      <c r="AD544" s="1269"/>
      <c r="AE544" s="1160" t="s">
        <v>500</v>
      </c>
      <c r="AF544" s="1161"/>
      <c r="AG544" s="1161"/>
      <c r="AH544" s="1161"/>
      <c r="AI544" s="1161"/>
      <c r="AJ544" s="1161"/>
      <c r="AK544" s="1162"/>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097" t="s">
        <v>1727</v>
      </c>
      <c r="D545" s="1113"/>
      <c r="E545" s="1113"/>
      <c r="F545" s="1113"/>
      <c r="G545" s="1113"/>
      <c r="H545" s="1113"/>
      <c r="I545" s="1113"/>
      <c r="J545" s="1113"/>
      <c r="K545" s="1113"/>
      <c r="L545" s="1113"/>
      <c r="M545" s="1113"/>
      <c r="N545" s="1113"/>
      <c r="O545" s="1183"/>
      <c r="P545" s="1142">
        <v>420</v>
      </c>
      <c r="Q545" s="1143"/>
      <c r="R545" s="1143"/>
      <c r="S545" s="1143"/>
      <c r="T545" s="1144"/>
      <c r="U545" s="1179">
        <v>4.65E-2</v>
      </c>
      <c r="V545" s="1180"/>
      <c r="W545" s="1180"/>
      <c r="X545" s="1180"/>
      <c r="Y545" s="1181"/>
      <c r="Z545" s="1163" t="s">
        <v>1426</v>
      </c>
      <c r="AA545" s="1163"/>
      <c r="AB545" s="1163"/>
      <c r="AC545" s="1163"/>
      <c r="AD545" s="1164"/>
      <c r="AE545" s="1209">
        <v>12920000</v>
      </c>
      <c r="AF545" s="1210"/>
      <c r="AG545" s="1210"/>
      <c r="AH545" s="1210"/>
      <c r="AI545" s="1210"/>
      <c r="AJ545" s="1210"/>
      <c r="AK545" s="1211"/>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097" t="s">
        <v>1728</v>
      </c>
      <c r="D546" s="1113"/>
      <c r="E546" s="1113"/>
      <c r="F546" s="1113"/>
      <c r="G546" s="1113"/>
      <c r="H546" s="1113"/>
      <c r="I546" s="1113"/>
      <c r="J546" s="1113"/>
      <c r="K546" s="1113"/>
      <c r="L546" s="1113"/>
      <c r="M546" s="1113"/>
      <c r="N546" s="1113"/>
      <c r="O546" s="1183"/>
      <c r="P546" s="1142">
        <f>55*12</f>
        <v>660</v>
      </c>
      <c r="Q546" s="1143"/>
      <c r="R546" s="1143"/>
      <c r="S546" s="1143"/>
      <c r="T546" s="1144"/>
      <c r="U546" s="1179">
        <v>0.03</v>
      </c>
      <c r="V546" s="1180"/>
      <c r="W546" s="1180"/>
      <c r="X546" s="1180"/>
      <c r="Y546" s="1181"/>
      <c r="Z546" s="1163" t="s">
        <v>1426</v>
      </c>
      <c r="AA546" s="1163"/>
      <c r="AB546" s="1163"/>
      <c r="AC546" s="1163"/>
      <c r="AD546" s="1164"/>
      <c r="AE546" s="1209">
        <v>1500000</v>
      </c>
      <c r="AF546" s="1210"/>
      <c r="AG546" s="1210"/>
      <c r="AH546" s="1210"/>
      <c r="AI546" s="1210"/>
      <c r="AJ546" s="1210"/>
      <c r="AK546" s="1211"/>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097" t="s">
        <v>1698</v>
      </c>
      <c r="D547" s="1113"/>
      <c r="E547" s="1113"/>
      <c r="F547" s="1113"/>
      <c r="G547" s="1113"/>
      <c r="H547" s="1113"/>
      <c r="I547" s="1113"/>
      <c r="J547" s="1113"/>
      <c r="K547" s="1113"/>
      <c r="L547" s="1113"/>
      <c r="M547" s="1113"/>
      <c r="N547" s="1113"/>
      <c r="O547" s="1183"/>
      <c r="P547" s="1142">
        <v>660</v>
      </c>
      <c r="Q547" s="1143"/>
      <c r="R547" s="1143"/>
      <c r="S547" s="1143"/>
      <c r="T547" s="1144"/>
      <c r="U547" s="1179">
        <v>0.03</v>
      </c>
      <c r="V547" s="1180"/>
      <c r="W547" s="1180"/>
      <c r="X547" s="1180"/>
      <c r="Y547" s="1181"/>
      <c r="Z547" s="1163" t="s">
        <v>1426</v>
      </c>
      <c r="AA547" s="1163"/>
      <c r="AB547" s="1163"/>
      <c r="AC547" s="1163"/>
      <c r="AD547" s="1164"/>
      <c r="AE547" s="1209">
        <v>200000</v>
      </c>
      <c r="AF547" s="1210"/>
      <c r="AG547" s="1210"/>
      <c r="AH547" s="1210"/>
      <c r="AI547" s="1210"/>
      <c r="AJ547" s="1210"/>
      <c r="AK547" s="1211"/>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097" t="s">
        <v>1729</v>
      </c>
      <c r="D548" s="1113"/>
      <c r="E548" s="1113"/>
      <c r="F548" s="1113"/>
      <c r="G548" s="1113"/>
      <c r="H548" s="1113"/>
      <c r="I548" s="1113"/>
      <c r="J548" s="1113"/>
      <c r="K548" s="1113"/>
      <c r="L548" s="1113"/>
      <c r="M548" s="1113"/>
      <c r="N548" s="1113"/>
      <c r="O548" s="1183"/>
      <c r="P548" s="1142"/>
      <c r="Q548" s="1143"/>
      <c r="R548" s="1143"/>
      <c r="S548" s="1143"/>
      <c r="T548" s="1144"/>
      <c r="U548" s="1179"/>
      <c r="V548" s="1180"/>
      <c r="W548" s="1180"/>
      <c r="X548" s="1180"/>
      <c r="Y548" s="1181"/>
      <c r="Z548" s="1163" t="s">
        <v>1426</v>
      </c>
      <c r="AA548" s="1163"/>
      <c r="AB548" s="1163"/>
      <c r="AC548" s="1163"/>
      <c r="AD548" s="1164"/>
      <c r="AE548" s="1209">
        <v>24354</v>
      </c>
      <c r="AF548" s="1210"/>
      <c r="AG548" s="1210"/>
      <c r="AH548" s="1210"/>
      <c r="AI548" s="1210"/>
      <c r="AJ548" s="1210"/>
      <c r="AK548" s="1211"/>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097" t="s">
        <v>1734</v>
      </c>
      <c r="D549" s="1113"/>
      <c r="E549" s="1113"/>
      <c r="F549" s="1113"/>
      <c r="G549" s="1113"/>
      <c r="H549" s="1113"/>
      <c r="I549" s="1113"/>
      <c r="J549" s="1113"/>
      <c r="K549" s="1113"/>
      <c r="L549" s="1113"/>
      <c r="M549" s="1113"/>
      <c r="N549" s="1113"/>
      <c r="O549" s="1183"/>
      <c r="P549" s="1142"/>
      <c r="Q549" s="1143"/>
      <c r="R549" s="1143"/>
      <c r="S549" s="1143"/>
      <c r="T549" s="1144"/>
      <c r="U549" s="1179"/>
      <c r="V549" s="1180"/>
      <c r="W549" s="1180"/>
      <c r="X549" s="1180"/>
      <c r="Y549" s="1181"/>
      <c r="Z549" s="1163" t="s">
        <v>1426</v>
      </c>
      <c r="AA549" s="1163"/>
      <c r="AB549" s="1163"/>
      <c r="AC549" s="1163"/>
      <c r="AD549" s="1164"/>
      <c r="AE549" s="1209">
        <v>2403124</v>
      </c>
      <c r="AF549" s="1210"/>
      <c r="AG549" s="1210"/>
      <c r="AH549" s="1210"/>
      <c r="AI549" s="1210"/>
      <c r="AJ549" s="1210"/>
      <c r="AK549" s="1211"/>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097" t="s">
        <v>1754</v>
      </c>
      <c r="D550" s="1113"/>
      <c r="E550" s="1113"/>
      <c r="F550" s="1113"/>
      <c r="G550" s="1113"/>
      <c r="H550" s="1113"/>
      <c r="I550" s="1113"/>
      <c r="J550" s="1113"/>
      <c r="K550" s="1113"/>
      <c r="L550" s="1113"/>
      <c r="M550" s="1113"/>
      <c r="N550" s="1113"/>
      <c r="O550" s="1183"/>
      <c r="P550" s="1142"/>
      <c r="Q550" s="1143"/>
      <c r="R550" s="1143"/>
      <c r="S550" s="1143"/>
      <c r="T550" s="1144"/>
      <c r="U550" s="1179"/>
      <c r="V550" s="1180"/>
      <c r="W550" s="1180"/>
      <c r="X550" s="1180"/>
      <c r="Y550" s="1181"/>
      <c r="Z550" s="1163" t="s">
        <v>1426</v>
      </c>
      <c r="AA550" s="1163"/>
      <c r="AB550" s="1163"/>
      <c r="AC550" s="1163"/>
      <c r="AD550" s="1164"/>
      <c r="AE550" s="1209">
        <v>5246045</v>
      </c>
      <c r="AF550" s="1210"/>
      <c r="AG550" s="1210"/>
      <c r="AH550" s="1210"/>
      <c r="AI550" s="1210"/>
      <c r="AJ550" s="1210"/>
      <c r="AK550" s="1211"/>
      <c r="AM550" s="58" t="s">
        <v>842</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13"/>
      <c r="D551" s="1113"/>
      <c r="E551" s="1113"/>
      <c r="F551" s="1113"/>
      <c r="G551" s="1113"/>
      <c r="H551" s="1113"/>
      <c r="I551" s="1113"/>
      <c r="J551" s="1113"/>
      <c r="K551" s="1113"/>
      <c r="L551" s="1113"/>
      <c r="M551" s="1113"/>
      <c r="N551" s="1113"/>
      <c r="O551" s="1183"/>
      <c r="P551" s="1142"/>
      <c r="Q551" s="1143"/>
      <c r="R551" s="1143"/>
      <c r="S551" s="1143"/>
      <c r="T551" s="1144"/>
      <c r="U551" s="1179"/>
      <c r="V551" s="1180"/>
      <c r="W551" s="1180"/>
      <c r="X551" s="1180"/>
      <c r="Y551" s="1181"/>
      <c r="Z551" s="1163" t="s">
        <v>1426</v>
      </c>
      <c r="AA551" s="1163"/>
      <c r="AB551" s="1163"/>
      <c r="AC551" s="1163"/>
      <c r="AD551" s="1164"/>
      <c r="AE551" s="1209"/>
      <c r="AF551" s="1210"/>
      <c r="AG551" s="1210"/>
      <c r="AH551" s="1210"/>
      <c r="AI551" s="1210"/>
      <c r="AJ551" s="1210"/>
      <c r="AK551" s="1211"/>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13"/>
      <c r="D552" s="1113"/>
      <c r="E552" s="1113"/>
      <c r="F552" s="1113"/>
      <c r="G552" s="1113"/>
      <c r="H552" s="1113"/>
      <c r="I552" s="1113"/>
      <c r="J552" s="1113"/>
      <c r="K552" s="1113"/>
      <c r="L552" s="1113"/>
      <c r="M552" s="1113"/>
      <c r="N552" s="1113"/>
      <c r="O552" s="1183"/>
      <c r="P552" s="1142"/>
      <c r="Q552" s="1143"/>
      <c r="R552" s="1143"/>
      <c r="S552" s="1143"/>
      <c r="T552" s="1144"/>
      <c r="U552" s="1179"/>
      <c r="V552" s="1180"/>
      <c r="W552" s="1180"/>
      <c r="X552" s="1180"/>
      <c r="Y552" s="1181"/>
      <c r="Z552" s="1163" t="s">
        <v>1426</v>
      </c>
      <c r="AA552" s="1163"/>
      <c r="AB552" s="1163"/>
      <c r="AC552" s="1163"/>
      <c r="AD552" s="1164"/>
      <c r="AE552" s="1209"/>
      <c r="AF552" s="1210"/>
      <c r="AG552" s="1210"/>
      <c r="AH552" s="1210"/>
      <c r="AI552" s="1210"/>
      <c r="AJ552" s="1210"/>
      <c r="AK552" s="1211"/>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13"/>
      <c r="D553" s="1113"/>
      <c r="E553" s="1113"/>
      <c r="F553" s="1113"/>
      <c r="G553" s="1113"/>
      <c r="H553" s="1113"/>
      <c r="I553" s="1113"/>
      <c r="J553" s="1113"/>
      <c r="K553" s="1113"/>
      <c r="L553" s="1113"/>
      <c r="M553" s="1113"/>
      <c r="N553" s="1113"/>
      <c r="O553" s="1183"/>
      <c r="P553" s="1142"/>
      <c r="Q553" s="1143"/>
      <c r="R553" s="1143"/>
      <c r="S553" s="1143"/>
      <c r="T553" s="1144"/>
      <c r="U553" s="1179"/>
      <c r="V553" s="1180"/>
      <c r="W553" s="1180"/>
      <c r="X553" s="1180"/>
      <c r="Y553" s="1181"/>
      <c r="Z553" s="1163" t="s">
        <v>1426</v>
      </c>
      <c r="AA553" s="1163"/>
      <c r="AB553" s="1163"/>
      <c r="AC553" s="1163"/>
      <c r="AD553" s="1164"/>
      <c r="AE553" s="1209"/>
      <c r="AF553" s="1210"/>
      <c r="AG553" s="1210"/>
      <c r="AH553" s="1210"/>
      <c r="AI553" s="1210"/>
      <c r="AJ553" s="1210"/>
      <c r="AK553" s="1211"/>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13"/>
      <c r="D554" s="1113"/>
      <c r="E554" s="1113"/>
      <c r="F554" s="1113"/>
      <c r="G554" s="1113"/>
      <c r="H554" s="1113"/>
      <c r="I554" s="1113"/>
      <c r="J554" s="1113"/>
      <c r="K554" s="1113"/>
      <c r="L554" s="1113"/>
      <c r="M554" s="1113"/>
      <c r="N554" s="1113"/>
      <c r="O554" s="1183"/>
      <c r="P554" s="1142"/>
      <c r="Q554" s="1143"/>
      <c r="R554" s="1143"/>
      <c r="S554" s="1143"/>
      <c r="T554" s="1144"/>
      <c r="U554" s="1179"/>
      <c r="V554" s="1180"/>
      <c r="W554" s="1180"/>
      <c r="X554" s="1180"/>
      <c r="Y554" s="1181"/>
      <c r="Z554" s="1163" t="s">
        <v>1426</v>
      </c>
      <c r="AA554" s="1163"/>
      <c r="AB554" s="1163"/>
      <c r="AC554" s="1163"/>
      <c r="AD554" s="1164"/>
      <c r="AE554" s="1209"/>
      <c r="AF554" s="1210"/>
      <c r="AG554" s="1210"/>
      <c r="AH554" s="1210"/>
      <c r="AI554" s="1210"/>
      <c r="AJ554" s="1210"/>
      <c r="AK554" s="1211"/>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13"/>
      <c r="D555" s="1113"/>
      <c r="E555" s="1113"/>
      <c r="F555" s="1113"/>
      <c r="G555" s="1113"/>
      <c r="H555" s="1113"/>
      <c r="I555" s="1113"/>
      <c r="J555" s="1113"/>
      <c r="K555" s="1113"/>
      <c r="L555" s="1113"/>
      <c r="M555" s="1113"/>
      <c r="N555" s="1113"/>
      <c r="O555" s="1183"/>
      <c r="P555" s="1142"/>
      <c r="Q555" s="1143"/>
      <c r="R555" s="1143"/>
      <c r="S555" s="1143"/>
      <c r="T555" s="1144"/>
      <c r="U555" s="1179"/>
      <c r="V555" s="1180"/>
      <c r="W555" s="1180"/>
      <c r="X555" s="1180"/>
      <c r="Y555" s="1181"/>
      <c r="Z555" s="1163" t="s">
        <v>1426</v>
      </c>
      <c r="AA555" s="1163"/>
      <c r="AB555" s="1163"/>
      <c r="AC555" s="1163"/>
      <c r="AD555" s="1164"/>
      <c r="AE555" s="1209"/>
      <c r="AF555" s="1210"/>
      <c r="AG555" s="1210"/>
      <c r="AH555" s="1210"/>
      <c r="AI555" s="1210"/>
      <c r="AJ555" s="1210"/>
      <c r="AK555" s="1211"/>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13"/>
      <c r="D556" s="1113"/>
      <c r="E556" s="1113"/>
      <c r="F556" s="1113"/>
      <c r="G556" s="1113"/>
      <c r="H556" s="1113"/>
      <c r="I556" s="1113"/>
      <c r="J556" s="1113"/>
      <c r="K556" s="1113"/>
      <c r="L556" s="1113"/>
      <c r="M556" s="1113"/>
      <c r="N556" s="1113"/>
      <c r="O556" s="1183"/>
      <c r="P556" s="1142"/>
      <c r="Q556" s="1143"/>
      <c r="R556" s="1143"/>
      <c r="S556" s="1143"/>
      <c r="T556" s="1144"/>
      <c r="U556" s="1179"/>
      <c r="V556" s="1180"/>
      <c r="W556" s="1180"/>
      <c r="X556" s="1180"/>
      <c r="Y556" s="1181"/>
      <c r="Z556" s="1163" t="s">
        <v>1426</v>
      </c>
      <c r="AA556" s="1163"/>
      <c r="AB556" s="1163"/>
      <c r="AC556" s="1163"/>
      <c r="AD556" s="1164"/>
      <c r="AE556" s="1209"/>
      <c r="AF556" s="1210"/>
      <c r="AG556" s="1210"/>
      <c r="AH556" s="1210"/>
      <c r="AI556" s="1210"/>
      <c r="AJ556" s="1210"/>
      <c r="AK556" s="1211"/>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97" t="s">
        <v>134</v>
      </c>
      <c r="C557" s="1298"/>
      <c r="D557" s="1298"/>
      <c r="E557" s="1298"/>
      <c r="F557" s="1298"/>
      <c r="G557" s="1298"/>
      <c r="H557" s="1298"/>
      <c r="I557" s="1298"/>
      <c r="J557" s="1298"/>
      <c r="K557" s="1298"/>
      <c r="L557" s="1298"/>
      <c r="M557" s="1298"/>
      <c r="N557" s="1298"/>
      <c r="O557" s="1298"/>
      <c r="P557" s="1298"/>
      <c r="Q557" s="1298"/>
      <c r="R557" s="1298"/>
      <c r="S557" s="1298"/>
      <c r="T557" s="1298"/>
      <c r="U557" s="1298"/>
      <c r="V557" s="1298"/>
      <c r="W557" s="1298"/>
      <c r="X557" s="1298"/>
      <c r="Y557" s="1298"/>
      <c r="Z557" s="1298"/>
      <c r="AA557" s="1298"/>
      <c r="AB557" s="1298"/>
      <c r="AC557" s="1298"/>
      <c r="AD557" s="1299"/>
      <c r="AE557" s="1185">
        <f>SUM(AE545:AK556)</f>
        <v>22293523</v>
      </c>
      <c r="AF557" s="1186"/>
      <c r="AG557" s="1186"/>
      <c r="AH557" s="1186"/>
      <c r="AI557" s="1186"/>
      <c r="AJ557" s="1186"/>
      <c r="AK557" s="1187"/>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82" t="str">
        <f>C545</f>
        <v>Pacific Western Bank</v>
      </c>
      <c r="H559" s="1182"/>
      <c r="I559" s="1182"/>
      <c r="J559" s="1182"/>
      <c r="K559" s="1182"/>
      <c r="L559" s="1182"/>
      <c r="M559" s="1182"/>
      <c r="N559" s="1182"/>
      <c r="O559" s="1182"/>
      <c r="P559" s="1182"/>
      <c r="Q559" s="1182"/>
      <c r="R559" s="1182"/>
      <c r="S559" s="14"/>
      <c r="T559" s="87" t="s">
        <v>120</v>
      </c>
      <c r="U559" s="12" t="s">
        <v>510</v>
      </c>
      <c r="Z559" s="1182" t="str">
        <f>C546</f>
        <v>County Funds</v>
      </c>
      <c r="AA559" s="1182"/>
      <c r="AB559" s="1182"/>
      <c r="AC559" s="1182"/>
      <c r="AD559" s="1182"/>
      <c r="AE559" s="1182"/>
      <c r="AF559" s="1182"/>
      <c r="AG559" s="1182"/>
      <c r="AH559" s="1182"/>
      <c r="AI559" s="1182"/>
      <c r="AJ559" s="1182"/>
      <c r="AK559" s="1182"/>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2" t="s">
        <v>1735</v>
      </c>
      <c r="H560" s="1092"/>
      <c r="I560" s="1092"/>
      <c r="J560" s="1092"/>
      <c r="K560" s="1092"/>
      <c r="L560" s="1092"/>
      <c r="M560" s="1092"/>
      <c r="N560" s="1092"/>
      <c r="O560" s="1092"/>
      <c r="P560" s="1092"/>
      <c r="Q560" s="1092"/>
      <c r="R560" s="1092"/>
      <c r="S560" s="14"/>
      <c r="T560" s="35"/>
      <c r="U560" s="12" t="s">
        <v>92</v>
      </c>
      <c r="Z560" s="1092" t="s">
        <v>1740</v>
      </c>
      <c r="AA560" s="1092"/>
      <c r="AB560" s="1092"/>
      <c r="AC560" s="1092"/>
      <c r="AD560" s="1092"/>
      <c r="AE560" s="1092"/>
      <c r="AF560" s="1092"/>
      <c r="AG560" s="1092"/>
      <c r="AH560" s="1092"/>
      <c r="AI560" s="1092"/>
      <c r="AJ560" s="1092"/>
      <c r="AK560" s="1092"/>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2" t="s">
        <v>1736</v>
      </c>
      <c r="H561" s="1092"/>
      <c r="I561" s="1092"/>
      <c r="J561" s="1092"/>
      <c r="K561" s="1092"/>
      <c r="L561" s="1092"/>
      <c r="M561" s="1092"/>
      <c r="N561" s="1092"/>
      <c r="O561" s="1092"/>
      <c r="P561" s="1092"/>
      <c r="Q561" s="1092"/>
      <c r="R561" s="1092"/>
      <c r="S561" s="88"/>
      <c r="T561" s="35"/>
      <c r="U561" s="12" t="s">
        <v>631</v>
      </c>
      <c r="Z561" s="1098" t="s">
        <v>1741</v>
      </c>
      <c r="AA561" s="1098"/>
      <c r="AB561" s="1098"/>
      <c r="AC561" s="1098"/>
      <c r="AD561" s="1098"/>
      <c r="AE561" s="1098"/>
      <c r="AF561" s="1098"/>
      <c r="AG561" s="1098"/>
      <c r="AH561" s="1098"/>
      <c r="AI561" s="1098"/>
      <c r="AJ561" s="1098"/>
      <c r="AK561" s="109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2" t="s">
        <v>1737</v>
      </c>
      <c r="H562" s="1092"/>
      <c r="I562" s="1092"/>
      <c r="J562" s="1092"/>
      <c r="K562" s="1092"/>
      <c r="L562" s="1092"/>
      <c r="M562" s="1092"/>
      <c r="N562" s="1092"/>
      <c r="O562" s="1092"/>
      <c r="P562" s="1092"/>
      <c r="Q562" s="1092"/>
      <c r="R562" s="1092"/>
      <c r="S562" s="14"/>
      <c r="T562" s="35"/>
      <c r="U562" s="12" t="s">
        <v>19</v>
      </c>
      <c r="Z562" s="1098" t="s">
        <v>1742</v>
      </c>
      <c r="AA562" s="1098"/>
      <c r="AB562" s="1098"/>
      <c r="AC562" s="1098"/>
      <c r="AD562" s="1098"/>
      <c r="AE562" s="1098"/>
      <c r="AF562" s="1098"/>
      <c r="AG562" s="1098"/>
      <c r="AH562" s="1098"/>
      <c r="AI562" s="1098"/>
      <c r="AJ562" s="1098"/>
      <c r="AK562" s="109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0" t="s">
        <v>1738</v>
      </c>
      <c r="H563" s="1100"/>
      <c r="I563" s="1100"/>
      <c r="J563" s="1100"/>
      <c r="K563" s="1100"/>
      <c r="L563" s="1100"/>
      <c r="O563" s="140" t="s">
        <v>220</v>
      </c>
      <c r="P563" s="1113"/>
      <c r="Q563" s="1113"/>
      <c r="R563" s="1113"/>
      <c r="S563" s="16"/>
      <c r="T563" s="35"/>
      <c r="U563" s="12" t="s">
        <v>338</v>
      </c>
      <c r="Z563" s="1100" t="s">
        <v>1743</v>
      </c>
      <c r="AA563" s="1093"/>
      <c r="AB563" s="1093"/>
      <c r="AC563" s="1093"/>
      <c r="AD563" s="1093"/>
      <c r="AE563" s="1093"/>
      <c r="AH563" s="140" t="s">
        <v>220</v>
      </c>
      <c r="AI563" s="1113"/>
      <c r="AJ563" s="1113"/>
      <c r="AK563" s="1113"/>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9" t="s">
        <v>1739</v>
      </c>
      <c r="I564" s="1092"/>
      <c r="J564" s="1092"/>
      <c r="K564" s="1092"/>
      <c r="L564" s="1092"/>
      <c r="M564" s="1092"/>
      <c r="N564" s="1092"/>
      <c r="O564" s="1092"/>
      <c r="P564" s="1092"/>
      <c r="Q564" s="1092"/>
      <c r="R564" s="1092"/>
      <c r="S564" s="14"/>
      <c r="T564" s="35"/>
      <c r="U564" s="12" t="s">
        <v>20</v>
      </c>
      <c r="AA564" s="1099" t="s">
        <v>1755</v>
      </c>
      <c r="AB564" s="1092"/>
      <c r="AC564" s="1092"/>
      <c r="AD564" s="1092"/>
      <c r="AE564" s="1092"/>
      <c r="AF564" s="1092"/>
      <c r="AG564" s="1092"/>
      <c r="AH564" s="1092"/>
      <c r="AI564" s="1092"/>
      <c r="AJ564" s="1092"/>
      <c r="AK564" s="1092"/>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189"/>
      <c r="N565" s="1189"/>
      <c r="O565" s="1189"/>
      <c r="P565" s="1189"/>
      <c r="Q565" s="1189"/>
      <c r="R565" s="1189"/>
      <c r="S565" s="14"/>
      <c r="T565" s="35"/>
      <c r="U565" s="530" t="s">
        <v>1427</v>
      </c>
      <c r="V565" s="743"/>
      <c r="W565" s="743"/>
      <c r="X565" s="743"/>
      <c r="Y565" s="743"/>
      <c r="Z565" s="743"/>
      <c r="AA565" s="14"/>
      <c r="AB565" s="14"/>
      <c r="AC565" s="14"/>
      <c r="AD565" s="14"/>
      <c r="AE565" s="14"/>
      <c r="AF565" s="1189"/>
      <c r="AG565" s="1189"/>
      <c r="AH565" s="1189"/>
      <c r="AI565" s="1189"/>
      <c r="AJ565" s="1189"/>
      <c r="AK565" s="1189"/>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88" t="s">
        <v>592</v>
      </c>
      <c r="O566" s="1114"/>
      <c r="T566" s="35"/>
      <c r="U566" s="12" t="s">
        <v>22</v>
      </c>
      <c r="AG566" s="1114" t="s">
        <v>592</v>
      </c>
      <c r="AH566" s="1114"/>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82" t="str">
        <f>C547</f>
        <v>City of Santa Rosa</v>
      </c>
      <c r="H568" s="1182"/>
      <c r="I568" s="1182"/>
      <c r="J568" s="1182"/>
      <c r="K568" s="1182"/>
      <c r="L568" s="1182"/>
      <c r="M568" s="1182"/>
      <c r="N568" s="1182"/>
      <c r="O568" s="1182"/>
      <c r="P568" s="1182"/>
      <c r="Q568" s="1182"/>
      <c r="R568" s="1182"/>
      <c r="T568" s="87" t="s">
        <v>632</v>
      </c>
      <c r="U568" s="12" t="s">
        <v>510</v>
      </c>
      <c r="Z568" s="1182" t="str">
        <f>C548</f>
        <v>Solar Tax Credit Equity</v>
      </c>
      <c r="AA568" s="1182"/>
      <c r="AB568" s="1182"/>
      <c r="AC568" s="1182"/>
      <c r="AD568" s="1182"/>
      <c r="AE568" s="1182"/>
      <c r="AF568" s="1182"/>
      <c r="AG568" s="1182"/>
      <c r="AH568" s="1182"/>
      <c r="AI568" s="1182"/>
      <c r="AJ568" s="1182"/>
      <c r="AK568" s="1182"/>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2" t="s">
        <v>1745</v>
      </c>
      <c r="H569" s="1092"/>
      <c r="I569" s="1092"/>
      <c r="J569" s="1092"/>
      <c r="K569" s="1092"/>
      <c r="L569" s="1092"/>
      <c r="M569" s="1092"/>
      <c r="N569" s="1092"/>
      <c r="O569" s="1092"/>
      <c r="P569" s="1092"/>
      <c r="Q569" s="1092"/>
      <c r="R569" s="1092"/>
      <c r="T569" s="35"/>
      <c r="U569" s="12" t="s">
        <v>92</v>
      </c>
      <c r="Z569" s="1092" t="s">
        <v>1681</v>
      </c>
      <c r="AA569" s="1092"/>
      <c r="AB569" s="1092"/>
      <c r="AC569" s="1092"/>
      <c r="AD569" s="1092"/>
      <c r="AE569" s="1092"/>
      <c r="AF569" s="1092"/>
      <c r="AG569" s="1092"/>
      <c r="AH569" s="1092"/>
      <c r="AI569" s="1092"/>
      <c r="AJ569" s="1092"/>
      <c r="AK569" s="1092"/>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098" t="s">
        <v>1718</v>
      </c>
      <c r="H570" s="1098"/>
      <c r="I570" s="1098"/>
      <c r="J570" s="1098"/>
      <c r="K570" s="1098"/>
      <c r="L570" s="1098"/>
      <c r="M570" s="1098"/>
      <c r="N570" s="1098"/>
      <c r="O570" s="1098"/>
      <c r="P570" s="1098"/>
      <c r="Q570" s="1098"/>
      <c r="R570" s="1098"/>
      <c r="T570" s="35"/>
      <c r="U570" s="12" t="s">
        <v>631</v>
      </c>
      <c r="Z570" s="1098" t="s">
        <v>1748</v>
      </c>
      <c r="AA570" s="1098"/>
      <c r="AB570" s="1098"/>
      <c r="AC570" s="1098"/>
      <c r="AD570" s="1098"/>
      <c r="AE570" s="1098"/>
      <c r="AF570" s="1098"/>
      <c r="AG570" s="1098"/>
      <c r="AH570" s="1098"/>
      <c r="AI570" s="1098"/>
      <c r="AJ570" s="1098"/>
      <c r="AK570" s="109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98" t="s">
        <v>1746</v>
      </c>
      <c r="H571" s="1098"/>
      <c r="I571" s="1098"/>
      <c r="J571" s="1098"/>
      <c r="K571" s="1098"/>
      <c r="L571" s="1098"/>
      <c r="M571" s="1098"/>
      <c r="N571" s="1098"/>
      <c r="O571" s="1098"/>
      <c r="P571" s="1098"/>
      <c r="Q571" s="1098"/>
      <c r="R571" s="1098"/>
      <c r="T571" s="35"/>
      <c r="U571" s="12" t="s">
        <v>19</v>
      </c>
      <c r="Z571" s="1098" t="s">
        <v>1683</v>
      </c>
      <c r="AA571" s="1098"/>
      <c r="AB571" s="1098"/>
      <c r="AC571" s="1098"/>
      <c r="AD571" s="1098"/>
      <c r="AE571" s="1098"/>
      <c r="AF571" s="1098"/>
      <c r="AG571" s="1098"/>
      <c r="AH571" s="1098"/>
      <c r="AI571" s="1098"/>
      <c r="AJ571" s="1098"/>
      <c r="AK571" s="109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0" t="s">
        <v>1747</v>
      </c>
      <c r="H572" s="1093"/>
      <c r="I572" s="1093"/>
      <c r="J572" s="1093"/>
      <c r="K572" s="1093"/>
      <c r="L572" s="1093"/>
      <c r="O572" s="140" t="s">
        <v>220</v>
      </c>
      <c r="P572" s="1113"/>
      <c r="Q572" s="1113"/>
      <c r="R572" s="1113"/>
      <c r="T572" s="35"/>
      <c r="U572" s="12" t="s">
        <v>338</v>
      </c>
      <c r="Z572" s="1093">
        <v>2165091342</v>
      </c>
      <c r="AA572" s="1093"/>
      <c r="AB572" s="1093"/>
      <c r="AC572" s="1093"/>
      <c r="AD572" s="1093"/>
      <c r="AE572" s="1093"/>
      <c r="AH572" s="140" t="s">
        <v>220</v>
      </c>
      <c r="AI572" s="1113"/>
      <c r="AJ572" s="1113"/>
      <c r="AK572" s="1113"/>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9" t="s">
        <v>1755</v>
      </c>
      <c r="I573" s="1092"/>
      <c r="J573" s="1092"/>
      <c r="K573" s="1092"/>
      <c r="L573" s="1092"/>
      <c r="M573" s="1092"/>
      <c r="N573" s="1092"/>
      <c r="O573" s="1092"/>
      <c r="P573" s="1092"/>
      <c r="Q573" s="1092"/>
      <c r="R573" s="1092"/>
      <c r="T573" s="35"/>
      <c r="U573" s="12" t="s">
        <v>20</v>
      </c>
      <c r="AA573" s="1099" t="s">
        <v>1749</v>
      </c>
      <c r="AB573" s="1092"/>
      <c r="AC573" s="1092"/>
      <c r="AD573" s="1092"/>
      <c r="AE573" s="1092"/>
      <c r="AF573" s="1092"/>
      <c r="AG573" s="1092"/>
      <c r="AH573" s="1092"/>
      <c r="AI573" s="1092"/>
      <c r="AJ573" s="1092"/>
      <c r="AK573" s="1092"/>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4" t="s">
        <v>592</v>
      </c>
      <c r="O574" s="1114"/>
      <c r="T574" s="35"/>
      <c r="U574" s="12" t="s">
        <v>22</v>
      </c>
      <c r="AG574" s="1114" t="s">
        <v>592</v>
      </c>
      <c r="AH574" s="1114"/>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82" t="str">
        <f>C549</f>
        <v>Developer Note</v>
      </c>
      <c r="H576" s="1182"/>
      <c r="I576" s="1182"/>
      <c r="J576" s="1182"/>
      <c r="K576" s="1182"/>
      <c r="L576" s="1182"/>
      <c r="M576" s="1182"/>
      <c r="N576" s="1182"/>
      <c r="O576" s="1182"/>
      <c r="P576" s="1182"/>
      <c r="Q576" s="1182"/>
      <c r="R576" s="1182"/>
      <c r="T576" s="87" t="s">
        <v>635</v>
      </c>
      <c r="U576" s="12" t="s">
        <v>510</v>
      </c>
      <c r="Z576" s="1182" t="str">
        <f>C550</f>
        <v>Tax Credit Eqity</v>
      </c>
      <c r="AA576" s="1182"/>
      <c r="AB576" s="1182"/>
      <c r="AC576" s="1182"/>
      <c r="AD576" s="1182"/>
      <c r="AE576" s="1182"/>
      <c r="AF576" s="1182"/>
      <c r="AG576" s="1182"/>
      <c r="AH576" s="1182"/>
      <c r="AI576" s="1182"/>
      <c r="AJ576" s="1182"/>
      <c r="AK576" s="1182"/>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9" t="s">
        <v>1756</v>
      </c>
      <c r="H577" s="1092"/>
      <c r="I577" s="1092"/>
      <c r="J577" s="1092"/>
      <c r="K577" s="1092"/>
      <c r="L577" s="1092"/>
      <c r="M577" s="1092"/>
      <c r="N577" s="1092"/>
      <c r="O577" s="1092"/>
      <c r="P577" s="1092"/>
      <c r="Q577" s="1092"/>
      <c r="R577" s="1092"/>
      <c r="T577" s="35"/>
      <c r="U577" s="12" t="s">
        <v>92</v>
      </c>
      <c r="Z577" s="1092" t="s">
        <v>1681</v>
      </c>
      <c r="AA577" s="1092"/>
      <c r="AB577" s="1092"/>
      <c r="AC577" s="1092"/>
      <c r="AD577" s="1092"/>
      <c r="AE577" s="1092"/>
      <c r="AF577" s="1092"/>
      <c r="AG577" s="1092"/>
      <c r="AH577" s="1092"/>
      <c r="AI577" s="1092"/>
      <c r="AJ577" s="1092"/>
      <c r="AK577" s="1092"/>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99" t="s">
        <v>1659</v>
      </c>
      <c r="H578" s="1092"/>
      <c r="I578" s="1092"/>
      <c r="J578" s="1092"/>
      <c r="K578" s="1092"/>
      <c r="L578" s="1092"/>
      <c r="M578" s="1092"/>
      <c r="N578" s="1092"/>
      <c r="O578" s="1092"/>
      <c r="P578" s="1092"/>
      <c r="Q578" s="1092"/>
      <c r="R578" s="1092"/>
      <c r="T578" s="35"/>
      <c r="U578" s="12" t="s">
        <v>631</v>
      </c>
      <c r="Z578" s="1098" t="s">
        <v>1748</v>
      </c>
      <c r="AA578" s="1098"/>
      <c r="AB578" s="1098"/>
      <c r="AC578" s="1098"/>
      <c r="AD578" s="1098"/>
      <c r="AE578" s="1098"/>
      <c r="AF578" s="1098"/>
      <c r="AG578" s="1098"/>
      <c r="AH578" s="1098"/>
      <c r="AI578" s="1098"/>
      <c r="AJ578" s="1098"/>
      <c r="AK578" s="109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9" t="s">
        <v>1651</v>
      </c>
      <c r="H579" s="1092"/>
      <c r="I579" s="1092"/>
      <c r="J579" s="1092"/>
      <c r="K579" s="1092"/>
      <c r="L579" s="1092"/>
      <c r="M579" s="1092"/>
      <c r="N579" s="1092"/>
      <c r="O579" s="1092"/>
      <c r="P579" s="1092"/>
      <c r="Q579" s="1092"/>
      <c r="R579" s="1092"/>
      <c r="T579" s="35"/>
      <c r="U579" s="12" t="s">
        <v>19</v>
      </c>
      <c r="Z579" s="1098" t="s">
        <v>1683</v>
      </c>
      <c r="AA579" s="1098"/>
      <c r="AB579" s="1098"/>
      <c r="AC579" s="1098"/>
      <c r="AD579" s="1098"/>
      <c r="AE579" s="1098"/>
      <c r="AF579" s="1098"/>
      <c r="AG579" s="1098"/>
      <c r="AH579" s="1098"/>
      <c r="AI579" s="1098"/>
      <c r="AJ579" s="1098"/>
      <c r="AK579" s="109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00" t="s">
        <v>1652</v>
      </c>
      <c r="H580" s="1093"/>
      <c r="I580" s="1093"/>
      <c r="J580" s="1093"/>
      <c r="K580" s="1093"/>
      <c r="L580" s="1093"/>
      <c r="O580" s="140" t="s">
        <v>220</v>
      </c>
      <c r="P580" s="1113"/>
      <c r="Q580" s="1113"/>
      <c r="R580" s="1113"/>
      <c r="T580" s="35"/>
      <c r="U580" s="12" t="s">
        <v>338</v>
      </c>
      <c r="Z580" s="1093">
        <v>2165091342</v>
      </c>
      <c r="AA580" s="1093"/>
      <c r="AB580" s="1093"/>
      <c r="AC580" s="1093"/>
      <c r="AD580" s="1093"/>
      <c r="AE580" s="1093"/>
      <c r="AH580" s="140" t="s">
        <v>220</v>
      </c>
      <c r="AI580" s="1113"/>
      <c r="AJ580" s="1113"/>
      <c r="AK580" s="1113"/>
    </row>
    <row r="581" spans="1:112" ht="12.75">
      <c r="A581" s="35"/>
      <c r="B581" s="12" t="s">
        <v>20</v>
      </c>
      <c r="H581" s="1099" t="s">
        <v>1734</v>
      </c>
      <c r="I581" s="1092"/>
      <c r="J581" s="1092"/>
      <c r="K581" s="1092"/>
      <c r="L581" s="1092"/>
      <c r="M581" s="1092"/>
      <c r="N581" s="1092"/>
      <c r="O581" s="1092"/>
      <c r="P581" s="1092"/>
      <c r="Q581" s="1092"/>
      <c r="R581" s="1092"/>
      <c r="T581" s="35"/>
      <c r="U581" s="12" t="s">
        <v>20</v>
      </c>
      <c r="AA581" s="1099" t="s">
        <v>1749</v>
      </c>
      <c r="AB581" s="1092"/>
      <c r="AC581" s="1092"/>
      <c r="AD581" s="1092"/>
      <c r="AE581" s="1092"/>
      <c r="AF581" s="1092"/>
      <c r="AG581" s="1092"/>
      <c r="AH581" s="1092"/>
      <c r="AI581" s="1092"/>
      <c r="AJ581" s="1092"/>
      <c r="AK581" s="1092"/>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4" t="s">
        <v>592</v>
      </c>
      <c r="O582" s="1114"/>
      <c r="T582" s="35"/>
      <c r="U582" s="12" t="s">
        <v>22</v>
      </c>
      <c r="AG582" s="1114" t="s">
        <v>592</v>
      </c>
      <c r="AH582" s="1114"/>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82">
        <f>C551</f>
        <v>0</v>
      </c>
      <c r="H584" s="1182"/>
      <c r="I584" s="1182"/>
      <c r="J584" s="1182"/>
      <c r="K584" s="1182"/>
      <c r="L584" s="1182"/>
      <c r="M584" s="1182"/>
      <c r="N584" s="1182"/>
      <c r="O584" s="1182"/>
      <c r="P584" s="1182"/>
      <c r="Q584" s="1182"/>
      <c r="R584" s="1182"/>
      <c r="T584" s="87" t="s">
        <v>502</v>
      </c>
      <c r="U584" s="12" t="s">
        <v>510</v>
      </c>
      <c r="Z584" s="1182">
        <f>C552</f>
        <v>0</v>
      </c>
      <c r="AA584" s="1182"/>
      <c r="AB584" s="1182"/>
      <c r="AC584" s="1182"/>
      <c r="AD584" s="1182"/>
      <c r="AE584" s="1182"/>
      <c r="AF584" s="1182"/>
      <c r="AG584" s="1182"/>
      <c r="AH584" s="1182"/>
      <c r="AI584" s="1182"/>
      <c r="AJ584" s="1182"/>
      <c r="AK584" s="1182"/>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2"/>
      <c r="H585" s="1092"/>
      <c r="I585" s="1092"/>
      <c r="J585" s="1092"/>
      <c r="K585" s="1092"/>
      <c r="L585" s="1092"/>
      <c r="M585" s="1092"/>
      <c r="N585" s="1092"/>
      <c r="O585" s="1092"/>
      <c r="P585" s="1092"/>
      <c r="Q585" s="1092"/>
      <c r="R585" s="1092"/>
      <c r="T585" s="35"/>
      <c r="U585" s="12" t="s">
        <v>92</v>
      </c>
      <c r="Z585" s="1092"/>
      <c r="AA585" s="1092"/>
      <c r="AB585" s="1092"/>
      <c r="AC585" s="1092"/>
      <c r="AD585" s="1092"/>
      <c r="AE585" s="1092"/>
      <c r="AF585" s="1092"/>
      <c r="AG585" s="1092"/>
      <c r="AH585" s="1092"/>
      <c r="AI585" s="1092"/>
      <c r="AJ585" s="1092"/>
      <c r="AK585" s="1092"/>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2"/>
      <c r="H586" s="1092"/>
      <c r="I586" s="1092"/>
      <c r="J586" s="1092"/>
      <c r="K586" s="1092"/>
      <c r="L586" s="1092"/>
      <c r="M586" s="1092"/>
      <c r="N586" s="1092"/>
      <c r="O586" s="1092"/>
      <c r="P586" s="1092"/>
      <c r="Q586" s="1092"/>
      <c r="R586" s="1092"/>
      <c r="S586" s="12"/>
      <c r="T586" s="35"/>
      <c r="U586" s="12" t="s">
        <v>631</v>
      </c>
      <c r="V586" s="12"/>
      <c r="W586" s="12"/>
      <c r="X586" s="12"/>
      <c r="Y586" s="12"/>
      <c r="Z586" s="1098"/>
      <c r="AA586" s="1098"/>
      <c r="AB586" s="1098"/>
      <c r="AC586" s="1098"/>
      <c r="AD586" s="1098"/>
      <c r="AE586" s="1098"/>
      <c r="AF586" s="1098"/>
      <c r="AG586" s="1098"/>
      <c r="AH586" s="1098"/>
      <c r="AI586" s="1098"/>
      <c r="AJ586" s="1098"/>
      <c r="AK586" s="1098"/>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2"/>
      <c r="H587" s="1092"/>
      <c r="I587" s="1092"/>
      <c r="J587" s="1092"/>
      <c r="K587" s="1092"/>
      <c r="L587" s="1092"/>
      <c r="M587" s="1092"/>
      <c r="N587" s="1092"/>
      <c r="O587" s="1092"/>
      <c r="P587" s="1092"/>
      <c r="Q587" s="1092"/>
      <c r="R587" s="1092"/>
      <c r="S587" s="12"/>
      <c r="T587" s="35"/>
      <c r="U587" s="12" t="s">
        <v>19</v>
      </c>
      <c r="V587" s="12"/>
      <c r="W587" s="12"/>
      <c r="X587" s="12"/>
      <c r="Y587" s="12"/>
      <c r="Z587" s="1098"/>
      <c r="AA587" s="1098"/>
      <c r="AB587" s="1098"/>
      <c r="AC587" s="1098"/>
      <c r="AD587" s="1098"/>
      <c r="AE587" s="1098"/>
      <c r="AF587" s="1098"/>
      <c r="AG587" s="1098"/>
      <c r="AH587" s="1098"/>
      <c r="AI587" s="1098"/>
      <c r="AJ587" s="1098"/>
      <c r="AK587" s="1098"/>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093"/>
      <c r="H588" s="1093"/>
      <c r="I588" s="1093"/>
      <c r="J588" s="1093"/>
      <c r="K588" s="1093"/>
      <c r="L588" s="1093"/>
      <c r="M588" s="12"/>
      <c r="N588" s="12"/>
      <c r="O588" s="140" t="s">
        <v>220</v>
      </c>
      <c r="P588" s="1113"/>
      <c r="Q588" s="1113"/>
      <c r="R588" s="1113"/>
      <c r="S588" s="12"/>
      <c r="T588" s="35"/>
      <c r="U588" s="12" t="s">
        <v>338</v>
      </c>
      <c r="V588" s="12"/>
      <c r="W588" s="12"/>
      <c r="X588" s="12"/>
      <c r="Y588" s="12"/>
      <c r="Z588" s="1093"/>
      <c r="AA588" s="1093"/>
      <c r="AB588" s="1093"/>
      <c r="AC588" s="1093"/>
      <c r="AD588" s="1093"/>
      <c r="AE588" s="1093"/>
      <c r="AF588" s="12"/>
      <c r="AG588" s="12"/>
      <c r="AH588" s="140" t="s">
        <v>220</v>
      </c>
      <c r="AI588" s="1113"/>
      <c r="AJ588" s="1113"/>
      <c r="AK588" s="1113"/>
      <c r="AL588" s="12"/>
      <c r="AM588" s="7" t="s">
        <v>347</v>
      </c>
      <c r="AN588" s="58"/>
      <c r="AO588" s="58"/>
      <c r="AP588" s="58"/>
      <c r="AQ588" s="58"/>
      <c r="AR588" s="193" t="s">
        <v>521</v>
      </c>
      <c r="AS588" s="194"/>
      <c r="AT588" s="1290"/>
      <c r="AU588" s="1292"/>
      <c r="AV588" s="193" t="s">
        <v>522</v>
      </c>
      <c r="AW588" s="194"/>
      <c r="AX588" s="1290"/>
      <c r="AY588" s="1292"/>
      <c r="AZ588" s="58"/>
      <c r="BA588" s="1556" t="s">
        <v>684</v>
      </c>
      <c r="BB588" s="1557"/>
      <c r="BC588" s="1557"/>
      <c r="BD588" s="1557"/>
      <c r="BE588" s="1558"/>
      <c r="BF588" s="1305" t="s">
        <v>348</v>
      </c>
      <c r="BG588" s="1305"/>
      <c r="BH588" s="1305"/>
      <c r="BI588" s="1305"/>
      <c r="BJ588" s="1305"/>
      <c r="BK588" s="1305" t="s">
        <v>170</v>
      </c>
      <c r="BL588" s="1305"/>
      <c r="BM588" s="1305"/>
      <c r="BN588" s="1305"/>
      <c r="BO588" s="1305"/>
      <c r="BP588" s="1305" t="s">
        <v>171</v>
      </c>
      <c r="BQ588" s="1305"/>
      <c r="BR588" s="1305"/>
      <c r="BS588" s="1305"/>
      <c r="BT588" s="1305"/>
      <c r="BU588" s="1305" t="s">
        <v>507</v>
      </c>
      <c r="BV588" s="1305"/>
      <c r="BW588" s="1305"/>
      <c r="BX588" s="1305"/>
      <c r="BY588" s="1305"/>
      <c r="BZ588" s="1305" t="s">
        <v>33</v>
      </c>
      <c r="CA588" s="1305"/>
      <c r="CB588" s="1305"/>
      <c r="CC588" s="1305"/>
      <c r="CD588" s="1305"/>
      <c r="CE588" s="1305" t="s">
        <v>684</v>
      </c>
      <c r="CF588" s="1305"/>
      <c r="CG588" s="1305"/>
      <c r="CH588" s="1305"/>
      <c r="CI588" s="1305"/>
      <c r="CJ588" s="1305" t="s">
        <v>348</v>
      </c>
      <c r="CK588" s="1305"/>
      <c r="CL588" s="1305"/>
      <c r="CM588" s="1305"/>
      <c r="CN588" s="1305"/>
      <c r="CO588" s="1305" t="s">
        <v>170</v>
      </c>
      <c r="CP588" s="1305"/>
      <c r="CQ588" s="1305"/>
      <c r="CR588" s="1305"/>
      <c r="CS588" s="1305"/>
      <c r="CT588" s="1305" t="s">
        <v>171</v>
      </c>
      <c r="CU588" s="1305"/>
      <c r="CV588" s="1305"/>
      <c r="CW588" s="1305"/>
      <c r="CX588" s="1305"/>
      <c r="CY588" s="1305" t="s">
        <v>507</v>
      </c>
      <c r="CZ588" s="1305"/>
      <c r="DA588" s="1305"/>
      <c r="DB588" s="1305"/>
      <c r="DC588" s="1305"/>
      <c r="DD588" s="1305" t="s">
        <v>33</v>
      </c>
      <c r="DE588" s="1305"/>
      <c r="DF588" s="1305"/>
      <c r="DG588" s="1305"/>
      <c r="DH588" s="1305"/>
    </row>
    <row r="589" spans="1:112" s="7" customFormat="1" ht="12.75">
      <c r="A589" s="35"/>
      <c r="B589" s="12" t="s">
        <v>20</v>
      </c>
      <c r="C589" s="12"/>
      <c r="D589" s="12"/>
      <c r="E589" s="12"/>
      <c r="F589" s="12"/>
      <c r="G589" s="12"/>
      <c r="H589" s="1092"/>
      <c r="I589" s="1092"/>
      <c r="J589" s="1092"/>
      <c r="K589" s="1092"/>
      <c r="L589" s="1092"/>
      <c r="M589" s="1092"/>
      <c r="N589" s="1092"/>
      <c r="O589" s="1092"/>
      <c r="P589" s="1092"/>
      <c r="Q589" s="1092"/>
      <c r="R589" s="1092"/>
      <c r="S589" s="12"/>
      <c r="T589" s="35"/>
      <c r="U589" s="12" t="s">
        <v>20</v>
      </c>
      <c r="V589" s="12"/>
      <c r="W589" s="12"/>
      <c r="X589" s="12"/>
      <c r="Y589" s="12"/>
      <c r="Z589" s="12"/>
      <c r="AA589" s="1092"/>
      <c r="AB589" s="1092"/>
      <c r="AC589" s="1092"/>
      <c r="AD589" s="1092"/>
      <c r="AE589" s="1092"/>
      <c r="AF589" s="1092"/>
      <c r="AG589" s="1092"/>
      <c r="AH589" s="1092"/>
      <c r="AI589" s="1092"/>
      <c r="AJ589" s="1092"/>
      <c r="AK589" s="1092"/>
      <c r="AL589" s="12"/>
      <c r="AM589" s="7" t="s">
        <v>348</v>
      </c>
      <c r="AN589" s="58"/>
      <c r="AO589" s="58"/>
      <c r="AP589" s="58"/>
      <c r="AQ589" s="58"/>
      <c r="AR589" s="1293">
        <f t="shared" ref="AR589:AR613" si="0">IF(AND(AD709&lt;=0.5,AD709&gt;=0.36),1,0)</f>
        <v>0</v>
      </c>
      <c r="AS589" s="1294"/>
      <c r="AT589" s="1290">
        <f t="shared" ref="AT589:AT613" si="1">IF(AR589=1,G709,0)</f>
        <v>0</v>
      </c>
      <c r="AU589" s="1292"/>
      <c r="AV589" s="1293">
        <f t="shared" ref="AV589:AV613" si="2">IF(AND(AD709&lt;=0.35,AD709&gt;0),1,0)</f>
        <v>1</v>
      </c>
      <c r="AW589" s="1294"/>
      <c r="AX589" s="1290">
        <f t="shared" ref="AX589:AX613" si="3">IF(AV589=1,G709,0)</f>
        <v>4</v>
      </c>
      <c r="AY589" s="1292"/>
      <c r="AZ589" s="58"/>
      <c r="BA589" s="1290">
        <f t="shared" ref="BA589:BA613" si="4">IF(B709="SRO/Studio",G709,0)</f>
        <v>0</v>
      </c>
      <c r="BB589" s="1291"/>
      <c r="BC589" s="1291"/>
      <c r="BD589" s="1291"/>
      <c r="BE589" s="1292"/>
      <c r="BF589" s="1289">
        <f t="shared" ref="BF589:BF613" si="5">IF(B709="1 Bedroom",G709,0)</f>
        <v>4</v>
      </c>
      <c r="BG589" s="1289"/>
      <c r="BH589" s="1289"/>
      <c r="BI589" s="1289"/>
      <c r="BJ589" s="1289"/>
      <c r="BK589" s="1289">
        <f t="shared" ref="BK589:BK613" si="6">IF(B709="2 Bedrooms",G709,0)</f>
        <v>0</v>
      </c>
      <c r="BL589" s="1289"/>
      <c r="BM589" s="1289"/>
      <c r="BN589" s="1289"/>
      <c r="BO589" s="1289"/>
      <c r="BP589" s="1289">
        <f t="shared" ref="BP589:BP613" si="7">IF(B709="3 Bedrooms",G709,0)</f>
        <v>0</v>
      </c>
      <c r="BQ589" s="1289"/>
      <c r="BR589" s="1289"/>
      <c r="BS589" s="1289"/>
      <c r="BT589" s="1289"/>
      <c r="BU589" s="1289">
        <f t="shared" ref="BU589:BU613" si="8">IF(B709="4 Bedrooms",G709,0)</f>
        <v>0</v>
      </c>
      <c r="BV589" s="1289"/>
      <c r="BW589" s="1289"/>
      <c r="BX589" s="1289"/>
      <c r="BY589" s="1289"/>
      <c r="BZ589" s="1289">
        <f t="shared" ref="BZ589:BZ613" si="9">IF(B709="5 Bedrooms",G709,0)</f>
        <v>0</v>
      </c>
      <c r="CA589" s="1289"/>
      <c r="CB589" s="1289"/>
      <c r="CC589" s="1289"/>
      <c r="CD589" s="1289"/>
      <c r="CE589" s="1561">
        <f t="shared" ref="CE589:CE613" si="10">IF(AND(B709="SRO/Studio",AD709&lt;=0.3),G709,0)</f>
        <v>0</v>
      </c>
      <c r="CF589" s="1561"/>
      <c r="CG589" s="1561"/>
      <c r="CH589" s="1561"/>
      <c r="CI589" s="1561"/>
      <c r="CJ589" s="1561">
        <f t="shared" ref="CJ589:CJ613" si="11">IF(AND(B709="1 Bedroom",AD709&lt;=0.3),G709,0)</f>
        <v>4</v>
      </c>
      <c r="CK589" s="1561"/>
      <c r="CL589" s="1561"/>
      <c r="CM589" s="1561"/>
      <c r="CN589" s="1561"/>
      <c r="CO589" s="1561">
        <f t="shared" ref="CO589:CO613" si="12">IF(AND(B709="2 Bedrooms",AD709&lt;=0.3),G709,0)</f>
        <v>0</v>
      </c>
      <c r="CP589" s="1561"/>
      <c r="CQ589" s="1561"/>
      <c r="CR589" s="1561"/>
      <c r="CS589" s="1561"/>
      <c r="CT589" s="1561">
        <f t="shared" ref="CT589:CT613" si="13">IF(AND(B709="3 Bedrooms",AD709&lt;=0.3),G709,0)</f>
        <v>0</v>
      </c>
      <c r="CU589" s="1561"/>
      <c r="CV589" s="1561"/>
      <c r="CW589" s="1561"/>
      <c r="CX589" s="1561"/>
      <c r="CY589" s="1561">
        <f t="shared" ref="CY589:CY613" si="14">IF(AND(B709="4 Bedrooms",AD709&lt;=0.3),G709,0)</f>
        <v>0</v>
      </c>
      <c r="CZ589" s="1561"/>
      <c r="DA589" s="1561"/>
      <c r="DB589" s="1561"/>
      <c r="DC589" s="1561"/>
      <c r="DD589" s="1561">
        <f t="shared" ref="DD589:DD613" si="15">IF(AND(B709="5 Bedrooms",AD709&lt;=0.3),G709,0)</f>
        <v>0</v>
      </c>
      <c r="DE589" s="1561"/>
      <c r="DF589" s="1561"/>
      <c r="DG589" s="1561"/>
      <c r="DH589" s="1561"/>
    </row>
    <row r="590" spans="1:112" s="7" customFormat="1" ht="12.75">
      <c r="A590" s="35"/>
      <c r="B590" s="12" t="s">
        <v>22</v>
      </c>
      <c r="C590" s="12"/>
      <c r="D590" s="12"/>
      <c r="E590" s="12"/>
      <c r="F590" s="12"/>
      <c r="G590" s="12"/>
      <c r="H590" s="12"/>
      <c r="I590" s="12"/>
      <c r="J590" s="12"/>
      <c r="K590" s="12"/>
      <c r="L590" s="12"/>
      <c r="M590" s="12"/>
      <c r="N590" s="1114" t="s">
        <v>723</v>
      </c>
      <c r="O590" s="1114"/>
      <c r="P590" s="12"/>
      <c r="Q590" s="12"/>
      <c r="R590" s="12"/>
      <c r="S590" s="12"/>
      <c r="T590" s="35"/>
      <c r="U590" s="12" t="s">
        <v>22</v>
      </c>
      <c r="V590" s="12"/>
      <c r="W590" s="12"/>
      <c r="X590" s="12"/>
      <c r="Y590" s="12"/>
      <c r="Z590" s="12"/>
      <c r="AA590" s="12"/>
      <c r="AB590" s="12"/>
      <c r="AC590" s="12"/>
      <c r="AD590" s="12"/>
      <c r="AE590" s="12"/>
      <c r="AF590" s="12"/>
      <c r="AG590" s="1114" t="s">
        <v>723</v>
      </c>
      <c r="AH590" s="1114"/>
      <c r="AI590" s="12"/>
      <c r="AJ590" s="12"/>
      <c r="AK590" s="12"/>
      <c r="AL590" s="12"/>
      <c r="AM590" s="7" t="s">
        <v>170</v>
      </c>
      <c r="AN590" s="58"/>
      <c r="AO590" s="58"/>
      <c r="AP590" s="58"/>
      <c r="AQ590" s="58"/>
      <c r="AR590" s="1293">
        <f t="shared" si="0"/>
        <v>0</v>
      </c>
      <c r="AS590" s="1294"/>
      <c r="AT590" s="1290">
        <f t="shared" si="1"/>
        <v>0</v>
      </c>
      <c r="AU590" s="1292"/>
      <c r="AV590" s="1293">
        <f t="shared" si="2"/>
        <v>1</v>
      </c>
      <c r="AW590" s="1294"/>
      <c r="AX590" s="1290">
        <f t="shared" si="3"/>
        <v>6</v>
      </c>
      <c r="AY590" s="1292"/>
      <c r="AZ590" s="58"/>
      <c r="BA590" s="1290">
        <f t="shared" si="4"/>
        <v>0</v>
      </c>
      <c r="BB590" s="1291"/>
      <c r="BC590" s="1291"/>
      <c r="BD590" s="1291"/>
      <c r="BE590" s="1292"/>
      <c r="BF590" s="1289">
        <f t="shared" si="5"/>
        <v>0</v>
      </c>
      <c r="BG590" s="1289"/>
      <c r="BH590" s="1289"/>
      <c r="BI590" s="1289"/>
      <c r="BJ590" s="1289"/>
      <c r="BK590" s="1289">
        <f t="shared" si="6"/>
        <v>6</v>
      </c>
      <c r="BL590" s="1289"/>
      <c r="BM590" s="1289"/>
      <c r="BN590" s="1289"/>
      <c r="BO590" s="1289"/>
      <c r="BP590" s="1289">
        <f t="shared" si="7"/>
        <v>0</v>
      </c>
      <c r="BQ590" s="1289"/>
      <c r="BR590" s="1289"/>
      <c r="BS590" s="1289"/>
      <c r="BT590" s="1289"/>
      <c r="BU590" s="1289">
        <f t="shared" si="8"/>
        <v>0</v>
      </c>
      <c r="BV590" s="1289"/>
      <c r="BW590" s="1289"/>
      <c r="BX590" s="1289"/>
      <c r="BY590" s="1289"/>
      <c r="BZ590" s="1289">
        <f t="shared" si="9"/>
        <v>0</v>
      </c>
      <c r="CA590" s="1289"/>
      <c r="CB590" s="1289"/>
      <c r="CC590" s="1289"/>
      <c r="CD590" s="1289"/>
      <c r="CE590" s="1561">
        <f t="shared" si="10"/>
        <v>0</v>
      </c>
      <c r="CF590" s="1561"/>
      <c r="CG590" s="1561"/>
      <c r="CH590" s="1561"/>
      <c r="CI590" s="1561"/>
      <c r="CJ590" s="1561">
        <f t="shared" si="11"/>
        <v>0</v>
      </c>
      <c r="CK590" s="1561"/>
      <c r="CL590" s="1561"/>
      <c r="CM590" s="1561"/>
      <c r="CN590" s="1561"/>
      <c r="CO590" s="1561">
        <f t="shared" si="12"/>
        <v>6</v>
      </c>
      <c r="CP590" s="1561"/>
      <c r="CQ590" s="1561"/>
      <c r="CR590" s="1561"/>
      <c r="CS590" s="1561"/>
      <c r="CT590" s="1561">
        <f t="shared" si="13"/>
        <v>0</v>
      </c>
      <c r="CU590" s="1561"/>
      <c r="CV590" s="1561"/>
      <c r="CW590" s="1561"/>
      <c r="CX590" s="1561"/>
      <c r="CY590" s="1561">
        <f t="shared" si="14"/>
        <v>0</v>
      </c>
      <c r="CZ590" s="1561"/>
      <c r="DA590" s="1561"/>
      <c r="DB590" s="1561"/>
      <c r="DC590" s="1561"/>
      <c r="DD590" s="1561">
        <f t="shared" si="15"/>
        <v>0</v>
      </c>
      <c r="DE590" s="1561"/>
      <c r="DF590" s="1561"/>
      <c r="DG590" s="1561"/>
      <c r="DH590" s="1561"/>
    </row>
    <row r="591" spans="1:112" ht="12.75">
      <c r="A591" s="35"/>
      <c r="T591" s="35"/>
      <c r="AM591" s="7" t="s">
        <v>171</v>
      </c>
      <c r="AN591" s="58"/>
      <c r="AO591" s="58"/>
      <c r="AP591" s="58"/>
      <c r="AQ591" s="58"/>
      <c r="AR591" s="1293">
        <f t="shared" si="0"/>
        <v>1</v>
      </c>
      <c r="AS591" s="1294"/>
      <c r="AT591" s="1290">
        <f t="shared" si="1"/>
        <v>3</v>
      </c>
      <c r="AU591" s="1292"/>
      <c r="AV591" s="1293">
        <f t="shared" si="2"/>
        <v>0</v>
      </c>
      <c r="AW591" s="1294"/>
      <c r="AX591" s="1290">
        <f t="shared" si="3"/>
        <v>0</v>
      </c>
      <c r="AY591" s="1292"/>
      <c r="AZ591" s="58"/>
      <c r="BA591" s="1290">
        <f t="shared" si="4"/>
        <v>0</v>
      </c>
      <c r="BB591" s="1291"/>
      <c r="BC591" s="1291"/>
      <c r="BD591" s="1291"/>
      <c r="BE591" s="1292"/>
      <c r="BF591" s="1289">
        <f t="shared" si="5"/>
        <v>0</v>
      </c>
      <c r="BG591" s="1289"/>
      <c r="BH591" s="1289"/>
      <c r="BI591" s="1289"/>
      <c r="BJ591" s="1289"/>
      <c r="BK591" s="1289">
        <f t="shared" si="6"/>
        <v>3</v>
      </c>
      <c r="BL591" s="1289"/>
      <c r="BM591" s="1289"/>
      <c r="BN591" s="1289"/>
      <c r="BO591" s="1289"/>
      <c r="BP591" s="1289">
        <f t="shared" si="7"/>
        <v>0</v>
      </c>
      <c r="BQ591" s="1289"/>
      <c r="BR591" s="1289"/>
      <c r="BS591" s="1289"/>
      <c r="BT591" s="1289"/>
      <c r="BU591" s="1289">
        <f t="shared" si="8"/>
        <v>0</v>
      </c>
      <c r="BV591" s="1289"/>
      <c r="BW591" s="1289"/>
      <c r="BX591" s="1289"/>
      <c r="BY591" s="1289"/>
      <c r="BZ591" s="1289">
        <f t="shared" si="9"/>
        <v>0</v>
      </c>
      <c r="CA591" s="1289"/>
      <c r="CB591" s="1289"/>
      <c r="CC591" s="1289"/>
      <c r="CD591" s="1289"/>
      <c r="CE591" s="1561">
        <f t="shared" si="10"/>
        <v>0</v>
      </c>
      <c r="CF591" s="1561"/>
      <c r="CG591" s="1561"/>
      <c r="CH591" s="1561"/>
      <c r="CI591" s="1561"/>
      <c r="CJ591" s="1561">
        <f t="shared" si="11"/>
        <v>0</v>
      </c>
      <c r="CK591" s="1561"/>
      <c r="CL591" s="1561"/>
      <c r="CM591" s="1561"/>
      <c r="CN591" s="1561"/>
      <c r="CO591" s="1561">
        <f t="shared" si="12"/>
        <v>0</v>
      </c>
      <c r="CP591" s="1561"/>
      <c r="CQ591" s="1561"/>
      <c r="CR591" s="1561"/>
      <c r="CS591" s="1561"/>
      <c r="CT591" s="1561">
        <f t="shared" si="13"/>
        <v>0</v>
      </c>
      <c r="CU591" s="1561"/>
      <c r="CV591" s="1561"/>
      <c r="CW591" s="1561"/>
      <c r="CX591" s="1561"/>
      <c r="CY591" s="1561">
        <f t="shared" si="14"/>
        <v>0</v>
      </c>
      <c r="CZ591" s="1561"/>
      <c r="DA591" s="1561"/>
      <c r="DB591" s="1561"/>
      <c r="DC591" s="1561"/>
      <c r="DD591" s="1561">
        <f t="shared" si="15"/>
        <v>0</v>
      </c>
      <c r="DE591" s="1561"/>
      <c r="DF591" s="1561"/>
      <c r="DG591" s="1561"/>
      <c r="DH591" s="1561"/>
    </row>
    <row r="592" spans="1:112" ht="12.75">
      <c r="A592" s="87" t="s">
        <v>508</v>
      </c>
      <c r="B592" s="12" t="s">
        <v>510</v>
      </c>
      <c r="G592" s="1182">
        <f>C553</f>
        <v>0</v>
      </c>
      <c r="H592" s="1182"/>
      <c r="I592" s="1182"/>
      <c r="J592" s="1182"/>
      <c r="K592" s="1182"/>
      <c r="L592" s="1182"/>
      <c r="M592" s="1182"/>
      <c r="N592" s="1182"/>
      <c r="O592" s="1182"/>
      <c r="P592" s="1182"/>
      <c r="Q592" s="1182"/>
      <c r="R592" s="1182"/>
      <c r="T592" s="87" t="s">
        <v>697</v>
      </c>
      <c r="U592" s="12" t="s">
        <v>510</v>
      </c>
      <c r="Z592" s="1182">
        <f>C554</f>
        <v>0</v>
      </c>
      <c r="AA592" s="1182"/>
      <c r="AB592" s="1182"/>
      <c r="AC592" s="1182"/>
      <c r="AD592" s="1182"/>
      <c r="AE592" s="1182"/>
      <c r="AF592" s="1182"/>
      <c r="AG592" s="1182"/>
      <c r="AH592" s="1182"/>
      <c r="AI592" s="1182"/>
      <c r="AJ592" s="1182"/>
      <c r="AK592" s="1182"/>
      <c r="AM592" s="7" t="s">
        <v>172</v>
      </c>
      <c r="AN592" s="58"/>
      <c r="AO592" s="58"/>
      <c r="AP592" s="58"/>
      <c r="AQ592" s="58"/>
      <c r="AR592" s="1293">
        <f t="shared" si="0"/>
        <v>0</v>
      </c>
      <c r="AS592" s="1294"/>
      <c r="AT592" s="1290">
        <f t="shared" si="1"/>
        <v>0</v>
      </c>
      <c r="AU592" s="1292"/>
      <c r="AV592" s="1293">
        <f t="shared" si="2"/>
        <v>0</v>
      </c>
      <c r="AW592" s="1294"/>
      <c r="AX592" s="1290">
        <f t="shared" si="3"/>
        <v>0</v>
      </c>
      <c r="AY592" s="1292"/>
      <c r="AZ592" s="58"/>
      <c r="BA592" s="1290">
        <f t="shared" si="4"/>
        <v>0</v>
      </c>
      <c r="BB592" s="1291"/>
      <c r="BC592" s="1291"/>
      <c r="BD592" s="1291"/>
      <c r="BE592" s="1292"/>
      <c r="BF592" s="1289">
        <f t="shared" si="5"/>
        <v>0</v>
      </c>
      <c r="BG592" s="1289"/>
      <c r="BH592" s="1289"/>
      <c r="BI592" s="1289"/>
      <c r="BJ592" s="1289"/>
      <c r="BK592" s="1289">
        <f t="shared" si="6"/>
        <v>20</v>
      </c>
      <c r="BL592" s="1289"/>
      <c r="BM592" s="1289"/>
      <c r="BN592" s="1289"/>
      <c r="BO592" s="1289"/>
      <c r="BP592" s="1289">
        <f t="shared" si="7"/>
        <v>0</v>
      </c>
      <c r="BQ592" s="1289"/>
      <c r="BR592" s="1289"/>
      <c r="BS592" s="1289"/>
      <c r="BT592" s="1289"/>
      <c r="BU592" s="1289">
        <f t="shared" si="8"/>
        <v>0</v>
      </c>
      <c r="BV592" s="1289"/>
      <c r="BW592" s="1289"/>
      <c r="BX592" s="1289"/>
      <c r="BY592" s="1289"/>
      <c r="BZ592" s="1289">
        <f t="shared" si="9"/>
        <v>0</v>
      </c>
      <c r="CA592" s="1289"/>
      <c r="CB592" s="1289"/>
      <c r="CC592" s="1289"/>
      <c r="CD592" s="1289"/>
      <c r="CE592" s="1561">
        <f t="shared" si="10"/>
        <v>0</v>
      </c>
      <c r="CF592" s="1561"/>
      <c r="CG592" s="1561"/>
      <c r="CH592" s="1561"/>
      <c r="CI592" s="1561"/>
      <c r="CJ592" s="1561">
        <f t="shared" si="11"/>
        <v>0</v>
      </c>
      <c r="CK592" s="1561"/>
      <c r="CL592" s="1561"/>
      <c r="CM592" s="1561"/>
      <c r="CN592" s="1561"/>
      <c r="CO592" s="1561">
        <f t="shared" si="12"/>
        <v>0</v>
      </c>
      <c r="CP592" s="1561"/>
      <c r="CQ592" s="1561"/>
      <c r="CR592" s="1561"/>
      <c r="CS592" s="1561"/>
      <c r="CT592" s="1561">
        <f t="shared" si="13"/>
        <v>0</v>
      </c>
      <c r="CU592" s="1561"/>
      <c r="CV592" s="1561"/>
      <c r="CW592" s="1561"/>
      <c r="CX592" s="1561"/>
      <c r="CY592" s="1561">
        <f t="shared" si="14"/>
        <v>0</v>
      </c>
      <c r="CZ592" s="1561"/>
      <c r="DA592" s="1561"/>
      <c r="DB592" s="1561"/>
      <c r="DC592" s="1561"/>
      <c r="DD592" s="1561">
        <f t="shared" si="15"/>
        <v>0</v>
      </c>
      <c r="DE592" s="1561"/>
      <c r="DF592" s="1561"/>
      <c r="DG592" s="1561"/>
      <c r="DH592" s="1561"/>
    </row>
    <row r="593" spans="1:112" ht="12.75">
      <c r="A593" s="35"/>
      <c r="B593" s="12" t="s">
        <v>92</v>
      </c>
      <c r="G593" s="1092"/>
      <c r="H593" s="1092"/>
      <c r="I593" s="1092"/>
      <c r="J593" s="1092"/>
      <c r="K593" s="1092"/>
      <c r="L593" s="1092"/>
      <c r="M593" s="1092"/>
      <c r="N593" s="1092"/>
      <c r="O593" s="1092"/>
      <c r="P593" s="1092"/>
      <c r="Q593" s="1092"/>
      <c r="R593" s="1092"/>
      <c r="T593" s="35"/>
      <c r="U593" s="12" t="s">
        <v>92</v>
      </c>
      <c r="Z593" s="1092"/>
      <c r="AA593" s="1092"/>
      <c r="AB593" s="1092"/>
      <c r="AC593" s="1092"/>
      <c r="AD593" s="1092"/>
      <c r="AE593" s="1092"/>
      <c r="AF593" s="1092"/>
      <c r="AG593" s="1092"/>
      <c r="AH593" s="1092"/>
      <c r="AI593" s="1092"/>
      <c r="AJ593" s="1092"/>
      <c r="AK593" s="1092"/>
      <c r="AM593" s="7" t="s">
        <v>33</v>
      </c>
      <c r="AN593" s="58"/>
      <c r="AO593" s="58"/>
      <c r="AP593" s="58"/>
      <c r="AQ593" s="58"/>
      <c r="AR593" s="1293">
        <f t="shared" si="0"/>
        <v>1</v>
      </c>
      <c r="AS593" s="1294"/>
      <c r="AT593" s="1290">
        <f t="shared" si="1"/>
        <v>2</v>
      </c>
      <c r="AU593" s="1292"/>
      <c r="AV593" s="1293">
        <f t="shared" si="2"/>
        <v>0</v>
      </c>
      <c r="AW593" s="1294"/>
      <c r="AX593" s="1290">
        <f t="shared" si="3"/>
        <v>0</v>
      </c>
      <c r="AY593" s="1292"/>
      <c r="AZ593" s="58"/>
      <c r="BA593" s="1290">
        <f t="shared" si="4"/>
        <v>0</v>
      </c>
      <c r="BB593" s="1291"/>
      <c r="BC593" s="1291"/>
      <c r="BD593" s="1291"/>
      <c r="BE593" s="1292"/>
      <c r="BF593" s="1289">
        <f t="shared" si="5"/>
        <v>0</v>
      </c>
      <c r="BG593" s="1289"/>
      <c r="BH593" s="1289"/>
      <c r="BI593" s="1289"/>
      <c r="BJ593" s="1289"/>
      <c r="BK593" s="1289">
        <f t="shared" si="6"/>
        <v>0</v>
      </c>
      <c r="BL593" s="1289"/>
      <c r="BM593" s="1289"/>
      <c r="BN593" s="1289"/>
      <c r="BO593" s="1289"/>
      <c r="BP593" s="1289">
        <f t="shared" si="7"/>
        <v>2</v>
      </c>
      <c r="BQ593" s="1289"/>
      <c r="BR593" s="1289"/>
      <c r="BS593" s="1289"/>
      <c r="BT593" s="1289"/>
      <c r="BU593" s="1289">
        <f t="shared" si="8"/>
        <v>0</v>
      </c>
      <c r="BV593" s="1289"/>
      <c r="BW593" s="1289"/>
      <c r="BX593" s="1289"/>
      <c r="BY593" s="1289"/>
      <c r="BZ593" s="1289">
        <f t="shared" si="9"/>
        <v>0</v>
      </c>
      <c r="CA593" s="1289"/>
      <c r="CB593" s="1289"/>
      <c r="CC593" s="1289"/>
      <c r="CD593" s="1289"/>
      <c r="CE593" s="1561">
        <f t="shared" si="10"/>
        <v>0</v>
      </c>
      <c r="CF593" s="1561"/>
      <c r="CG593" s="1561"/>
      <c r="CH593" s="1561"/>
      <c r="CI593" s="1561"/>
      <c r="CJ593" s="1561">
        <f t="shared" si="11"/>
        <v>0</v>
      </c>
      <c r="CK593" s="1561"/>
      <c r="CL593" s="1561"/>
      <c r="CM593" s="1561"/>
      <c r="CN593" s="1561"/>
      <c r="CO593" s="1561">
        <f t="shared" si="12"/>
        <v>0</v>
      </c>
      <c r="CP593" s="1561"/>
      <c r="CQ593" s="1561"/>
      <c r="CR593" s="1561"/>
      <c r="CS593" s="1561"/>
      <c r="CT593" s="1561">
        <f t="shared" si="13"/>
        <v>0</v>
      </c>
      <c r="CU593" s="1561"/>
      <c r="CV593" s="1561"/>
      <c r="CW593" s="1561"/>
      <c r="CX593" s="1561"/>
      <c r="CY593" s="1561">
        <f t="shared" si="14"/>
        <v>0</v>
      </c>
      <c r="CZ593" s="1561"/>
      <c r="DA593" s="1561"/>
      <c r="DB593" s="1561"/>
      <c r="DC593" s="1561"/>
      <c r="DD593" s="1561">
        <f t="shared" si="15"/>
        <v>0</v>
      </c>
      <c r="DE593" s="1561"/>
      <c r="DF593" s="1561"/>
      <c r="DG593" s="1561"/>
      <c r="DH593" s="1561"/>
    </row>
    <row r="594" spans="1:112" ht="12.75">
      <c r="A594" s="35"/>
      <c r="B594" s="12" t="s">
        <v>631</v>
      </c>
      <c r="G594" s="1092"/>
      <c r="H594" s="1092"/>
      <c r="I594" s="1092"/>
      <c r="J594" s="1092"/>
      <c r="K594" s="1092"/>
      <c r="L594" s="1092"/>
      <c r="M594" s="1092"/>
      <c r="N594" s="1092"/>
      <c r="O594" s="1092"/>
      <c r="P594" s="1092"/>
      <c r="Q594" s="1092"/>
      <c r="R594" s="1092"/>
      <c r="T594" s="35"/>
      <c r="U594" s="12" t="s">
        <v>631</v>
      </c>
      <c r="Z594" s="1098"/>
      <c r="AA594" s="1098"/>
      <c r="AB594" s="1098"/>
      <c r="AC594" s="1098"/>
      <c r="AD594" s="1098"/>
      <c r="AE594" s="1098"/>
      <c r="AF594" s="1098"/>
      <c r="AG594" s="1098"/>
      <c r="AH594" s="1098"/>
      <c r="AI594" s="1098"/>
      <c r="AJ594" s="1098"/>
      <c r="AK594" s="1098"/>
      <c r="AM594" s="58"/>
      <c r="AN594" s="58"/>
      <c r="AO594" s="58"/>
      <c r="AP594" s="58"/>
      <c r="AQ594" s="58"/>
      <c r="AR594" s="1293">
        <f t="shared" si="0"/>
        <v>0</v>
      </c>
      <c r="AS594" s="1294"/>
      <c r="AT594" s="1290">
        <f t="shared" si="1"/>
        <v>0</v>
      </c>
      <c r="AU594" s="1292"/>
      <c r="AV594" s="1293">
        <f t="shared" si="2"/>
        <v>0</v>
      </c>
      <c r="AW594" s="1294"/>
      <c r="AX594" s="1290">
        <f t="shared" si="3"/>
        <v>0</v>
      </c>
      <c r="AY594" s="1292"/>
      <c r="AZ594" s="58"/>
      <c r="BA594" s="1290">
        <f t="shared" si="4"/>
        <v>0</v>
      </c>
      <c r="BB594" s="1291"/>
      <c r="BC594" s="1291"/>
      <c r="BD594" s="1291"/>
      <c r="BE594" s="1292"/>
      <c r="BF594" s="1289">
        <f t="shared" si="5"/>
        <v>0</v>
      </c>
      <c r="BG594" s="1289"/>
      <c r="BH594" s="1289"/>
      <c r="BI594" s="1289"/>
      <c r="BJ594" s="1289"/>
      <c r="BK594" s="1289">
        <f t="shared" si="6"/>
        <v>0</v>
      </c>
      <c r="BL594" s="1289"/>
      <c r="BM594" s="1289"/>
      <c r="BN594" s="1289"/>
      <c r="BO594" s="1289"/>
      <c r="BP594" s="1289">
        <f t="shared" si="7"/>
        <v>10</v>
      </c>
      <c r="BQ594" s="1289"/>
      <c r="BR594" s="1289"/>
      <c r="BS594" s="1289"/>
      <c r="BT594" s="1289"/>
      <c r="BU594" s="1289">
        <f t="shared" si="8"/>
        <v>0</v>
      </c>
      <c r="BV594" s="1289"/>
      <c r="BW594" s="1289"/>
      <c r="BX594" s="1289"/>
      <c r="BY594" s="1289"/>
      <c r="BZ594" s="1289">
        <f t="shared" si="9"/>
        <v>0</v>
      </c>
      <c r="CA594" s="1289"/>
      <c r="CB594" s="1289"/>
      <c r="CC594" s="1289"/>
      <c r="CD594" s="1289"/>
      <c r="CE594" s="1561">
        <f t="shared" si="10"/>
        <v>0</v>
      </c>
      <c r="CF594" s="1561"/>
      <c r="CG594" s="1561"/>
      <c r="CH594" s="1561"/>
      <c r="CI594" s="1561"/>
      <c r="CJ594" s="1561">
        <f t="shared" si="11"/>
        <v>0</v>
      </c>
      <c r="CK594" s="1561"/>
      <c r="CL594" s="1561"/>
      <c r="CM594" s="1561"/>
      <c r="CN594" s="1561"/>
      <c r="CO594" s="1561">
        <f t="shared" si="12"/>
        <v>0</v>
      </c>
      <c r="CP594" s="1561"/>
      <c r="CQ594" s="1561"/>
      <c r="CR594" s="1561"/>
      <c r="CS594" s="1561"/>
      <c r="CT594" s="1561">
        <f t="shared" si="13"/>
        <v>0</v>
      </c>
      <c r="CU594" s="1561"/>
      <c r="CV594" s="1561"/>
      <c r="CW594" s="1561"/>
      <c r="CX594" s="1561"/>
      <c r="CY594" s="1561">
        <f t="shared" si="14"/>
        <v>0</v>
      </c>
      <c r="CZ594" s="1561"/>
      <c r="DA594" s="1561"/>
      <c r="DB594" s="1561"/>
      <c r="DC594" s="1561"/>
      <c r="DD594" s="1561">
        <f t="shared" si="15"/>
        <v>0</v>
      </c>
      <c r="DE594" s="1561"/>
      <c r="DF594" s="1561"/>
      <c r="DG594" s="1561"/>
      <c r="DH594" s="1561"/>
    </row>
    <row r="595" spans="1:112" ht="12.75">
      <c r="A595" s="35"/>
      <c r="B595" s="12" t="s">
        <v>19</v>
      </c>
      <c r="G595" s="1092"/>
      <c r="H595" s="1092"/>
      <c r="I595" s="1092"/>
      <c r="J595" s="1092"/>
      <c r="K595" s="1092"/>
      <c r="L595" s="1092"/>
      <c r="M595" s="1092"/>
      <c r="N595" s="1092"/>
      <c r="O595" s="1092"/>
      <c r="P595" s="1092"/>
      <c r="Q595" s="1092"/>
      <c r="R595" s="1092"/>
      <c r="T595" s="35"/>
      <c r="U595" s="12" t="s">
        <v>19</v>
      </c>
      <c r="Z595" s="1098"/>
      <c r="AA595" s="1098"/>
      <c r="AB595" s="1098"/>
      <c r="AC595" s="1098"/>
      <c r="AD595" s="1098"/>
      <c r="AE595" s="1098"/>
      <c r="AF595" s="1098"/>
      <c r="AG595" s="1098"/>
      <c r="AH595" s="1098"/>
      <c r="AI595" s="1098"/>
      <c r="AJ595" s="1098"/>
      <c r="AK595" s="1098"/>
      <c r="AM595" s="58"/>
      <c r="AN595" s="58"/>
      <c r="AO595" s="58"/>
      <c r="AP595" s="58"/>
      <c r="AQ595" s="58"/>
      <c r="AR595" s="1293">
        <f t="shared" si="0"/>
        <v>0</v>
      </c>
      <c r="AS595" s="1294"/>
      <c r="AT595" s="1290">
        <f t="shared" si="1"/>
        <v>0</v>
      </c>
      <c r="AU595" s="1292"/>
      <c r="AV595" s="1293">
        <f t="shared" si="2"/>
        <v>0</v>
      </c>
      <c r="AW595" s="1294"/>
      <c r="AX595" s="1290">
        <f t="shared" si="3"/>
        <v>0</v>
      </c>
      <c r="AY595" s="1292"/>
      <c r="AZ595" s="58"/>
      <c r="BA595" s="1290">
        <f t="shared" si="4"/>
        <v>0</v>
      </c>
      <c r="BB595" s="1291"/>
      <c r="BC595" s="1291"/>
      <c r="BD595" s="1291"/>
      <c r="BE595" s="1292"/>
      <c r="BF595" s="1289">
        <f t="shared" si="5"/>
        <v>0</v>
      </c>
      <c r="BG595" s="1289"/>
      <c r="BH595" s="1289"/>
      <c r="BI595" s="1289"/>
      <c r="BJ595" s="1289"/>
      <c r="BK595" s="1289">
        <f t="shared" si="6"/>
        <v>0</v>
      </c>
      <c r="BL595" s="1289"/>
      <c r="BM595" s="1289"/>
      <c r="BN595" s="1289"/>
      <c r="BO595" s="1289"/>
      <c r="BP595" s="1289">
        <f t="shared" si="7"/>
        <v>0</v>
      </c>
      <c r="BQ595" s="1289"/>
      <c r="BR595" s="1289"/>
      <c r="BS595" s="1289"/>
      <c r="BT595" s="1289"/>
      <c r="BU595" s="1289">
        <f t="shared" si="8"/>
        <v>0</v>
      </c>
      <c r="BV595" s="1289"/>
      <c r="BW595" s="1289"/>
      <c r="BX595" s="1289"/>
      <c r="BY595" s="1289"/>
      <c r="BZ595" s="1289">
        <f t="shared" si="9"/>
        <v>0</v>
      </c>
      <c r="CA595" s="1289"/>
      <c r="CB595" s="1289"/>
      <c r="CC595" s="1289"/>
      <c r="CD595" s="1289"/>
      <c r="CE595" s="1561">
        <f t="shared" si="10"/>
        <v>0</v>
      </c>
      <c r="CF595" s="1561"/>
      <c r="CG595" s="1561"/>
      <c r="CH595" s="1561"/>
      <c r="CI595" s="1561"/>
      <c r="CJ595" s="1561">
        <f t="shared" si="11"/>
        <v>0</v>
      </c>
      <c r="CK595" s="1561"/>
      <c r="CL595" s="1561"/>
      <c r="CM595" s="1561"/>
      <c r="CN595" s="1561"/>
      <c r="CO595" s="1561">
        <f t="shared" si="12"/>
        <v>0</v>
      </c>
      <c r="CP595" s="1561"/>
      <c r="CQ595" s="1561"/>
      <c r="CR595" s="1561"/>
      <c r="CS595" s="1561"/>
      <c r="CT595" s="1561">
        <f t="shared" si="13"/>
        <v>0</v>
      </c>
      <c r="CU595" s="1561"/>
      <c r="CV595" s="1561"/>
      <c r="CW595" s="1561"/>
      <c r="CX595" s="1561"/>
      <c r="CY595" s="1561">
        <f t="shared" si="14"/>
        <v>0</v>
      </c>
      <c r="CZ595" s="1561"/>
      <c r="DA595" s="1561"/>
      <c r="DB595" s="1561"/>
      <c r="DC595" s="1561"/>
      <c r="DD595" s="1561">
        <f t="shared" si="15"/>
        <v>0</v>
      </c>
      <c r="DE595" s="1561"/>
      <c r="DF595" s="1561"/>
      <c r="DG595" s="1561"/>
      <c r="DH595" s="1561"/>
    </row>
    <row r="596" spans="1:112" ht="12.75">
      <c r="A596" s="35"/>
      <c r="B596" s="12" t="s">
        <v>338</v>
      </c>
      <c r="G596" s="1093"/>
      <c r="H596" s="1093"/>
      <c r="I596" s="1093"/>
      <c r="J596" s="1093"/>
      <c r="K596" s="1093"/>
      <c r="L596" s="1093"/>
      <c r="O596" s="140" t="s">
        <v>220</v>
      </c>
      <c r="P596" s="1113"/>
      <c r="Q596" s="1113"/>
      <c r="R596" s="1113"/>
      <c r="T596" s="35"/>
      <c r="U596" s="12" t="s">
        <v>338</v>
      </c>
      <c r="Z596" s="1093"/>
      <c r="AA596" s="1093"/>
      <c r="AB596" s="1093"/>
      <c r="AC596" s="1093"/>
      <c r="AD596" s="1093"/>
      <c r="AE596" s="1093"/>
      <c r="AH596" s="140" t="s">
        <v>220</v>
      </c>
      <c r="AI596" s="1113"/>
      <c r="AJ596" s="1113"/>
      <c r="AK596" s="1113"/>
      <c r="AM596" s="58"/>
      <c r="AN596" s="58"/>
      <c r="AO596" s="58"/>
      <c r="AP596" s="58"/>
      <c r="AQ596" s="58"/>
      <c r="AR596" s="1293">
        <f t="shared" si="0"/>
        <v>0</v>
      </c>
      <c r="AS596" s="1294"/>
      <c r="AT596" s="1290">
        <f t="shared" si="1"/>
        <v>0</v>
      </c>
      <c r="AU596" s="1292"/>
      <c r="AV596" s="1293">
        <f t="shared" si="2"/>
        <v>0</v>
      </c>
      <c r="AW596" s="1294"/>
      <c r="AX596" s="1290">
        <f t="shared" si="3"/>
        <v>0</v>
      </c>
      <c r="AY596" s="1292"/>
      <c r="AZ596" s="58"/>
      <c r="BA596" s="1290">
        <f t="shared" si="4"/>
        <v>0</v>
      </c>
      <c r="BB596" s="1291"/>
      <c r="BC596" s="1291"/>
      <c r="BD596" s="1291"/>
      <c r="BE596" s="1292"/>
      <c r="BF596" s="1289">
        <f t="shared" si="5"/>
        <v>0</v>
      </c>
      <c r="BG596" s="1289"/>
      <c r="BH596" s="1289"/>
      <c r="BI596" s="1289"/>
      <c r="BJ596" s="1289"/>
      <c r="BK596" s="1289">
        <f t="shared" si="6"/>
        <v>0</v>
      </c>
      <c r="BL596" s="1289"/>
      <c r="BM596" s="1289"/>
      <c r="BN596" s="1289"/>
      <c r="BO596" s="1289"/>
      <c r="BP596" s="1289">
        <f t="shared" si="7"/>
        <v>0</v>
      </c>
      <c r="BQ596" s="1289"/>
      <c r="BR596" s="1289"/>
      <c r="BS596" s="1289"/>
      <c r="BT596" s="1289"/>
      <c r="BU596" s="1289">
        <f t="shared" si="8"/>
        <v>0</v>
      </c>
      <c r="BV596" s="1289"/>
      <c r="BW596" s="1289"/>
      <c r="BX596" s="1289"/>
      <c r="BY596" s="1289"/>
      <c r="BZ596" s="1289">
        <f t="shared" si="9"/>
        <v>0</v>
      </c>
      <c r="CA596" s="1289"/>
      <c r="CB596" s="1289"/>
      <c r="CC596" s="1289"/>
      <c r="CD596" s="1289"/>
      <c r="CE596" s="1561">
        <f t="shared" si="10"/>
        <v>0</v>
      </c>
      <c r="CF596" s="1561"/>
      <c r="CG596" s="1561"/>
      <c r="CH596" s="1561"/>
      <c r="CI596" s="1561"/>
      <c r="CJ596" s="1561">
        <f t="shared" si="11"/>
        <v>0</v>
      </c>
      <c r="CK596" s="1561"/>
      <c r="CL596" s="1561"/>
      <c r="CM596" s="1561"/>
      <c r="CN596" s="1561"/>
      <c r="CO596" s="1561">
        <f t="shared" si="12"/>
        <v>0</v>
      </c>
      <c r="CP596" s="1561"/>
      <c r="CQ596" s="1561"/>
      <c r="CR596" s="1561"/>
      <c r="CS596" s="1561"/>
      <c r="CT596" s="1561">
        <f t="shared" si="13"/>
        <v>0</v>
      </c>
      <c r="CU596" s="1561"/>
      <c r="CV596" s="1561"/>
      <c r="CW596" s="1561"/>
      <c r="CX596" s="1561"/>
      <c r="CY596" s="1561">
        <f t="shared" si="14"/>
        <v>0</v>
      </c>
      <c r="CZ596" s="1561"/>
      <c r="DA596" s="1561"/>
      <c r="DB596" s="1561"/>
      <c r="DC596" s="1561"/>
      <c r="DD596" s="1561">
        <f t="shared" si="15"/>
        <v>0</v>
      </c>
      <c r="DE596" s="1561"/>
      <c r="DF596" s="1561"/>
      <c r="DG596" s="1561"/>
      <c r="DH596" s="1561"/>
    </row>
    <row r="597" spans="1:112" s="7" customFormat="1" ht="12.75">
      <c r="A597" s="35"/>
      <c r="B597" s="12" t="s">
        <v>20</v>
      </c>
      <c r="C597" s="12"/>
      <c r="D597" s="12"/>
      <c r="E597" s="12"/>
      <c r="F597" s="12"/>
      <c r="G597" s="12"/>
      <c r="H597" s="1092"/>
      <c r="I597" s="1092"/>
      <c r="J597" s="1092"/>
      <c r="K597" s="1092"/>
      <c r="L597" s="1092"/>
      <c r="M597" s="1092"/>
      <c r="N597" s="1092"/>
      <c r="O597" s="1092"/>
      <c r="P597" s="1092"/>
      <c r="Q597" s="1092"/>
      <c r="R597" s="1092"/>
      <c r="S597" s="12"/>
      <c r="T597" s="35"/>
      <c r="U597" s="12" t="s">
        <v>20</v>
      </c>
      <c r="V597" s="12"/>
      <c r="W597" s="12"/>
      <c r="X597" s="12"/>
      <c r="Y597" s="12"/>
      <c r="Z597" s="12"/>
      <c r="AA597" s="1092"/>
      <c r="AB597" s="1092"/>
      <c r="AC597" s="1092"/>
      <c r="AD597" s="1092"/>
      <c r="AE597" s="1092"/>
      <c r="AF597" s="1092"/>
      <c r="AG597" s="1092"/>
      <c r="AH597" s="1092"/>
      <c r="AI597" s="1092"/>
      <c r="AJ597" s="1092"/>
      <c r="AK597" s="1092"/>
      <c r="AL597" s="12"/>
      <c r="AM597" s="58"/>
      <c r="AN597" s="58"/>
      <c r="AO597" s="58"/>
      <c r="AP597" s="58"/>
      <c r="AQ597" s="58"/>
      <c r="AR597" s="1293">
        <f t="shared" si="0"/>
        <v>0</v>
      </c>
      <c r="AS597" s="1294"/>
      <c r="AT597" s="1290">
        <f t="shared" si="1"/>
        <v>0</v>
      </c>
      <c r="AU597" s="1292"/>
      <c r="AV597" s="1293">
        <f t="shared" si="2"/>
        <v>0</v>
      </c>
      <c r="AW597" s="1294"/>
      <c r="AX597" s="1290">
        <f t="shared" si="3"/>
        <v>0</v>
      </c>
      <c r="AY597" s="1292"/>
      <c r="AZ597" s="58"/>
      <c r="BA597" s="1290">
        <f t="shared" si="4"/>
        <v>0</v>
      </c>
      <c r="BB597" s="1291"/>
      <c r="BC597" s="1291"/>
      <c r="BD597" s="1291"/>
      <c r="BE597" s="1292"/>
      <c r="BF597" s="1289">
        <f t="shared" si="5"/>
        <v>0</v>
      </c>
      <c r="BG597" s="1289"/>
      <c r="BH597" s="1289"/>
      <c r="BI597" s="1289"/>
      <c r="BJ597" s="1289"/>
      <c r="BK597" s="1289">
        <f t="shared" si="6"/>
        <v>0</v>
      </c>
      <c r="BL597" s="1289"/>
      <c r="BM597" s="1289"/>
      <c r="BN597" s="1289"/>
      <c r="BO597" s="1289"/>
      <c r="BP597" s="1289">
        <f t="shared" si="7"/>
        <v>0</v>
      </c>
      <c r="BQ597" s="1289"/>
      <c r="BR597" s="1289"/>
      <c r="BS597" s="1289"/>
      <c r="BT597" s="1289"/>
      <c r="BU597" s="1289">
        <f t="shared" si="8"/>
        <v>0</v>
      </c>
      <c r="BV597" s="1289"/>
      <c r="BW597" s="1289"/>
      <c r="BX597" s="1289"/>
      <c r="BY597" s="1289"/>
      <c r="BZ597" s="1289">
        <f t="shared" si="9"/>
        <v>0</v>
      </c>
      <c r="CA597" s="1289"/>
      <c r="CB597" s="1289"/>
      <c r="CC597" s="1289"/>
      <c r="CD597" s="1289"/>
      <c r="CE597" s="1561">
        <f t="shared" si="10"/>
        <v>0</v>
      </c>
      <c r="CF597" s="1561"/>
      <c r="CG597" s="1561"/>
      <c r="CH597" s="1561"/>
      <c r="CI597" s="1561"/>
      <c r="CJ597" s="1561">
        <f t="shared" si="11"/>
        <v>0</v>
      </c>
      <c r="CK597" s="1561"/>
      <c r="CL597" s="1561"/>
      <c r="CM597" s="1561"/>
      <c r="CN597" s="1561"/>
      <c r="CO597" s="1561">
        <f t="shared" si="12"/>
        <v>0</v>
      </c>
      <c r="CP597" s="1561"/>
      <c r="CQ597" s="1561"/>
      <c r="CR597" s="1561"/>
      <c r="CS597" s="1561"/>
      <c r="CT597" s="1561">
        <f t="shared" si="13"/>
        <v>0</v>
      </c>
      <c r="CU597" s="1561"/>
      <c r="CV597" s="1561"/>
      <c r="CW597" s="1561"/>
      <c r="CX597" s="1561"/>
      <c r="CY597" s="1561">
        <f t="shared" si="14"/>
        <v>0</v>
      </c>
      <c r="CZ597" s="1561"/>
      <c r="DA597" s="1561"/>
      <c r="DB597" s="1561"/>
      <c r="DC597" s="1561"/>
      <c r="DD597" s="1561">
        <f t="shared" si="15"/>
        <v>0</v>
      </c>
      <c r="DE597" s="1561"/>
      <c r="DF597" s="1561"/>
      <c r="DG597" s="1561"/>
      <c r="DH597" s="1561"/>
    </row>
    <row r="598" spans="1:112" s="7" customFormat="1" ht="12.75">
      <c r="A598" s="35"/>
      <c r="B598" s="12" t="s">
        <v>22</v>
      </c>
      <c r="C598" s="12"/>
      <c r="D598" s="12"/>
      <c r="E598" s="12"/>
      <c r="F598" s="12"/>
      <c r="G598" s="12"/>
      <c r="H598" s="12"/>
      <c r="I598" s="12"/>
      <c r="J598" s="12"/>
      <c r="K598" s="12"/>
      <c r="L598" s="12"/>
      <c r="M598" s="12"/>
      <c r="N598" s="1114" t="s">
        <v>723</v>
      </c>
      <c r="O598" s="1114"/>
      <c r="P598" s="12"/>
      <c r="Q598" s="12"/>
      <c r="R598" s="12"/>
      <c r="S598" s="12"/>
      <c r="T598" s="35"/>
      <c r="U598" s="12" t="s">
        <v>22</v>
      </c>
      <c r="V598" s="12"/>
      <c r="W598" s="12"/>
      <c r="X598" s="12"/>
      <c r="Y598" s="12"/>
      <c r="Z598" s="12"/>
      <c r="AA598" s="12"/>
      <c r="AB598" s="12"/>
      <c r="AC598" s="12"/>
      <c r="AD598" s="12"/>
      <c r="AE598" s="12"/>
      <c r="AF598" s="12"/>
      <c r="AG598" s="1114" t="s">
        <v>723</v>
      </c>
      <c r="AH598" s="1114"/>
      <c r="AI598" s="12"/>
      <c r="AJ598" s="12"/>
      <c r="AK598" s="12"/>
      <c r="AL598" s="12"/>
      <c r="AM598" s="58"/>
      <c r="AN598" s="58"/>
      <c r="AO598" s="58"/>
      <c r="AP598" s="58"/>
      <c r="AQ598" s="58"/>
      <c r="AR598" s="1293">
        <f t="shared" si="0"/>
        <v>0</v>
      </c>
      <c r="AS598" s="1294"/>
      <c r="AT598" s="1290">
        <f t="shared" si="1"/>
        <v>0</v>
      </c>
      <c r="AU598" s="1292"/>
      <c r="AV598" s="1293">
        <f t="shared" si="2"/>
        <v>0</v>
      </c>
      <c r="AW598" s="1294"/>
      <c r="AX598" s="1290">
        <f t="shared" si="3"/>
        <v>0</v>
      </c>
      <c r="AY598" s="1292"/>
      <c r="AZ598" s="58"/>
      <c r="BA598" s="1290">
        <f t="shared" si="4"/>
        <v>0</v>
      </c>
      <c r="BB598" s="1291"/>
      <c r="BC598" s="1291"/>
      <c r="BD598" s="1291"/>
      <c r="BE598" s="1292"/>
      <c r="BF598" s="1289">
        <f t="shared" si="5"/>
        <v>0</v>
      </c>
      <c r="BG598" s="1289"/>
      <c r="BH598" s="1289"/>
      <c r="BI598" s="1289"/>
      <c r="BJ598" s="1289"/>
      <c r="BK598" s="1289">
        <f t="shared" si="6"/>
        <v>0</v>
      </c>
      <c r="BL598" s="1289"/>
      <c r="BM598" s="1289"/>
      <c r="BN598" s="1289"/>
      <c r="BO598" s="1289"/>
      <c r="BP598" s="1289">
        <f t="shared" si="7"/>
        <v>0</v>
      </c>
      <c r="BQ598" s="1289"/>
      <c r="BR598" s="1289"/>
      <c r="BS598" s="1289"/>
      <c r="BT598" s="1289"/>
      <c r="BU598" s="1289">
        <f t="shared" si="8"/>
        <v>0</v>
      </c>
      <c r="BV598" s="1289"/>
      <c r="BW598" s="1289"/>
      <c r="BX598" s="1289"/>
      <c r="BY598" s="1289"/>
      <c r="BZ598" s="1289">
        <f t="shared" si="9"/>
        <v>0</v>
      </c>
      <c r="CA598" s="1289"/>
      <c r="CB598" s="1289"/>
      <c r="CC598" s="1289"/>
      <c r="CD598" s="1289"/>
      <c r="CE598" s="1561">
        <f t="shared" si="10"/>
        <v>0</v>
      </c>
      <c r="CF598" s="1561"/>
      <c r="CG598" s="1561"/>
      <c r="CH598" s="1561"/>
      <c r="CI598" s="1561"/>
      <c r="CJ598" s="1561">
        <f t="shared" si="11"/>
        <v>0</v>
      </c>
      <c r="CK598" s="1561"/>
      <c r="CL598" s="1561"/>
      <c r="CM598" s="1561"/>
      <c r="CN598" s="1561"/>
      <c r="CO598" s="1561">
        <f t="shared" si="12"/>
        <v>0</v>
      </c>
      <c r="CP598" s="1561"/>
      <c r="CQ598" s="1561"/>
      <c r="CR598" s="1561"/>
      <c r="CS598" s="1561"/>
      <c r="CT598" s="1561">
        <f t="shared" si="13"/>
        <v>0</v>
      </c>
      <c r="CU598" s="1561"/>
      <c r="CV598" s="1561"/>
      <c r="CW598" s="1561"/>
      <c r="CX598" s="1561"/>
      <c r="CY598" s="1561">
        <f t="shared" si="14"/>
        <v>0</v>
      </c>
      <c r="CZ598" s="1561"/>
      <c r="DA598" s="1561"/>
      <c r="DB598" s="1561"/>
      <c r="DC598" s="1561"/>
      <c r="DD598" s="1561">
        <f t="shared" si="15"/>
        <v>0</v>
      </c>
      <c r="DE598" s="1561"/>
      <c r="DF598" s="1561"/>
      <c r="DG598" s="1561"/>
      <c r="DH598" s="1561"/>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93">
        <f t="shared" si="0"/>
        <v>0</v>
      </c>
      <c r="AS599" s="1294"/>
      <c r="AT599" s="1290">
        <f t="shared" si="1"/>
        <v>0</v>
      </c>
      <c r="AU599" s="1292"/>
      <c r="AV599" s="1293">
        <f t="shared" si="2"/>
        <v>0</v>
      </c>
      <c r="AW599" s="1294"/>
      <c r="AX599" s="1290">
        <f t="shared" si="3"/>
        <v>0</v>
      </c>
      <c r="AY599" s="1292"/>
      <c r="AZ599" s="58"/>
      <c r="BA599" s="1290">
        <f t="shared" si="4"/>
        <v>0</v>
      </c>
      <c r="BB599" s="1291"/>
      <c r="BC599" s="1291"/>
      <c r="BD599" s="1291"/>
      <c r="BE599" s="1292"/>
      <c r="BF599" s="1289">
        <f t="shared" si="5"/>
        <v>0</v>
      </c>
      <c r="BG599" s="1289"/>
      <c r="BH599" s="1289"/>
      <c r="BI599" s="1289"/>
      <c r="BJ599" s="1289"/>
      <c r="BK599" s="1289">
        <f t="shared" si="6"/>
        <v>0</v>
      </c>
      <c r="BL599" s="1289"/>
      <c r="BM599" s="1289"/>
      <c r="BN599" s="1289"/>
      <c r="BO599" s="1289"/>
      <c r="BP599" s="1289">
        <f t="shared" si="7"/>
        <v>0</v>
      </c>
      <c r="BQ599" s="1289"/>
      <c r="BR599" s="1289"/>
      <c r="BS599" s="1289"/>
      <c r="BT599" s="1289"/>
      <c r="BU599" s="1289">
        <f t="shared" si="8"/>
        <v>0</v>
      </c>
      <c r="BV599" s="1289"/>
      <c r="BW599" s="1289"/>
      <c r="BX599" s="1289"/>
      <c r="BY599" s="1289"/>
      <c r="BZ599" s="1289">
        <f t="shared" si="9"/>
        <v>0</v>
      </c>
      <c r="CA599" s="1289"/>
      <c r="CB599" s="1289"/>
      <c r="CC599" s="1289"/>
      <c r="CD599" s="1289"/>
      <c r="CE599" s="1561">
        <f t="shared" si="10"/>
        <v>0</v>
      </c>
      <c r="CF599" s="1561"/>
      <c r="CG599" s="1561"/>
      <c r="CH599" s="1561"/>
      <c r="CI599" s="1561"/>
      <c r="CJ599" s="1561">
        <f t="shared" si="11"/>
        <v>0</v>
      </c>
      <c r="CK599" s="1561"/>
      <c r="CL599" s="1561"/>
      <c r="CM599" s="1561"/>
      <c r="CN599" s="1561"/>
      <c r="CO599" s="1561">
        <f t="shared" si="12"/>
        <v>0</v>
      </c>
      <c r="CP599" s="1561"/>
      <c r="CQ599" s="1561"/>
      <c r="CR599" s="1561"/>
      <c r="CS599" s="1561"/>
      <c r="CT599" s="1561">
        <f t="shared" si="13"/>
        <v>0</v>
      </c>
      <c r="CU599" s="1561"/>
      <c r="CV599" s="1561"/>
      <c r="CW599" s="1561"/>
      <c r="CX599" s="1561"/>
      <c r="CY599" s="1561">
        <f t="shared" si="14"/>
        <v>0</v>
      </c>
      <c r="CZ599" s="1561"/>
      <c r="DA599" s="1561"/>
      <c r="DB599" s="1561"/>
      <c r="DC599" s="1561"/>
      <c r="DD599" s="1561">
        <f t="shared" si="15"/>
        <v>0</v>
      </c>
      <c r="DE599" s="1561"/>
      <c r="DF599" s="1561"/>
      <c r="DG599" s="1561"/>
      <c r="DH599" s="1561"/>
    </row>
    <row r="600" spans="1:112" ht="12.75">
      <c r="A600" s="87" t="s">
        <v>386</v>
      </c>
      <c r="B600" s="12" t="s">
        <v>510</v>
      </c>
      <c r="G600" s="1182">
        <f>C555</f>
        <v>0</v>
      </c>
      <c r="H600" s="1182"/>
      <c r="I600" s="1182"/>
      <c r="J600" s="1182"/>
      <c r="K600" s="1182"/>
      <c r="L600" s="1182"/>
      <c r="M600" s="1182"/>
      <c r="N600" s="1182"/>
      <c r="O600" s="1182"/>
      <c r="P600" s="1182"/>
      <c r="Q600" s="1182"/>
      <c r="R600" s="1182"/>
      <c r="T600" s="87" t="s">
        <v>387</v>
      </c>
      <c r="U600" s="12" t="s">
        <v>510</v>
      </c>
      <c r="Z600" s="1182">
        <f>C556</f>
        <v>0</v>
      </c>
      <c r="AA600" s="1182"/>
      <c r="AB600" s="1182"/>
      <c r="AC600" s="1182"/>
      <c r="AD600" s="1182"/>
      <c r="AE600" s="1182"/>
      <c r="AF600" s="1182"/>
      <c r="AG600" s="1182"/>
      <c r="AH600" s="1182"/>
      <c r="AI600" s="1182"/>
      <c r="AJ600" s="1182"/>
      <c r="AK600" s="1182"/>
      <c r="AM600" s="58"/>
      <c r="AN600" s="58"/>
      <c r="AO600" s="58"/>
      <c r="AP600" s="58"/>
      <c r="AQ600" s="58"/>
      <c r="AR600" s="1293">
        <f t="shared" si="0"/>
        <v>0</v>
      </c>
      <c r="AS600" s="1294"/>
      <c r="AT600" s="1290">
        <f t="shared" si="1"/>
        <v>0</v>
      </c>
      <c r="AU600" s="1292"/>
      <c r="AV600" s="1293">
        <f t="shared" si="2"/>
        <v>0</v>
      </c>
      <c r="AW600" s="1294"/>
      <c r="AX600" s="1290">
        <f t="shared" si="3"/>
        <v>0</v>
      </c>
      <c r="AY600" s="1292"/>
      <c r="AZ600" s="58"/>
      <c r="BA600" s="1290">
        <f t="shared" si="4"/>
        <v>0</v>
      </c>
      <c r="BB600" s="1291"/>
      <c r="BC600" s="1291"/>
      <c r="BD600" s="1291"/>
      <c r="BE600" s="1292"/>
      <c r="BF600" s="1289">
        <f t="shared" si="5"/>
        <v>0</v>
      </c>
      <c r="BG600" s="1289"/>
      <c r="BH600" s="1289"/>
      <c r="BI600" s="1289"/>
      <c r="BJ600" s="1289"/>
      <c r="BK600" s="1289">
        <f t="shared" si="6"/>
        <v>0</v>
      </c>
      <c r="BL600" s="1289"/>
      <c r="BM600" s="1289"/>
      <c r="BN600" s="1289"/>
      <c r="BO600" s="1289"/>
      <c r="BP600" s="1289">
        <f t="shared" si="7"/>
        <v>0</v>
      </c>
      <c r="BQ600" s="1289"/>
      <c r="BR600" s="1289"/>
      <c r="BS600" s="1289"/>
      <c r="BT600" s="1289"/>
      <c r="BU600" s="1289">
        <f t="shared" si="8"/>
        <v>0</v>
      </c>
      <c r="BV600" s="1289"/>
      <c r="BW600" s="1289"/>
      <c r="BX600" s="1289"/>
      <c r="BY600" s="1289"/>
      <c r="BZ600" s="1289">
        <f t="shared" si="9"/>
        <v>0</v>
      </c>
      <c r="CA600" s="1289"/>
      <c r="CB600" s="1289"/>
      <c r="CC600" s="1289"/>
      <c r="CD600" s="1289"/>
      <c r="CE600" s="1561">
        <f t="shared" si="10"/>
        <v>0</v>
      </c>
      <c r="CF600" s="1561"/>
      <c r="CG600" s="1561"/>
      <c r="CH600" s="1561"/>
      <c r="CI600" s="1561"/>
      <c r="CJ600" s="1561">
        <f t="shared" si="11"/>
        <v>0</v>
      </c>
      <c r="CK600" s="1561"/>
      <c r="CL600" s="1561"/>
      <c r="CM600" s="1561"/>
      <c r="CN600" s="1561"/>
      <c r="CO600" s="1561">
        <f t="shared" si="12"/>
        <v>0</v>
      </c>
      <c r="CP600" s="1561"/>
      <c r="CQ600" s="1561"/>
      <c r="CR600" s="1561"/>
      <c r="CS600" s="1561"/>
      <c r="CT600" s="1561">
        <f t="shared" si="13"/>
        <v>0</v>
      </c>
      <c r="CU600" s="1561"/>
      <c r="CV600" s="1561"/>
      <c r="CW600" s="1561"/>
      <c r="CX600" s="1561"/>
      <c r="CY600" s="1561">
        <f t="shared" si="14"/>
        <v>0</v>
      </c>
      <c r="CZ600" s="1561"/>
      <c r="DA600" s="1561"/>
      <c r="DB600" s="1561"/>
      <c r="DC600" s="1561"/>
      <c r="DD600" s="1561">
        <f t="shared" si="15"/>
        <v>0</v>
      </c>
      <c r="DE600" s="1561"/>
      <c r="DF600" s="1561"/>
      <c r="DG600" s="1561"/>
      <c r="DH600" s="1561"/>
    </row>
    <row r="601" spans="1:112" ht="12.75">
      <c r="B601" s="12" t="s">
        <v>92</v>
      </c>
      <c r="G601" s="1092"/>
      <c r="H601" s="1092"/>
      <c r="I601" s="1092"/>
      <c r="J601" s="1092"/>
      <c r="K601" s="1092"/>
      <c r="L601" s="1092"/>
      <c r="M601" s="1092"/>
      <c r="N601" s="1092"/>
      <c r="O601" s="1092"/>
      <c r="P601" s="1092"/>
      <c r="Q601" s="1092"/>
      <c r="R601" s="1092"/>
      <c r="U601" s="12" t="s">
        <v>92</v>
      </c>
      <c r="Z601" s="1092"/>
      <c r="AA601" s="1092"/>
      <c r="AB601" s="1092"/>
      <c r="AC601" s="1092"/>
      <c r="AD601" s="1092"/>
      <c r="AE601" s="1092"/>
      <c r="AF601" s="1092"/>
      <c r="AG601" s="1092"/>
      <c r="AH601" s="1092"/>
      <c r="AI601" s="1092"/>
      <c r="AJ601" s="1092"/>
      <c r="AK601" s="1092"/>
      <c r="AM601" s="58"/>
      <c r="AN601" s="58"/>
      <c r="AO601" s="58"/>
      <c r="AP601" s="58"/>
      <c r="AQ601" s="58"/>
      <c r="AR601" s="1293">
        <f t="shared" si="0"/>
        <v>0</v>
      </c>
      <c r="AS601" s="1294"/>
      <c r="AT601" s="1290">
        <f t="shared" si="1"/>
        <v>0</v>
      </c>
      <c r="AU601" s="1292"/>
      <c r="AV601" s="1293">
        <f t="shared" si="2"/>
        <v>0</v>
      </c>
      <c r="AW601" s="1294"/>
      <c r="AX601" s="1290">
        <f t="shared" si="3"/>
        <v>0</v>
      </c>
      <c r="AY601" s="1292"/>
      <c r="AZ601" s="58"/>
      <c r="BA601" s="1290">
        <f t="shared" si="4"/>
        <v>0</v>
      </c>
      <c r="BB601" s="1291"/>
      <c r="BC601" s="1291"/>
      <c r="BD601" s="1291"/>
      <c r="BE601" s="1292"/>
      <c r="BF601" s="1289">
        <f t="shared" si="5"/>
        <v>0</v>
      </c>
      <c r="BG601" s="1289"/>
      <c r="BH601" s="1289"/>
      <c r="BI601" s="1289"/>
      <c r="BJ601" s="1289"/>
      <c r="BK601" s="1289">
        <f t="shared" si="6"/>
        <v>0</v>
      </c>
      <c r="BL601" s="1289"/>
      <c r="BM601" s="1289"/>
      <c r="BN601" s="1289"/>
      <c r="BO601" s="1289"/>
      <c r="BP601" s="1289">
        <f t="shared" si="7"/>
        <v>0</v>
      </c>
      <c r="BQ601" s="1289"/>
      <c r="BR601" s="1289"/>
      <c r="BS601" s="1289"/>
      <c r="BT601" s="1289"/>
      <c r="BU601" s="1289">
        <f t="shared" si="8"/>
        <v>0</v>
      </c>
      <c r="BV601" s="1289"/>
      <c r="BW601" s="1289"/>
      <c r="BX601" s="1289"/>
      <c r="BY601" s="1289"/>
      <c r="BZ601" s="1289">
        <f t="shared" si="9"/>
        <v>0</v>
      </c>
      <c r="CA601" s="1289"/>
      <c r="CB601" s="1289"/>
      <c r="CC601" s="1289"/>
      <c r="CD601" s="1289"/>
      <c r="CE601" s="1561">
        <f t="shared" si="10"/>
        <v>0</v>
      </c>
      <c r="CF601" s="1561"/>
      <c r="CG601" s="1561"/>
      <c r="CH601" s="1561"/>
      <c r="CI601" s="1561"/>
      <c r="CJ601" s="1561">
        <f t="shared" si="11"/>
        <v>0</v>
      </c>
      <c r="CK601" s="1561"/>
      <c r="CL601" s="1561"/>
      <c r="CM601" s="1561"/>
      <c r="CN601" s="1561"/>
      <c r="CO601" s="1561">
        <f t="shared" si="12"/>
        <v>0</v>
      </c>
      <c r="CP601" s="1561"/>
      <c r="CQ601" s="1561"/>
      <c r="CR601" s="1561"/>
      <c r="CS601" s="1561"/>
      <c r="CT601" s="1561">
        <f t="shared" si="13"/>
        <v>0</v>
      </c>
      <c r="CU601" s="1561"/>
      <c r="CV601" s="1561"/>
      <c r="CW601" s="1561"/>
      <c r="CX601" s="1561"/>
      <c r="CY601" s="1561">
        <f t="shared" si="14"/>
        <v>0</v>
      </c>
      <c r="CZ601" s="1561"/>
      <c r="DA601" s="1561"/>
      <c r="DB601" s="1561"/>
      <c r="DC601" s="1561"/>
      <c r="DD601" s="1561">
        <f t="shared" si="15"/>
        <v>0</v>
      </c>
      <c r="DE601" s="1561"/>
      <c r="DF601" s="1561"/>
      <c r="DG601" s="1561"/>
      <c r="DH601" s="1561"/>
    </row>
    <row r="602" spans="1:112" ht="12.75">
      <c r="B602" s="12" t="s">
        <v>631</v>
      </c>
      <c r="G602" s="1092"/>
      <c r="H602" s="1092"/>
      <c r="I602" s="1092"/>
      <c r="J602" s="1092"/>
      <c r="K602" s="1092"/>
      <c r="L602" s="1092"/>
      <c r="M602" s="1092"/>
      <c r="N602" s="1092"/>
      <c r="O602" s="1092"/>
      <c r="P602" s="1092"/>
      <c r="Q602" s="1092"/>
      <c r="R602" s="1092"/>
      <c r="U602" s="12" t="s">
        <v>631</v>
      </c>
      <c r="Z602" s="1098"/>
      <c r="AA602" s="1098"/>
      <c r="AB602" s="1098"/>
      <c r="AC602" s="1098"/>
      <c r="AD602" s="1098"/>
      <c r="AE602" s="1098"/>
      <c r="AF602" s="1098"/>
      <c r="AG602" s="1098"/>
      <c r="AH602" s="1098"/>
      <c r="AI602" s="1098"/>
      <c r="AJ602" s="1098"/>
      <c r="AK602" s="1098"/>
      <c r="AM602" s="58"/>
      <c r="AN602" s="58"/>
      <c r="AO602" s="58"/>
      <c r="AP602" s="58"/>
      <c r="AQ602" s="58"/>
      <c r="AR602" s="1293">
        <f t="shared" si="0"/>
        <v>0</v>
      </c>
      <c r="AS602" s="1294"/>
      <c r="AT602" s="1290">
        <f t="shared" si="1"/>
        <v>0</v>
      </c>
      <c r="AU602" s="1292"/>
      <c r="AV602" s="1293">
        <f t="shared" si="2"/>
        <v>0</v>
      </c>
      <c r="AW602" s="1294"/>
      <c r="AX602" s="1290">
        <f t="shared" si="3"/>
        <v>0</v>
      </c>
      <c r="AY602" s="1292"/>
      <c r="AZ602" s="58"/>
      <c r="BA602" s="1290">
        <f t="shared" si="4"/>
        <v>0</v>
      </c>
      <c r="BB602" s="1291"/>
      <c r="BC602" s="1291"/>
      <c r="BD602" s="1291"/>
      <c r="BE602" s="1292"/>
      <c r="BF602" s="1289">
        <f t="shared" si="5"/>
        <v>0</v>
      </c>
      <c r="BG602" s="1289"/>
      <c r="BH602" s="1289"/>
      <c r="BI602" s="1289"/>
      <c r="BJ602" s="1289"/>
      <c r="BK602" s="1289">
        <f t="shared" si="6"/>
        <v>0</v>
      </c>
      <c r="BL602" s="1289"/>
      <c r="BM602" s="1289"/>
      <c r="BN602" s="1289"/>
      <c r="BO602" s="1289"/>
      <c r="BP602" s="1289">
        <f t="shared" si="7"/>
        <v>0</v>
      </c>
      <c r="BQ602" s="1289"/>
      <c r="BR602" s="1289"/>
      <c r="BS602" s="1289"/>
      <c r="BT602" s="1289"/>
      <c r="BU602" s="1289">
        <f t="shared" si="8"/>
        <v>0</v>
      </c>
      <c r="BV602" s="1289"/>
      <c r="BW602" s="1289"/>
      <c r="BX602" s="1289"/>
      <c r="BY602" s="1289"/>
      <c r="BZ602" s="1289">
        <f t="shared" si="9"/>
        <v>0</v>
      </c>
      <c r="CA602" s="1289"/>
      <c r="CB602" s="1289"/>
      <c r="CC602" s="1289"/>
      <c r="CD602" s="1289"/>
      <c r="CE602" s="1561">
        <f t="shared" si="10"/>
        <v>0</v>
      </c>
      <c r="CF602" s="1561"/>
      <c r="CG602" s="1561"/>
      <c r="CH602" s="1561"/>
      <c r="CI602" s="1561"/>
      <c r="CJ602" s="1561">
        <f t="shared" si="11"/>
        <v>0</v>
      </c>
      <c r="CK602" s="1561"/>
      <c r="CL602" s="1561"/>
      <c r="CM602" s="1561"/>
      <c r="CN602" s="1561"/>
      <c r="CO602" s="1561">
        <f t="shared" si="12"/>
        <v>0</v>
      </c>
      <c r="CP602" s="1561"/>
      <c r="CQ602" s="1561"/>
      <c r="CR602" s="1561"/>
      <c r="CS602" s="1561"/>
      <c r="CT602" s="1561">
        <f t="shared" si="13"/>
        <v>0</v>
      </c>
      <c r="CU602" s="1561"/>
      <c r="CV602" s="1561"/>
      <c r="CW602" s="1561"/>
      <c r="CX602" s="1561"/>
      <c r="CY602" s="1561">
        <f t="shared" si="14"/>
        <v>0</v>
      </c>
      <c r="CZ602" s="1561"/>
      <c r="DA602" s="1561"/>
      <c r="DB602" s="1561"/>
      <c r="DC602" s="1561"/>
      <c r="DD602" s="1561">
        <f t="shared" si="15"/>
        <v>0</v>
      </c>
      <c r="DE602" s="1561"/>
      <c r="DF602" s="1561"/>
      <c r="DG602" s="1561"/>
      <c r="DH602" s="1561"/>
    </row>
    <row r="603" spans="1:112" ht="12.75">
      <c r="B603" s="12" t="s">
        <v>19</v>
      </c>
      <c r="G603" s="1092"/>
      <c r="H603" s="1092"/>
      <c r="I603" s="1092"/>
      <c r="J603" s="1092"/>
      <c r="K603" s="1092"/>
      <c r="L603" s="1092"/>
      <c r="M603" s="1092"/>
      <c r="N603" s="1092"/>
      <c r="O603" s="1092"/>
      <c r="P603" s="1092"/>
      <c r="Q603" s="1092"/>
      <c r="R603" s="1092"/>
      <c r="U603" s="12" t="s">
        <v>19</v>
      </c>
      <c r="Z603" s="1098"/>
      <c r="AA603" s="1098"/>
      <c r="AB603" s="1098"/>
      <c r="AC603" s="1098"/>
      <c r="AD603" s="1098"/>
      <c r="AE603" s="1098"/>
      <c r="AF603" s="1098"/>
      <c r="AG603" s="1098"/>
      <c r="AH603" s="1098"/>
      <c r="AI603" s="1098"/>
      <c r="AJ603" s="1098"/>
      <c r="AK603" s="1098"/>
      <c r="AM603" s="58"/>
      <c r="AN603" s="58"/>
      <c r="AO603" s="58"/>
      <c r="AP603" s="58"/>
      <c r="AQ603" s="58"/>
      <c r="AR603" s="1293">
        <f t="shared" si="0"/>
        <v>0</v>
      </c>
      <c r="AS603" s="1294"/>
      <c r="AT603" s="1290">
        <f t="shared" si="1"/>
        <v>0</v>
      </c>
      <c r="AU603" s="1292"/>
      <c r="AV603" s="1293">
        <f t="shared" si="2"/>
        <v>0</v>
      </c>
      <c r="AW603" s="1294"/>
      <c r="AX603" s="1290">
        <f t="shared" si="3"/>
        <v>0</v>
      </c>
      <c r="AY603" s="1292"/>
      <c r="AZ603" s="58"/>
      <c r="BA603" s="1290">
        <f t="shared" si="4"/>
        <v>0</v>
      </c>
      <c r="BB603" s="1291"/>
      <c r="BC603" s="1291"/>
      <c r="BD603" s="1291"/>
      <c r="BE603" s="1292"/>
      <c r="BF603" s="1289">
        <f t="shared" si="5"/>
        <v>0</v>
      </c>
      <c r="BG603" s="1289"/>
      <c r="BH603" s="1289"/>
      <c r="BI603" s="1289"/>
      <c r="BJ603" s="1289"/>
      <c r="BK603" s="1289">
        <f t="shared" si="6"/>
        <v>0</v>
      </c>
      <c r="BL603" s="1289"/>
      <c r="BM603" s="1289"/>
      <c r="BN603" s="1289"/>
      <c r="BO603" s="1289"/>
      <c r="BP603" s="1289">
        <f t="shared" si="7"/>
        <v>0</v>
      </c>
      <c r="BQ603" s="1289"/>
      <c r="BR603" s="1289"/>
      <c r="BS603" s="1289"/>
      <c r="BT603" s="1289"/>
      <c r="BU603" s="1289">
        <f t="shared" si="8"/>
        <v>0</v>
      </c>
      <c r="BV603" s="1289"/>
      <c r="BW603" s="1289"/>
      <c r="BX603" s="1289"/>
      <c r="BY603" s="1289"/>
      <c r="BZ603" s="1289">
        <f t="shared" si="9"/>
        <v>0</v>
      </c>
      <c r="CA603" s="1289"/>
      <c r="CB603" s="1289"/>
      <c r="CC603" s="1289"/>
      <c r="CD603" s="1289"/>
      <c r="CE603" s="1561">
        <f t="shared" si="10"/>
        <v>0</v>
      </c>
      <c r="CF603" s="1561"/>
      <c r="CG603" s="1561"/>
      <c r="CH603" s="1561"/>
      <c r="CI603" s="1561"/>
      <c r="CJ603" s="1561">
        <f t="shared" si="11"/>
        <v>0</v>
      </c>
      <c r="CK603" s="1561"/>
      <c r="CL603" s="1561"/>
      <c r="CM603" s="1561"/>
      <c r="CN603" s="1561"/>
      <c r="CO603" s="1561">
        <f t="shared" si="12"/>
        <v>0</v>
      </c>
      <c r="CP603" s="1561"/>
      <c r="CQ603" s="1561"/>
      <c r="CR603" s="1561"/>
      <c r="CS603" s="1561"/>
      <c r="CT603" s="1561">
        <f t="shared" si="13"/>
        <v>0</v>
      </c>
      <c r="CU603" s="1561"/>
      <c r="CV603" s="1561"/>
      <c r="CW603" s="1561"/>
      <c r="CX603" s="1561"/>
      <c r="CY603" s="1561">
        <f t="shared" si="14"/>
        <v>0</v>
      </c>
      <c r="CZ603" s="1561"/>
      <c r="DA603" s="1561"/>
      <c r="DB603" s="1561"/>
      <c r="DC603" s="1561"/>
      <c r="DD603" s="1561">
        <f t="shared" si="15"/>
        <v>0</v>
      </c>
      <c r="DE603" s="1561"/>
      <c r="DF603" s="1561"/>
      <c r="DG603" s="1561"/>
      <c r="DH603" s="1561"/>
    </row>
    <row r="604" spans="1:112" ht="12.75">
      <c r="B604" s="12" t="s">
        <v>338</v>
      </c>
      <c r="G604" s="1093"/>
      <c r="H604" s="1093"/>
      <c r="I604" s="1093"/>
      <c r="J604" s="1093"/>
      <c r="K604" s="1093"/>
      <c r="L604" s="1093"/>
      <c r="O604" s="140" t="s">
        <v>220</v>
      </c>
      <c r="P604" s="1113"/>
      <c r="Q604" s="1113"/>
      <c r="R604" s="1113"/>
      <c r="U604" s="12" t="s">
        <v>338</v>
      </c>
      <c r="Z604" s="1093"/>
      <c r="AA604" s="1093"/>
      <c r="AB604" s="1093"/>
      <c r="AC604" s="1093"/>
      <c r="AD604" s="1093"/>
      <c r="AE604" s="1093"/>
      <c r="AH604" s="140" t="s">
        <v>220</v>
      </c>
      <c r="AI604" s="1113"/>
      <c r="AJ604" s="1113"/>
      <c r="AK604" s="1113"/>
      <c r="AM604" s="58"/>
      <c r="AN604" s="58"/>
      <c r="AO604" s="58"/>
      <c r="AP604" s="58"/>
      <c r="AQ604" s="58"/>
      <c r="AR604" s="1293">
        <f t="shared" si="0"/>
        <v>0</v>
      </c>
      <c r="AS604" s="1294"/>
      <c r="AT604" s="1290">
        <f t="shared" si="1"/>
        <v>0</v>
      </c>
      <c r="AU604" s="1292"/>
      <c r="AV604" s="1293">
        <f t="shared" si="2"/>
        <v>0</v>
      </c>
      <c r="AW604" s="1294"/>
      <c r="AX604" s="1290">
        <f t="shared" si="3"/>
        <v>0</v>
      </c>
      <c r="AY604" s="1292"/>
      <c r="AZ604" s="58"/>
      <c r="BA604" s="1290">
        <f t="shared" si="4"/>
        <v>0</v>
      </c>
      <c r="BB604" s="1291"/>
      <c r="BC604" s="1291"/>
      <c r="BD604" s="1291"/>
      <c r="BE604" s="1292"/>
      <c r="BF604" s="1289">
        <f t="shared" si="5"/>
        <v>0</v>
      </c>
      <c r="BG604" s="1289"/>
      <c r="BH604" s="1289"/>
      <c r="BI604" s="1289"/>
      <c r="BJ604" s="1289"/>
      <c r="BK604" s="1289">
        <f t="shared" si="6"/>
        <v>0</v>
      </c>
      <c r="BL604" s="1289"/>
      <c r="BM604" s="1289"/>
      <c r="BN604" s="1289"/>
      <c r="BO604" s="1289"/>
      <c r="BP604" s="1289">
        <f t="shared" si="7"/>
        <v>0</v>
      </c>
      <c r="BQ604" s="1289"/>
      <c r="BR604" s="1289"/>
      <c r="BS604" s="1289"/>
      <c r="BT604" s="1289"/>
      <c r="BU604" s="1289">
        <f t="shared" si="8"/>
        <v>0</v>
      </c>
      <c r="BV604" s="1289"/>
      <c r="BW604" s="1289"/>
      <c r="BX604" s="1289"/>
      <c r="BY604" s="1289"/>
      <c r="BZ604" s="1289">
        <f t="shared" si="9"/>
        <v>0</v>
      </c>
      <c r="CA604" s="1289"/>
      <c r="CB604" s="1289"/>
      <c r="CC604" s="1289"/>
      <c r="CD604" s="1289"/>
      <c r="CE604" s="1561">
        <f t="shared" si="10"/>
        <v>0</v>
      </c>
      <c r="CF604" s="1561"/>
      <c r="CG604" s="1561"/>
      <c r="CH604" s="1561"/>
      <c r="CI604" s="1561"/>
      <c r="CJ604" s="1561">
        <f t="shared" si="11"/>
        <v>0</v>
      </c>
      <c r="CK604" s="1561"/>
      <c r="CL604" s="1561"/>
      <c r="CM604" s="1561"/>
      <c r="CN604" s="1561"/>
      <c r="CO604" s="1561">
        <f t="shared" si="12"/>
        <v>0</v>
      </c>
      <c r="CP604" s="1561"/>
      <c r="CQ604" s="1561"/>
      <c r="CR604" s="1561"/>
      <c r="CS604" s="1561"/>
      <c r="CT604" s="1561">
        <f t="shared" si="13"/>
        <v>0</v>
      </c>
      <c r="CU604" s="1561"/>
      <c r="CV604" s="1561"/>
      <c r="CW604" s="1561"/>
      <c r="CX604" s="1561"/>
      <c r="CY604" s="1561">
        <f t="shared" si="14"/>
        <v>0</v>
      </c>
      <c r="CZ604" s="1561"/>
      <c r="DA604" s="1561"/>
      <c r="DB604" s="1561"/>
      <c r="DC604" s="1561"/>
      <c r="DD604" s="1561">
        <f t="shared" si="15"/>
        <v>0</v>
      </c>
      <c r="DE604" s="1561"/>
      <c r="DF604" s="1561"/>
      <c r="DG604" s="1561"/>
      <c r="DH604" s="1561"/>
    </row>
    <row r="605" spans="1:112" ht="12.75">
      <c r="B605" s="12" t="s">
        <v>20</v>
      </c>
      <c r="H605" s="1092"/>
      <c r="I605" s="1092"/>
      <c r="J605" s="1092"/>
      <c r="K605" s="1092"/>
      <c r="L605" s="1092"/>
      <c r="M605" s="1092"/>
      <c r="N605" s="1092"/>
      <c r="O605" s="1092"/>
      <c r="P605" s="1092"/>
      <c r="Q605" s="1092"/>
      <c r="R605" s="1092"/>
      <c r="U605" s="12" t="s">
        <v>20</v>
      </c>
      <c r="AA605" s="1092"/>
      <c r="AB605" s="1092"/>
      <c r="AC605" s="1092"/>
      <c r="AD605" s="1092"/>
      <c r="AE605" s="1092"/>
      <c r="AF605" s="1092"/>
      <c r="AG605" s="1092"/>
      <c r="AH605" s="1092"/>
      <c r="AI605" s="1092"/>
      <c r="AJ605" s="1092"/>
      <c r="AK605" s="1092"/>
      <c r="AM605" s="58"/>
      <c r="AN605" s="58"/>
      <c r="AO605" s="58"/>
      <c r="AP605" s="58"/>
      <c r="AQ605" s="58"/>
      <c r="AR605" s="1293">
        <f t="shared" si="0"/>
        <v>0</v>
      </c>
      <c r="AS605" s="1294"/>
      <c r="AT605" s="1290">
        <f t="shared" si="1"/>
        <v>0</v>
      </c>
      <c r="AU605" s="1292"/>
      <c r="AV605" s="1293">
        <f t="shared" si="2"/>
        <v>0</v>
      </c>
      <c r="AW605" s="1294"/>
      <c r="AX605" s="1290">
        <f t="shared" si="3"/>
        <v>0</v>
      </c>
      <c r="AY605" s="1292"/>
      <c r="AZ605" s="58"/>
      <c r="BA605" s="1290">
        <f t="shared" si="4"/>
        <v>0</v>
      </c>
      <c r="BB605" s="1291"/>
      <c r="BC605" s="1291"/>
      <c r="BD605" s="1291"/>
      <c r="BE605" s="1292"/>
      <c r="BF605" s="1289">
        <f t="shared" si="5"/>
        <v>0</v>
      </c>
      <c r="BG605" s="1289"/>
      <c r="BH605" s="1289"/>
      <c r="BI605" s="1289"/>
      <c r="BJ605" s="1289"/>
      <c r="BK605" s="1289">
        <f t="shared" si="6"/>
        <v>0</v>
      </c>
      <c r="BL605" s="1289"/>
      <c r="BM605" s="1289"/>
      <c r="BN605" s="1289"/>
      <c r="BO605" s="1289"/>
      <c r="BP605" s="1289">
        <f t="shared" si="7"/>
        <v>0</v>
      </c>
      <c r="BQ605" s="1289"/>
      <c r="BR605" s="1289"/>
      <c r="BS605" s="1289"/>
      <c r="BT605" s="1289"/>
      <c r="BU605" s="1289">
        <f t="shared" si="8"/>
        <v>0</v>
      </c>
      <c r="BV605" s="1289"/>
      <c r="BW605" s="1289"/>
      <c r="BX605" s="1289"/>
      <c r="BY605" s="1289"/>
      <c r="BZ605" s="1289">
        <f t="shared" si="9"/>
        <v>0</v>
      </c>
      <c r="CA605" s="1289"/>
      <c r="CB605" s="1289"/>
      <c r="CC605" s="1289"/>
      <c r="CD605" s="1289"/>
      <c r="CE605" s="1561">
        <f t="shared" si="10"/>
        <v>0</v>
      </c>
      <c r="CF605" s="1561"/>
      <c r="CG605" s="1561"/>
      <c r="CH605" s="1561"/>
      <c r="CI605" s="1561"/>
      <c r="CJ605" s="1561">
        <f t="shared" si="11"/>
        <v>0</v>
      </c>
      <c r="CK605" s="1561"/>
      <c r="CL605" s="1561"/>
      <c r="CM605" s="1561"/>
      <c r="CN605" s="1561"/>
      <c r="CO605" s="1561">
        <f t="shared" si="12"/>
        <v>0</v>
      </c>
      <c r="CP605" s="1561"/>
      <c r="CQ605" s="1561"/>
      <c r="CR605" s="1561"/>
      <c r="CS605" s="1561"/>
      <c r="CT605" s="1561">
        <f t="shared" si="13"/>
        <v>0</v>
      </c>
      <c r="CU605" s="1561"/>
      <c r="CV605" s="1561"/>
      <c r="CW605" s="1561"/>
      <c r="CX605" s="1561"/>
      <c r="CY605" s="1561">
        <f t="shared" si="14"/>
        <v>0</v>
      </c>
      <c r="CZ605" s="1561"/>
      <c r="DA605" s="1561"/>
      <c r="DB605" s="1561"/>
      <c r="DC605" s="1561"/>
      <c r="DD605" s="1561">
        <f t="shared" si="15"/>
        <v>0</v>
      </c>
      <c r="DE605" s="1561"/>
      <c r="DF605" s="1561"/>
      <c r="DG605" s="1561"/>
      <c r="DH605" s="1561"/>
    </row>
    <row r="606" spans="1:112" ht="12.75">
      <c r="B606" s="12" t="s">
        <v>22</v>
      </c>
      <c r="N606" s="1114" t="s">
        <v>723</v>
      </c>
      <c r="O606" s="1114"/>
      <c r="U606" s="12" t="s">
        <v>22</v>
      </c>
      <c r="AG606" s="1114" t="s">
        <v>723</v>
      </c>
      <c r="AH606" s="1114"/>
      <c r="AM606" s="58"/>
      <c r="AN606" s="58"/>
      <c r="AO606" s="58"/>
      <c r="AP606" s="58"/>
      <c r="AQ606" s="58"/>
      <c r="AR606" s="1293">
        <f t="shared" si="0"/>
        <v>0</v>
      </c>
      <c r="AS606" s="1294"/>
      <c r="AT606" s="1290">
        <f t="shared" si="1"/>
        <v>0</v>
      </c>
      <c r="AU606" s="1292"/>
      <c r="AV606" s="1293">
        <f t="shared" si="2"/>
        <v>0</v>
      </c>
      <c r="AW606" s="1294"/>
      <c r="AX606" s="1290">
        <f t="shared" si="3"/>
        <v>0</v>
      </c>
      <c r="AY606" s="1292"/>
      <c r="AZ606" s="58"/>
      <c r="BA606" s="1290">
        <f t="shared" si="4"/>
        <v>0</v>
      </c>
      <c r="BB606" s="1291"/>
      <c r="BC606" s="1291"/>
      <c r="BD606" s="1291"/>
      <c r="BE606" s="1292"/>
      <c r="BF606" s="1289">
        <f t="shared" si="5"/>
        <v>0</v>
      </c>
      <c r="BG606" s="1289"/>
      <c r="BH606" s="1289"/>
      <c r="BI606" s="1289"/>
      <c r="BJ606" s="1289"/>
      <c r="BK606" s="1289">
        <f t="shared" si="6"/>
        <v>0</v>
      </c>
      <c r="BL606" s="1289"/>
      <c r="BM606" s="1289"/>
      <c r="BN606" s="1289"/>
      <c r="BO606" s="1289"/>
      <c r="BP606" s="1289">
        <f t="shared" si="7"/>
        <v>0</v>
      </c>
      <c r="BQ606" s="1289"/>
      <c r="BR606" s="1289"/>
      <c r="BS606" s="1289"/>
      <c r="BT606" s="1289"/>
      <c r="BU606" s="1289">
        <f t="shared" si="8"/>
        <v>0</v>
      </c>
      <c r="BV606" s="1289"/>
      <c r="BW606" s="1289"/>
      <c r="BX606" s="1289"/>
      <c r="BY606" s="1289"/>
      <c r="BZ606" s="1289">
        <f t="shared" si="9"/>
        <v>0</v>
      </c>
      <c r="CA606" s="1289"/>
      <c r="CB606" s="1289"/>
      <c r="CC606" s="1289"/>
      <c r="CD606" s="1289"/>
      <c r="CE606" s="1561">
        <f t="shared" si="10"/>
        <v>0</v>
      </c>
      <c r="CF606" s="1561"/>
      <c r="CG606" s="1561"/>
      <c r="CH606" s="1561"/>
      <c r="CI606" s="1561"/>
      <c r="CJ606" s="1561">
        <f t="shared" si="11"/>
        <v>0</v>
      </c>
      <c r="CK606" s="1561"/>
      <c r="CL606" s="1561"/>
      <c r="CM606" s="1561"/>
      <c r="CN606" s="1561"/>
      <c r="CO606" s="1561">
        <f t="shared" si="12"/>
        <v>0</v>
      </c>
      <c r="CP606" s="1561"/>
      <c r="CQ606" s="1561"/>
      <c r="CR606" s="1561"/>
      <c r="CS606" s="1561"/>
      <c r="CT606" s="1561">
        <f t="shared" si="13"/>
        <v>0</v>
      </c>
      <c r="CU606" s="1561"/>
      <c r="CV606" s="1561"/>
      <c r="CW606" s="1561"/>
      <c r="CX606" s="1561"/>
      <c r="CY606" s="1561">
        <f t="shared" si="14"/>
        <v>0</v>
      </c>
      <c r="CZ606" s="1561"/>
      <c r="DA606" s="1561"/>
      <c r="DB606" s="1561"/>
      <c r="DC606" s="1561"/>
      <c r="DD606" s="1561">
        <f t="shared" si="15"/>
        <v>0</v>
      </c>
      <c r="DE606" s="1561"/>
      <c r="DF606" s="1561"/>
      <c r="DG606" s="1561"/>
      <c r="DH606" s="1561"/>
    </row>
    <row r="607" spans="1:112" ht="12.75">
      <c r="AM607" s="58"/>
      <c r="AN607" s="58"/>
      <c r="AO607" s="58"/>
      <c r="AP607" s="58"/>
      <c r="AQ607" s="58"/>
      <c r="AR607" s="1293">
        <f t="shared" si="0"/>
        <v>0</v>
      </c>
      <c r="AS607" s="1294"/>
      <c r="AT607" s="1290">
        <f t="shared" si="1"/>
        <v>0</v>
      </c>
      <c r="AU607" s="1292"/>
      <c r="AV607" s="1293">
        <f t="shared" si="2"/>
        <v>0</v>
      </c>
      <c r="AW607" s="1294"/>
      <c r="AX607" s="1290">
        <f t="shared" si="3"/>
        <v>0</v>
      </c>
      <c r="AY607" s="1292"/>
      <c r="AZ607" s="58"/>
      <c r="BA607" s="1290">
        <f t="shared" si="4"/>
        <v>0</v>
      </c>
      <c r="BB607" s="1291"/>
      <c r="BC607" s="1291"/>
      <c r="BD607" s="1291"/>
      <c r="BE607" s="1292"/>
      <c r="BF607" s="1289">
        <f t="shared" si="5"/>
        <v>0</v>
      </c>
      <c r="BG607" s="1289"/>
      <c r="BH607" s="1289"/>
      <c r="BI607" s="1289"/>
      <c r="BJ607" s="1289"/>
      <c r="BK607" s="1289">
        <f t="shared" si="6"/>
        <v>0</v>
      </c>
      <c r="BL607" s="1289"/>
      <c r="BM607" s="1289"/>
      <c r="BN607" s="1289"/>
      <c r="BO607" s="1289"/>
      <c r="BP607" s="1289">
        <f t="shared" si="7"/>
        <v>0</v>
      </c>
      <c r="BQ607" s="1289"/>
      <c r="BR607" s="1289"/>
      <c r="BS607" s="1289"/>
      <c r="BT607" s="1289"/>
      <c r="BU607" s="1289">
        <f t="shared" si="8"/>
        <v>0</v>
      </c>
      <c r="BV607" s="1289"/>
      <c r="BW607" s="1289"/>
      <c r="BX607" s="1289"/>
      <c r="BY607" s="1289"/>
      <c r="BZ607" s="1289">
        <f t="shared" si="9"/>
        <v>0</v>
      </c>
      <c r="CA607" s="1289"/>
      <c r="CB607" s="1289"/>
      <c r="CC607" s="1289"/>
      <c r="CD607" s="1289"/>
      <c r="CE607" s="1561">
        <f t="shared" si="10"/>
        <v>0</v>
      </c>
      <c r="CF607" s="1561"/>
      <c r="CG607" s="1561"/>
      <c r="CH607" s="1561"/>
      <c r="CI607" s="1561"/>
      <c r="CJ607" s="1561">
        <f t="shared" si="11"/>
        <v>0</v>
      </c>
      <c r="CK607" s="1561"/>
      <c r="CL607" s="1561"/>
      <c r="CM607" s="1561"/>
      <c r="CN607" s="1561"/>
      <c r="CO607" s="1561">
        <f t="shared" si="12"/>
        <v>0</v>
      </c>
      <c r="CP607" s="1561"/>
      <c r="CQ607" s="1561"/>
      <c r="CR607" s="1561"/>
      <c r="CS607" s="1561"/>
      <c r="CT607" s="1561">
        <f t="shared" si="13"/>
        <v>0</v>
      </c>
      <c r="CU607" s="1561"/>
      <c r="CV607" s="1561"/>
      <c r="CW607" s="1561"/>
      <c r="CX607" s="1561"/>
      <c r="CY607" s="1561">
        <f t="shared" si="14"/>
        <v>0</v>
      </c>
      <c r="CZ607" s="1561"/>
      <c r="DA607" s="1561"/>
      <c r="DB607" s="1561"/>
      <c r="DC607" s="1561"/>
      <c r="DD607" s="1561">
        <f t="shared" si="15"/>
        <v>0</v>
      </c>
      <c r="DE607" s="1561"/>
      <c r="DF607" s="1561"/>
      <c r="DG607" s="1561"/>
      <c r="DH607" s="1561"/>
    </row>
    <row r="608" spans="1:112" ht="12.75">
      <c r="A608" s="1271" t="s">
        <v>591</v>
      </c>
      <c r="B608" s="1271"/>
      <c r="C608" s="1271"/>
      <c r="D608" s="1271"/>
      <c r="E608" s="1271"/>
      <c r="F608" s="1271"/>
      <c r="G608" s="1271"/>
      <c r="H608" s="1271"/>
      <c r="I608" s="1271"/>
      <c r="J608" s="1271"/>
      <c r="K608" s="1271"/>
      <c r="L608" s="1271"/>
      <c r="M608" s="1271"/>
      <c r="N608" s="1271"/>
      <c r="O608" s="1271"/>
      <c r="P608" s="1271"/>
      <c r="Q608" s="1271"/>
      <c r="R608" s="1271"/>
      <c r="S608" s="1271"/>
      <c r="T608" s="1271"/>
      <c r="U608" s="1271"/>
      <c r="V608" s="1271"/>
      <c r="W608" s="1271"/>
      <c r="X608" s="1271"/>
      <c r="Y608" s="1271"/>
      <c r="Z608" s="1271"/>
      <c r="AA608" s="1271"/>
      <c r="AB608" s="1271"/>
      <c r="AC608" s="1271"/>
      <c r="AD608" s="1271"/>
      <c r="AE608" s="1271"/>
      <c r="AF608" s="1271"/>
      <c r="AG608" s="1271"/>
      <c r="AH608" s="1271"/>
      <c r="AI608" s="1271"/>
      <c r="AJ608" s="1271"/>
      <c r="AK608" s="1271"/>
      <c r="AL608" s="1271"/>
      <c r="AM608" s="58"/>
      <c r="AN608" s="58"/>
      <c r="AO608" s="58"/>
      <c r="AP608" s="58"/>
      <c r="AQ608" s="58"/>
      <c r="AR608" s="1293">
        <f t="shared" si="0"/>
        <v>0</v>
      </c>
      <c r="AS608" s="1294"/>
      <c r="AT608" s="1290">
        <f t="shared" si="1"/>
        <v>0</v>
      </c>
      <c r="AU608" s="1292"/>
      <c r="AV608" s="1293">
        <f t="shared" si="2"/>
        <v>0</v>
      </c>
      <c r="AW608" s="1294"/>
      <c r="AX608" s="1290">
        <f t="shared" si="3"/>
        <v>0</v>
      </c>
      <c r="AY608" s="1292"/>
      <c r="AZ608" s="58"/>
      <c r="BA608" s="1290">
        <f t="shared" si="4"/>
        <v>0</v>
      </c>
      <c r="BB608" s="1291"/>
      <c r="BC608" s="1291"/>
      <c r="BD608" s="1291"/>
      <c r="BE608" s="1292"/>
      <c r="BF608" s="1289">
        <f t="shared" si="5"/>
        <v>0</v>
      </c>
      <c r="BG608" s="1289"/>
      <c r="BH608" s="1289"/>
      <c r="BI608" s="1289"/>
      <c r="BJ608" s="1289"/>
      <c r="BK608" s="1289">
        <f t="shared" si="6"/>
        <v>0</v>
      </c>
      <c r="BL608" s="1289"/>
      <c r="BM608" s="1289"/>
      <c r="BN608" s="1289"/>
      <c r="BO608" s="1289"/>
      <c r="BP608" s="1289">
        <f t="shared" si="7"/>
        <v>0</v>
      </c>
      <c r="BQ608" s="1289"/>
      <c r="BR608" s="1289"/>
      <c r="BS608" s="1289"/>
      <c r="BT608" s="1289"/>
      <c r="BU608" s="1289">
        <f t="shared" si="8"/>
        <v>0</v>
      </c>
      <c r="BV608" s="1289"/>
      <c r="BW608" s="1289"/>
      <c r="BX608" s="1289"/>
      <c r="BY608" s="1289"/>
      <c r="BZ608" s="1289">
        <f t="shared" si="9"/>
        <v>0</v>
      </c>
      <c r="CA608" s="1289"/>
      <c r="CB608" s="1289"/>
      <c r="CC608" s="1289"/>
      <c r="CD608" s="1289"/>
      <c r="CE608" s="1561">
        <f t="shared" si="10"/>
        <v>0</v>
      </c>
      <c r="CF608" s="1561"/>
      <c r="CG608" s="1561"/>
      <c r="CH608" s="1561"/>
      <c r="CI608" s="1561"/>
      <c r="CJ608" s="1561">
        <f t="shared" si="11"/>
        <v>0</v>
      </c>
      <c r="CK608" s="1561"/>
      <c r="CL608" s="1561"/>
      <c r="CM608" s="1561"/>
      <c r="CN608" s="1561"/>
      <c r="CO608" s="1561">
        <f t="shared" si="12"/>
        <v>0</v>
      </c>
      <c r="CP608" s="1561"/>
      <c r="CQ608" s="1561"/>
      <c r="CR608" s="1561"/>
      <c r="CS608" s="1561"/>
      <c r="CT608" s="1561">
        <f t="shared" si="13"/>
        <v>0</v>
      </c>
      <c r="CU608" s="1561"/>
      <c r="CV608" s="1561"/>
      <c r="CW608" s="1561"/>
      <c r="CX608" s="1561"/>
      <c r="CY608" s="1561">
        <f t="shared" si="14"/>
        <v>0</v>
      </c>
      <c r="CZ608" s="1561"/>
      <c r="DA608" s="1561"/>
      <c r="DB608" s="1561"/>
      <c r="DC608" s="1561"/>
      <c r="DD608" s="1561">
        <f t="shared" si="15"/>
        <v>0</v>
      </c>
      <c r="DE608" s="1561"/>
      <c r="DF608" s="1561"/>
      <c r="DG608" s="1561"/>
      <c r="DH608" s="1561"/>
    </row>
    <row r="609" spans="1:112" ht="13.5" thickBot="1">
      <c r="A609" s="976"/>
      <c r="B609" s="976"/>
      <c r="C609" s="976"/>
      <c r="D609" s="976"/>
      <c r="E609" s="976"/>
      <c r="F609" s="976"/>
      <c r="G609" s="976"/>
      <c r="H609" s="976"/>
      <c r="I609" s="976"/>
      <c r="J609" s="976"/>
      <c r="K609" s="976"/>
      <c r="L609" s="976"/>
      <c r="M609" s="976"/>
      <c r="N609" s="976"/>
      <c r="O609" s="976"/>
      <c r="P609" s="976"/>
      <c r="Q609" s="976"/>
      <c r="R609" s="976"/>
      <c r="S609" s="976"/>
      <c r="T609" s="976"/>
      <c r="U609" s="976"/>
      <c r="V609" s="976"/>
      <c r="W609" s="976"/>
      <c r="X609" s="976"/>
      <c r="Y609" s="976"/>
      <c r="Z609" s="976"/>
      <c r="AA609" s="976"/>
      <c r="AB609" s="976"/>
      <c r="AC609" s="976"/>
      <c r="AD609" s="976"/>
      <c r="AE609" s="976"/>
      <c r="AF609" s="976"/>
      <c r="AG609" s="976"/>
      <c r="AH609" s="976"/>
      <c r="AI609" s="976"/>
      <c r="AJ609" s="976"/>
      <c r="AK609" s="976"/>
      <c r="AL609" s="976"/>
      <c r="AM609" s="58"/>
      <c r="AN609" s="58"/>
      <c r="AO609" s="58"/>
      <c r="AP609" s="58"/>
      <c r="AQ609" s="58"/>
      <c r="AR609" s="1293">
        <f t="shared" si="0"/>
        <v>0</v>
      </c>
      <c r="AS609" s="1294"/>
      <c r="AT609" s="1290">
        <f t="shared" si="1"/>
        <v>0</v>
      </c>
      <c r="AU609" s="1292"/>
      <c r="AV609" s="1293">
        <f t="shared" si="2"/>
        <v>0</v>
      </c>
      <c r="AW609" s="1294"/>
      <c r="AX609" s="1290">
        <f t="shared" si="3"/>
        <v>0</v>
      </c>
      <c r="AY609" s="1292"/>
      <c r="AZ609" s="58"/>
      <c r="BA609" s="1290">
        <f t="shared" si="4"/>
        <v>0</v>
      </c>
      <c r="BB609" s="1291"/>
      <c r="BC609" s="1291"/>
      <c r="BD609" s="1291"/>
      <c r="BE609" s="1292"/>
      <c r="BF609" s="1289">
        <f t="shared" si="5"/>
        <v>0</v>
      </c>
      <c r="BG609" s="1289"/>
      <c r="BH609" s="1289"/>
      <c r="BI609" s="1289"/>
      <c r="BJ609" s="1289"/>
      <c r="BK609" s="1289">
        <f t="shared" si="6"/>
        <v>0</v>
      </c>
      <c r="BL609" s="1289"/>
      <c r="BM609" s="1289"/>
      <c r="BN609" s="1289"/>
      <c r="BO609" s="1289"/>
      <c r="BP609" s="1289">
        <f t="shared" si="7"/>
        <v>0</v>
      </c>
      <c r="BQ609" s="1289"/>
      <c r="BR609" s="1289"/>
      <c r="BS609" s="1289"/>
      <c r="BT609" s="1289"/>
      <c r="BU609" s="1289">
        <f t="shared" si="8"/>
        <v>0</v>
      </c>
      <c r="BV609" s="1289"/>
      <c r="BW609" s="1289"/>
      <c r="BX609" s="1289"/>
      <c r="BY609" s="1289"/>
      <c r="BZ609" s="1289">
        <f t="shared" si="9"/>
        <v>0</v>
      </c>
      <c r="CA609" s="1289"/>
      <c r="CB609" s="1289"/>
      <c r="CC609" s="1289"/>
      <c r="CD609" s="1289"/>
      <c r="CE609" s="1561">
        <f t="shared" si="10"/>
        <v>0</v>
      </c>
      <c r="CF609" s="1561"/>
      <c r="CG609" s="1561"/>
      <c r="CH609" s="1561"/>
      <c r="CI609" s="1561"/>
      <c r="CJ609" s="1561">
        <f t="shared" si="11"/>
        <v>0</v>
      </c>
      <c r="CK609" s="1561"/>
      <c r="CL609" s="1561"/>
      <c r="CM609" s="1561"/>
      <c r="CN609" s="1561"/>
      <c r="CO609" s="1561">
        <f t="shared" si="12"/>
        <v>0</v>
      </c>
      <c r="CP609" s="1561"/>
      <c r="CQ609" s="1561"/>
      <c r="CR609" s="1561"/>
      <c r="CS609" s="1561"/>
      <c r="CT609" s="1561">
        <f t="shared" si="13"/>
        <v>0</v>
      </c>
      <c r="CU609" s="1561"/>
      <c r="CV609" s="1561"/>
      <c r="CW609" s="1561"/>
      <c r="CX609" s="1561"/>
      <c r="CY609" s="1561">
        <f t="shared" si="14"/>
        <v>0</v>
      </c>
      <c r="CZ609" s="1561"/>
      <c r="DA609" s="1561"/>
      <c r="DB609" s="1561"/>
      <c r="DC609" s="1561"/>
      <c r="DD609" s="1561">
        <f t="shared" si="15"/>
        <v>0</v>
      </c>
      <c r="DE609" s="1561"/>
      <c r="DF609" s="1561"/>
      <c r="DG609" s="1561"/>
      <c r="DH609" s="1561"/>
    </row>
    <row r="610" spans="1:112" ht="13.5" thickTop="1">
      <c r="A610" s="25"/>
      <c r="B610" s="25"/>
      <c r="C610" s="25"/>
      <c r="D610" s="25"/>
      <c r="E610" s="25"/>
      <c r="F610" s="25"/>
      <c r="G610" s="3"/>
      <c r="H610" s="25"/>
      <c r="AM610" s="58"/>
      <c r="AN610" s="58"/>
      <c r="AO610" s="58"/>
      <c r="AP610" s="58"/>
      <c r="AQ610" s="58"/>
      <c r="AR610" s="1293">
        <f t="shared" si="0"/>
        <v>0</v>
      </c>
      <c r="AS610" s="1294"/>
      <c r="AT610" s="1290">
        <f t="shared" si="1"/>
        <v>0</v>
      </c>
      <c r="AU610" s="1292"/>
      <c r="AV610" s="1293">
        <f t="shared" si="2"/>
        <v>0</v>
      </c>
      <c r="AW610" s="1294"/>
      <c r="AX610" s="1290">
        <f t="shared" si="3"/>
        <v>0</v>
      </c>
      <c r="AY610" s="1292"/>
      <c r="AZ610" s="58"/>
      <c r="BA610" s="1290">
        <f t="shared" si="4"/>
        <v>0</v>
      </c>
      <c r="BB610" s="1291"/>
      <c r="BC610" s="1291"/>
      <c r="BD610" s="1291"/>
      <c r="BE610" s="1292"/>
      <c r="BF610" s="1289">
        <f t="shared" si="5"/>
        <v>0</v>
      </c>
      <c r="BG610" s="1289"/>
      <c r="BH610" s="1289"/>
      <c r="BI610" s="1289"/>
      <c r="BJ610" s="1289"/>
      <c r="BK610" s="1289">
        <f t="shared" si="6"/>
        <v>0</v>
      </c>
      <c r="BL610" s="1289"/>
      <c r="BM610" s="1289"/>
      <c r="BN610" s="1289"/>
      <c r="BO610" s="1289"/>
      <c r="BP610" s="1289">
        <f t="shared" si="7"/>
        <v>0</v>
      </c>
      <c r="BQ610" s="1289"/>
      <c r="BR610" s="1289"/>
      <c r="BS610" s="1289"/>
      <c r="BT610" s="1289"/>
      <c r="BU610" s="1289">
        <f t="shared" si="8"/>
        <v>0</v>
      </c>
      <c r="BV610" s="1289"/>
      <c r="BW610" s="1289"/>
      <c r="BX610" s="1289"/>
      <c r="BY610" s="1289"/>
      <c r="BZ610" s="1289">
        <f t="shared" si="9"/>
        <v>0</v>
      </c>
      <c r="CA610" s="1289"/>
      <c r="CB610" s="1289"/>
      <c r="CC610" s="1289"/>
      <c r="CD610" s="1289"/>
      <c r="CE610" s="1561">
        <f t="shared" si="10"/>
        <v>0</v>
      </c>
      <c r="CF610" s="1561"/>
      <c r="CG610" s="1561"/>
      <c r="CH610" s="1561"/>
      <c r="CI610" s="1561"/>
      <c r="CJ610" s="1561">
        <f t="shared" si="11"/>
        <v>0</v>
      </c>
      <c r="CK610" s="1561"/>
      <c r="CL610" s="1561"/>
      <c r="CM610" s="1561"/>
      <c r="CN610" s="1561"/>
      <c r="CO610" s="1561">
        <f t="shared" si="12"/>
        <v>0</v>
      </c>
      <c r="CP610" s="1561"/>
      <c r="CQ610" s="1561"/>
      <c r="CR610" s="1561"/>
      <c r="CS610" s="1561"/>
      <c r="CT610" s="1561">
        <f t="shared" si="13"/>
        <v>0</v>
      </c>
      <c r="CU610" s="1561"/>
      <c r="CV610" s="1561"/>
      <c r="CW610" s="1561"/>
      <c r="CX610" s="1561"/>
      <c r="CY610" s="1561">
        <f t="shared" si="14"/>
        <v>0</v>
      </c>
      <c r="CZ610" s="1561"/>
      <c r="DA610" s="1561"/>
      <c r="DB610" s="1561"/>
      <c r="DC610" s="1561"/>
      <c r="DD610" s="1561">
        <f t="shared" si="15"/>
        <v>0</v>
      </c>
      <c r="DE610" s="1561"/>
      <c r="DF610" s="1561"/>
      <c r="DG610" s="1561"/>
      <c r="DH610" s="1561"/>
    </row>
    <row r="611" spans="1:112" ht="12.75">
      <c r="A611" s="50" t="s">
        <v>341</v>
      </c>
      <c r="B611" s="50"/>
      <c r="C611" s="50" t="s">
        <v>23</v>
      </c>
      <c r="AM611" s="58"/>
      <c r="AN611" s="58"/>
      <c r="AO611" s="58"/>
      <c r="AP611" s="58"/>
      <c r="AQ611" s="58"/>
      <c r="AR611" s="1293">
        <f t="shared" si="0"/>
        <v>0</v>
      </c>
      <c r="AS611" s="1294"/>
      <c r="AT611" s="1290">
        <f t="shared" si="1"/>
        <v>0</v>
      </c>
      <c r="AU611" s="1292"/>
      <c r="AV611" s="1293">
        <f t="shared" si="2"/>
        <v>0</v>
      </c>
      <c r="AW611" s="1294"/>
      <c r="AX611" s="1290">
        <f t="shared" si="3"/>
        <v>0</v>
      </c>
      <c r="AY611" s="1292"/>
      <c r="AZ611" s="58"/>
      <c r="BA611" s="1290">
        <f t="shared" si="4"/>
        <v>0</v>
      </c>
      <c r="BB611" s="1291"/>
      <c r="BC611" s="1291"/>
      <c r="BD611" s="1291"/>
      <c r="BE611" s="1292"/>
      <c r="BF611" s="1289">
        <f t="shared" si="5"/>
        <v>0</v>
      </c>
      <c r="BG611" s="1289"/>
      <c r="BH611" s="1289"/>
      <c r="BI611" s="1289"/>
      <c r="BJ611" s="1289"/>
      <c r="BK611" s="1289">
        <f t="shared" si="6"/>
        <v>0</v>
      </c>
      <c r="BL611" s="1289"/>
      <c r="BM611" s="1289"/>
      <c r="BN611" s="1289"/>
      <c r="BO611" s="1289"/>
      <c r="BP611" s="1289">
        <f t="shared" si="7"/>
        <v>0</v>
      </c>
      <c r="BQ611" s="1289"/>
      <c r="BR611" s="1289"/>
      <c r="BS611" s="1289"/>
      <c r="BT611" s="1289"/>
      <c r="BU611" s="1289">
        <f t="shared" si="8"/>
        <v>0</v>
      </c>
      <c r="BV611" s="1289"/>
      <c r="BW611" s="1289"/>
      <c r="BX611" s="1289"/>
      <c r="BY611" s="1289"/>
      <c r="BZ611" s="1289">
        <f t="shared" si="9"/>
        <v>0</v>
      </c>
      <c r="CA611" s="1289"/>
      <c r="CB611" s="1289"/>
      <c r="CC611" s="1289"/>
      <c r="CD611" s="1289"/>
      <c r="CE611" s="1561">
        <f t="shared" si="10"/>
        <v>0</v>
      </c>
      <c r="CF611" s="1561"/>
      <c r="CG611" s="1561"/>
      <c r="CH611" s="1561"/>
      <c r="CI611" s="1561"/>
      <c r="CJ611" s="1561">
        <f t="shared" si="11"/>
        <v>0</v>
      </c>
      <c r="CK611" s="1561"/>
      <c r="CL611" s="1561"/>
      <c r="CM611" s="1561"/>
      <c r="CN611" s="1561"/>
      <c r="CO611" s="1561">
        <f t="shared" si="12"/>
        <v>0</v>
      </c>
      <c r="CP611" s="1561"/>
      <c r="CQ611" s="1561"/>
      <c r="CR611" s="1561"/>
      <c r="CS611" s="1561"/>
      <c r="CT611" s="1561">
        <f t="shared" si="13"/>
        <v>0</v>
      </c>
      <c r="CU611" s="1561"/>
      <c r="CV611" s="1561"/>
      <c r="CW611" s="1561"/>
      <c r="CX611" s="1561"/>
      <c r="CY611" s="1561">
        <f t="shared" si="14"/>
        <v>0</v>
      </c>
      <c r="CZ611" s="1561"/>
      <c r="DA611" s="1561"/>
      <c r="DB611" s="1561"/>
      <c r="DC611" s="1561"/>
      <c r="DD611" s="1561">
        <f t="shared" si="15"/>
        <v>0</v>
      </c>
      <c r="DE611" s="1561"/>
      <c r="DF611" s="1561"/>
      <c r="DG611" s="1561"/>
      <c r="DH611" s="1561"/>
    </row>
    <row r="612" spans="1:112" ht="12.75">
      <c r="A612" s="50"/>
      <c r="B612" s="50"/>
      <c r="C612" s="50"/>
      <c r="AM612" s="58"/>
      <c r="AN612" s="58"/>
      <c r="AO612" s="58"/>
      <c r="AP612" s="58"/>
      <c r="AQ612" s="58"/>
      <c r="AR612" s="1293">
        <f t="shared" si="0"/>
        <v>0</v>
      </c>
      <c r="AS612" s="1294"/>
      <c r="AT612" s="1290">
        <f t="shared" si="1"/>
        <v>0</v>
      </c>
      <c r="AU612" s="1292"/>
      <c r="AV612" s="1293">
        <f t="shared" si="2"/>
        <v>0</v>
      </c>
      <c r="AW612" s="1294"/>
      <c r="AX612" s="1290">
        <f t="shared" si="3"/>
        <v>0</v>
      </c>
      <c r="AY612" s="1292"/>
      <c r="AZ612" s="58"/>
      <c r="BA612" s="1290">
        <f t="shared" si="4"/>
        <v>0</v>
      </c>
      <c r="BB612" s="1291"/>
      <c r="BC612" s="1291"/>
      <c r="BD612" s="1291"/>
      <c r="BE612" s="1292"/>
      <c r="BF612" s="1289">
        <f t="shared" si="5"/>
        <v>0</v>
      </c>
      <c r="BG612" s="1289"/>
      <c r="BH612" s="1289"/>
      <c r="BI612" s="1289"/>
      <c r="BJ612" s="1289"/>
      <c r="BK612" s="1289">
        <f t="shared" si="6"/>
        <v>0</v>
      </c>
      <c r="BL612" s="1289"/>
      <c r="BM612" s="1289"/>
      <c r="BN612" s="1289"/>
      <c r="BO612" s="1289"/>
      <c r="BP612" s="1289">
        <f t="shared" si="7"/>
        <v>0</v>
      </c>
      <c r="BQ612" s="1289"/>
      <c r="BR612" s="1289"/>
      <c r="BS612" s="1289"/>
      <c r="BT612" s="1289"/>
      <c r="BU612" s="1289">
        <f t="shared" si="8"/>
        <v>0</v>
      </c>
      <c r="BV612" s="1289"/>
      <c r="BW612" s="1289"/>
      <c r="BX612" s="1289"/>
      <c r="BY612" s="1289"/>
      <c r="BZ612" s="1289">
        <f t="shared" si="9"/>
        <v>0</v>
      </c>
      <c r="CA612" s="1289"/>
      <c r="CB612" s="1289"/>
      <c r="CC612" s="1289"/>
      <c r="CD612" s="1289"/>
      <c r="CE612" s="1561">
        <f t="shared" si="10"/>
        <v>0</v>
      </c>
      <c r="CF612" s="1561"/>
      <c r="CG612" s="1561"/>
      <c r="CH612" s="1561"/>
      <c r="CI612" s="1561"/>
      <c r="CJ612" s="1561">
        <f t="shared" si="11"/>
        <v>0</v>
      </c>
      <c r="CK612" s="1561"/>
      <c r="CL612" s="1561"/>
      <c r="CM612" s="1561"/>
      <c r="CN612" s="1561"/>
      <c r="CO612" s="1561">
        <f t="shared" si="12"/>
        <v>0</v>
      </c>
      <c r="CP612" s="1561"/>
      <c r="CQ612" s="1561"/>
      <c r="CR612" s="1561"/>
      <c r="CS612" s="1561"/>
      <c r="CT612" s="1561">
        <f t="shared" si="13"/>
        <v>0</v>
      </c>
      <c r="CU612" s="1561"/>
      <c r="CV612" s="1561"/>
      <c r="CW612" s="1561"/>
      <c r="CX612" s="1561"/>
      <c r="CY612" s="1561">
        <f t="shared" si="14"/>
        <v>0</v>
      </c>
      <c r="CZ612" s="1561"/>
      <c r="DA612" s="1561"/>
      <c r="DB612" s="1561"/>
      <c r="DC612" s="1561"/>
      <c r="DD612" s="1561">
        <f t="shared" si="15"/>
        <v>0</v>
      </c>
      <c r="DE612" s="1561"/>
      <c r="DF612" s="1561"/>
      <c r="DG612" s="1561"/>
      <c r="DH612" s="1561"/>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93">
        <f t="shared" si="0"/>
        <v>0</v>
      </c>
      <c r="AS613" s="1294"/>
      <c r="AT613" s="1290">
        <f t="shared" si="1"/>
        <v>0</v>
      </c>
      <c r="AU613" s="1292"/>
      <c r="AV613" s="1293">
        <f t="shared" si="2"/>
        <v>0</v>
      </c>
      <c r="AW613" s="1294"/>
      <c r="AX613" s="1290">
        <f t="shared" si="3"/>
        <v>0</v>
      </c>
      <c r="AY613" s="1292"/>
      <c r="AZ613" s="58"/>
      <c r="BA613" s="1290">
        <f t="shared" si="4"/>
        <v>0</v>
      </c>
      <c r="BB613" s="1291"/>
      <c r="BC613" s="1291"/>
      <c r="BD613" s="1291"/>
      <c r="BE613" s="1292"/>
      <c r="BF613" s="1289">
        <f t="shared" si="5"/>
        <v>0</v>
      </c>
      <c r="BG613" s="1289"/>
      <c r="BH613" s="1289"/>
      <c r="BI613" s="1289"/>
      <c r="BJ613" s="1289"/>
      <c r="BK613" s="1289">
        <f t="shared" si="6"/>
        <v>0</v>
      </c>
      <c r="BL613" s="1289"/>
      <c r="BM613" s="1289"/>
      <c r="BN613" s="1289"/>
      <c r="BO613" s="1289"/>
      <c r="BP613" s="1289">
        <f t="shared" si="7"/>
        <v>0</v>
      </c>
      <c r="BQ613" s="1289"/>
      <c r="BR613" s="1289"/>
      <c r="BS613" s="1289"/>
      <c r="BT613" s="1289"/>
      <c r="BU613" s="1289">
        <f t="shared" si="8"/>
        <v>0</v>
      </c>
      <c r="BV613" s="1289"/>
      <c r="BW613" s="1289"/>
      <c r="BX613" s="1289"/>
      <c r="BY613" s="1289"/>
      <c r="BZ613" s="1289">
        <f t="shared" si="9"/>
        <v>0</v>
      </c>
      <c r="CA613" s="1289"/>
      <c r="CB613" s="1289"/>
      <c r="CC613" s="1289"/>
      <c r="CD613" s="1289"/>
      <c r="CE613" s="1561">
        <f t="shared" si="10"/>
        <v>0</v>
      </c>
      <c r="CF613" s="1561"/>
      <c r="CG613" s="1561"/>
      <c r="CH613" s="1561"/>
      <c r="CI613" s="1561"/>
      <c r="CJ613" s="1561">
        <f t="shared" si="11"/>
        <v>0</v>
      </c>
      <c r="CK613" s="1561"/>
      <c r="CL613" s="1561"/>
      <c r="CM613" s="1561"/>
      <c r="CN613" s="1561"/>
      <c r="CO613" s="1561">
        <f t="shared" si="12"/>
        <v>0</v>
      </c>
      <c r="CP613" s="1561"/>
      <c r="CQ613" s="1561"/>
      <c r="CR613" s="1561"/>
      <c r="CS613" s="1561"/>
      <c r="CT613" s="1561">
        <f t="shared" si="13"/>
        <v>0</v>
      </c>
      <c r="CU613" s="1561"/>
      <c r="CV613" s="1561"/>
      <c r="CW613" s="1561"/>
      <c r="CX613" s="1561"/>
      <c r="CY613" s="1561">
        <f t="shared" si="14"/>
        <v>0</v>
      </c>
      <c r="CZ613" s="1561"/>
      <c r="DA613" s="1561"/>
      <c r="DB613" s="1561"/>
      <c r="DC613" s="1561"/>
      <c r="DD613" s="1561">
        <f t="shared" si="15"/>
        <v>0</v>
      </c>
      <c r="DE613" s="1561"/>
      <c r="DF613" s="1561"/>
      <c r="DG613" s="1561"/>
      <c r="DH613" s="1561"/>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93">
        <f>SUM(AT589:AU613)</f>
        <v>5</v>
      </c>
      <c r="AU614" s="1294"/>
      <c r="AV614" s="58"/>
      <c r="AW614" s="58"/>
      <c r="AX614" s="1293">
        <f>SUM(AX589:AY613)</f>
        <v>10</v>
      </c>
      <c r="AY614" s="1294"/>
      <c r="AZ614" s="58"/>
      <c r="BA614" s="1293">
        <f>SUM(BA589:BE613)</f>
        <v>0</v>
      </c>
      <c r="BB614" s="1300"/>
      <c r="BC614" s="1300"/>
      <c r="BD614" s="1300"/>
      <c r="BE614" s="1294"/>
      <c r="BF614" s="1301">
        <f>SUM(BF589:BJ613)</f>
        <v>4</v>
      </c>
      <c r="BG614" s="1301"/>
      <c r="BH614" s="1301"/>
      <c r="BI614" s="1301"/>
      <c r="BJ614" s="1301"/>
      <c r="BK614" s="1301">
        <f>SUM(BK589:BO613)</f>
        <v>29</v>
      </c>
      <c r="BL614" s="1301"/>
      <c r="BM614" s="1301"/>
      <c r="BN614" s="1301"/>
      <c r="BO614" s="1301"/>
      <c r="BP614" s="1301">
        <f>SUM(BP589:BT613)</f>
        <v>12</v>
      </c>
      <c r="BQ614" s="1301"/>
      <c r="BR614" s="1301"/>
      <c r="BS614" s="1301"/>
      <c r="BT614" s="1301"/>
      <c r="BU614" s="1301">
        <f>SUM(BU589:BY613)</f>
        <v>0</v>
      </c>
      <c r="BV614" s="1301"/>
      <c r="BW614" s="1301"/>
      <c r="BX614" s="1301"/>
      <c r="BY614" s="1301"/>
      <c r="BZ614" s="1301">
        <f>SUM(BZ589:CD613)</f>
        <v>0</v>
      </c>
      <c r="CA614" s="1301"/>
      <c r="CB614" s="1301"/>
      <c r="CC614" s="1301"/>
      <c r="CD614" s="1301"/>
      <c r="CE614" s="1301">
        <f>SUM(CE589:CI613)</f>
        <v>0</v>
      </c>
      <c r="CF614" s="1301"/>
      <c r="CG614" s="1301"/>
      <c r="CH614" s="1301"/>
      <c r="CI614" s="1301"/>
      <c r="CJ614" s="1301">
        <f>SUM(CJ589:CN613)</f>
        <v>4</v>
      </c>
      <c r="CK614" s="1301"/>
      <c r="CL614" s="1301"/>
      <c r="CM614" s="1301"/>
      <c r="CN614" s="1301"/>
      <c r="CO614" s="1301">
        <f>SUM(CO589:CS613)</f>
        <v>6</v>
      </c>
      <c r="CP614" s="1301"/>
      <c r="CQ614" s="1301"/>
      <c r="CR614" s="1301"/>
      <c r="CS614" s="1301"/>
      <c r="CT614" s="1301">
        <f>SUM(CT589:CX613)</f>
        <v>0</v>
      </c>
      <c r="CU614" s="1301"/>
      <c r="CV614" s="1301"/>
      <c r="CW614" s="1301"/>
      <c r="CX614" s="1301"/>
      <c r="CY614" s="1301">
        <f>SUM(CY589:DC613)</f>
        <v>0</v>
      </c>
      <c r="CZ614" s="1301"/>
      <c r="DA614" s="1301"/>
      <c r="DB614" s="1301"/>
      <c r="DC614" s="1301"/>
      <c r="DD614" s="1301">
        <f>SUM(DD589:DH613)</f>
        <v>0</v>
      </c>
      <c r="DE614" s="1301"/>
      <c r="DF614" s="1301"/>
      <c r="DG614" s="1301"/>
      <c r="DH614" s="1301"/>
    </row>
    <row r="615" spans="1:112" ht="12.75">
      <c r="B615" s="1356" t="s">
        <v>498</v>
      </c>
      <c r="C615" s="1357"/>
      <c r="D615" s="1357"/>
      <c r="E615" s="1357"/>
      <c r="F615" s="1357"/>
      <c r="G615" s="1357"/>
      <c r="H615" s="1357"/>
      <c r="I615" s="1357"/>
      <c r="J615" s="1357"/>
      <c r="K615" s="1357"/>
      <c r="L615" s="1357"/>
      <c r="M615" s="1357"/>
      <c r="N615" s="1357"/>
      <c r="O615" s="1358"/>
      <c r="P615" s="1365" t="s">
        <v>346</v>
      </c>
      <c r="Q615" s="1366"/>
      <c r="R615" s="1367"/>
      <c r="S615" s="1280" t="s">
        <v>499</v>
      </c>
      <c r="T615" s="1281"/>
      <c r="U615" s="1282"/>
      <c r="V615" s="1138" t="s">
        <v>18</v>
      </c>
      <c r="W615" s="1138"/>
      <c r="X615" s="1138"/>
      <c r="Y615" s="1138"/>
      <c r="Z615" s="1138"/>
      <c r="AA615" s="1138"/>
      <c r="AB615" s="1138" t="s">
        <v>17</v>
      </c>
      <c r="AC615" s="1138"/>
      <c r="AD615" s="1138"/>
      <c r="AE615" s="1138"/>
      <c r="AF615" s="1138"/>
      <c r="AG615" s="1138" t="s">
        <v>500</v>
      </c>
      <c r="AH615" s="1138"/>
      <c r="AI615" s="1138"/>
      <c r="AJ615" s="1138"/>
      <c r="AK615" s="113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59"/>
      <c r="C616" s="1360"/>
      <c r="D616" s="1360"/>
      <c r="E616" s="1360"/>
      <c r="F616" s="1360"/>
      <c r="G616" s="1360"/>
      <c r="H616" s="1360"/>
      <c r="I616" s="1360"/>
      <c r="J616" s="1360"/>
      <c r="K616" s="1360"/>
      <c r="L616" s="1360"/>
      <c r="M616" s="1360"/>
      <c r="N616" s="1360"/>
      <c r="O616" s="1361"/>
      <c r="P616" s="1368"/>
      <c r="Q616" s="1369"/>
      <c r="R616" s="1370"/>
      <c r="S616" s="1283"/>
      <c r="T616" s="1284"/>
      <c r="U616" s="1285"/>
      <c r="V616" s="1138"/>
      <c r="W616" s="1138"/>
      <c r="X616" s="1138"/>
      <c r="Y616" s="1138"/>
      <c r="Z616" s="1138"/>
      <c r="AA616" s="1138"/>
      <c r="AB616" s="1138"/>
      <c r="AC616" s="1138"/>
      <c r="AD616" s="1138"/>
      <c r="AE616" s="1138"/>
      <c r="AF616" s="1138"/>
      <c r="AG616" s="1138"/>
      <c r="AH616" s="1138"/>
      <c r="AI616" s="1138"/>
      <c r="AJ616" s="1138"/>
      <c r="AK616" s="1138"/>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2"/>
      <c r="C617" s="1363"/>
      <c r="D617" s="1363"/>
      <c r="E617" s="1363"/>
      <c r="F617" s="1363"/>
      <c r="G617" s="1363"/>
      <c r="H617" s="1363"/>
      <c r="I617" s="1363"/>
      <c r="J617" s="1363"/>
      <c r="K617" s="1363"/>
      <c r="L617" s="1363"/>
      <c r="M617" s="1363"/>
      <c r="N617" s="1363"/>
      <c r="O617" s="1364"/>
      <c r="P617" s="1371"/>
      <c r="Q617" s="1372"/>
      <c r="R617" s="1373"/>
      <c r="S617" s="1286"/>
      <c r="T617" s="1287"/>
      <c r="U617" s="1288"/>
      <c r="V617" s="1138"/>
      <c r="W617" s="1138"/>
      <c r="X617" s="1138"/>
      <c r="Y617" s="1138"/>
      <c r="Z617" s="1138"/>
      <c r="AA617" s="1138"/>
      <c r="AB617" s="1138"/>
      <c r="AC617" s="1138"/>
      <c r="AD617" s="1138"/>
      <c r="AE617" s="1138"/>
      <c r="AF617" s="1138"/>
      <c r="AG617" s="1138"/>
      <c r="AH617" s="1138"/>
      <c r="AI617" s="1138"/>
      <c r="AJ617" s="1138"/>
      <c r="AK617" s="1138"/>
      <c r="AL617" s="58"/>
      <c r="AM617" s="61"/>
      <c r="AN617" s="61"/>
      <c r="AO617" s="61"/>
      <c r="AP617" s="61"/>
      <c r="AQ617" s="61"/>
      <c r="AR617" s="61"/>
      <c r="AS617" s="61"/>
      <c r="AT617" s="61"/>
      <c r="AU617" s="61"/>
      <c r="AV617" s="61"/>
      <c r="AW617" s="61"/>
      <c r="AX617" s="61"/>
      <c r="AY617" s="61"/>
      <c r="AZ617" s="61"/>
      <c r="BA617" s="1290">
        <f>IF(J754="SRO/Studio",O754,0)</f>
        <v>0</v>
      </c>
      <c r="BB617" s="1291"/>
      <c r="BC617" s="1291"/>
      <c r="BD617" s="1291"/>
      <c r="BE617" s="1292"/>
      <c r="BF617" s="1289">
        <f>IF(J754="1 Bedroom",O754,0)</f>
        <v>0</v>
      </c>
      <c r="BG617" s="1289"/>
      <c r="BH617" s="1289"/>
      <c r="BI617" s="1289"/>
      <c r="BJ617" s="1289"/>
      <c r="BK617" s="1289">
        <f>IF(J754="2 Bedrooms",O754,0)</f>
        <v>1</v>
      </c>
      <c r="BL617" s="1289"/>
      <c r="BM617" s="1289"/>
      <c r="BN617" s="1289"/>
      <c r="BO617" s="1289"/>
      <c r="BP617" s="1289">
        <f>IF(J754="3 Bedrooms",O754,0)</f>
        <v>0</v>
      </c>
      <c r="BQ617" s="1289"/>
      <c r="BR617" s="1289"/>
      <c r="BS617" s="1289"/>
      <c r="BT617" s="1289"/>
      <c r="BU617" s="1289">
        <f>IF(J754="4 Bedrooms",O754,0)</f>
        <v>0</v>
      </c>
      <c r="BV617" s="1289"/>
      <c r="BW617" s="1289"/>
      <c r="BX617" s="1289"/>
      <c r="BY617" s="1289"/>
      <c r="BZ617" s="1289">
        <f>IF(J754="5 Bedrooms",O754,0)</f>
        <v>0</v>
      </c>
      <c r="CA617" s="1289"/>
      <c r="CB617" s="1289"/>
      <c r="CC617" s="1289"/>
      <c r="CD617" s="1289"/>
      <c r="CE617" s="58"/>
      <c r="CF617" s="58"/>
      <c r="CG617" s="58"/>
      <c r="CH617" s="58"/>
      <c r="CI617" s="58"/>
      <c r="CJ617" s="58"/>
      <c r="CK617" s="58"/>
      <c r="CL617" s="58"/>
      <c r="CM617" s="58"/>
      <c r="CN617" s="58"/>
      <c r="CO617" s="58"/>
      <c r="CP617" s="58"/>
      <c r="CQ617" s="58"/>
      <c r="CR617" s="58"/>
    </row>
    <row r="618" spans="1:112" ht="12.75" customHeight="1">
      <c r="B618" s="83" t="s">
        <v>119</v>
      </c>
      <c r="C618" s="1097" t="s">
        <v>1727</v>
      </c>
      <c r="D618" s="1354"/>
      <c r="E618" s="1354"/>
      <c r="F618" s="1354"/>
      <c r="G618" s="1354"/>
      <c r="H618" s="1354"/>
      <c r="I618" s="1354"/>
      <c r="J618" s="1354"/>
      <c r="K618" s="1354"/>
      <c r="L618" s="1354"/>
      <c r="M618" s="1354"/>
      <c r="N618" s="1354"/>
      <c r="O618" s="1355"/>
      <c r="P618" s="1142">
        <v>420</v>
      </c>
      <c r="Q618" s="1143"/>
      <c r="R618" s="1144"/>
      <c r="S618" s="1270">
        <v>5.2499999999999998E-2</v>
      </c>
      <c r="T618" s="1163"/>
      <c r="U618" s="1164"/>
      <c r="V618" s="1142"/>
      <c r="W618" s="1143"/>
      <c r="X618" s="1143"/>
      <c r="Y618" s="1143"/>
      <c r="Z618" s="1143"/>
      <c r="AA618" s="1144"/>
      <c r="AB618" s="1137">
        <v>369923</v>
      </c>
      <c r="AC618" s="1137"/>
      <c r="AD618" s="1137"/>
      <c r="AE618" s="1137"/>
      <c r="AF618" s="1137"/>
      <c r="AG618" s="1137">
        <v>5915000</v>
      </c>
      <c r="AH618" s="1137"/>
      <c r="AI618" s="1137"/>
      <c r="AJ618" s="1137"/>
      <c r="AK618" s="1137"/>
      <c r="AL618" s="58"/>
      <c r="AM618" s="61"/>
      <c r="AN618" s="61"/>
      <c r="AO618" s="61"/>
      <c r="AP618" s="61"/>
      <c r="AQ618" s="61"/>
      <c r="AR618" s="61"/>
      <c r="AS618" s="61"/>
      <c r="AT618" s="61"/>
      <c r="AU618" s="61"/>
      <c r="AV618" s="61"/>
      <c r="AW618" s="61"/>
      <c r="AX618" s="61"/>
      <c r="AY618" s="61"/>
      <c r="AZ618" s="61"/>
      <c r="BA618" s="1290">
        <f>IF(J755="SRO/Studio",O755,0)</f>
        <v>0</v>
      </c>
      <c r="BB618" s="1291"/>
      <c r="BC618" s="1291"/>
      <c r="BD618" s="1291"/>
      <c r="BE618" s="1292"/>
      <c r="BF618" s="1289">
        <f>IF(J755="1 Bedroom",O755,0)</f>
        <v>0</v>
      </c>
      <c r="BG618" s="1289"/>
      <c r="BH618" s="1289"/>
      <c r="BI618" s="1289"/>
      <c r="BJ618" s="1289"/>
      <c r="BK618" s="1289">
        <f>IF(J755="2 Bedrooms",O755,0)</f>
        <v>0</v>
      </c>
      <c r="BL618" s="1289"/>
      <c r="BM618" s="1289"/>
      <c r="BN618" s="1289"/>
      <c r="BO618" s="1289"/>
      <c r="BP618" s="1289">
        <f>IF(J755="3 Bedrooms",O755,0)</f>
        <v>0</v>
      </c>
      <c r="BQ618" s="1289"/>
      <c r="BR618" s="1289"/>
      <c r="BS618" s="1289"/>
      <c r="BT618" s="1289"/>
      <c r="BU618" s="1289">
        <f>IF(J755="4 Bedrooms",O755,0)</f>
        <v>0</v>
      </c>
      <c r="BV618" s="1289"/>
      <c r="BW618" s="1289"/>
      <c r="BX618" s="1289"/>
      <c r="BY618" s="1289"/>
      <c r="BZ618" s="1289">
        <f>IF(J755="5 Bedrooms",O755,0)</f>
        <v>0</v>
      </c>
      <c r="CA618" s="1289"/>
      <c r="CB618" s="1289"/>
      <c r="CC618" s="1289"/>
      <c r="CD618" s="1289"/>
      <c r="CE618" s="58"/>
      <c r="CF618" s="58"/>
      <c r="CG618" s="58"/>
      <c r="CH618" s="58"/>
      <c r="CI618" s="58"/>
      <c r="CJ618" s="58"/>
      <c r="CK618" s="58"/>
      <c r="CL618" s="58"/>
      <c r="CM618" s="58"/>
      <c r="CN618" s="58"/>
      <c r="CO618" s="58"/>
      <c r="CP618" s="58"/>
      <c r="CQ618" s="58"/>
      <c r="CR618" s="58"/>
    </row>
    <row r="619" spans="1:112" ht="12.75">
      <c r="B619" s="84" t="s">
        <v>120</v>
      </c>
      <c r="C619" s="1097" t="s">
        <v>1698</v>
      </c>
      <c r="D619" s="1113"/>
      <c r="E619" s="1113"/>
      <c r="F619" s="1113"/>
      <c r="G619" s="1113"/>
      <c r="H619" s="1113"/>
      <c r="I619" s="1113"/>
      <c r="J619" s="1113"/>
      <c r="K619" s="1113"/>
      <c r="L619" s="1113"/>
      <c r="M619" s="1113"/>
      <c r="N619" s="1113"/>
      <c r="O619" s="1183"/>
      <c r="P619" s="1142">
        <v>660</v>
      </c>
      <c r="Q619" s="1143"/>
      <c r="R619" s="1144"/>
      <c r="S619" s="1270">
        <v>0.03</v>
      </c>
      <c r="T619" s="1163"/>
      <c r="U619" s="1164"/>
      <c r="V619" s="1142" t="s">
        <v>504</v>
      </c>
      <c r="W619" s="1143"/>
      <c r="X619" s="1143"/>
      <c r="Y619" s="1143"/>
      <c r="Z619" s="1143"/>
      <c r="AA619" s="1144"/>
      <c r="AB619" s="1137"/>
      <c r="AC619" s="1137"/>
      <c r="AD619" s="1137"/>
      <c r="AE619" s="1137"/>
      <c r="AF619" s="1137"/>
      <c r="AG619" s="1137">
        <v>200000</v>
      </c>
      <c r="AH619" s="1137"/>
      <c r="AI619" s="1137"/>
      <c r="AJ619" s="1137"/>
      <c r="AK619" s="1137"/>
      <c r="AL619" s="58"/>
      <c r="AM619" s="61"/>
      <c r="AN619" s="61"/>
      <c r="AO619" s="61"/>
      <c r="AP619" s="61"/>
      <c r="AQ619" s="61"/>
      <c r="AR619" s="61"/>
      <c r="AS619" s="61"/>
      <c r="AT619" s="61"/>
      <c r="AU619" s="61"/>
      <c r="AV619" s="61"/>
      <c r="AW619" s="61"/>
      <c r="AX619" s="61"/>
      <c r="AY619" s="61"/>
      <c r="AZ619" s="61"/>
      <c r="BA619" s="1290">
        <f>IF(J756="SRO/Studio",O756,0)</f>
        <v>0</v>
      </c>
      <c r="BB619" s="1291"/>
      <c r="BC619" s="1291"/>
      <c r="BD619" s="1291"/>
      <c r="BE619" s="1292"/>
      <c r="BF619" s="1289">
        <f>IF(J756="1 Bedroom",O756,0)</f>
        <v>0</v>
      </c>
      <c r="BG619" s="1289"/>
      <c r="BH619" s="1289"/>
      <c r="BI619" s="1289"/>
      <c r="BJ619" s="1289"/>
      <c r="BK619" s="1289">
        <f>IF(J756="2 Bedrooms",O756,0)</f>
        <v>0</v>
      </c>
      <c r="BL619" s="1289"/>
      <c r="BM619" s="1289"/>
      <c r="BN619" s="1289"/>
      <c r="BO619" s="1289"/>
      <c r="BP619" s="1289">
        <f>IF(J756="3 Bedrooms",O756,0)</f>
        <v>0</v>
      </c>
      <c r="BQ619" s="1289"/>
      <c r="BR619" s="1289"/>
      <c r="BS619" s="1289"/>
      <c r="BT619" s="1289"/>
      <c r="BU619" s="1289">
        <f>IF(J756="4 Bedrooms",O756,0)</f>
        <v>0</v>
      </c>
      <c r="BV619" s="1289"/>
      <c r="BW619" s="1289"/>
      <c r="BX619" s="1289"/>
      <c r="BY619" s="1289"/>
      <c r="BZ619" s="1289">
        <f>IF(J756="5 Bedrooms",O756,0)</f>
        <v>0</v>
      </c>
      <c r="CA619" s="1289"/>
      <c r="CB619" s="1289"/>
      <c r="CC619" s="1289"/>
      <c r="CD619" s="1289"/>
      <c r="CE619" s="58"/>
      <c r="CF619" s="58"/>
      <c r="CG619" s="58"/>
      <c r="CH619" s="58"/>
      <c r="CI619" s="58"/>
      <c r="CJ619" s="58"/>
      <c r="CK619" s="58"/>
      <c r="CL619" s="58"/>
      <c r="CM619" s="58"/>
      <c r="CN619" s="58"/>
      <c r="CO619" s="58"/>
      <c r="CP619" s="58"/>
      <c r="CQ619" s="58"/>
      <c r="CR619" s="58"/>
    </row>
    <row r="620" spans="1:112" ht="12.75">
      <c r="B620" s="84" t="s">
        <v>126</v>
      </c>
      <c r="C620" s="1097" t="s">
        <v>1728</v>
      </c>
      <c r="D620" s="1113"/>
      <c r="E620" s="1113"/>
      <c r="F620" s="1113"/>
      <c r="G620" s="1113"/>
      <c r="H620" s="1113"/>
      <c r="I620" s="1113"/>
      <c r="J620" s="1113"/>
      <c r="K620" s="1113"/>
      <c r="L620" s="1113"/>
      <c r="M620" s="1113"/>
      <c r="N620" s="1113"/>
      <c r="O620" s="1183"/>
      <c r="P620" s="1142">
        <v>660</v>
      </c>
      <c r="Q620" s="1143"/>
      <c r="R620" s="1144"/>
      <c r="S620" s="1270">
        <v>0.03</v>
      </c>
      <c r="T620" s="1163"/>
      <c r="U620" s="1164"/>
      <c r="V620" s="1142" t="s">
        <v>504</v>
      </c>
      <c r="W620" s="1143"/>
      <c r="X620" s="1143"/>
      <c r="Y620" s="1143"/>
      <c r="Z620" s="1143"/>
      <c r="AA620" s="1144"/>
      <c r="AB620" s="1137"/>
      <c r="AC620" s="1137"/>
      <c r="AD620" s="1137"/>
      <c r="AE620" s="1137"/>
      <c r="AF620" s="1137"/>
      <c r="AG620" s="1137">
        <v>1500000</v>
      </c>
      <c r="AH620" s="1137"/>
      <c r="AI620" s="1137"/>
      <c r="AJ620" s="1137"/>
      <c r="AK620" s="1137"/>
      <c r="AL620" s="58"/>
      <c r="AM620" s="61"/>
      <c r="AN620" s="61"/>
      <c r="AO620" s="61"/>
      <c r="AP620" s="61"/>
      <c r="AQ620" s="61"/>
      <c r="AR620" s="61"/>
      <c r="AS620" s="61"/>
      <c r="AT620" s="61"/>
      <c r="AU620" s="61"/>
      <c r="AV620" s="61"/>
      <c r="AW620" s="61"/>
      <c r="AX620" s="61"/>
      <c r="AY620" s="61"/>
      <c r="AZ620" s="61"/>
      <c r="BA620" s="1290">
        <f>IF(J757="SRO/Studio",O757,0)</f>
        <v>0</v>
      </c>
      <c r="BB620" s="1291"/>
      <c r="BC620" s="1291"/>
      <c r="BD620" s="1291"/>
      <c r="BE620" s="1292"/>
      <c r="BF620" s="1289">
        <f>IF(J757="1 Bedroom",O757,0)</f>
        <v>0</v>
      </c>
      <c r="BG620" s="1289"/>
      <c r="BH620" s="1289"/>
      <c r="BI620" s="1289"/>
      <c r="BJ620" s="1289"/>
      <c r="BK620" s="1289">
        <f>IF(J757="2 Bedrooms",O757,0)</f>
        <v>0</v>
      </c>
      <c r="BL620" s="1289"/>
      <c r="BM620" s="1289"/>
      <c r="BN620" s="1289"/>
      <c r="BO620" s="1289"/>
      <c r="BP620" s="1289">
        <f>IF(J757="3 Bedrooms",O757,0)</f>
        <v>0</v>
      </c>
      <c r="BQ620" s="1289"/>
      <c r="BR620" s="1289"/>
      <c r="BS620" s="1289"/>
      <c r="BT620" s="1289"/>
      <c r="BU620" s="1289">
        <f>IF(J757="4 Bedrooms",O757,0)</f>
        <v>0</v>
      </c>
      <c r="BV620" s="1289"/>
      <c r="BW620" s="1289"/>
      <c r="BX620" s="1289"/>
      <c r="BY620" s="1289"/>
      <c r="BZ620" s="1289">
        <f>IF(J757="5 Bedrooms",O757,0)</f>
        <v>0</v>
      </c>
      <c r="CA620" s="1289"/>
      <c r="CB620" s="1289"/>
      <c r="CC620" s="1289"/>
      <c r="CD620" s="1289"/>
      <c r="CE620" s="58"/>
      <c r="CF620" s="58"/>
      <c r="CG620" s="58"/>
      <c r="CH620" s="58"/>
      <c r="CI620" s="58"/>
      <c r="CJ620" s="58"/>
      <c r="CK620" s="58"/>
      <c r="CL620" s="58"/>
      <c r="CM620" s="58"/>
      <c r="CN620" s="58"/>
      <c r="CO620" s="58"/>
      <c r="CP620" s="58"/>
      <c r="CQ620" s="58"/>
      <c r="CR620" s="58"/>
    </row>
    <row r="621" spans="1:112" ht="12.75">
      <c r="B621" s="84" t="s">
        <v>632</v>
      </c>
      <c r="C621" s="1097" t="s">
        <v>1729</v>
      </c>
      <c r="D621" s="1113"/>
      <c r="E621" s="1113"/>
      <c r="F621" s="1113"/>
      <c r="G621" s="1113"/>
      <c r="H621" s="1113"/>
      <c r="I621" s="1113"/>
      <c r="J621" s="1113"/>
      <c r="K621" s="1113"/>
      <c r="L621" s="1113"/>
      <c r="M621" s="1113"/>
      <c r="N621" s="1113"/>
      <c r="O621" s="1183"/>
      <c r="P621" s="1142"/>
      <c r="Q621" s="1143"/>
      <c r="R621" s="1144"/>
      <c r="S621" s="1270"/>
      <c r="T621" s="1163"/>
      <c r="U621" s="1164"/>
      <c r="V621" s="1142"/>
      <c r="W621" s="1143"/>
      <c r="X621" s="1143"/>
      <c r="Y621" s="1143"/>
      <c r="Z621" s="1143"/>
      <c r="AA621" s="1144"/>
      <c r="AB621" s="1137"/>
      <c r="AC621" s="1137"/>
      <c r="AD621" s="1137"/>
      <c r="AE621" s="1137"/>
      <c r="AF621" s="1137"/>
      <c r="AG621" s="1137">
        <v>110700</v>
      </c>
      <c r="AH621" s="1137"/>
      <c r="AI621" s="1137"/>
      <c r="AJ621" s="1137"/>
      <c r="AK621" s="1137"/>
      <c r="AL621" s="58"/>
      <c r="AM621" s="61"/>
      <c r="AN621" s="61"/>
      <c r="AO621" s="61"/>
      <c r="AP621" s="61"/>
      <c r="AQ621" s="61"/>
      <c r="AR621" s="61"/>
      <c r="AS621" s="61"/>
      <c r="AT621" s="61"/>
      <c r="AU621" s="61"/>
      <c r="AV621" s="61"/>
      <c r="AW621" s="61"/>
      <c r="AX621" s="61"/>
      <c r="AY621" s="61"/>
      <c r="AZ621" s="61"/>
      <c r="BA621" s="1302">
        <f>SUM(BA617:BE620)</f>
        <v>0</v>
      </c>
      <c r="BB621" s="1303"/>
      <c r="BC621" s="1303"/>
      <c r="BD621" s="1303"/>
      <c r="BE621" s="1304"/>
      <c r="BF621" s="1302">
        <f>SUM(BF617:BJ620)</f>
        <v>0</v>
      </c>
      <c r="BG621" s="1303"/>
      <c r="BH621" s="1303"/>
      <c r="BI621" s="1303"/>
      <c r="BJ621" s="1304"/>
      <c r="BK621" s="1302">
        <f>SUM(BK617:BO620)</f>
        <v>1</v>
      </c>
      <c r="BL621" s="1303"/>
      <c r="BM621" s="1303"/>
      <c r="BN621" s="1303"/>
      <c r="BO621" s="1304"/>
      <c r="BP621" s="1302">
        <f>SUM(BP617:BT620)</f>
        <v>0</v>
      </c>
      <c r="BQ621" s="1303"/>
      <c r="BR621" s="1303"/>
      <c r="BS621" s="1303"/>
      <c r="BT621" s="1304"/>
      <c r="BU621" s="1302">
        <f>SUM(BU617:BY620)</f>
        <v>0</v>
      </c>
      <c r="BV621" s="1303"/>
      <c r="BW621" s="1303"/>
      <c r="BX621" s="1303"/>
      <c r="BY621" s="1304"/>
      <c r="BZ621" s="1302">
        <f>SUM(BZ617:CD620)</f>
        <v>0</v>
      </c>
      <c r="CA621" s="1303"/>
      <c r="CB621" s="1303"/>
      <c r="CC621" s="1303"/>
      <c r="CD621" s="1304"/>
      <c r="CE621" s="58"/>
      <c r="CF621" s="58"/>
      <c r="CG621" s="58"/>
      <c r="CH621" s="58"/>
      <c r="CI621" s="58"/>
      <c r="CJ621" s="58"/>
      <c r="CK621" s="58"/>
      <c r="CL621" s="58"/>
      <c r="CM621" s="58"/>
      <c r="CN621" s="58"/>
      <c r="CO621" s="58"/>
      <c r="CP621" s="58"/>
      <c r="CQ621" s="58"/>
      <c r="CR621" s="58"/>
    </row>
    <row r="622" spans="1:112" ht="12.75">
      <c r="B622" s="84" t="s">
        <v>842</v>
      </c>
      <c r="C622" s="1097" t="s">
        <v>1760</v>
      </c>
      <c r="D622" s="1113"/>
      <c r="E622" s="1113"/>
      <c r="F622" s="1113"/>
      <c r="G622" s="1113"/>
      <c r="H622" s="1113"/>
      <c r="I622" s="1113"/>
      <c r="J622" s="1113"/>
      <c r="K622" s="1113"/>
      <c r="L622" s="1113"/>
      <c r="M622" s="1113"/>
      <c r="N622" s="1113"/>
      <c r="O622" s="1183"/>
      <c r="P622" s="1142">
        <v>360</v>
      </c>
      <c r="Q622" s="1143"/>
      <c r="R622" s="1144"/>
      <c r="S622" s="1270">
        <v>4.1999999999999997E-3</v>
      </c>
      <c r="T622" s="1163"/>
      <c r="U622" s="1164"/>
      <c r="V622" s="1142"/>
      <c r="W622" s="1143"/>
      <c r="X622" s="1143"/>
      <c r="Y622" s="1143"/>
      <c r="Z622" s="1143"/>
      <c r="AA622" s="1144"/>
      <c r="AB622" s="1137">
        <v>11468</v>
      </c>
      <c r="AC622" s="1137"/>
      <c r="AD622" s="1137"/>
      <c r="AE622" s="1137"/>
      <c r="AF622" s="1137"/>
      <c r="AG622" s="1137">
        <v>2730384</v>
      </c>
      <c r="AH622" s="1137"/>
      <c r="AI622" s="1137"/>
      <c r="AJ622" s="1137"/>
      <c r="AK622" s="1137"/>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097" t="s">
        <v>1771</v>
      </c>
      <c r="D623" s="1113"/>
      <c r="E623" s="1113"/>
      <c r="F623" s="1113"/>
      <c r="G623" s="1113"/>
      <c r="H623" s="1113"/>
      <c r="I623" s="1113"/>
      <c r="J623" s="1113"/>
      <c r="K623" s="1113"/>
      <c r="L623" s="1113"/>
      <c r="M623" s="1113"/>
      <c r="N623" s="1113"/>
      <c r="O623" s="1183"/>
      <c r="P623" s="1142"/>
      <c r="Q623" s="1143"/>
      <c r="R623" s="1144"/>
      <c r="S623" s="1270"/>
      <c r="T623" s="1163"/>
      <c r="U623" s="1164"/>
      <c r="V623" s="1142" t="s">
        <v>504</v>
      </c>
      <c r="W623" s="1143"/>
      <c r="X623" s="1143"/>
      <c r="Y623" s="1143"/>
      <c r="Z623" s="1143"/>
      <c r="AA623" s="1144"/>
      <c r="AB623" s="1137"/>
      <c r="AC623" s="1137"/>
      <c r="AD623" s="1137"/>
      <c r="AE623" s="1137"/>
      <c r="AF623" s="1137"/>
      <c r="AG623" s="1137">
        <v>1000000</v>
      </c>
      <c r="AH623" s="1137"/>
      <c r="AI623" s="1137"/>
      <c r="AJ623" s="1137"/>
      <c r="AK623" s="1137"/>
      <c r="AL623" s="58"/>
      <c r="AM623" s="61"/>
      <c r="AN623" s="61"/>
      <c r="AO623" s="61"/>
      <c r="AP623" s="61"/>
      <c r="AQ623" s="61"/>
      <c r="AR623" s="61"/>
      <c r="AS623" s="61"/>
      <c r="AT623" s="61"/>
      <c r="AU623" s="61"/>
      <c r="AV623" s="61"/>
      <c r="AW623" s="61"/>
      <c r="AX623" s="61"/>
      <c r="AY623" s="61"/>
      <c r="AZ623" s="61"/>
      <c r="BA623" s="1290">
        <f t="shared" ref="BA623:BA632" si="16">IF(J768="SRO/Studio",O768,0)</f>
        <v>0</v>
      </c>
      <c r="BB623" s="1291"/>
      <c r="BC623" s="1291"/>
      <c r="BD623" s="1291"/>
      <c r="BE623" s="1292"/>
      <c r="BF623" s="1289">
        <f t="shared" ref="BF623:BF632" si="17">IF(J768="1 Bedroom",O768,0)</f>
        <v>0</v>
      </c>
      <c r="BG623" s="1289"/>
      <c r="BH623" s="1289"/>
      <c r="BI623" s="1289"/>
      <c r="BJ623" s="1289"/>
      <c r="BK623" s="1289">
        <f t="shared" ref="BK623:BK632" si="18">IF(J768="2 Bedrooms",O768,0)</f>
        <v>0</v>
      </c>
      <c r="BL623" s="1289"/>
      <c r="BM623" s="1289"/>
      <c r="BN623" s="1289"/>
      <c r="BO623" s="1289"/>
      <c r="BP623" s="1289">
        <f t="shared" ref="BP623:BP632" si="19">IF(J768="3 Bedrooms",O768,0)</f>
        <v>0</v>
      </c>
      <c r="BQ623" s="1289"/>
      <c r="BR623" s="1289"/>
      <c r="BS623" s="1289"/>
      <c r="BT623" s="1289"/>
      <c r="BU623" s="1289">
        <f t="shared" ref="BU623:BU632" si="20">IF(J768="4 Bedrooms",O768,0)</f>
        <v>0</v>
      </c>
      <c r="BV623" s="1289"/>
      <c r="BW623" s="1289"/>
      <c r="BX623" s="1289"/>
      <c r="BY623" s="1289"/>
      <c r="BZ623" s="1289">
        <f t="shared" ref="BZ623:BZ632" si="21">IF(J768="5 Bedrooms",O768,0)</f>
        <v>0</v>
      </c>
      <c r="CA623" s="1289"/>
      <c r="CB623" s="1289"/>
      <c r="CC623" s="1289"/>
      <c r="CD623" s="1289"/>
      <c r="CE623" s="58"/>
      <c r="CF623" s="58"/>
      <c r="CG623" s="58"/>
      <c r="CH623" s="58"/>
      <c r="CI623" s="58"/>
      <c r="CJ623" s="58"/>
      <c r="CK623" s="58"/>
      <c r="CL623" s="58"/>
      <c r="CM623" s="58"/>
      <c r="CN623" s="58"/>
      <c r="CO623" s="58"/>
      <c r="CP623" s="58"/>
      <c r="CQ623" s="58"/>
      <c r="CR623" s="58"/>
    </row>
    <row r="624" spans="1:112" ht="12.75">
      <c r="B624" s="84" t="s">
        <v>501</v>
      </c>
      <c r="C624" s="1097" t="s">
        <v>1750</v>
      </c>
      <c r="D624" s="1113"/>
      <c r="E624" s="1113"/>
      <c r="F624" s="1113"/>
      <c r="G624" s="1113"/>
      <c r="H624" s="1113"/>
      <c r="I624" s="1113"/>
      <c r="J624" s="1113"/>
      <c r="K624" s="1113"/>
      <c r="L624" s="1113"/>
      <c r="M624" s="1113"/>
      <c r="N624" s="1113"/>
      <c r="O624" s="1183"/>
      <c r="P624" s="1142"/>
      <c r="Q624" s="1143"/>
      <c r="R624" s="1144"/>
      <c r="S624" s="1270"/>
      <c r="T624" s="1163"/>
      <c r="U624" s="1164"/>
      <c r="V624" s="1142"/>
      <c r="W624" s="1143"/>
      <c r="X624" s="1143"/>
      <c r="Y624" s="1143"/>
      <c r="Z624" s="1143"/>
      <c r="AA624" s="1144"/>
      <c r="AB624" s="1137"/>
      <c r="AC624" s="1137"/>
      <c r="AD624" s="1137"/>
      <c r="AE624" s="1137"/>
      <c r="AF624" s="1137"/>
      <c r="AG624" s="1137">
        <v>773410</v>
      </c>
      <c r="AH624" s="1137"/>
      <c r="AI624" s="1137"/>
      <c r="AJ624" s="1137"/>
      <c r="AK624" s="1137"/>
      <c r="AL624" s="58"/>
      <c r="AM624" s="61"/>
      <c r="AN624" s="61"/>
      <c r="AO624" s="61"/>
      <c r="AP624" s="61"/>
      <c r="AQ624" s="61"/>
      <c r="AR624" s="61"/>
      <c r="AS624" s="61"/>
      <c r="AT624" s="61"/>
      <c r="AU624" s="61"/>
      <c r="AV624" s="61"/>
      <c r="AW624" s="61"/>
      <c r="AX624" s="61"/>
      <c r="AY624" s="61"/>
      <c r="AZ624" s="61"/>
      <c r="BA624" s="1290">
        <f t="shared" si="16"/>
        <v>0</v>
      </c>
      <c r="BB624" s="1291"/>
      <c r="BC624" s="1291"/>
      <c r="BD624" s="1291"/>
      <c r="BE624" s="1292"/>
      <c r="BF624" s="1289">
        <f t="shared" si="17"/>
        <v>0</v>
      </c>
      <c r="BG624" s="1289"/>
      <c r="BH624" s="1289"/>
      <c r="BI624" s="1289"/>
      <c r="BJ624" s="1289"/>
      <c r="BK624" s="1289">
        <f t="shared" si="18"/>
        <v>0</v>
      </c>
      <c r="BL624" s="1289"/>
      <c r="BM624" s="1289"/>
      <c r="BN624" s="1289"/>
      <c r="BO624" s="1289"/>
      <c r="BP624" s="1289">
        <f t="shared" si="19"/>
        <v>0</v>
      </c>
      <c r="BQ624" s="1289"/>
      <c r="BR624" s="1289"/>
      <c r="BS624" s="1289"/>
      <c r="BT624" s="1289"/>
      <c r="BU624" s="1289">
        <f t="shared" si="20"/>
        <v>0</v>
      </c>
      <c r="BV624" s="1289"/>
      <c r="BW624" s="1289"/>
      <c r="BX624" s="1289"/>
      <c r="BY624" s="1289"/>
      <c r="BZ624" s="1289">
        <f t="shared" si="21"/>
        <v>0</v>
      </c>
      <c r="CA624" s="1289"/>
      <c r="CB624" s="1289"/>
      <c r="CC624" s="1289"/>
      <c r="CD624" s="1289"/>
      <c r="CE624" s="58"/>
      <c r="CF624" s="58"/>
      <c r="CG624" s="58"/>
      <c r="CH624" s="58"/>
      <c r="CI624" s="58"/>
      <c r="CJ624" s="58"/>
      <c r="CK624" s="58"/>
      <c r="CL624" s="58"/>
      <c r="CM624" s="58"/>
      <c r="CN624" s="58"/>
      <c r="CO624" s="58"/>
      <c r="CP624" s="58"/>
      <c r="CQ624" s="58"/>
      <c r="CR624" s="58"/>
    </row>
    <row r="625" spans="1:96" ht="12.75">
      <c r="B625" s="84" t="s">
        <v>502</v>
      </c>
      <c r="C625" s="1113"/>
      <c r="D625" s="1113"/>
      <c r="E625" s="1113"/>
      <c r="F625" s="1113"/>
      <c r="G625" s="1113"/>
      <c r="H625" s="1113"/>
      <c r="I625" s="1113"/>
      <c r="J625" s="1113"/>
      <c r="K625" s="1113"/>
      <c r="L625" s="1113"/>
      <c r="M625" s="1113"/>
      <c r="N625" s="1113"/>
      <c r="O625" s="1183"/>
      <c r="P625" s="1142"/>
      <c r="Q625" s="1143"/>
      <c r="R625" s="1144"/>
      <c r="S625" s="1270"/>
      <c r="T625" s="1163"/>
      <c r="U625" s="1164"/>
      <c r="V625" s="1142"/>
      <c r="W625" s="1143"/>
      <c r="X625" s="1143"/>
      <c r="Y625" s="1143"/>
      <c r="Z625" s="1143"/>
      <c r="AA625" s="1144"/>
      <c r="AB625" s="1137"/>
      <c r="AC625" s="1137"/>
      <c r="AD625" s="1137"/>
      <c r="AE625" s="1137"/>
      <c r="AF625" s="1137"/>
      <c r="AG625" s="1137"/>
      <c r="AH625" s="1137"/>
      <c r="AI625" s="1137"/>
      <c r="AJ625" s="1137"/>
      <c r="AK625" s="1137"/>
      <c r="AL625" s="58"/>
      <c r="AM625" s="61"/>
      <c r="AN625" s="61"/>
      <c r="AO625" s="61"/>
      <c r="AP625" s="61"/>
      <c r="AQ625" s="61"/>
      <c r="AR625" s="61"/>
      <c r="AS625" s="61"/>
      <c r="AT625" s="61"/>
      <c r="AU625" s="61"/>
      <c r="AV625" s="61"/>
      <c r="AW625" s="61"/>
      <c r="AX625" s="61"/>
      <c r="AY625" s="61"/>
      <c r="AZ625" s="61"/>
      <c r="BA625" s="1290">
        <f t="shared" si="16"/>
        <v>0</v>
      </c>
      <c r="BB625" s="1291"/>
      <c r="BC625" s="1291"/>
      <c r="BD625" s="1291"/>
      <c r="BE625" s="1292"/>
      <c r="BF625" s="1289">
        <f t="shared" si="17"/>
        <v>0</v>
      </c>
      <c r="BG625" s="1289"/>
      <c r="BH625" s="1289"/>
      <c r="BI625" s="1289"/>
      <c r="BJ625" s="1289"/>
      <c r="BK625" s="1289">
        <f t="shared" si="18"/>
        <v>0</v>
      </c>
      <c r="BL625" s="1289"/>
      <c r="BM625" s="1289"/>
      <c r="BN625" s="1289"/>
      <c r="BO625" s="1289"/>
      <c r="BP625" s="1289">
        <f t="shared" si="19"/>
        <v>0</v>
      </c>
      <c r="BQ625" s="1289"/>
      <c r="BR625" s="1289"/>
      <c r="BS625" s="1289"/>
      <c r="BT625" s="1289"/>
      <c r="BU625" s="1289">
        <f t="shared" si="20"/>
        <v>0</v>
      </c>
      <c r="BV625" s="1289"/>
      <c r="BW625" s="1289"/>
      <c r="BX625" s="1289"/>
      <c r="BY625" s="1289"/>
      <c r="BZ625" s="1289">
        <f t="shared" si="21"/>
        <v>0</v>
      </c>
      <c r="CA625" s="1289"/>
      <c r="CB625" s="1289"/>
      <c r="CC625" s="1289"/>
      <c r="CD625" s="1289"/>
      <c r="CE625" s="58"/>
      <c r="CF625" s="58"/>
      <c r="CG625" s="58"/>
      <c r="CH625" s="58"/>
      <c r="CI625" s="58"/>
      <c r="CJ625" s="58"/>
      <c r="CK625" s="58"/>
      <c r="CL625" s="58"/>
      <c r="CM625" s="58"/>
      <c r="CN625" s="58"/>
      <c r="CO625" s="58"/>
      <c r="CP625" s="58"/>
      <c r="CQ625" s="58"/>
      <c r="CR625" s="58"/>
    </row>
    <row r="626" spans="1:96" ht="12.75">
      <c r="B626" s="84" t="s">
        <v>508</v>
      </c>
      <c r="C626" s="1113"/>
      <c r="D626" s="1113"/>
      <c r="E626" s="1113"/>
      <c r="F626" s="1113"/>
      <c r="G626" s="1113"/>
      <c r="H626" s="1113"/>
      <c r="I626" s="1113"/>
      <c r="J626" s="1113"/>
      <c r="K626" s="1113"/>
      <c r="L626" s="1113"/>
      <c r="M626" s="1113"/>
      <c r="N626" s="1113"/>
      <c r="O626" s="1183"/>
      <c r="P626" s="1142"/>
      <c r="Q626" s="1143"/>
      <c r="R626" s="1144"/>
      <c r="S626" s="1270"/>
      <c r="T626" s="1163"/>
      <c r="U626" s="1164"/>
      <c r="V626" s="1142"/>
      <c r="W626" s="1143"/>
      <c r="X626" s="1143"/>
      <c r="Y626" s="1143"/>
      <c r="Z626" s="1143"/>
      <c r="AA626" s="1144"/>
      <c r="AB626" s="1137"/>
      <c r="AC626" s="1137"/>
      <c r="AD626" s="1137"/>
      <c r="AE626" s="1137"/>
      <c r="AF626" s="1137"/>
      <c r="AG626" s="1137"/>
      <c r="AH626" s="1137"/>
      <c r="AI626" s="1137"/>
      <c r="AJ626" s="1137"/>
      <c r="AK626" s="1137"/>
      <c r="AL626" s="58"/>
      <c r="AM626" s="58"/>
      <c r="AN626" s="58"/>
      <c r="AO626" s="58"/>
      <c r="AP626" s="58"/>
      <c r="AQ626" s="58"/>
      <c r="AR626" s="58"/>
      <c r="AS626" s="58"/>
      <c r="AT626" s="58"/>
      <c r="AU626" s="58"/>
      <c r="AV626" s="58"/>
      <c r="AW626" s="58"/>
      <c r="AX626" s="58"/>
      <c r="AY626" s="58"/>
      <c r="AZ626" s="58"/>
      <c r="BA626" s="1290">
        <f t="shared" si="16"/>
        <v>0</v>
      </c>
      <c r="BB626" s="1291"/>
      <c r="BC626" s="1291"/>
      <c r="BD626" s="1291"/>
      <c r="BE626" s="1292"/>
      <c r="BF626" s="1289">
        <f t="shared" si="17"/>
        <v>0</v>
      </c>
      <c r="BG626" s="1289"/>
      <c r="BH626" s="1289"/>
      <c r="BI626" s="1289"/>
      <c r="BJ626" s="1289"/>
      <c r="BK626" s="1289">
        <f t="shared" si="18"/>
        <v>0</v>
      </c>
      <c r="BL626" s="1289"/>
      <c r="BM626" s="1289"/>
      <c r="BN626" s="1289"/>
      <c r="BO626" s="1289"/>
      <c r="BP626" s="1289">
        <f t="shared" si="19"/>
        <v>0</v>
      </c>
      <c r="BQ626" s="1289"/>
      <c r="BR626" s="1289"/>
      <c r="BS626" s="1289"/>
      <c r="BT626" s="1289"/>
      <c r="BU626" s="1289">
        <f t="shared" si="20"/>
        <v>0</v>
      </c>
      <c r="BV626" s="1289"/>
      <c r="BW626" s="1289"/>
      <c r="BX626" s="1289"/>
      <c r="BY626" s="1289"/>
      <c r="BZ626" s="1289">
        <f t="shared" si="21"/>
        <v>0</v>
      </c>
      <c r="CA626" s="1289"/>
      <c r="CB626" s="1289"/>
      <c r="CC626" s="1289"/>
      <c r="CD626" s="1289"/>
      <c r="CE626" s="58"/>
      <c r="CF626" s="58"/>
      <c r="CG626" s="58"/>
      <c r="CH626" s="58"/>
      <c r="CI626" s="58"/>
      <c r="CJ626" s="58"/>
      <c r="CK626" s="58"/>
      <c r="CL626" s="58"/>
      <c r="CM626" s="58"/>
      <c r="CN626" s="58"/>
      <c r="CO626" s="58"/>
      <c r="CP626" s="58"/>
      <c r="CQ626" s="58"/>
      <c r="CR626" s="58"/>
    </row>
    <row r="627" spans="1:96" ht="12.75">
      <c r="B627" s="84" t="s">
        <v>697</v>
      </c>
      <c r="C627" s="1113"/>
      <c r="D627" s="1113"/>
      <c r="E627" s="1113"/>
      <c r="F627" s="1113"/>
      <c r="G627" s="1113"/>
      <c r="H627" s="1113"/>
      <c r="I627" s="1113"/>
      <c r="J627" s="1113"/>
      <c r="K627" s="1113"/>
      <c r="L627" s="1113"/>
      <c r="M627" s="1113"/>
      <c r="N627" s="1113"/>
      <c r="O627" s="1183"/>
      <c r="P627" s="1142"/>
      <c r="Q627" s="1143"/>
      <c r="R627" s="1144"/>
      <c r="S627" s="1270"/>
      <c r="T627" s="1163"/>
      <c r="U627" s="1164"/>
      <c r="V627" s="1142"/>
      <c r="W627" s="1143"/>
      <c r="X627" s="1143"/>
      <c r="Y627" s="1143"/>
      <c r="Z627" s="1143"/>
      <c r="AA627" s="1144"/>
      <c r="AB627" s="1137"/>
      <c r="AC627" s="1137"/>
      <c r="AD627" s="1137"/>
      <c r="AE627" s="1137"/>
      <c r="AF627" s="1137"/>
      <c r="AG627" s="1137"/>
      <c r="AH627" s="1137"/>
      <c r="AI627" s="1137"/>
      <c r="AJ627" s="1137"/>
      <c r="AK627" s="1137"/>
      <c r="AL627" s="58"/>
      <c r="AM627" s="58"/>
      <c r="AN627" s="58"/>
      <c r="AO627" s="58"/>
      <c r="AP627" s="58"/>
      <c r="AQ627" s="58"/>
      <c r="AR627" s="58"/>
      <c r="AS627" s="58"/>
      <c r="AT627" s="58"/>
      <c r="AU627" s="58"/>
      <c r="AV627" s="58"/>
      <c r="AW627" s="58"/>
      <c r="AX627" s="58"/>
      <c r="AY627" s="58"/>
      <c r="AZ627" s="58"/>
      <c r="BA627" s="1290">
        <f t="shared" si="16"/>
        <v>0</v>
      </c>
      <c r="BB627" s="1291"/>
      <c r="BC627" s="1291"/>
      <c r="BD627" s="1291"/>
      <c r="BE627" s="1292"/>
      <c r="BF627" s="1289">
        <f t="shared" si="17"/>
        <v>0</v>
      </c>
      <c r="BG627" s="1289"/>
      <c r="BH627" s="1289"/>
      <c r="BI627" s="1289"/>
      <c r="BJ627" s="1289"/>
      <c r="BK627" s="1289">
        <f t="shared" si="18"/>
        <v>0</v>
      </c>
      <c r="BL627" s="1289"/>
      <c r="BM627" s="1289"/>
      <c r="BN627" s="1289"/>
      <c r="BO627" s="1289"/>
      <c r="BP627" s="1289">
        <f t="shared" si="19"/>
        <v>0</v>
      </c>
      <c r="BQ627" s="1289"/>
      <c r="BR627" s="1289"/>
      <c r="BS627" s="1289"/>
      <c r="BT627" s="1289"/>
      <c r="BU627" s="1289">
        <f t="shared" si="20"/>
        <v>0</v>
      </c>
      <c r="BV627" s="1289"/>
      <c r="BW627" s="1289"/>
      <c r="BX627" s="1289"/>
      <c r="BY627" s="1289"/>
      <c r="BZ627" s="1289">
        <f t="shared" si="21"/>
        <v>0</v>
      </c>
      <c r="CA627" s="1289"/>
      <c r="CB627" s="1289"/>
      <c r="CC627" s="1289"/>
      <c r="CD627" s="1289"/>
      <c r="CE627" s="58"/>
      <c r="CF627" s="58"/>
      <c r="CG627" s="58"/>
      <c r="CH627" s="58"/>
      <c r="CI627" s="58"/>
      <c r="CJ627" s="58"/>
      <c r="CK627" s="58"/>
      <c r="CL627" s="58"/>
      <c r="CM627" s="58"/>
      <c r="CN627" s="58"/>
      <c r="CO627" s="58"/>
      <c r="CP627" s="58"/>
      <c r="CQ627" s="58"/>
      <c r="CR627" s="58"/>
    </row>
    <row r="628" spans="1:96" ht="12.75">
      <c r="B628" s="84" t="s">
        <v>386</v>
      </c>
      <c r="C628" s="1113"/>
      <c r="D628" s="1113"/>
      <c r="E628" s="1113"/>
      <c r="F628" s="1113"/>
      <c r="G628" s="1113"/>
      <c r="H628" s="1113"/>
      <c r="I628" s="1113"/>
      <c r="J628" s="1113"/>
      <c r="K628" s="1113"/>
      <c r="L628" s="1113"/>
      <c r="M628" s="1113"/>
      <c r="N628" s="1113"/>
      <c r="O628" s="1183"/>
      <c r="P628" s="1142"/>
      <c r="Q628" s="1143"/>
      <c r="R628" s="1144"/>
      <c r="S628" s="1270"/>
      <c r="T628" s="1163"/>
      <c r="U628" s="1164"/>
      <c r="V628" s="1142"/>
      <c r="W628" s="1143"/>
      <c r="X628" s="1143"/>
      <c r="Y628" s="1143"/>
      <c r="Z628" s="1143"/>
      <c r="AA628" s="1144"/>
      <c r="AB628" s="1137"/>
      <c r="AC628" s="1137"/>
      <c r="AD628" s="1137"/>
      <c r="AE628" s="1137"/>
      <c r="AF628" s="1137"/>
      <c r="AG628" s="1137"/>
      <c r="AH628" s="1137"/>
      <c r="AI628" s="1137"/>
      <c r="AJ628" s="1137"/>
      <c r="AK628" s="1137"/>
      <c r="AL628" s="58"/>
      <c r="AM628" s="58"/>
      <c r="AN628" s="58"/>
      <c r="AO628" s="58"/>
      <c r="AP628" s="58"/>
      <c r="AQ628" s="58"/>
      <c r="AR628" s="58"/>
      <c r="AS628" s="58"/>
      <c r="AT628" s="58"/>
      <c r="AU628" s="58"/>
      <c r="AV628" s="58"/>
      <c r="AW628" s="58"/>
      <c r="AX628" s="58"/>
      <c r="AY628" s="58"/>
      <c r="AZ628" s="58"/>
      <c r="BA628" s="1290">
        <f t="shared" si="16"/>
        <v>0</v>
      </c>
      <c r="BB628" s="1291"/>
      <c r="BC628" s="1291"/>
      <c r="BD628" s="1291"/>
      <c r="BE628" s="1292"/>
      <c r="BF628" s="1289">
        <f t="shared" si="17"/>
        <v>0</v>
      </c>
      <c r="BG628" s="1289"/>
      <c r="BH628" s="1289"/>
      <c r="BI628" s="1289"/>
      <c r="BJ628" s="1289"/>
      <c r="BK628" s="1289">
        <f t="shared" si="18"/>
        <v>0</v>
      </c>
      <c r="BL628" s="1289"/>
      <c r="BM628" s="1289"/>
      <c r="BN628" s="1289"/>
      <c r="BO628" s="1289"/>
      <c r="BP628" s="1289">
        <f t="shared" si="19"/>
        <v>0</v>
      </c>
      <c r="BQ628" s="1289"/>
      <c r="BR628" s="1289"/>
      <c r="BS628" s="1289"/>
      <c r="BT628" s="1289"/>
      <c r="BU628" s="1289">
        <f t="shared" si="20"/>
        <v>0</v>
      </c>
      <c r="BV628" s="1289"/>
      <c r="BW628" s="1289"/>
      <c r="BX628" s="1289"/>
      <c r="BY628" s="1289"/>
      <c r="BZ628" s="1289">
        <f t="shared" si="21"/>
        <v>0</v>
      </c>
      <c r="CA628" s="1289"/>
      <c r="CB628" s="1289"/>
      <c r="CC628" s="1289"/>
      <c r="CD628" s="1289"/>
      <c r="CE628" s="58"/>
      <c r="CF628" s="58"/>
      <c r="CG628" s="58"/>
      <c r="CH628" s="58"/>
      <c r="CI628" s="58"/>
      <c r="CJ628" s="58"/>
      <c r="CK628" s="58"/>
      <c r="CL628" s="58"/>
      <c r="CM628" s="58"/>
      <c r="CN628" s="58"/>
      <c r="CO628" s="58"/>
      <c r="CP628" s="58"/>
      <c r="CQ628" s="58"/>
      <c r="CR628" s="58"/>
    </row>
    <row r="629" spans="1:96" ht="12.75" customHeight="1">
      <c r="B629" s="84" t="s">
        <v>387</v>
      </c>
      <c r="C629" s="1097"/>
      <c r="D629" s="1113"/>
      <c r="E629" s="1113"/>
      <c r="F629" s="1113"/>
      <c r="G629" s="1113"/>
      <c r="H629" s="1113"/>
      <c r="I629" s="1113"/>
      <c r="J629" s="1113"/>
      <c r="K629" s="1113"/>
      <c r="L629" s="1113"/>
      <c r="M629" s="1113"/>
      <c r="N629" s="1113"/>
      <c r="O629" s="1183"/>
      <c r="P629" s="1142"/>
      <c r="Q629" s="1143"/>
      <c r="R629" s="1144"/>
      <c r="S629" s="1270"/>
      <c r="T629" s="1163"/>
      <c r="U629" s="1164"/>
      <c r="V629" s="1142"/>
      <c r="W629" s="1143"/>
      <c r="X629" s="1143"/>
      <c r="Y629" s="1143"/>
      <c r="Z629" s="1143"/>
      <c r="AA629" s="1144"/>
      <c r="AB629" s="1137"/>
      <c r="AC629" s="1137"/>
      <c r="AD629" s="1137"/>
      <c r="AE629" s="1137"/>
      <c r="AF629" s="1137"/>
      <c r="AG629" s="1137"/>
      <c r="AH629" s="1137"/>
      <c r="AI629" s="1137"/>
      <c r="AJ629" s="1137"/>
      <c r="AK629" s="1137"/>
      <c r="AL629" s="58"/>
      <c r="AM629" s="61"/>
      <c r="AN629" s="61"/>
      <c r="AO629" s="61"/>
      <c r="AP629" s="61"/>
      <c r="AQ629" s="61"/>
      <c r="AR629" s="61"/>
      <c r="AS629" s="61"/>
      <c r="AT629" s="61"/>
      <c r="AU629" s="61"/>
      <c r="AV629" s="61"/>
      <c r="AW629" s="61"/>
      <c r="AX629" s="61"/>
      <c r="AY629" s="61"/>
      <c r="AZ629" s="61"/>
      <c r="BA629" s="1290">
        <f t="shared" si="16"/>
        <v>0</v>
      </c>
      <c r="BB629" s="1291"/>
      <c r="BC629" s="1291"/>
      <c r="BD629" s="1291"/>
      <c r="BE629" s="1292"/>
      <c r="BF629" s="1289">
        <f t="shared" si="17"/>
        <v>0</v>
      </c>
      <c r="BG629" s="1289"/>
      <c r="BH629" s="1289"/>
      <c r="BI629" s="1289"/>
      <c r="BJ629" s="1289"/>
      <c r="BK629" s="1289">
        <f t="shared" si="18"/>
        <v>0</v>
      </c>
      <c r="BL629" s="1289"/>
      <c r="BM629" s="1289"/>
      <c r="BN629" s="1289"/>
      <c r="BO629" s="1289"/>
      <c r="BP629" s="1289">
        <f t="shared" si="19"/>
        <v>0</v>
      </c>
      <c r="BQ629" s="1289"/>
      <c r="BR629" s="1289"/>
      <c r="BS629" s="1289"/>
      <c r="BT629" s="1289"/>
      <c r="BU629" s="1289">
        <f t="shared" si="20"/>
        <v>0</v>
      </c>
      <c r="BV629" s="1289"/>
      <c r="BW629" s="1289"/>
      <c r="BX629" s="1289"/>
      <c r="BY629" s="1289"/>
      <c r="BZ629" s="1289">
        <f t="shared" si="21"/>
        <v>0</v>
      </c>
      <c r="CA629" s="1289"/>
      <c r="CB629" s="1289"/>
      <c r="CC629" s="1289"/>
      <c r="CD629" s="1289"/>
      <c r="CE629" s="58"/>
      <c r="CF629" s="58"/>
      <c r="CG629" s="58"/>
      <c r="CH629" s="58"/>
      <c r="CI629" s="58"/>
      <c r="CJ629" s="58"/>
      <c r="CK629" s="58"/>
      <c r="CL629" s="58"/>
      <c r="CM629" s="58"/>
      <c r="CN629" s="58"/>
      <c r="CO629" s="58"/>
      <c r="CP629" s="58"/>
      <c r="CQ629" s="58"/>
      <c r="CR629" s="58"/>
    </row>
    <row r="630" spans="1:96" ht="12.75" customHeight="1">
      <c r="B630" s="1374" t="s">
        <v>135</v>
      </c>
      <c r="C630" s="1374"/>
      <c r="D630" s="1374"/>
      <c r="E630" s="1374"/>
      <c r="F630" s="1374"/>
      <c r="G630" s="1374"/>
      <c r="H630" s="1374"/>
      <c r="I630" s="1374"/>
      <c r="J630" s="1374"/>
      <c r="K630" s="1374"/>
      <c r="L630" s="1374"/>
      <c r="M630" s="1374"/>
      <c r="N630" s="1374"/>
      <c r="O630" s="1374"/>
      <c r="P630" s="1374"/>
      <c r="Q630" s="1374"/>
      <c r="R630" s="1374"/>
      <c r="S630" s="1374"/>
      <c r="T630" s="1374"/>
      <c r="U630" s="1374"/>
      <c r="V630" s="1374"/>
      <c r="W630" s="1374"/>
      <c r="X630" s="1374"/>
      <c r="Y630" s="1374"/>
      <c r="Z630" s="1374"/>
      <c r="AA630" s="1374"/>
      <c r="AB630" s="1374"/>
      <c r="AC630" s="1374"/>
      <c r="AD630" s="1374"/>
      <c r="AE630" s="1374"/>
      <c r="AF630" s="1374"/>
      <c r="AG630" s="1185">
        <f>SUM(AG618:AJ629)</f>
        <v>12229494</v>
      </c>
      <c r="AH630" s="1186"/>
      <c r="AI630" s="1186"/>
      <c r="AJ630" s="1186"/>
      <c r="AK630" s="1187"/>
      <c r="AM630" s="61"/>
      <c r="AN630" s="61"/>
      <c r="AO630" s="61"/>
      <c r="AP630" s="61"/>
      <c r="AQ630" s="61"/>
      <c r="AR630" s="61"/>
      <c r="AS630" s="61"/>
      <c r="AT630" s="61"/>
      <c r="AU630" s="61"/>
      <c r="AV630" s="61"/>
      <c r="AW630" s="61"/>
      <c r="AX630" s="61"/>
      <c r="AY630" s="61"/>
      <c r="AZ630" s="61"/>
      <c r="BA630" s="1290">
        <f t="shared" si="16"/>
        <v>0</v>
      </c>
      <c r="BB630" s="1291"/>
      <c r="BC630" s="1291"/>
      <c r="BD630" s="1291"/>
      <c r="BE630" s="1292"/>
      <c r="BF630" s="1289">
        <f t="shared" si="17"/>
        <v>0</v>
      </c>
      <c r="BG630" s="1289"/>
      <c r="BH630" s="1289"/>
      <c r="BI630" s="1289"/>
      <c r="BJ630" s="1289"/>
      <c r="BK630" s="1289">
        <f t="shared" si="18"/>
        <v>0</v>
      </c>
      <c r="BL630" s="1289"/>
      <c r="BM630" s="1289"/>
      <c r="BN630" s="1289"/>
      <c r="BO630" s="1289"/>
      <c r="BP630" s="1289">
        <f t="shared" si="19"/>
        <v>0</v>
      </c>
      <c r="BQ630" s="1289"/>
      <c r="BR630" s="1289"/>
      <c r="BS630" s="1289"/>
      <c r="BT630" s="1289"/>
      <c r="BU630" s="1289">
        <f t="shared" si="20"/>
        <v>0</v>
      </c>
      <c r="BV630" s="1289"/>
      <c r="BW630" s="1289"/>
      <c r="BX630" s="1289"/>
      <c r="BY630" s="1289"/>
      <c r="BZ630" s="1289">
        <f t="shared" si="21"/>
        <v>0</v>
      </c>
      <c r="CA630" s="1289"/>
      <c r="CB630" s="1289"/>
      <c r="CC630" s="1289"/>
      <c r="CD630" s="1289"/>
      <c r="CE630" s="58"/>
      <c r="CF630" s="58"/>
      <c r="CG630" s="58"/>
      <c r="CH630" s="58"/>
      <c r="CI630" s="58"/>
      <c r="CJ630" s="58"/>
      <c r="CK630" s="58"/>
      <c r="CL630" s="58"/>
      <c r="CM630" s="58"/>
      <c r="CN630" s="58"/>
      <c r="CO630" s="58"/>
      <c r="CP630" s="58"/>
      <c r="CQ630" s="58"/>
      <c r="CR630" s="58"/>
    </row>
    <row r="631" spans="1:96" ht="12.75">
      <c r="B631" s="1374" t="s">
        <v>283</v>
      </c>
      <c r="C631" s="1374"/>
      <c r="D631" s="1374"/>
      <c r="E631" s="1374"/>
      <c r="F631" s="1374"/>
      <c r="G631" s="1374"/>
      <c r="H631" s="1374"/>
      <c r="I631" s="1374"/>
      <c r="J631" s="1374"/>
      <c r="K631" s="1374"/>
      <c r="L631" s="1374"/>
      <c r="M631" s="1374"/>
      <c r="N631" s="1374"/>
      <c r="O631" s="1374"/>
      <c r="P631" s="1374"/>
      <c r="Q631" s="1374"/>
      <c r="R631" s="1374"/>
      <c r="S631" s="1374"/>
      <c r="T631" s="1374"/>
      <c r="U631" s="1374"/>
      <c r="V631" s="1374"/>
      <c r="W631" s="1374"/>
      <c r="X631" s="1374"/>
      <c r="Y631" s="1374"/>
      <c r="Z631" s="1374"/>
      <c r="AA631" s="1374"/>
      <c r="AB631" s="1374"/>
      <c r="AC631" s="1374"/>
      <c r="AD631" s="1374"/>
      <c r="AE631" s="1374"/>
      <c r="AF631" s="1374"/>
      <c r="AG631" s="1209">
        <f>8062299+2001730</f>
        <v>10064029</v>
      </c>
      <c r="AH631" s="1210"/>
      <c r="AI631" s="1210"/>
      <c r="AJ631" s="1210"/>
      <c r="AK631" s="1211"/>
      <c r="AM631" s="61"/>
      <c r="AN631" s="61"/>
      <c r="AO631" s="61"/>
      <c r="AP631" s="61"/>
      <c r="AQ631" s="61"/>
      <c r="AR631" s="61"/>
      <c r="AS631" s="61"/>
      <c r="AT631" s="61"/>
      <c r="AU631" s="61"/>
      <c r="AV631" s="61"/>
      <c r="AW631" s="61"/>
      <c r="AX631" s="61"/>
      <c r="AY631" s="61"/>
      <c r="AZ631" s="61"/>
      <c r="BA631" s="1290">
        <f t="shared" si="16"/>
        <v>0</v>
      </c>
      <c r="BB631" s="1291"/>
      <c r="BC631" s="1291"/>
      <c r="BD631" s="1291"/>
      <c r="BE631" s="1292"/>
      <c r="BF631" s="1289">
        <f t="shared" si="17"/>
        <v>0</v>
      </c>
      <c r="BG631" s="1289"/>
      <c r="BH631" s="1289"/>
      <c r="BI631" s="1289"/>
      <c r="BJ631" s="1289"/>
      <c r="BK631" s="1289">
        <f t="shared" si="18"/>
        <v>0</v>
      </c>
      <c r="BL631" s="1289"/>
      <c r="BM631" s="1289"/>
      <c r="BN631" s="1289"/>
      <c r="BO631" s="1289"/>
      <c r="BP631" s="1289">
        <f t="shared" si="19"/>
        <v>0</v>
      </c>
      <c r="BQ631" s="1289"/>
      <c r="BR631" s="1289"/>
      <c r="BS631" s="1289"/>
      <c r="BT631" s="1289"/>
      <c r="BU631" s="1289">
        <f t="shared" si="20"/>
        <v>0</v>
      </c>
      <c r="BV631" s="1289"/>
      <c r="BW631" s="1289"/>
      <c r="BX631" s="1289"/>
      <c r="BY631" s="1289"/>
      <c r="BZ631" s="1289">
        <f t="shared" si="21"/>
        <v>0</v>
      </c>
      <c r="CA631" s="1289"/>
      <c r="CB631" s="1289"/>
      <c r="CC631" s="1289"/>
      <c r="CD631" s="1289"/>
      <c r="CE631" s="58"/>
      <c r="CF631" s="58"/>
      <c r="CG631" s="58"/>
      <c r="CH631" s="58"/>
      <c r="CI631" s="58"/>
      <c r="CJ631" s="58"/>
      <c r="CK631" s="58"/>
      <c r="CL631" s="58"/>
      <c r="CM631" s="58"/>
      <c r="CN631" s="58"/>
      <c r="CO631" s="58"/>
      <c r="CP631" s="58"/>
      <c r="CQ631" s="58"/>
      <c r="CR631" s="58"/>
    </row>
    <row r="632" spans="1:96" ht="12.75">
      <c r="B632" s="1374" t="s">
        <v>284</v>
      </c>
      <c r="C632" s="1374"/>
      <c r="D632" s="1374"/>
      <c r="E632" s="1374"/>
      <c r="F632" s="1374"/>
      <c r="G632" s="1374"/>
      <c r="H632" s="1374"/>
      <c r="I632" s="1374"/>
      <c r="J632" s="1374"/>
      <c r="K632" s="1374"/>
      <c r="L632" s="1374"/>
      <c r="M632" s="1374"/>
      <c r="N632" s="1374"/>
      <c r="O632" s="1374"/>
      <c r="P632" s="1374"/>
      <c r="Q632" s="1374"/>
      <c r="R632" s="1374"/>
      <c r="S632" s="1374"/>
      <c r="T632" s="1374"/>
      <c r="U632" s="1374"/>
      <c r="V632" s="1374"/>
      <c r="W632" s="1374"/>
      <c r="X632" s="1374"/>
      <c r="Y632" s="1374"/>
      <c r="Z632" s="1374"/>
      <c r="AA632" s="1374"/>
      <c r="AB632" s="1374"/>
      <c r="AC632" s="1374"/>
      <c r="AD632" s="1374"/>
      <c r="AE632" s="1374"/>
      <c r="AF632" s="1374"/>
      <c r="AG632" s="1185">
        <f>AG630+AG631</f>
        <v>22293523</v>
      </c>
      <c r="AH632" s="1186"/>
      <c r="AI632" s="1186"/>
      <c r="AJ632" s="1186"/>
      <c r="AK632" s="1187"/>
      <c r="AM632" s="61"/>
      <c r="AN632" s="61"/>
      <c r="AO632" s="61"/>
      <c r="AP632" s="61"/>
      <c r="AQ632" s="61"/>
      <c r="AR632" s="61"/>
      <c r="AS632" s="61"/>
      <c r="AT632" s="61"/>
      <c r="AU632" s="61"/>
      <c r="AV632" s="61"/>
      <c r="AW632" s="61"/>
      <c r="AX632" s="61"/>
      <c r="AY632" s="61"/>
      <c r="AZ632" s="61"/>
      <c r="BA632" s="1290">
        <f t="shared" si="16"/>
        <v>0</v>
      </c>
      <c r="BB632" s="1291"/>
      <c r="BC632" s="1291"/>
      <c r="BD632" s="1291"/>
      <c r="BE632" s="1292"/>
      <c r="BF632" s="1289">
        <f t="shared" si="17"/>
        <v>0</v>
      </c>
      <c r="BG632" s="1289"/>
      <c r="BH632" s="1289"/>
      <c r="BI632" s="1289"/>
      <c r="BJ632" s="1289"/>
      <c r="BK632" s="1289">
        <f t="shared" si="18"/>
        <v>0</v>
      </c>
      <c r="BL632" s="1289"/>
      <c r="BM632" s="1289"/>
      <c r="BN632" s="1289"/>
      <c r="BO632" s="1289"/>
      <c r="BP632" s="1289">
        <f t="shared" si="19"/>
        <v>0</v>
      </c>
      <c r="BQ632" s="1289"/>
      <c r="BR632" s="1289"/>
      <c r="BS632" s="1289"/>
      <c r="BT632" s="1289"/>
      <c r="BU632" s="1289">
        <f t="shared" si="20"/>
        <v>0</v>
      </c>
      <c r="BV632" s="1289"/>
      <c r="BW632" s="1289"/>
      <c r="BX632" s="1289"/>
      <c r="BY632" s="1289"/>
      <c r="BZ632" s="1289">
        <f t="shared" si="21"/>
        <v>0</v>
      </c>
      <c r="CA632" s="1289"/>
      <c r="CB632" s="1289"/>
      <c r="CC632" s="1289"/>
      <c r="CD632" s="1289"/>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302">
        <f>SUM(BA623:BE632)</f>
        <v>0</v>
      </c>
      <c r="BB633" s="1303"/>
      <c r="BC633" s="1303"/>
      <c r="BD633" s="1303"/>
      <c r="BE633" s="1304"/>
      <c r="BF633" s="1302">
        <f>SUM(BF623:BJ632)</f>
        <v>0</v>
      </c>
      <c r="BG633" s="1303"/>
      <c r="BH633" s="1303"/>
      <c r="BI633" s="1303"/>
      <c r="BJ633" s="1304"/>
      <c r="BK633" s="1302">
        <f>SUM(BK623:BO632)</f>
        <v>0</v>
      </c>
      <c r="BL633" s="1303"/>
      <c r="BM633" s="1303"/>
      <c r="BN633" s="1303"/>
      <c r="BO633" s="1304"/>
      <c r="BP633" s="1302">
        <f>SUM(BP623:BT632)</f>
        <v>0</v>
      </c>
      <c r="BQ633" s="1303"/>
      <c r="BR633" s="1303"/>
      <c r="BS633" s="1303"/>
      <c r="BT633" s="1304"/>
      <c r="BU633" s="1302">
        <f>SUM(BU623:BY632)</f>
        <v>0</v>
      </c>
      <c r="BV633" s="1303"/>
      <c r="BW633" s="1303"/>
      <c r="BX633" s="1303"/>
      <c r="BY633" s="1304"/>
      <c r="BZ633" s="1302">
        <f>SUM(BZ623:CD632)</f>
        <v>0</v>
      </c>
      <c r="CA633" s="1303"/>
      <c r="CB633" s="1303"/>
      <c r="CC633" s="1303"/>
      <c r="CD633" s="1304"/>
      <c r="CE633" s="58"/>
      <c r="CF633" s="58"/>
      <c r="CG633" s="58"/>
      <c r="CH633" s="58"/>
      <c r="CI633" s="58"/>
      <c r="CJ633" s="58"/>
      <c r="CK633" s="58"/>
      <c r="CL633" s="58"/>
      <c r="CM633" s="58"/>
      <c r="CN633" s="58"/>
      <c r="CO633" s="58"/>
      <c r="CP633" s="58"/>
      <c r="CQ633" s="58"/>
      <c r="CR633" s="58"/>
    </row>
    <row r="634" spans="1:96" ht="12.75">
      <c r="A634" s="87" t="s">
        <v>119</v>
      </c>
      <c r="B634" s="12" t="s">
        <v>510</v>
      </c>
      <c r="G634" s="1182" t="str">
        <f>C618</f>
        <v>Pacific Western Bank</v>
      </c>
      <c r="H634" s="1182"/>
      <c r="I634" s="1182"/>
      <c r="J634" s="1182"/>
      <c r="K634" s="1182"/>
      <c r="L634" s="1182"/>
      <c r="M634" s="1182"/>
      <c r="N634" s="1182"/>
      <c r="O634" s="1182"/>
      <c r="P634" s="1182"/>
      <c r="Q634" s="1182"/>
      <c r="R634" s="1182"/>
      <c r="S634" s="14"/>
      <c r="T634" s="87" t="s">
        <v>120</v>
      </c>
      <c r="U634" s="12" t="s">
        <v>510</v>
      </c>
      <c r="Z634" s="1182" t="str">
        <f>C619</f>
        <v>City of Santa Rosa</v>
      </c>
      <c r="AA634" s="1182"/>
      <c r="AB634" s="1182"/>
      <c r="AC634" s="1182"/>
      <c r="AD634" s="1182"/>
      <c r="AE634" s="1182"/>
      <c r="AF634" s="1182"/>
      <c r="AG634" s="1182"/>
      <c r="AH634" s="1182"/>
      <c r="AI634" s="1182"/>
      <c r="AJ634" s="1182"/>
      <c r="AK634" s="1182"/>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2" t="s">
        <v>1735</v>
      </c>
      <c r="H635" s="1092"/>
      <c r="I635" s="1092"/>
      <c r="J635" s="1092"/>
      <c r="K635" s="1092"/>
      <c r="L635" s="1092"/>
      <c r="M635" s="1092"/>
      <c r="N635" s="1092"/>
      <c r="O635" s="1092"/>
      <c r="P635" s="1092"/>
      <c r="Q635" s="1092"/>
      <c r="R635" s="1092"/>
      <c r="S635" s="14"/>
      <c r="T635" s="35"/>
      <c r="U635" s="12" t="s">
        <v>92</v>
      </c>
      <c r="Z635" s="1092" t="s">
        <v>1745</v>
      </c>
      <c r="AA635" s="1092"/>
      <c r="AB635" s="1092"/>
      <c r="AC635" s="1092"/>
      <c r="AD635" s="1092"/>
      <c r="AE635" s="1092"/>
      <c r="AF635" s="1092"/>
      <c r="AG635" s="1092"/>
      <c r="AH635" s="1092"/>
      <c r="AI635" s="1092"/>
      <c r="AJ635" s="1092"/>
      <c r="AK635" s="1092"/>
      <c r="AM635" s="61"/>
      <c r="AN635" s="61"/>
      <c r="AO635" s="61"/>
      <c r="AP635" s="61"/>
      <c r="AQ635" s="61"/>
      <c r="AR635" s="61"/>
      <c r="AS635" s="61"/>
      <c r="AT635" s="61"/>
      <c r="AU635" s="61"/>
      <c r="AV635" s="61"/>
      <c r="AW635" s="61"/>
      <c r="AX635" s="61"/>
      <c r="AY635" s="61"/>
      <c r="AZ635" s="61"/>
      <c r="BA635" s="1302">
        <f>BA614+BA621+BA633</f>
        <v>0</v>
      </c>
      <c r="BB635" s="1303"/>
      <c r="BC635" s="1303"/>
      <c r="BD635" s="1303"/>
      <c r="BE635" s="1304"/>
      <c r="BF635" s="1302">
        <f>BF614+BF621+BF633</f>
        <v>4</v>
      </c>
      <c r="BG635" s="1303"/>
      <c r="BH635" s="1303"/>
      <c r="BI635" s="1303"/>
      <c r="BJ635" s="1304"/>
      <c r="BK635" s="1302">
        <f>BK614+BK621+BK633</f>
        <v>30</v>
      </c>
      <c r="BL635" s="1303"/>
      <c r="BM635" s="1303"/>
      <c r="BN635" s="1303"/>
      <c r="BO635" s="1304"/>
      <c r="BP635" s="1302">
        <f>BP614+BP621+BP633</f>
        <v>12</v>
      </c>
      <c r="BQ635" s="1303"/>
      <c r="BR635" s="1303"/>
      <c r="BS635" s="1303"/>
      <c r="BT635" s="1304"/>
      <c r="BU635" s="1302">
        <f>BU614+BU621+BU633</f>
        <v>0</v>
      </c>
      <c r="BV635" s="1303"/>
      <c r="BW635" s="1303"/>
      <c r="BX635" s="1303"/>
      <c r="BY635" s="1304"/>
      <c r="BZ635" s="1293">
        <f>BZ633+BZ621+BZ614</f>
        <v>0</v>
      </c>
      <c r="CA635" s="1300"/>
      <c r="CB635" s="1300"/>
      <c r="CC635" s="1300"/>
      <c r="CD635" s="1294"/>
      <c r="CE635" s="58"/>
      <c r="CF635" s="58"/>
      <c r="CG635" s="58"/>
      <c r="CH635" s="58"/>
      <c r="CI635" s="58"/>
      <c r="CJ635" s="58"/>
      <c r="CK635" s="58"/>
      <c r="CL635" s="58"/>
      <c r="CM635" s="58"/>
      <c r="CN635" s="58"/>
      <c r="CO635" s="58"/>
      <c r="CP635" s="58"/>
      <c r="CQ635" s="58"/>
      <c r="CR635" s="58"/>
    </row>
    <row r="636" spans="1:96" ht="12.75">
      <c r="A636" s="35"/>
      <c r="B636" s="12" t="s">
        <v>631</v>
      </c>
      <c r="G636" s="1092" t="s">
        <v>1736</v>
      </c>
      <c r="H636" s="1092"/>
      <c r="I636" s="1092"/>
      <c r="J636" s="1092"/>
      <c r="K636" s="1092"/>
      <c r="L636" s="1092"/>
      <c r="M636" s="1092"/>
      <c r="N636" s="1092"/>
      <c r="O636" s="1092"/>
      <c r="P636" s="1092"/>
      <c r="Q636" s="1092"/>
      <c r="R636" s="1092"/>
      <c r="S636" s="88"/>
      <c r="T636" s="35"/>
      <c r="U636" s="12" t="s">
        <v>631</v>
      </c>
      <c r="Z636" s="1098" t="s">
        <v>1718</v>
      </c>
      <c r="AA636" s="1098"/>
      <c r="AB636" s="1098"/>
      <c r="AC636" s="1098"/>
      <c r="AD636" s="1098"/>
      <c r="AE636" s="1098"/>
      <c r="AF636" s="1098"/>
      <c r="AG636" s="1098"/>
      <c r="AH636" s="1098"/>
      <c r="AI636" s="1098"/>
      <c r="AJ636" s="1098"/>
      <c r="AK636" s="1098"/>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2" t="s">
        <v>1737</v>
      </c>
      <c r="H637" s="1092"/>
      <c r="I637" s="1092"/>
      <c r="J637" s="1092"/>
      <c r="K637" s="1092"/>
      <c r="L637" s="1092"/>
      <c r="M637" s="1092"/>
      <c r="N637" s="1092"/>
      <c r="O637" s="1092"/>
      <c r="P637" s="1092"/>
      <c r="Q637" s="1092"/>
      <c r="R637" s="1092"/>
      <c r="S637" s="14"/>
      <c r="T637" s="35"/>
      <c r="U637" s="12" t="s">
        <v>19</v>
      </c>
      <c r="Z637" s="1098" t="s">
        <v>1746</v>
      </c>
      <c r="AA637" s="1098"/>
      <c r="AB637" s="1098"/>
      <c r="AC637" s="1098"/>
      <c r="AD637" s="1098"/>
      <c r="AE637" s="1098"/>
      <c r="AF637" s="1098"/>
      <c r="AG637" s="1098"/>
      <c r="AH637" s="1098"/>
      <c r="AI637" s="1098"/>
      <c r="AJ637" s="1098"/>
      <c r="AK637" s="1098"/>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00" t="s">
        <v>1738</v>
      </c>
      <c r="H638" s="1100"/>
      <c r="I638" s="1100"/>
      <c r="J638" s="1100"/>
      <c r="K638" s="1100"/>
      <c r="L638" s="1100"/>
      <c r="O638" s="140" t="s">
        <v>220</v>
      </c>
      <c r="P638" s="1113"/>
      <c r="Q638" s="1113"/>
      <c r="R638" s="1113"/>
      <c r="S638" s="16"/>
      <c r="T638" s="35"/>
      <c r="U638" s="12" t="s">
        <v>338</v>
      </c>
      <c r="Z638" s="1100" t="s">
        <v>1747</v>
      </c>
      <c r="AA638" s="1093"/>
      <c r="AB638" s="1093"/>
      <c r="AC638" s="1093"/>
      <c r="AD638" s="1093"/>
      <c r="AE638" s="1093"/>
      <c r="AH638" s="140" t="s">
        <v>220</v>
      </c>
      <c r="AI638" s="1113"/>
      <c r="AJ638" s="1113"/>
      <c r="AK638" s="1113"/>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2" t="s">
        <v>1739</v>
      </c>
      <c r="I639" s="1092"/>
      <c r="J639" s="1092"/>
      <c r="K639" s="1092"/>
      <c r="L639" s="1092"/>
      <c r="M639" s="1092"/>
      <c r="N639" s="1092"/>
      <c r="O639" s="1092"/>
      <c r="P639" s="1092"/>
      <c r="Q639" s="1092"/>
      <c r="R639" s="1092"/>
      <c r="S639" s="14"/>
      <c r="T639" s="35"/>
      <c r="U639" s="12" t="s">
        <v>20</v>
      </c>
      <c r="AA639" s="1092" t="s">
        <v>1744</v>
      </c>
      <c r="AB639" s="1092"/>
      <c r="AC639" s="1092"/>
      <c r="AD639" s="1092"/>
      <c r="AE639" s="1092"/>
      <c r="AF639" s="1092"/>
      <c r="AG639" s="1092"/>
      <c r="AH639" s="1092"/>
      <c r="AI639" s="1092"/>
      <c r="AJ639" s="1092"/>
      <c r="AK639" s="1092"/>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4" t="s">
        <v>592</v>
      </c>
      <c r="O640" s="1114"/>
      <c r="T640" s="35"/>
      <c r="U640" s="12" t="s">
        <v>22</v>
      </c>
      <c r="AG640" s="1114" t="s">
        <v>592</v>
      </c>
      <c r="AH640" s="1114"/>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82" t="str">
        <f>C620</f>
        <v>County Funds</v>
      </c>
      <c r="H642" s="1182"/>
      <c r="I642" s="1182"/>
      <c r="J642" s="1182"/>
      <c r="K642" s="1182"/>
      <c r="L642" s="1182"/>
      <c r="M642" s="1182"/>
      <c r="N642" s="1182"/>
      <c r="O642" s="1182"/>
      <c r="P642" s="1182"/>
      <c r="Q642" s="1182"/>
      <c r="R642" s="1182"/>
      <c r="T642" s="87" t="s">
        <v>632</v>
      </c>
      <c r="U642" s="12" t="s">
        <v>510</v>
      </c>
      <c r="Z642" s="1182" t="str">
        <f>C621</f>
        <v>Solar Tax Credit Equity</v>
      </c>
      <c r="AA642" s="1182"/>
      <c r="AB642" s="1182"/>
      <c r="AC642" s="1182"/>
      <c r="AD642" s="1182"/>
      <c r="AE642" s="1182"/>
      <c r="AF642" s="1182"/>
      <c r="AG642" s="1182"/>
      <c r="AH642" s="1182"/>
      <c r="AI642" s="1182"/>
      <c r="AJ642" s="1182"/>
      <c r="AK642" s="1182"/>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2" t="s">
        <v>1740</v>
      </c>
      <c r="H643" s="1092"/>
      <c r="I643" s="1092"/>
      <c r="J643" s="1092"/>
      <c r="K643" s="1092"/>
      <c r="L643" s="1092"/>
      <c r="M643" s="1092"/>
      <c r="N643" s="1092"/>
      <c r="O643" s="1092"/>
      <c r="P643" s="1092"/>
      <c r="Q643" s="1092"/>
      <c r="R643" s="1092"/>
      <c r="T643" s="35"/>
      <c r="U643" s="12" t="s">
        <v>92</v>
      </c>
      <c r="Z643" s="1092" t="s">
        <v>1681</v>
      </c>
      <c r="AA643" s="1092"/>
      <c r="AB643" s="1092"/>
      <c r="AC643" s="1092"/>
      <c r="AD643" s="1092"/>
      <c r="AE643" s="1092"/>
      <c r="AF643" s="1092"/>
      <c r="AG643" s="1092"/>
      <c r="AH643" s="1092"/>
      <c r="AI643" s="1092"/>
      <c r="AJ643" s="1092"/>
      <c r="AK643" s="1092"/>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098" t="s">
        <v>1741</v>
      </c>
      <c r="H644" s="1098"/>
      <c r="I644" s="1098"/>
      <c r="J644" s="1098"/>
      <c r="K644" s="1098"/>
      <c r="L644" s="1098"/>
      <c r="M644" s="1098"/>
      <c r="N644" s="1098"/>
      <c r="O644" s="1098"/>
      <c r="P644" s="1098"/>
      <c r="Q644" s="1098"/>
      <c r="R644" s="1098"/>
      <c r="T644" s="35"/>
      <c r="U644" s="12" t="s">
        <v>631</v>
      </c>
      <c r="Z644" s="1098" t="s">
        <v>1748</v>
      </c>
      <c r="AA644" s="1098"/>
      <c r="AB644" s="1098"/>
      <c r="AC644" s="1098"/>
      <c r="AD644" s="1098"/>
      <c r="AE644" s="1098"/>
      <c r="AF644" s="1098"/>
      <c r="AG644" s="1098"/>
      <c r="AH644" s="1098"/>
      <c r="AI644" s="1098"/>
      <c r="AJ644" s="1098"/>
      <c r="AK644" s="109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98" t="s">
        <v>1742</v>
      </c>
      <c r="H645" s="1098"/>
      <c r="I645" s="1098"/>
      <c r="J645" s="1098"/>
      <c r="K645" s="1098"/>
      <c r="L645" s="1098"/>
      <c r="M645" s="1098"/>
      <c r="N645" s="1098"/>
      <c r="O645" s="1098"/>
      <c r="P645" s="1098"/>
      <c r="Q645" s="1098"/>
      <c r="R645" s="1098"/>
      <c r="T645" s="35"/>
      <c r="U645" s="12" t="s">
        <v>19</v>
      </c>
      <c r="Z645" s="1098" t="s">
        <v>1683</v>
      </c>
      <c r="AA645" s="1098"/>
      <c r="AB645" s="1098"/>
      <c r="AC645" s="1098"/>
      <c r="AD645" s="1098"/>
      <c r="AE645" s="1098"/>
      <c r="AF645" s="1098"/>
      <c r="AG645" s="1098"/>
      <c r="AH645" s="1098"/>
      <c r="AI645" s="1098"/>
      <c r="AJ645" s="1098"/>
      <c r="AK645" s="1098"/>
      <c r="AM645" s="58"/>
      <c r="AN645" s="58"/>
      <c r="AO645" s="58"/>
      <c r="AP645" s="58"/>
      <c r="AQ645" s="58"/>
      <c r="AR645" s="58"/>
      <c r="AS645" s="58"/>
      <c r="AT645" s="58"/>
      <c r="AU645" s="58"/>
      <c r="AV645" s="58"/>
      <c r="AW645" s="58"/>
      <c r="AX645" s="58"/>
      <c r="AY645" s="58"/>
      <c r="AZ645" s="58"/>
      <c r="BA645" s="58"/>
      <c r="BB645" s="58"/>
      <c r="BC645" s="316" t="s">
        <v>1517</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0" t="s">
        <v>1743</v>
      </c>
      <c r="H646" s="1093"/>
      <c r="I646" s="1093"/>
      <c r="J646" s="1093"/>
      <c r="K646" s="1093"/>
      <c r="L646" s="1093"/>
      <c r="O646" s="140" t="s">
        <v>220</v>
      </c>
      <c r="P646" s="1113"/>
      <c r="Q646" s="1113"/>
      <c r="R646" s="1113"/>
      <c r="T646" s="35"/>
      <c r="U646" s="12" t="s">
        <v>338</v>
      </c>
      <c r="Z646" s="1100">
        <v>2165091342</v>
      </c>
      <c r="AA646" s="1100"/>
      <c r="AB646" s="1100"/>
      <c r="AC646" s="1100"/>
      <c r="AD646" s="1100"/>
      <c r="AE646" s="1100"/>
      <c r="AH646" s="140" t="s">
        <v>220</v>
      </c>
      <c r="AI646" s="1113"/>
      <c r="AJ646" s="1113"/>
      <c r="AK646" s="1113"/>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2" t="s">
        <v>1744</v>
      </c>
      <c r="I647" s="1092"/>
      <c r="J647" s="1092"/>
      <c r="K647" s="1092"/>
      <c r="L647" s="1092"/>
      <c r="M647" s="1092"/>
      <c r="N647" s="1092"/>
      <c r="O647" s="1092"/>
      <c r="P647" s="1092"/>
      <c r="Q647" s="1092"/>
      <c r="R647" s="1092"/>
      <c r="T647" s="35"/>
      <c r="U647" s="12" t="s">
        <v>20</v>
      </c>
      <c r="AA647" s="1092" t="s">
        <v>1749</v>
      </c>
      <c r="AB647" s="1092"/>
      <c r="AC647" s="1092"/>
      <c r="AD647" s="1092"/>
      <c r="AE647" s="1092"/>
      <c r="AF647" s="1092"/>
      <c r="AG647" s="1092"/>
      <c r="AH647" s="1092"/>
      <c r="AI647" s="1092"/>
      <c r="AJ647" s="1092"/>
      <c r="AK647" s="1092"/>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4" t="s">
        <v>592</v>
      </c>
      <c r="O648" s="1114"/>
      <c r="T648" s="35"/>
      <c r="U648" s="12" t="s">
        <v>22</v>
      </c>
      <c r="AG648" s="1114" t="s">
        <v>592</v>
      </c>
      <c r="AH648" s="1114"/>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2024</v>
      </c>
      <c r="AO649" s="58"/>
      <c r="AP649" s="58"/>
      <c r="AQ649" s="58"/>
      <c r="AR649" s="58"/>
      <c r="AS649" s="399"/>
      <c r="AT649" s="471" t="s">
        <v>995</v>
      </c>
      <c r="AU649" s="476" t="s">
        <v>996</v>
      </c>
      <c r="AV649" s="475" t="s">
        <v>997</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82" t="str">
        <f>C622</f>
        <v>NPLH</v>
      </c>
      <c r="H650" s="1182"/>
      <c r="I650" s="1182"/>
      <c r="J650" s="1182"/>
      <c r="K650" s="1182"/>
      <c r="L650" s="1182"/>
      <c r="M650" s="1182"/>
      <c r="N650" s="1182"/>
      <c r="O650" s="1182"/>
      <c r="P650" s="1182"/>
      <c r="Q650" s="1182"/>
      <c r="R650" s="1182"/>
      <c r="T650" s="87" t="s">
        <v>635</v>
      </c>
      <c r="U650" s="12" t="s">
        <v>510</v>
      </c>
      <c r="Z650" s="1182" t="str">
        <f>C623</f>
        <v>Other Permanent Soft Debt</v>
      </c>
      <c r="AA650" s="1182"/>
      <c r="AB650" s="1182"/>
      <c r="AC650" s="1182"/>
      <c r="AD650" s="1182"/>
      <c r="AE650" s="1182"/>
      <c r="AF650" s="1182"/>
      <c r="AG650" s="1182"/>
      <c r="AH650" s="1182"/>
      <c r="AI650" s="1182"/>
      <c r="AJ650" s="1182"/>
      <c r="AK650" s="1182"/>
      <c r="AM650" s="58"/>
      <c r="AN650" s="463">
        <f t="shared" si="22"/>
        <v>2430</v>
      </c>
      <c r="AO650" s="58"/>
      <c r="AP650" s="58"/>
      <c r="AQ650" s="58"/>
      <c r="AR650" s="58"/>
      <c r="AS650" s="399"/>
      <c r="AT650" s="473">
        <f t="shared" ref="AT650:AT674" si="23">G709</f>
        <v>4</v>
      </c>
      <c r="AU650" s="477">
        <f>AT650/$AT$675</f>
        <v>8.8888888888888892E-2</v>
      </c>
      <c r="AV650" s="478">
        <f t="shared" ref="AV650:AV674" si="24">IF(AU650=0," ",AU650*AD709)</f>
        <v>2.6666666666666668E-2</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2" t="s">
        <v>1781</v>
      </c>
      <c r="H651" s="1092"/>
      <c r="I651" s="1092"/>
      <c r="J651" s="1092"/>
      <c r="K651" s="1092"/>
      <c r="L651" s="1092"/>
      <c r="M651" s="1092"/>
      <c r="N651" s="1092"/>
      <c r="O651" s="1092"/>
      <c r="P651" s="1092"/>
      <c r="Q651" s="1092"/>
      <c r="R651" s="1092"/>
      <c r="T651" s="35"/>
      <c r="U651" s="12" t="s">
        <v>92</v>
      </c>
      <c r="Z651" s="1092"/>
      <c r="AA651" s="1092"/>
      <c r="AB651" s="1092"/>
      <c r="AC651" s="1092"/>
      <c r="AD651" s="1092"/>
      <c r="AE651" s="1092"/>
      <c r="AF651" s="1092"/>
      <c r="AG651" s="1092"/>
      <c r="AH651" s="1092"/>
      <c r="AI651" s="1092"/>
      <c r="AJ651" s="1092"/>
      <c r="AK651" s="1092"/>
      <c r="AM651" s="58"/>
      <c r="AN651" s="463">
        <f t="shared" si="22"/>
        <v>2430</v>
      </c>
      <c r="AO651" s="58"/>
      <c r="AP651" s="58"/>
      <c r="AQ651" s="58"/>
      <c r="AR651" s="58"/>
      <c r="AS651" s="399"/>
      <c r="AT651" s="474">
        <f t="shared" si="23"/>
        <v>6</v>
      </c>
      <c r="AU651" s="477">
        <f t="shared" ref="AU651:AU674" si="25">AT651/$AT$675</f>
        <v>0.13333333333333333</v>
      </c>
      <c r="AV651" s="478">
        <f t="shared" si="24"/>
        <v>0.04</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98" t="s">
        <v>1782</v>
      </c>
      <c r="H652" s="1098"/>
      <c r="I652" s="1098"/>
      <c r="J652" s="1098"/>
      <c r="K652" s="1098"/>
      <c r="L652" s="1098"/>
      <c r="M652" s="1098"/>
      <c r="N652" s="1098"/>
      <c r="O652" s="1098"/>
      <c r="P652" s="1098"/>
      <c r="Q652" s="1098"/>
      <c r="R652" s="1098"/>
      <c r="T652" s="35"/>
      <c r="U652" s="12" t="s">
        <v>631</v>
      </c>
      <c r="Z652" s="1092"/>
      <c r="AA652" s="1092"/>
      <c r="AB652" s="1092"/>
      <c r="AC652" s="1092"/>
      <c r="AD652" s="1092"/>
      <c r="AE652" s="1092"/>
      <c r="AF652" s="1092"/>
      <c r="AG652" s="1092"/>
      <c r="AH652" s="1092"/>
      <c r="AI652" s="1092"/>
      <c r="AJ652" s="1092"/>
      <c r="AK652" s="1092"/>
      <c r="AM652" s="58"/>
      <c r="AN652" s="463">
        <f t="shared" si="22"/>
        <v>2430</v>
      </c>
      <c r="AO652" s="58"/>
      <c r="AP652" s="58"/>
      <c r="AQ652" s="58"/>
      <c r="AR652" s="58"/>
      <c r="AS652" s="399"/>
      <c r="AT652" s="474">
        <f t="shared" si="23"/>
        <v>3</v>
      </c>
      <c r="AU652" s="477">
        <f t="shared" si="25"/>
        <v>6.6666666666666666E-2</v>
      </c>
      <c r="AV652" s="478">
        <f t="shared" si="24"/>
        <v>3.3333333333333333E-2</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8" t="s">
        <v>1783</v>
      </c>
      <c r="H653" s="1098"/>
      <c r="I653" s="1098"/>
      <c r="J653" s="1098"/>
      <c r="K653" s="1098"/>
      <c r="L653" s="1098"/>
      <c r="M653" s="1098"/>
      <c r="N653" s="1098"/>
      <c r="O653" s="1098"/>
      <c r="P653" s="1098"/>
      <c r="Q653" s="1098"/>
      <c r="R653" s="1098"/>
      <c r="T653" s="35"/>
      <c r="U653" s="12" t="s">
        <v>19</v>
      </c>
      <c r="Z653" s="1092"/>
      <c r="AA653" s="1092"/>
      <c r="AB653" s="1092"/>
      <c r="AC653" s="1092"/>
      <c r="AD653" s="1092"/>
      <c r="AE653" s="1092"/>
      <c r="AF653" s="1092"/>
      <c r="AG653" s="1092"/>
      <c r="AH653" s="1092"/>
      <c r="AI653" s="1092"/>
      <c r="AJ653" s="1092"/>
      <c r="AK653" s="1092"/>
      <c r="AM653" s="58"/>
      <c r="AN653" s="463">
        <f t="shared" si="22"/>
        <v>2808</v>
      </c>
      <c r="AO653" s="58"/>
      <c r="AP653" s="58"/>
      <c r="AQ653" s="58"/>
      <c r="AR653" s="58"/>
      <c r="AS653" s="399"/>
      <c r="AT653" s="474">
        <f t="shared" si="23"/>
        <v>20</v>
      </c>
      <c r="AU653" s="477">
        <f t="shared" si="25"/>
        <v>0.44444444444444442</v>
      </c>
      <c r="AV653" s="478">
        <f t="shared" si="24"/>
        <v>0.26666666666666666</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00" t="s">
        <v>1785</v>
      </c>
      <c r="H654" s="1100"/>
      <c r="I654" s="1100"/>
      <c r="J654" s="1100"/>
      <c r="K654" s="1100"/>
      <c r="L654" s="1100"/>
      <c r="O654" s="140" t="s">
        <v>220</v>
      </c>
      <c r="P654" s="1113"/>
      <c r="Q654" s="1113"/>
      <c r="R654" s="1113"/>
      <c r="T654" s="35"/>
      <c r="U654" s="12" t="s">
        <v>338</v>
      </c>
      <c r="Z654" s="1100"/>
      <c r="AA654" s="1093"/>
      <c r="AB654" s="1093"/>
      <c r="AC654" s="1093"/>
      <c r="AD654" s="1093"/>
      <c r="AE654" s="1093"/>
      <c r="AH654" s="140" t="s">
        <v>220</v>
      </c>
      <c r="AI654" s="1113"/>
      <c r="AJ654" s="1113"/>
      <c r="AK654" s="1113"/>
      <c r="AM654" s="58"/>
      <c r="AN654" s="463">
        <f t="shared" si="22"/>
        <v>2808</v>
      </c>
      <c r="AO654" s="58"/>
      <c r="AP654" s="58"/>
      <c r="AQ654" s="58"/>
      <c r="AR654" s="58"/>
      <c r="AS654" s="399"/>
      <c r="AT654" s="474">
        <f t="shared" si="23"/>
        <v>2</v>
      </c>
      <c r="AU654" s="477">
        <f t="shared" si="25"/>
        <v>4.4444444444444446E-2</v>
      </c>
      <c r="AV654" s="478">
        <f t="shared" si="24"/>
        <v>2.2222222222222223E-2</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2" t="s">
        <v>1784</v>
      </c>
      <c r="I655" s="1092"/>
      <c r="J655" s="1092"/>
      <c r="K655" s="1092"/>
      <c r="L655" s="1092"/>
      <c r="M655" s="1092"/>
      <c r="N655" s="1092"/>
      <c r="O655" s="1092"/>
      <c r="P655" s="1092"/>
      <c r="Q655" s="1092"/>
      <c r="R655" s="1092"/>
      <c r="T655" s="35"/>
      <c r="U655" s="12" t="s">
        <v>20</v>
      </c>
      <c r="AA655" s="1092"/>
      <c r="AB655" s="1092"/>
      <c r="AC655" s="1092"/>
      <c r="AD655" s="1092"/>
      <c r="AE655" s="1092"/>
      <c r="AF655" s="1092"/>
      <c r="AG655" s="1092"/>
      <c r="AH655" s="1092"/>
      <c r="AI655" s="1092"/>
      <c r="AJ655" s="1092"/>
      <c r="AK655" s="1092"/>
      <c r="AM655" s="58"/>
      <c r="AN655" s="463" t="str">
        <f t="shared" si="22"/>
        <v>N/A</v>
      </c>
      <c r="AO655" s="58"/>
      <c r="AP655" s="58"/>
      <c r="AQ655" s="58"/>
      <c r="AR655" s="58"/>
      <c r="AS655" s="399"/>
      <c r="AT655" s="474">
        <f t="shared" si="23"/>
        <v>10</v>
      </c>
      <c r="AU655" s="477">
        <f t="shared" si="25"/>
        <v>0.22222222222222221</v>
      </c>
      <c r="AV655" s="478">
        <f t="shared" si="24"/>
        <v>0.13333333333333333</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4" t="s">
        <v>723</v>
      </c>
      <c r="O656" s="1114"/>
      <c r="T656" s="35"/>
      <c r="U656" s="12" t="s">
        <v>22</v>
      </c>
      <c r="AG656" s="1114" t="s">
        <v>723</v>
      </c>
      <c r="AH656" s="1114"/>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82" t="str">
        <f>C624</f>
        <v>Developer Note - Danco Communities</v>
      </c>
      <c r="H658" s="1182"/>
      <c r="I658" s="1182"/>
      <c r="J658" s="1182"/>
      <c r="K658" s="1182"/>
      <c r="L658" s="1182"/>
      <c r="M658" s="1182"/>
      <c r="N658" s="1182"/>
      <c r="O658" s="1182"/>
      <c r="P658" s="1182"/>
      <c r="Q658" s="1182"/>
      <c r="R658" s="1182"/>
      <c r="T658" s="87" t="s">
        <v>502</v>
      </c>
      <c r="U658" s="12" t="s">
        <v>510</v>
      </c>
      <c r="Z658" s="1182">
        <f>C625</f>
        <v>0</v>
      </c>
      <c r="AA658" s="1182"/>
      <c r="AB658" s="1182"/>
      <c r="AC658" s="1182"/>
      <c r="AD658" s="1182"/>
      <c r="AE658" s="1182"/>
      <c r="AF658" s="1182"/>
      <c r="AG658" s="1182"/>
      <c r="AH658" s="1182"/>
      <c r="AI658" s="1182"/>
      <c r="AJ658" s="1182"/>
      <c r="AK658" s="1182"/>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2" t="s">
        <v>1648</v>
      </c>
      <c r="H659" s="1092"/>
      <c r="I659" s="1092"/>
      <c r="J659" s="1092"/>
      <c r="K659" s="1092"/>
      <c r="L659" s="1092"/>
      <c r="M659" s="1092"/>
      <c r="N659" s="1092"/>
      <c r="O659" s="1092"/>
      <c r="P659" s="1092"/>
      <c r="Q659" s="1092"/>
      <c r="R659" s="1092"/>
      <c r="T659" s="35"/>
      <c r="U659" s="12" t="s">
        <v>92</v>
      </c>
      <c r="Z659" s="1092"/>
      <c r="AA659" s="1092"/>
      <c r="AB659" s="1092"/>
      <c r="AC659" s="1092"/>
      <c r="AD659" s="1092"/>
      <c r="AE659" s="1092"/>
      <c r="AF659" s="1092"/>
      <c r="AG659" s="1092"/>
      <c r="AH659" s="1092"/>
      <c r="AI659" s="1092"/>
      <c r="AJ659" s="1092"/>
      <c r="AK659" s="1092"/>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92" t="s">
        <v>1659</v>
      </c>
      <c r="H660" s="1092"/>
      <c r="I660" s="1092"/>
      <c r="J660" s="1092"/>
      <c r="K660" s="1092"/>
      <c r="L660" s="1092"/>
      <c r="M660" s="1092"/>
      <c r="N660" s="1092"/>
      <c r="O660" s="1092"/>
      <c r="P660" s="1092"/>
      <c r="Q660" s="1092"/>
      <c r="R660" s="1092"/>
      <c r="T660" s="35"/>
      <c r="U660" s="12" t="s">
        <v>631</v>
      </c>
      <c r="Z660" s="1098"/>
      <c r="AA660" s="1098"/>
      <c r="AB660" s="1098"/>
      <c r="AC660" s="1098"/>
      <c r="AD660" s="1098"/>
      <c r="AE660" s="1098"/>
      <c r="AF660" s="1098"/>
      <c r="AG660" s="1098"/>
      <c r="AH660" s="1098"/>
      <c r="AI660" s="1098"/>
      <c r="AJ660" s="1098"/>
      <c r="AK660" s="1098"/>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2" t="s">
        <v>1651</v>
      </c>
      <c r="H661" s="1092"/>
      <c r="I661" s="1092"/>
      <c r="J661" s="1092"/>
      <c r="K661" s="1092"/>
      <c r="L661" s="1092"/>
      <c r="M661" s="1092"/>
      <c r="N661" s="1092"/>
      <c r="O661" s="1092"/>
      <c r="P661" s="1092"/>
      <c r="Q661" s="1092"/>
      <c r="R661" s="1092"/>
      <c r="T661" s="35"/>
      <c r="U661" s="12" t="s">
        <v>19</v>
      </c>
      <c r="Z661" s="1098"/>
      <c r="AA661" s="1098"/>
      <c r="AB661" s="1098"/>
      <c r="AC661" s="1098"/>
      <c r="AD661" s="1098"/>
      <c r="AE661" s="1098"/>
      <c r="AF661" s="1098"/>
      <c r="AG661" s="1098"/>
      <c r="AH661" s="1098"/>
      <c r="AI661" s="1098"/>
      <c r="AJ661" s="1098"/>
      <c r="AK661" s="1098"/>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00" t="s">
        <v>1652</v>
      </c>
      <c r="H662" s="1093"/>
      <c r="I662" s="1093"/>
      <c r="J662" s="1093"/>
      <c r="K662" s="1093"/>
      <c r="L662" s="1093"/>
      <c r="O662" s="140" t="s">
        <v>220</v>
      </c>
      <c r="P662" s="1113"/>
      <c r="Q662" s="1113"/>
      <c r="R662" s="1113"/>
      <c r="T662" s="35"/>
      <c r="U662" s="12" t="s">
        <v>338</v>
      </c>
      <c r="Z662" s="1093"/>
      <c r="AA662" s="1093"/>
      <c r="AB662" s="1093"/>
      <c r="AC662" s="1093"/>
      <c r="AD662" s="1093"/>
      <c r="AE662" s="1093"/>
      <c r="AH662" s="140" t="s">
        <v>220</v>
      </c>
      <c r="AI662" s="1113"/>
      <c r="AJ662" s="1113"/>
      <c r="AK662" s="1113"/>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2" t="s">
        <v>1734</v>
      </c>
      <c r="I663" s="1092"/>
      <c r="J663" s="1092"/>
      <c r="K663" s="1092"/>
      <c r="L663" s="1092"/>
      <c r="M663" s="1092"/>
      <c r="N663" s="1092"/>
      <c r="O663" s="1092"/>
      <c r="P663" s="1092"/>
      <c r="Q663" s="1092"/>
      <c r="R663" s="1092"/>
      <c r="T663" s="35"/>
      <c r="U663" s="12" t="s">
        <v>20</v>
      </c>
      <c r="AA663" s="1092"/>
      <c r="AB663" s="1092"/>
      <c r="AC663" s="1092"/>
      <c r="AD663" s="1092"/>
      <c r="AE663" s="1092"/>
      <c r="AF663" s="1092"/>
      <c r="AG663" s="1092"/>
      <c r="AH663" s="1092"/>
      <c r="AI663" s="1092"/>
      <c r="AJ663" s="1092"/>
      <c r="AK663" s="1092"/>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4" t="s">
        <v>592</v>
      </c>
      <c r="O664" s="1114"/>
      <c r="T664" s="35"/>
      <c r="U664" s="12" t="s">
        <v>22</v>
      </c>
      <c r="AG664" s="1114" t="s">
        <v>723</v>
      </c>
      <c r="AH664" s="1114"/>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82">
        <f>C626</f>
        <v>0</v>
      </c>
      <c r="H666" s="1182"/>
      <c r="I666" s="1182"/>
      <c r="J666" s="1182"/>
      <c r="K666" s="1182"/>
      <c r="L666" s="1182"/>
      <c r="M666" s="1182"/>
      <c r="N666" s="1182"/>
      <c r="O666" s="1182"/>
      <c r="P666" s="1182"/>
      <c r="Q666" s="1182"/>
      <c r="R666" s="1182"/>
      <c r="T666" s="87" t="s">
        <v>697</v>
      </c>
      <c r="U666" s="12" t="s">
        <v>510</v>
      </c>
      <c r="Z666" s="1182">
        <f>C627</f>
        <v>0</v>
      </c>
      <c r="AA666" s="1182"/>
      <c r="AB666" s="1182"/>
      <c r="AC666" s="1182"/>
      <c r="AD666" s="1182"/>
      <c r="AE666" s="1182"/>
      <c r="AF666" s="1182"/>
      <c r="AG666" s="1182"/>
      <c r="AH666" s="1182"/>
      <c r="AI666" s="1182"/>
      <c r="AJ666" s="1182"/>
      <c r="AK666" s="1182"/>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2"/>
      <c r="H667" s="1092"/>
      <c r="I667" s="1092"/>
      <c r="J667" s="1092"/>
      <c r="K667" s="1092"/>
      <c r="L667" s="1092"/>
      <c r="M667" s="1092"/>
      <c r="N667" s="1092"/>
      <c r="O667" s="1092"/>
      <c r="P667" s="1092"/>
      <c r="Q667" s="1092"/>
      <c r="R667" s="1092"/>
      <c r="T667" s="35"/>
      <c r="U667" s="12" t="s">
        <v>92</v>
      </c>
      <c r="Z667" s="1092"/>
      <c r="AA667" s="1092"/>
      <c r="AB667" s="1092"/>
      <c r="AC667" s="1092"/>
      <c r="AD667" s="1092"/>
      <c r="AE667" s="1092"/>
      <c r="AF667" s="1092"/>
      <c r="AG667" s="1092"/>
      <c r="AH667" s="1092"/>
      <c r="AI667" s="1092"/>
      <c r="AJ667" s="1092"/>
      <c r="AK667" s="1092"/>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92"/>
      <c r="H668" s="1092"/>
      <c r="I668" s="1092"/>
      <c r="J668" s="1092"/>
      <c r="K668" s="1092"/>
      <c r="L668" s="1092"/>
      <c r="M668" s="1092"/>
      <c r="N668" s="1092"/>
      <c r="O668" s="1092"/>
      <c r="P668" s="1092"/>
      <c r="Q668" s="1092"/>
      <c r="R668" s="1092"/>
      <c r="T668" s="35"/>
      <c r="U668" s="12" t="s">
        <v>631</v>
      </c>
      <c r="Z668" s="1098"/>
      <c r="AA668" s="1098"/>
      <c r="AB668" s="1098"/>
      <c r="AC668" s="1098"/>
      <c r="AD668" s="1098"/>
      <c r="AE668" s="1098"/>
      <c r="AF668" s="1098"/>
      <c r="AG668" s="1098"/>
      <c r="AH668" s="1098"/>
      <c r="AI668" s="1098"/>
      <c r="AJ668" s="1098"/>
      <c r="AK668" s="1098"/>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2"/>
      <c r="H669" s="1092"/>
      <c r="I669" s="1092"/>
      <c r="J669" s="1092"/>
      <c r="K669" s="1092"/>
      <c r="L669" s="1092"/>
      <c r="M669" s="1092"/>
      <c r="N669" s="1092"/>
      <c r="O669" s="1092"/>
      <c r="P669" s="1092"/>
      <c r="Q669" s="1092"/>
      <c r="R669" s="1092"/>
      <c r="T669" s="35"/>
      <c r="U669" s="12" t="s">
        <v>19</v>
      </c>
      <c r="Z669" s="1098"/>
      <c r="AA669" s="1098"/>
      <c r="AB669" s="1098"/>
      <c r="AC669" s="1098"/>
      <c r="AD669" s="1098"/>
      <c r="AE669" s="1098"/>
      <c r="AF669" s="1098"/>
      <c r="AG669" s="1098"/>
      <c r="AH669" s="1098"/>
      <c r="AI669" s="1098"/>
      <c r="AJ669" s="1098"/>
      <c r="AK669" s="1098"/>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093"/>
      <c r="H670" s="1093"/>
      <c r="I670" s="1093"/>
      <c r="J670" s="1093"/>
      <c r="K670" s="1093"/>
      <c r="L670" s="1093"/>
      <c r="O670" s="140" t="s">
        <v>220</v>
      </c>
      <c r="P670" s="1113"/>
      <c r="Q670" s="1113"/>
      <c r="R670" s="1113"/>
      <c r="T670" s="35"/>
      <c r="U670" s="12" t="s">
        <v>338</v>
      </c>
      <c r="Z670" s="1093"/>
      <c r="AA670" s="1093"/>
      <c r="AB670" s="1093"/>
      <c r="AC670" s="1093"/>
      <c r="AD670" s="1093"/>
      <c r="AE670" s="1093"/>
      <c r="AH670" s="140" t="s">
        <v>220</v>
      </c>
      <c r="AI670" s="1113"/>
      <c r="AJ670" s="1113"/>
      <c r="AK670" s="1113"/>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2"/>
      <c r="I671" s="1092"/>
      <c r="J671" s="1092"/>
      <c r="K671" s="1092"/>
      <c r="L671" s="1092"/>
      <c r="M671" s="1092"/>
      <c r="N671" s="1092"/>
      <c r="O671" s="1092"/>
      <c r="P671" s="1092"/>
      <c r="Q671" s="1092"/>
      <c r="R671" s="1092"/>
      <c r="T671" s="35"/>
      <c r="U671" s="12" t="s">
        <v>20</v>
      </c>
      <c r="AA671" s="1092"/>
      <c r="AB671" s="1092"/>
      <c r="AC671" s="1092"/>
      <c r="AD671" s="1092"/>
      <c r="AE671" s="1092"/>
      <c r="AF671" s="1092"/>
      <c r="AG671" s="1092"/>
      <c r="AH671" s="1092"/>
      <c r="AI671" s="1092"/>
      <c r="AJ671" s="1092"/>
      <c r="AK671" s="1092"/>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4" t="s">
        <v>723</v>
      </c>
      <c r="O672" s="1114"/>
      <c r="T672" s="35"/>
      <c r="U672" s="12" t="s">
        <v>22</v>
      </c>
      <c r="AG672" s="1114" t="s">
        <v>723</v>
      </c>
      <c r="AH672" s="1114"/>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82">
        <f>C628</f>
        <v>0</v>
      </c>
      <c r="H674" s="1182"/>
      <c r="I674" s="1182"/>
      <c r="J674" s="1182"/>
      <c r="K674" s="1182"/>
      <c r="L674" s="1182"/>
      <c r="M674" s="1182"/>
      <c r="N674" s="1182"/>
      <c r="O674" s="1182"/>
      <c r="P674" s="1182"/>
      <c r="Q674" s="1182"/>
      <c r="R674" s="1182"/>
      <c r="T674" s="87" t="s">
        <v>387</v>
      </c>
      <c r="U674" s="12" t="s">
        <v>510</v>
      </c>
      <c r="Z674" s="1182">
        <f>C629</f>
        <v>0</v>
      </c>
      <c r="AA674" s="1182"/>
      <c r="AB674" s="1182"/>
      <c r="AC674" s="1182"/>
      <c r="AD674" s="1182"/>
      <c r="AE674" s="1182"/>
      <c r="AF674" s="1182"/>
      <c r="AG674" s="1182"/>
      <c r="AH674" s="1182"/>
      <c r="AI674" s="1182"/>
      <c r="AJ674" s="1182"/>
      <c r="AK674" s="1182"/>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2"/>
      <c r="H675" s="1092"/>
      <c r="I675" s="1092"/>
      <c r="J675" s="1092"/>
      <c r="K675" s="1092"/>
      <c r="L675" s="1092"/>
      <c r="M675" s="1092"/>
      <c r="N675" s="1092"/>
      <c r="O675" s="1092"/>
      <c r="P675" s="1092"/>
      <c r="Q675" s="1092"/>
      <c r="R675" s="1092"/>
      <c r="T675" s="35"/>
      <c r="U675" s="12" t="s">
        <v>92</v>
      </c>
      <c r="Z675" s="1092"/>
      <c r="AA675" s="1092"/>
      <c r="AB675" s="1092"/>
      <c r="AC675" s="1092"/>
      <c r="AD675" s="1092"/>
      <c r="AE675" s="1092"/>
      <c r="AF675" s="1092"/>
      <c r="AG675" s="1092"/>
      <c r="AH675" s="1092"/>
      <c r="AI675" s="1092"/>
      <c r="AJ675" s="1092"/>
      <c r="AK675" s="1092"/>
      <c r="AM675" s="58"/>
      <c r="AN675" s="58"/>
      <c r="AO675" s="58"/>
      <c r="AP675" s="58"/>
      <c r="AQ675" s="58"/>
      <c r="AS675" s="470" t="s">
        <v>998</v>
      </c>
      <c r="AT675" s="479">
        <f>SUM(AT650:AT674)</f>
        <v>45</v>
      </c>
      <c r="AU675" s="480">
        <f>SUM(AU650:AU674)</f>
        <v>0.99999999999999989</v>
      </c>
      <c r="AV675" s="480">
        <f>SUM(AV650:AV674)</f>
        <v>0.52222222222222225</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92"/>
      <c r="H676" s="1092"/>
      <c r="I676" s="1092"/>
      <c r="J676" s="1092"/>
      <c r="K676" s="1092"/>
      <c r="L676" s="1092"/>
      <c r="M676" s="1092"/>
      <c r="N676" s="1092"/>
      <c r="O676" s="1092"/>
      <c r="P676" s="1092"/>
      <c r="Q676" s="1092"/>
      <c r="R676" s="1092"/>
      <c r="U676" s="12" t="s">
        <v>631</v>
      </c>
      <c r="Z676" s="1098"/>
      <c r="AA676" s="1098"/>
      <c r="AB676" s="1098"/>
      <c r="AC676" s="1098"/>
      <c r="AD676" s="1098"/>
      <c r="AE676" s="1098"/>
      <c r="AF676" s="1098"/>
      <c r="AG676" s="1098"/>
      <c r="AH676" s="1098"/>
      <c r="AI676" s="1098"/>
      <c r="AJ676" s="1098"/>
      <c r="AK676" s="1098"/>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2"/>
      <c r="H677" s="1092"/>
      <c r="I677" s="1092"/>
      <c r="J677" s="1092"/>
      <c r="K677" s="1092"/>
      <c r="L677" s="1092"/>
      <c r="M677" s="1092"/>
      <c r="N677" s="1092"/>
      <c r="O677" s="1092"/>
      <c r="P677" s="1092"/>
      <c r="Q677" s="1092"/>
      <c r="R677" s="1092"/>
      <c r="U677" s="12" t="s">
        <v>19</v>
      </c>
      <c r="Z677" s="1098"/>
      <c r="AA677" s="1098"/>
      <c r="AB677" s="1098"/>
      <c r="AC677" s="1098"/>
      <c r="AD677" s="1098"/>
      <c r="AE677" s="1098"/>
      <c r="AF677" s="1098"/>
      <c r="AG677" s="1098"/>
      <c r="AH677" s="1098"/>
      <c r="AI677" s="1098"/>
      <c r="AJ677" s="1098"/>
      <c r="AK677" s="1098"/>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093"/>
      <c r="H678" s="1093"/>
      <c r="I678" s="1093"/>
      <c r="J678" s="1093"/>
      <c r="K678" s="1093"/>
      <c r="L678" s="1093"/>
      <c r="O678" s="140" t="s">
        <v>220</v>
      </c>
      <c r="P678" s="1113"/>
      <c r="Q678" s="1113"/>
      <c r="R678" s="1113"/>
      <c r="U678" s="12" t="s">
        <v>338</v>
      </c>
      <c r="Z678" s="1093"/>
      <c r="AA678" s="1093"/>
      <c r="AB678" s="1093"/>
      <c r="AC678" s="1093"/>
      <c r="AD678" s="1093"/>
      <c r="AE678" s="1093"/>
      <c r="AH678" s="140" t="s">
        <v>220</v>
      </c>
      <c r="AI678" s="1113"/>
      <c r="AJ678" s="1113"/>
      <c r="AK678" s="1113"/>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2"/>
      <c r="I679" s="1092"/>
      <c r="J679" s="1092"/>
      <c r="K679" s="1092"/>
      <c r="L679" s="1092"/>
      <c r="M679" s="1092"/>
      <c r="N679" s="1092"/>
      <c r="O679" s="1092"/>
      <c r="P679" s="1092"/>
      <c r="Q679" s="1092"/>
      <c r="R679" s="1092"/>
      <c r="U679" s="12" t="s">
        <v>20</v>
      </c>
      <c r="AA679" s="1092"/>
      <c r="AB679" s="1092"/>
      <c r="AC679" s="1092"/>
      <c r="AD679" s="1092"/>
      <c r="AE679" s="1092"/>
      <c r="AF679" s="1092"/>
      <c r="AG679" s="1092"/>
      <c r="AH679" s="1092"/>
      <c r="AI679" s="1092"/>
      <c r="AJ679" s="1092"/>
      <c r="AK679" s="1092"/>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4" t="s">
        <v>723</v>
      </c>
      <c r="O680" s="1114"/>
      <c r="U680" s="12" t="s">
        <v>22</v>
      </c>
      <c r="AG680" s="1114" t="s">
        <v>723</v>
      </c>
      <c r="AH680" s="1114"/>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4" t="s">
        <v>592</v>
      </c>
      <c r="AF684" s="1114"/>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4" t="s">
        <v>723</v>
      </c>
      <c r="AF685" s="1114"/>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1">
        <v>43847</v>
      </c>
      <c r="AF686" s="1321"/>
      <c r="AG686" s="1321"/>
      <c r="AH686" s="1321"/>
      <c r="AI686" s="1321"/>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91">
        <v>43908</v>
      </c>
      <c r="AF687" s="1391"/>
      <c r="AG687" s="1391"/>
      <c r="AH687" s="1391"/>
      <c r="AI687" s="1391"/>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1">
        <v>43983</v>
      </c>
      <c r="AF689" s="1321"/>
      <c r="AG689" s="1321"/>
      <c r="AH689" s="1321"/>
      <c r="AI689" s="1321"/>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540">
        <v>0.59530000000000005</v>
      </c>
      <c r="AF690" s="1540"/>
      <c r="AG690" s="1540"/>
      <c r="AH690" s="1540"/>
      <c r="AI690" s="1540"/>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82" t="str">
        <f>H330</f>
        <v>California Municipal Finance Authority</v>
      </c>
      <c r="X691" s="1182"/>
      <c r="Y691" s="1182"/>
      <c r="Z691" s="1182"/>
      <c r="AA691" s="1182"/>
      <c r="AB691" s="1182"/>
      <c r="AC691" s="1182"/>
      <c r="AD691" s="1182"/>
      <c r="AE691" s="1182"/>
      <c r="AF691" s="1182"/>
      <c r="AG691" s="1182"/>
      <c r="AH691" s="1182"/>
      <c r="AI691" s="1182"/>
      <c r="AJ691" s="1182"/>
      <c r="AK691" s="1182"/>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4" t="s">
        <v>723</v>
      </c>
      <c r="AF693" s="1114"/>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2"/>
      <c r="X694" s="1092"/>
      <c r="Y694" s="1092"/>
      <c r="Z694" s="1092"/>
      <c r="AA694" s="1092"/>
      <c r="AB694" s="1092"/>
      <c r="AC694" s="1092"/>
      <c r="AD694" s="1092"/>
      <c r="AE694" s="1092"/>
      <c r="AF694" s="1092"/>
      <c r="AG694" s="1092"/>
      <c r="AH694" s="1092"/>
      <c r="AI694" s="1092"/>
      <c r="AJ694" s="1092"/>
      <c r="AK694" s="1092"/>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2"/>
      <c r="K695" s="1092"/>
      <c r="L695" s="1092"/>
      <c r="M695" s="1092"/>
      <c r="N695" s="1092"/>
      <c r="O695" s="1092"/>
      <c r="P695" s="1092"/>
      <c r="Q695" s="1092"/>
      <c r="R695" s="1092"/>
      <c r="S695" s="1092"/>
      <c r="T695" s="1092"/>
      <c r="U695" s="1092"/>
      <c r="V695" s="1092"/>
      <c r="W695" s="1092"/>
      <c r="X695" s="1092"/>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093"/>
      <c r="K696" s="1093"/>
      <c r="L696" s="1093"/>
      <c r="M696" s="1093"/>
      <c r="N696" s="1093"/>
      <c r="O696" s="1093"/>
      <c r="P696" s="7" t="s">
        <v>220</v>
      </c>
      <c r="Q696" s="7"/>
      <c r="R696" s="1113"/>
      <c r="S696" s="1113"/>
      <c r="T696" s="1113"/>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92" t="s">
        <v>329</v>
      </c>
      <c r="X697" s="1092"/>
      <c r="Y697" s="1092"/>
      <c r="Z697" s="1092"/>
      <c r="AA697" s="1092"/>
      <c r="AB697" s="1092"/>
      <c r="AC697" s="1092"/>
      <c r="AD697" s="1092"/>
      <c r="AE697" s="1092"/>
      <c r="AF697" s="1092"/>
      <c r="AG697" s="1092"/>
      <c r="AH697" s="1092"/>
      <c r="AI697" s="1092"/>
      <c r="AJ697" s="1092"/>
      <c r="AK697" s="1092"/>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2" t="s">
        <v>357</v>
      </c>
      <c r="F698" s="1092"/>
      <c r="G698" s="1092"/>
      <c r="H698" s="1092"/>
      <c r="I698" s="1092"/>
      <c r="J698" s="1092"/>
      <c r="K698" s="1092"/>
      <c r="L698" s="1092"/>
      <c r="M698" s="1092"/>
      <c r="N698" s="1092"/>
      <c r="O698" s="1092"/>
      <c r="P698" s="1092"/>
      <c r="Q698" s="1092"/>
      <c r="R698" s="1092"/>
      <c r="S698" s="1092"/>
      <c r="T698" s="1092"/>
      <c r="U698" s="1092"/>
      <c r="V698" s="1092"/>
      <c r="W698" s="1092"/>
      <c r="X698" s="1092"/>
      <c r="Y698" s="1092"/>
      <c r="Z698" s="1092"/>
      <c r="AA698" s="1092"/>
      <c r="AB698" s="1092"/>
      <c r="AC698" s="1092"/>
      <c r="AD698" s="1092"/>
      <c r="AE698" s="1092"/>
      <c r="AF698" s="1092"/>
      <c r="AG698" s="1092"/>
      <c r="AH698" s="1092"/>
      <c r="AI698" s="1092"/>
      <c r="AJ698" s="1092"/>
      <c r="AK698" s="1092"/>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271" t="s">
        <v>102</v>
      </c>
      <c r="B700" s="1271"/>
      <c r="C700" s="1271"/>
      <c r="D700" s="1271"/>
      <c r="E700" s="1271"/>
      <c r="F700" s="1271"/>
      <c r="G700" s="1271"/>
      <c r="H700" s="1271"/>
      <c r="I700" s="1271"/>
      <c r="J700" s="1271"/>
      <c r="K700" s="1271"/>
      <c r="L700" s="1271"/>
      <c r="M700" s="1271"/>
      <c r="N700" s="1271"/>
      <c r="O700" s="1271"/>
      <c r="P700" s="1271"/>
      <c r="Q700" s="1271"/>
      <c r="R700" s="1271"/>
      <c r="S700" s="1271"/>
      <c r="T700" s="1271"/>
      <c r="U700" s="1271"/>
      <c r="V700" s="1271"/>
      <c r="W700" s="1271"/>
      <c r="X700" s="1271"/>
      <c r="Y700" s="1271"/>
      <c r="Z700" s="1271"/>
      <c r="AA700" s="1271"/>
      <c r="AB700" s="1271"/>
      <c r="AC700" s="1271"/>
      <c r="AD700" s="1271"/>
      <c r="AE700" s="1271"/>
      <c r="AF700" s="1271"/>
      <c r="AG700" s="1271"/>
      <c r="AH700" s="1271"/>
      <c r="AI700" s="1271"/>
      <c r="AJ700" s="1271"/>
      <c r="AK700" s="1271"/>
      <c r="AL700" s="1271"/>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6"/>
      <c r="B701" s="976"/>
      <c r="C701" s="976"/>
      <c r="D701" s="976"/>
      <c r="E701" s="976"/>
      <c r="F701" s="976"/>
      <c r="G701" s="976"/>
      <c r="H701" s="976"/>
      <c r="I701" s="976"/>
      <c r="J701" s="976"/>
      <c r="K701" s="976"/>
      <c r="L701" s="976"/>
      <c r="M701" s="976"/>
      <c r="N701" s="976"/>
      <c r="O701" s="976"/>
      <c r="P701" s="976"/>
      <c r="Q701" s="976"/>
      <c r="R701" s="976"/>
      <c r="S701" s="976"/>
      <c r="T701" s="976"/>
      <c r="U701" s="976"/>
      <c r="V701" s="976"/>
      <c r="W701" s="976"/>
      <c r="X701" s="976"/>
      <c r="Y701" s="976"/>
      <c r="Z701" s="976"/>
      <c r="AA701" s="976"/>
      <c r="AB701" s="976"/>
      <c r="AC701" s="976"/>
      <c r="AD701" s="976"/>
      <c r="AE701" s="976"/>
      <c r="AF701" s="976"/>
      <c r="AG701" s="976"/>
      <c r="AH701" s="976"/>
      <c r="AI701" s="976"/>
      <c r="AJ701" s="976"/>
      <c r="AK701" s="976"/>
      <c r="AL701" s="976"/>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82" t="s">
        <v>421</v>
      </c>
      <c r="C705" s="1383"/>
      <c r="D705" s="1383"/>
      <c r="E705" s="1383"/>
      <c r="F705" s="1384"/>
      <c r="G705" s="1382" t="s">
        <v>302</v>
      </c>
      <c r="H705" s="1383"/>
      <c r="I705" s="1383"/>
      <c r="J705" s="1384"/>
      <c r="K705" s="1382" t="s">
        <v>492</v>
      </c>
      <c r="L705" s="1383"/>
      <c r="M705" s="1383"/>
      <c r="N705" s="1383"/>
      <c r="O705" s="1384"/>
      <c r="P705" s="1382" t="s">
        <v>303</v>
      </c>
      <c r="Q705" s="1383"/>
      <c r="R705" s="1383"/>
      <c r="S705" s="1383"/>
      <c r="T705" s="1384"/>
      <c r="U705" s="1382" t="s">
        <v>304</v>
      </c>
      <c r="V705" s="1383"/>
      <c r="W705" s="1383"/>
      <c r="X705" s="1384"/>
      <c r="Y705" s="1382" t="s">
        <v>305</v>
      </c>
      <c r="Z705" s="1383"/>
      <c r="AA705" s="1383"/>
      <c r="AB705" s="1383"/>
      <c r="AC705" s="1384"/>
      <c r="AD705" s="1382" t="s">
        <v>422</v>
      </c>
      <c r="AE705" s="1383"/>
      <c r="AF705" s="1383"/>
      <c r="AG705" s="1383"/>
      <c r="AH705" s="1384"/>
      <c r="AI705" s="1382" t="s">
        <v>698</v>
      </c>
      <c r="AJ705" s="1383"/>
      <c r="AK705" s="1384"/>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85"/>
      <c r="C706" s="1386"/>
      <c r="D706" s="1386"/>
      <c r="E706" s="1386"/>
      <c r="F706" s="1387"/>
      <c r="G706" s="1385"/>
      <c r="H706" s="1386"/>
      <c r="I706" s="1386"/>
      <c r="J706" s="1387"/>
      <c r="K706" s="1385"/>
      <c r="L706" s="1386"/>
      <c r="M706" s="1386"/>
      <c r="N706" s="1386"/>
      <c r="O706" s="1387"/>
      <c r="P706" s="1385"/>
      <c r="Q706" s="1386"/>
      <c r="R706" s="1386"/>
      <c r="S706" s="1386"/>
      <c r="T706" s="1387"/>
      <c r="U706" s="1385"/>
      <c r="V706" s="1386"/>
      <c r="W706" s="1386"/>
      <c r="X706" s="1387"/>
      <c r="Y706" s="1385"/>
      <c r="Z706" s="1386"/>
      <c r="AA706" s="1386"/>
      <c r="AB706" s="1386"/>
      <c r="AC706" s="1387"/>
      <c r="AD706" s="1385"/>
      <c r="AE706" s="1386"/>
      <c r="AF706" s="1386"/>
      <c r="AG706" s="1386"/>
      <c r="AH706" s="1387"/>
      <c r="AI706" s="1385"/>
      <c r="AJ706" s="1386"/>
      <c r="AK706" s="1387"/>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85"/>
      <c r="C707" s="1386"/>
      <c r="D707" s="1386"/>
      <c r="E707" s="1386"/>
      <c r="F707" s="1387"/>
      <c r="G707" s="1385"/>
      <c r="H707" s="1386"/>
      <c r="I707" s="1386"/>
      <c r="J707" s="1387"/>
      <c r="K707" s="1385"/>
      <c r="L707" s="1386"/>
      <c r="M707" s="1386"/>
      <c r="N707" s="1386"/>
      <c r="O707" s="1387"/>
      <c r="P707" s="1385"/>
      <c r="Q707" s="1386"/>
      <c r="R707" s="1386"/>
      <c r="S707" s="1386"/>
      <c r="T707" s="1387"/>
      <c r="U707" s="1385"/>
      <c r="V707" s="1386"/>
      <c r="W707" s="1386"/>
      <c r="X707" s="1387"/>
      <c r="Y707" s="1385"/>
      <c r="Z707" s="1386"/>
      <c r="AA707" s="1386"/>
      <c r="AB707" s="1386"/>
      <c r="AC707" s="1387"/>
      <c r="AD707" s="1385"/>
      <c r="AE707" s="1386"/>
      <c r="AF707" s="1386"/>
      <c r="AG707" s="1386"/>
      <c r="AH707" s="1387"/>
      <c r="AI707" s="1385"/>
      <c r="AJ707" s="1386"/>
      <c r="AK707" s="1387"/>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88"/>
      <c r="C708" s="1389"/>
      <c r="D708" s="1389"/>
      <c r="E708" s="1389"/>
      <c r="F708" s="1390"/>
      <c r="G708" s="1388"/>
      <c r="H708" s="1389"/>
      <c r="I708" s="1389"/>
      <c r="J708" s="1390"/>
      <c r="K708" s="1388"/>
      <c r="L708" s="1389"/>
      <c r="M708" s="1389"/>
      <c r="N708" s="1389"/>
      <c r="O708" s="1390"/>
      <c r="P708" s="1388"/>
      <c r="Q708" s="1389"/>
      <c r="R708" s="1389"/>
      <c r="S708" s="1389"/>
      <c r="T708" s="1390"/>
      <c r="U708" s="1388"/>
      <c r="V708" s="1389"/>
      <c r="W708" s="1389"/>
      <c r="X708" s="1390"/>
      <c r="Y708" s="1388"/>
      <c r="Z708" s="1389"/>
      <c r="AA708" s="1389"/>
      <c r="AB708" s="1389"/>
      <c r="AC708" s="1390"/>
      <c r="AD708" s="1388"/>
      <c r="AE708" s="1389"/>
      <c r="AF708" s="1389"/>
      <c r="AG708" s="1389"/>
      <c r="AH708" s="1390"/>
      <c r="AI708" s="1388"/>
      <c r="AJ708" s="1389"/>
      <c r="AK708" s="1390"/>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95" t="s">
        <v>348</v>
      </c>
      <c r="C709" s="1296"/>
      <c r="D709" s="1296"/>
      <c r="E709" s="1296"/>
      <c r="F709" s="1392"/>
      <c r="G709" s="1393">
        <v>4</v>
      </c>
      <c r="H709" s="1394"/>
      <c r="I709" s="1394"/>
      <c r="J709" s="1395"/>
      <c r="K709" s="1378">
        <v>602</v>
      </c>
      <c r="L709" s="1379"/>
      <c r="M709" s="1379"/>
      <c r="N709" s="1379"/>
      <c r="O709" s="1380"/>
      <c r="P709" s="1375">
        <f t="shared" ref="P709:P733" si="26">G709*K709</f>
        <v>2408</v>
      </c>
      <c r="Q709" s="1376"/>
      <c r="R709" s="1376"/>
      <c r="S709" s="1376"/>
      <c r="T709" s="1377"/>
      <c r="U709" s="1378">
        <v>5</v>
      </c>
      <c r="V709" s="1379"/>
      <c r="W709" s="1379"/>
      <c r="X709" s="1380"/>
      <c r="Y709" s="1375">
        <f>K709+U709</f>
        <v>607</v>
      </c>
      <c r="Z709" s="1376"/>
      <c r="AA709" s="1376"/>
      <c r="AB709" s="1376"/>
      <c r="AC709" s="1377"/>
      <c r="AD709" s="1247">
        <v>0.3</v>
      </c>
      <c r="AE709" s="1248"/>
      <c r="AF709" s="1248"/>
      <c r="AG709" s="1248"/>
      <c r="AH709" s="1249"/>
      <c r="AI709" s="1275">
        <f t="shared" ref="AI709:AI733" si="27">IF($AD709&gt;0,($Y709/$AN649), " ")</f>
        <v>0.29990118577075098</v>
      </c>
      <c r="AJ709" s="1276"/>
      <c r="AK709" s="1277"/>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95" t="s">
        <v>170</v>
      </c>
      <c r="C710" s="1296"/>
      <c r="D710" s="1296"/>
      <c r="E710" s="1296"/>
      <c r="F710" s="1392"/>
      <c r="G710" s="1393">
        <v>6</v>
      </c>
      <c r="H710" s="1394"/>
      <c r="I710" s="1394"/>
      <c r="J710" s="1395"/>
      <c r="K710" s="1378">
        <v>724</v>
      </c>
      <c r="L710" s="1379"/>
      <c r="M710" s="1379"/>
      <c r="N710" s="1379"/>
      <c r="O710" s="1380"/>
      <c r="P710" s="1375">
        <f t="shared" si="26"/>
        <v>4344</v>
      </c>
      <c r="Q710" s="1376"/>
      <c r="R710" s="1376"/>
      <c r="S710" s="1376"/>
      <c r="T710" s="1377"/>
      <c r="U710" s="1378">
        <v>5</v>
      </c>
      <c r="V710" s="1379"/>
      <c r="W710" s="1379"/>
      <c r="X710" s="1380"/>
      <c r="Y710" s="1375">
        <f t="shared" ref="Y710:Y733" si="28">K710+U710</f>
        <v>729</v>
      </c>
      <c r="Z710" s="1376"/>
      <c r="AA710" s="1376"/>
      <c r="AB710" s="1376"/>
      <c r="AC710" s="1377"/>
      <c r="AD710" s="1247">
        <v>0.3</v>
      </c>
      <c r="AE710" s="1248"/>
      <c r="AF710" s="1248"/>
      <c r="AG710" s="1248"/>
      <c r="AH710" s="1249"/>
      <c r="AI710" s="1275">
        <f t="shared" si="27"/>
        <v>0.3</v>
      </c>
      <c r="AJ710" s="1276"/>
      <c r="AK710" s="1277"/>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95" t="s">
        <v>170</v>
      </c>
      <c r="C711" s="1296"/>
      <c r="D711" s="1296"/>
      <c r="E711" s="1296"/>
      <c r="F711" s="1392"/>
      <c r="G711" s="1393">
        <v>3</v>
      </c>
      <c r="H711" s="1394"/>
      <c r="I711" s="1394"/>
      <c r="J711" s="1395"/>
      <c r="K711" s="1378">
        <v>1210</v>
      </c>
      <c r="L711" s="1379"/>
      <c r="M711" s="1379"/>
      <c r="N711" s="1379"/>
      <c r="O711" s="1380"/>
      <c r="P711" s="1375">
        <f t="shared" si="26"/>
        <v>3630</v>
      </c>
      <c r="Q711" s="1376"/>
      <c r="R711" s="1376"/>
      <c r="S711" s="1376"/>
      <c r="T711" s="1377"/>
      <c r="U711" s="1378">
        <v>5</v>
      </c>
      <c r="V711" s="1379"/>
      <c r="W711" s="1379"/>
      <c r="X711" s="1380"/>
      <c r="Y711" s="1375">
        <f t="shared" si="28"/>
        <v>1215</v>
      </c>
      <c r="Z711" s="1376"/>
      <c r="AA711" s="1376"/>
      <c r="AB711" s="1376"/>
      <c r="AC711" s="1377"/>
      <c r="AD711" s="1247">
        <v>0.5</v>
      </c>
      <c r="AE711" s="1248"/>
      <c r="AF711" s="1248"/>
      <c r="AG711" s="1248"/>
      <c r="AH711" s="1249"/>
      <c r="AI711" s="1275">
        <f t="shared" si="27"/>
        <v>0.5</v>
      </c>
      <c r="AJ711" s="1276"/>
      <c r="AK711" s="1277"/>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95" t="s">
        <v>170</v>
      </c>
      <c r="C712" s="1296"/>
      <c r="D712" s="1296"/>
      <c r="E712" s="1296"/>
      <c r="F712" s="1392"/>
      <c r="G712" s="1393">
        <v>20</v>
      </c>
      <c r="H712" s="1394"/>
      <c r="I712" s="1394"/>
      <c r="J712" s="1395"/>
      <c r="K712" s="1381">
        <v>1453</v>
      </c>
      <c r="L712" s="1381"/>
      <c r="M712" s="1381"/>
      <c r="N712" s="1381"/>
      <c r="O712" s="1381"/>
      <c r="P712" s="1141">
        <f t="shared" si="26"/>
        <v>29060</v>
      </c>
      <c r="Q712" s="1141"/>
      <c r="R712" s="1141"/>
      <c r="S712" s="1141"/>
      <c r="T712" s="1141"/>
      <c r="U712" s="1378">
        <v>5</v>
      </c>
      <c r="V712" s="1379"/>
      <c r="W712" s="1379"/>
      <c r="X712" s="1380"/>
      <c r="Y712" s="1141">
        <f t="shared" si="28"/>
        <v>1458</v>
      </c>
      <c r="Z712" s="1141"/>
      <c r="AA712" s="1141"/>
      <c r="AB712" s="1141"/>
      <c r="AC712" s="1141"/>
      <c r="AD712" s="1247">
        <v>0.6</v>
      </c>
      <c r="AE712" s="1248"/>
      <c r="AF712" s="1248"/>
      <c r="AG712" s="1248"/>
      <c r="AH712" s="1249"/>
      <c r="AI712" s="1275">
        <f t="shared" si="27"/>
        <v>0.6</v>
      </c>
      <c r="AJ712" s="1276"/>
      <c r="AK712" s="1277"/>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95" t="s">
        <v>171</v>
      </c>
      <c r="C713" s="1296"/>
      <c r="D713" s="1296"/>
      <c r="E713" s="1296"/>
      <c r="F713" s="1392"/>
      <c r="G713" s="1393">
        <v>2</v>
      </c>
      <c r="H713" s="1394"/>
      <c r="I713" s="1394"/>
      <c r="J713" s="1395"/>
      <c r="K713" s="1381">
        <v>1399</v>
      </c>
      <c r="L713" s="1381"/>
      <c r="M713" s="1381"/>
      <c r="N713" s="1381"/>
      <c r="O713" s="1381"/>
      <c r="P713" s="1141">
        <f t="shared" si="26"/>
        <v>2798</v>
      </c>
      <c r="Q713" s="1141"/>
      <c r="R713" s="1141"/>
      <c r="S713" s="1141"/>
      <c r="T713" s="1141"/>
      <c r="U713" s="1378">
        <v>5</v>
      </c>
      <c r="V713" s="1379"/>
      <c r="W713" s="1379"/>
      <c r="X713" s="1380"/>
      <c r="Y713" s="1141">
        <f t="shared" si="28"/>
        <v>1404</v>
      </c>
      <c r="Z713" s="1141"/>
      <c r="AA713" s="1141"/>
      <c r="AB713" s="1141"/>
      <c r="AC713" s="1141"/>
      <c r="AD713" s="1247">
        <v>0.5</v>
      </c>
      <c r="AE713" s="1248"/>
      <c r="AF713" s="1248"/>
      <c r="AG713" s="1248"/>
      <c r="AH713" s="1249"/>
      <c r="AI713" s="1275">
        <f t="shared" si="27"/>
        <v>0.5</v>
      </c>
      <c r="AJ713" s="1276"/>
      <c r="AK713" s="1277"/>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95" t="s">
        <v>171</v>
      </c>
      <c r="C714" s="1296"/>
      <c r="D714" s="1296"/>
      <c r="E714" s="1296"/>
      <c r="F714" s="1392"/>
      <c r="G714" s="1393">
        <v>10</v>
      </c>
      <c r="H714" s="1394"/>
      <c r="I714" s="1394"/>
      <c r="J714" s="1395"/>
      <c r="K714" s="1381">
        <v>1680</v>
      </c>
      <c r="L714" s="1381"/>
      <c r="M714" s="1381"/>
      <c r="N714" s="1381"/>
      <c r="O714" s="1381"/>
      <c r="P714" s="1141">
        <f t="shared" si="26"/>
        <v>16800</v>
      </c>
      <c r="Q714" s="1141"/>
      <c r="R714" s="1141"/>
      <c r="S714" s="1141"/>
      <c r="T714" s="1141"/>
      <c r="U714" s="1378">
        <v>5</v>
      </c>
      <c r="V714" s="1379"/>
      <c r="W714" s="1379"/>
      <c r="X714" s="1380"/>
      <c r="Y714" s="1141">
        <f t="shared" si="28"/>
        <v>1685</v>
      </c>
      <c r="Z714" s="1141"/>
      <c r="AA714" s="1141"/>
      <c r="AB714" s="1141"/>
      <c r="AC714" s="1141"/>
      <c r="AD714" s="1247">
        <v>0.6</v>
      </c>
      <c r="AE714" s="1248"/>
      <c r="AF714" s="1248"/>
      <c r="AG714" s="1248"/>
      <c r="AH714" s="1249"/>
      <c r="AI714" s="1275">
        <f t="shared" si="27"/>
        <v>0.60007122507122512</v>
      </c>
      <c r="AJ714" s="1276"/>
      <c r="AK714" s="1277"/>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95"/>
      <c r="C715" s="1296"/>
      <c r="D715" s="1296"/>
      <c r="E715" s="1296"/>
      <c r="F715" s="1392"/>
      <c r="G715" s="1393"/>
      <c r="H715" s="1394"/>
      <c r="I715" s="1394"/>
      <c r="J715" s="1395"/>
      <c r="K715" s="1381"/>
      <c r="L715" s="1381"/>
      <c r="M715" s="1381"/>
      <c r="N715" s="1381"/>
      <c r="O715" s="1381"/>
      <c r="P715" s="1141">
        <f t="shared" si="26"/>
        <v>0</v>
      </c>
      <c r="Q715" s="1141"/>
      <c r="R715" s="1141"/>
      <c r="S715" s="1141"/>
      <c r="T715" s="1141"/>
      <c r="U715" s="1378"/>
      <c r="V715" s="1379"/>
      <c r="W715" s="1379"/>
      <c r="X715" s="1380"/>
      <c r="Y715" s="1141">
        <f t="shared" si="28"/>
        <v>0</v>
      </c>
      <c r="Z715" s="1141"/>
      <c r="AA715" s="1141"/>
      <c r="AB715" s="1141"/>
      <c r="AC715" s="1141"/>
      <c r="AD715" s="1247"/>
      <c r="AE715" s="1248"/>
      <c r="AF715" s="1248"/>
      <c r="AG715" s="1248"/>
      <c r="AH715" s="1249"/>
      <c r="AI715" s="1275" t="str">
        <f t="shared" si="27"/>
        <v xml:space="preserve"> </v>
      </c>
      <c r="AJ715" s="1276"/>
      <c r="AK715" s="1277"/>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95"/>
      <c r="C716" s="1296"/>
      <c r="D716" s="1296"/>
      <c r="E716" s="1296"/>
      <c r="F716" s="1392"/>
      <c r="G716" s="1393"/>
      <c r="H716" s="1394"/>
      <c r="I716" s="1394"/>
      <c r="J716" s="1395"/>
      <c r="K716" s="1381"/>
      <c r="L716" s="1381"/>
      <c r="M716" s="1381"/>
      <c r="N716" s="1381"/>
      <c r="O716" s="1381"/>
      <c r="P716" s="1141">
        <f t="shared" si="26"/>
        <v>0</v>
      </c>
      <c r="Q716" s="1141"/>
      <c r="R716" s="1141"/>
      <c r="S716" s="1141"/>
      <c r="T716" s="1141"/>
      <c r="U716" s="1378"/>
      <c r="V716" s="1379"/>
      <c r="W716" s="1379"/>
      <c r="X716" s="1380"/>
      <c r="Y716" s="1141">
        <f t="shared" si="28"/>
        <v>0</v>
      </c>
      <c r="Z716" s="1141"/>
      <c r="AA716" s="1141"/>
      <c r="AB716" s="1141"/>
      <c r="AC716" s="1141"/>
      <c r="AD716" s="1247"/>
      <c r="AE716" s="1248"/>
      <c r="AF716" s="1248"/>
      <c r="AG716" s="1248"/>
      <c r="AH716" s="1249"/>
      <c r="AI716" s="1275" t="str">
        <f t="shared" si="27"/>
        <v xml:space="preserve"> </v>
      </c>
      <c r="AJ716" s="1276"/>
      <c r="AK716" s="1277"/>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95"/>
      <c r="C717" s="1296"/>
      <c r="D717" s="1296"/>
      <c r="E717" s="1296"/>
      <c r="F717" s="1392"/>
      <c r="G717" s="1393"/>
      <c r="H717" s="1394"/>
      <c r="I717" s="1394"/>
      <c r="J717" s="1395"/>
      <c r="K717" s="1381"/>
      <c r="L717" s="1381"/>
      <c r="M717" s="1381"/>
      <c r="N717" s="1381"/>
      <c r="O717" s="1381"/>
      <c r="P717" s="1141">
        <f t="shared" si="26"/>
        <v>0</v>
      </c>
      <c r="Q717" s="1141"/>
      <c r="R717" s="1141"/>
      <c r="S717" s="1141"/>
      <c r="T717" s="1141"/>
      <c r="U717" s="1378"/>
      <c r="V717" s="1379"/>
      <c r="W717" s="1379"/>
      <c r="X717" s="1380"/>
      <c r="Y717" s="1141">
        <f t="shared" si="28"/>
        <v>0</v>
      </c>
      <c r="Z717" s="1141"/>
      <c r="AA717" s="1141"/>
      <c r="AB717" s="1141"/>
      <c r="AC717" s="1141"/>
      <c r="AD717" s="1247"/>
      <c r="AE717" s="1248"/>
      <c r="AF717" s="1248"/>
      <c r="AG717" s="1248"/>
      <c r="AH717" s="1249"/>
      <c r="AI717" s="1275" t="str">
        <f t="shared" si="27"/>
        <v xml:space="preserve"> </v>
      </c>
      <c r="AJ717" s="1276"/>
      <c r="AK717" s="1277"/>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95"/>
      <c r="C718" s="1296"/>
      <c r="D718" s="1296"/>
      <c r="E718" s="1296"/>
      <c r="F718" s="1392"/>
      <c r="G718" s="1393"/>
      <c r="H718" s="1394"/>
      <c r="I718" s="1394"/>
      <c r="J718" s="1395"/>
      <c r="K718" s="1538"/>
      <c r="L718" s="1538"/>
      <c r="M718" s="1538"/>
      <c r="N718" s="1538"/>
      <c r="O718" s="1538"/>
      <c r="P718" s="1539">
        <f t="shared" si="26"/>
        <v>0</v>
      </c>
      <c r="Q718" s="1539"/>
      <c r="R718" s="1539"/>
      <c r="S718" s="1539"/>
      <c r="T718" s="1539"/>
      <c r="U718" s="1378"/>
      <c r="V718" s="1379"/>
      <c r="W718" s="1379"/>
      <c r="X718" s="1380"/>
      <c r="Y718" s="1539">
        <f t="shared" si="28"/>
        <v>0</v>
      </c>
      <c r="Z718" s="1539"/>
      <c r="AA718" s="1539"/>
      <c r="AB718" s="1539"/>
      <c r="AC718" s="1539"/>
      <c r="AD718" s="1247"/>
      <c r="AE718" s="1248"/>
      <c r="AF718" s="1248"/>
      <c r="AG718" s="1248"/>
      <c r="AH718" s="1249"/>
      <c r="AI718" s="1275" t="str">
        <f t="shared" si="27"/>
        <v xml:space="preserve"> </v>
      </c>
      <c r="AJ718" s="1276"/>
      <c r="AK718" s="1277"/>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95"/>
      <c r="C719" s="1296"/>
      <c r="D719" s="1296"/>
      <c r="E719" s="1296"/>
      <c r="F719" s="1392"/>
      <c r="G719" s="1393"/>
      <c r="H719" s="1394"/>
      <c r="I719" s="1394"/>
      <c r="J719" s="1395"/>
      <c r="K719" s="1381"/>
      <c r="L719" s="1381"/>
      <c r="M719" s="1381"/>
      <c r="N719" s="1381"/>
      <c r="O719" s="1381"/>
      <c r="P719" s="1141">
        <f t="shared" si="26"/>
        <v>0</v>
      </c>
      <c r="Q719" s="1141"/>
      <c r="R719" s="1141"/>
      <c r="S719" s="1141"/>
      <c r="T719" s="1141"/>
      <c r="U719" s="1378"/>
      <c r="V719" s="1379"/>
      <c r="W719" s="1379"/>
      <c r="X719" s="1380"/>
      <c r="Y719" s="1141">
        <f t="shared" si="28"/>
        <v>0</v>
      </c>
      <c r="Z719" s="1141"/>
      <c r="AA719" s="1141"/>
      <c r="AB719" s="1141"/>
      <c r="AC719" s="1141"/>
      <c r="AD719" s="1247"/>
      <c r="AE719" s="1248"/>
      <c r="AF719" s="1248"/>
      <c r="AG719" s="1248"/>
      <c r="AH719" s="1249"/>
      <c r="AI719" s="1275" t="str">
        <f t="shared" si="27"/>
        <v xml:space="preserve"> </v>
      </c>
      <c r="AJ719" s="1276"/>
      <c r="AK719" s="1277"/>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95"/>
      <c r="C720" s="1296"/>
      <c r="D720" s="1296"/>
      <c r="E720" s="1296"/>
      <c r="F720" s="1392"/>
      <c r="G720" s="1393"/>
      <c r="H720" s="1394"/>
      <c r="I720" s="1394"/>
      <c r="J720" s="1395"/>
      <c r="K720" s="1381"/>
      <c r="L720" s="1381"/>
      <c r="M720" s="1381"/>
      <c r="N720" s="1381"/>
      <c r="O720" s="1381"/>
      <c r="P720" s="1141">
        <f t="shared" si="26"/>
        <v>0</v>
      </c>
      <c r="Q720" s="1141"/>
      <c r="R720" s="1141"/>
      <c r="S720" s="1141"/>
      <c r="T720" s="1141"/>
      <c r="U720" s="1378">
        <v>0</v>
      </c>
      <c r="V720" s="1379"/>
      <c r="W720" s="1379"/>
      <c r="X720" s="1380"/>
      <c r="Y720" s="1141">
        <f t="shared" si="28"/>
        <v>0</v>
      </c>
      <c r="Z720" s="1141"/>
      <c r="AA720" s="1141"/>
      <c r="AB720" s="1141"/>
      <c r="AC720" s="1141"/>
      <c r="AD720" s="1247">
        <v>0</v>
      </c>
      <c r="AE720" s="1248"/>
      <c r="AF720" s="1248"/>
      <c r="AG720" s="1248"/>
      <c r="AH720" s="1249"/>
      <c r="AI720" s="1275" t="str">
        <f t="shared" si="27"/>
        <v xml:space="preserve"> </v>
      </c>
      <c r="AJ720" s="1276"/>
      <c r="AK720" s="1277"/>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95"/>
      <c r="C721" s="1296"/>
      <c r="D721" s="1296"/>
      <c r="E721" s="1296"/>
      <c r="F721" s="1392"/>
      <c r="G721" s="1393"/>
      <c r="H721" s="1394"/>
      <c r="I721" s="1394"/>
      <c r="J721" s="1395"/>
      <c r="K721" s="1381"/>
      <c r="L721" s="1381"/>
      <c r="M721" s="1381"/>
      <c r="N721" s="1381"/>
      <c r="O721" s="1381"/>
      <c r="P721" s="1141">
        <f t="shared" si="26"/>
        <v>0</v>
      </c>
      <c r="Q721" s="1141"/>
      <c r="R721" s="1141"/>
      <c r="S721" s="1141"/>
      <c r="T721" s="1141"/>
      <c r="U721" s="1378">
        <v>0</v>
      </c>
      <c r="V721" s="1379"/>
      <c r="W721" s="1379"/>
      <c r="X721" s="1380"/>
      <c r="Y721" s="1141">
        <f t="shared" si="28"/>
        <v>0</v>
      </c>
      <c r="Z721" s="1141"/>
      <c r="AA721" s="1141"/>
      <c r="AB721" s="1141"/>
      <c r="AC721" s="1141"/>
      <c r="AD721" s="1247">
        <v>0</v>
      </c>
      <c r="AE721" s="1248"/>
      <c r="AF721" s="1248"/>
      <c r="AG721" s="1248"/>
      <c r="AH721" s="1249"/>
      <c r="AI721" s="1275" t="str">
        <f t="shared" si="27"/>
        <v xml:space="preserve"> </v>
      </c>
      <c r="AJ721" s="1276"/>
      <c r="AK721" s="1277"/>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95"/>
      <c r="C722" s="1296"/>
      <c r="D722" s="1296"/>
      <c r="E722" s="1296"/>
      <c r="F722" s="1392"/>
      <c r="G722" s="1393"/>
      <c r="H722" s="1394"/>
      <c r="I722" s="1394"/>
      <c r="J722" s="1395"/>
      <c r="K722" s="1381"/>
      <c r="L722" s="1381"/>
      <c r="M722" s="1381"/>
      <c r="N722" s="1381"/>
      <c r="O722" s="1381"/>
      <c r="P722" s="1141">
        <f t="shared" si="26"/>
        <v>0</v>
      </c>
      <c r="Q722" s="1141"/>
      <c r="R722" s="1141"/>
      <c r="S722" s="1141"/>
      <c r="T722" s="1141"/>
      <c r="U722" s="1378">
        <v>0</v>
      </c>
      <c r="V722" s="1379"/>
      <c r="W722" s="1379"/>
      <c r="X722" s="1380"/>
      <c r="Y722" s="1141">
        <f t="shared" si="28"/>
        <v>0</v>
      </c>
      <c r="Z722" s="1141"/>
      <c r="AA722" s="1141"/>
      <c r="AB722" s="1141"/>
      <c r="AC722" s="1141"/>
      <c r="AD722" s="1247">
        <v>0</v>
      </c>
      <c r="AE722" s="1248"/>
      <c r="AF722" s="1248"/>
      <c r="AG722" s="1248"/>
      <c r="AH722" s="1249"/>
      <c r="AI722" s="1275" t="str">
        <f t="shared" si="27"/>
        <v xml:space="preserve"> </v>
      </c>
      <c r="AJ722" s="1276"/>
      <c r="AK722" s="1277"/>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95"/>
      <c r="C723" s="1296"/>
      <c r="D723" s="1296"/>
      <c r="E723" s="1296"/>
      <c r="F723" s="1392"/>
      <c r="G723" s="1393"/>
      <c r="H723" s="1394"/>
      <c r="I723" s="1394"/>
      <c r="J723" s="1395"/>
      <c r="K723" s="1381"/>
      <c r="L723" s="1381"/>
      <c r="M723" s="1381"/>
      <c r="N723" s="1381"/>
      <c r="O723" s="1381"/>
      <c r="P723" s="1141">
        <f t="shared" si="26"/>
        <v>0</v>
      </c>
      <c r="Q723" s="1141"/>
      <c r="R723" s="1141"/>
      <c r="S723" s="1141"/>
      <c r="T723" s="1141"/>
      <c r="U723" s="1378">
        <v>0</v>
      </c>
      <c r="V723" s="1379"/>
      <c r="W723" s="1379"/>
      <c r="X723" s="1380"/>
      <c r="Y723" s="1141">
        <f t="shared" si="28"/>
        <v>0</v>
      </c>
      <c r="Z723" s="1141"/>
      <c r="AA723" s="1141"/>
      <c r="AB723" s="1141"/>
      <c r="AC723" s="1141"/>
      <c r="AD723" s="1247">
        <v>0</v>
      </c>
      <c r="AE723" s="1248"/>
      <c r="AF723" s="1248"/>
      <c r="AG723" s="1248"/>
      <c r="AH723" s="1249"/>
      <c r="AI723" s="1275" t="str">
        <f t="shared" si="27"/>
        <v xml:space="preserve"> </v>
      </c>
      <c r="AJ723" s="1276"/>
      <c r="AK723" s="1277"/>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95"/>
      <c r="C724" s="1296"/>
      <c r="D724" s="1296"/>
      <c r="E724" s="1296"/>
      <c r="F724" s="1392"/>
      <c r="G724" s="1393"/>
      <c r="H724" s="1394"/>
      <c r="I724" s="1394"/>
      <c r="J724" s="1395"/>
      <c r="K724" s="1381"/>
      <c r="L724" s="1381"/>
      <c r="M724" s="1381"/>
      <c r="N724" s="1381"/>
      <c r="O724" s="1381"/>
      <c r="P724" s="1141">
        <f t="shared" si="26"/>
        <v>0</v>
      </c>
      <c r="Q724" s="1141"/>
      <c r="R724" s="1141"/>
      <c r="S724" s="1141"/>
      <c r="T724" s="1141"/>
      <c r="U724" s="1378">
        <v>0</v>
      </c>
      <c r="V724" s="1379"/>
      <c r="W724" s="1379"/>
      <c r="X724" s="1380"/>
      <c r="Y724" s="1141">
        <f>K724+U724</f>
        <v>0</v>
      </c>
      <c r="Z724" s="1141"/>
      <c r="AA724" s="1141"/>
      <c r="AB724" s="1141"/>
      <c r="AC724" s="1141"/>
      <c r="AD724" s="1247">
        <v>0</v>
      </c>
      <c r="AE724" s="1248"/>
      <c r="AF724" s="1248"/>
      <c r="AG724" s="1248"/>
      <c r="AH724" s="1249"/>
      <c r="AI724" s="1275" t="str">
        <f t="shared" si="27"/>
        <v xml:space="preserve"> </v>
      </c>
      <c r="AJ724" s="1276"/>
      <c r="AK724" s="1277"/>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95"/>
      <c r="C725" s="1296"/>
      <c r="D725" s="1296"/>
      <c r="E725" s="1296"/>
      <c r="F725" s="1392"/>
      <c r="G725" s="1393"/>
      <c r="H725" s="1394"/>
      <c r="I725" s="1394"/>
      <c r="J725" s="1395"/>
      <c r="K725" s="1381"/>
      <c r="L725" s="1381"/>
      <c r="M725" s="1381"/>
      <c r="N725" s="1381"/>
      <c r="O725" s="1381"/>
      <c r="P725" s="1141">
        <f t="shared" si="26"/>
        <v>0</v>
      </c>
      <c r="Q725" s="1141"/>
      <c r="R725" s="1141"/>
      <c r="S725" s="1141"/>
      <c r="T725" s="1141"/>
      <c r="U725" s="1378">
        <v>0</v>
      </c>
      <c r="V725" s="1379"/>
      <c r="W725" s="1379"/>
      <c r="X725" s="1380"/>
      <c r="Y725" s="1141">
        <f>K725+U725</f>
        <v>0</v>
      </c>
      <c r="Z725" s="1141"/>
      <c r="AA725" s="1141"/>
      <c r="AB725" s="1141"/>
      <c r="AC725" s="1141"/>
      <c r="AD725" s="1247">
        <v>0</v>
      </c>
      <c r="AE725" s="1248"/>
      <c r="AF725" s="1248"/>
      <c r="AG725" s="1248"/>
      <c r="AH725" s="1249"/>
      <c r="AI725" s="1275" t="str">
        <f t="shared" si="27"/>
        <v xml:space="preserve"> </v>
      </c>
      <c r="AJ725" s="1276"/>
      <c r="AK725" s="1277"/>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95"/>
      <c r="C726" s="1296"/>
      <c r="D726" s="1296"/>
      <c r="E726" s="1296"/>
      <c r="F726" s="1392"/>
      <c r="G726" s="1393"/>
      <c r="H726" s="1394"/>
      <c r="I726" s="1394"/>
      <c r="J726" s="1395"/>
      <c r="K726" s="1381"/>
      <c r="L726" s="1381"/>
      <c r="M726" s="1381"/>
      <c r="N726" s="1381"/>
      <c r="O726" s="1381"/>
      <c r="P726" s="1141">
        <f t="shared" si="26"/>
        <v>0</v>
      </c>
      <c r="Q726" s="1141"/>
      <c r="R726" s="1141"/>
      <c r="S726" s="1141"/>
      <c r="T726" s="1141"/>
      <c r="U726" s="1378">
        <v>0</v>
      </c>
      <c r="V726" s="1379"/>
      <c r="W726" s="1379"/>
      <c r="X726" s="1380"/>
      <c r="Y726" s="1141">
        <f>K726+U726</f>
        <v>0</v>
      </c>
      <c r="Z726" s="1141"/>
      <c r="AA726" s="1141"/>
      <c r="AB726" s="1141"/>
      <c r="AC726" s="1141"/>
      <c r="AD726" s="1247">
        <v>0</v>
      </c>
      <c r="AE726" s="1248"/>
      <c r="AF726" s="1248"/>
      <c r="AG726" s="1248"/>
      <c r="AH726" s="1249"/>
      <c r="AI726" s="1275" t="str">
        <f t="shared" si="27"/>
        <v xml:space="preserve"> </v>
      </c>
      <c r="AJ726" s="1276"/>
      <c r="AK726" s="1277"/>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95"/>
      <c r="C727" s="1296"/>
      <c r="D727" s="1296"/>
      <c r="E727" s="1296"/>
      <c r="F727" s="1392"/>
      <c r="G727" s="1393"/>
      <c r="H727" s="1394"/>
      <c r="I727" s="1394"/>
      <c r="J727" s="1395"/>
      <c r="K727" s="1381"/>
      <c r="L727" s="1381"/>
      <c r="M727" s="1381"/>
      <c r="N727" s="1381"/>
      <c r="O727" s="1381"/>
      <c r="P727" s="1141">
        <f t="shared" si="26"/>
        <v>0</v>
      </c>
      <c r="Q727" s="1141"/>
      <c r="R727" s="1141"/>
      <c r="S727" s="1141"/>
      <c r="T727" s="1141"/>
      <c r="U727" s="1378">
        <v>0</v>
      </c>
      <c r="V727" s="1379"/>
      <c r="W727" s="1379"/>
      <c r="X727" s="1380"/>
      <c r="Y727" s="1141">
        <f>K727+U727</f>
        <v>0</v>
      </c>
      <c r="Z727" s="1141"/>
      <c r="AA727" s="1141"/>
      <c r="AB727" s="1141"/>
      <c r="AC727" s="1141"/>
      <c r="AD727" s="1247">
        <v>0</v>
      </c>
      <c r="AE727" s="1248"/>
      <c r="AF727" s="1248"/>
      <c r="AG727" s="1248"/>
      <c r="AH727" s="1249"/>
      <c r="AI727" s="1275" t="str">
        <f t="shared" si="27"/>
        <v xml:space="preserve"> </v>
      </c>
      <c r="AJ727" s="1276"/>
      <c r="AK727" s="1277"/>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95"/>
      <c r="C728" s="1296"/>
      <c r="D728" s="1296"/>
      <c r="E728" s="1296"/>
      <c r="F728" s="1392"/>
      <c r="G728" s="1393"/>
      <c r="H728" s="1394"/>
      <c r="I728" s="1394"/>
      <c r="J728" s="1395"/>
      <c r="K728" s="1381"/>
      <c r="L728" s="1381"/>
      <c r="M728" s="1381"/>
      <c r="N728" s="1381"/>
      <c r="O728" s="1381"/>
      <c r="P728" s="1141">
        <f t="shared" si="26"/>
        <v>0</v>
      </c>
      <c r="Q728" s="1141"/>
      <c r="R728" s="1141"/>
      <c r="S728" s="1141"/>
      <c r="T728" s="1141"/>
      <c r="U728" s="1378">
        <v>0</v>
      </c>
      <c r="V728" s="1379"/>
      <c r="W728" s="1379"/>
      <c r="X728" s="1380"/>
      <c r="Y728" s="1141">
        <f>K728+U728</f>
        <v>0</v>
      </c>
      <c r="Z728" s="1141"/>
      <c r="AA728" s="1141"/>
      <c r="AB728" s="1141"/>
      <c r="AC728" s="1141"/>
      <c r="AD728" s="1247">
        <v>0</v>
      </c>
      <c r="AE728" s="1248"/>
      <c r="AF728" s="1248"/>
      <c r="AG728" s="1248"/>
      <c r="AH728" s="1249"/>
      <c r="AI728" s="1275" t="str">
        <f t="shared" si="27"/>
        <v xml:space="preserve"> </v>
      </c>
      <c r="AJ728" s="1276"/>
      <c r="AK728" s="1277"/>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95"/>
      <c r="C729" s="1296"/>
      <c r="D729" s="1296"/>
      <c r="E729" s="1296"/>
      <c r="F729" s="1392"/>
      <c r="G729" s="1393"/>
      <c r="H729" s="1394"/>
      <c r="I729" s="1394"/>
      <c r="J729" s="1395"/>
      <c r="K729" s="1381"/>
      <c r="L729" s="1381"/>
      <c r="M729" s="1381"/>
      <c r="N729" s="1381"/>
      <c r="O729" s="1381"/>
      <c r="P729" s="1141">
        <f t="shared" si="26"/>
        <v>0</v>
      </c>
      <c r="Q729" s="1141"/>
      <c r="R729" s="1141"/>
      <c r="S729" s="1141"/>
      <c r="T729" s="1141"/>
      <c r="U729" s="1378">
        <v>0</v>
      </c>
      <c r="V729" s="1379"/>
      <c r="W729" s="1379"/>
      <c r="X729" s="1380"/>
      <c r="Y729" s="1141">
        <f t="shared" si="28"/>
        <v>0</v>
      </c>
      <c r="Z729" s="1141"/>
      <c r="AA729" s="1141"/>
      <c r="AB729" s="1141"/>
      <c r="AC729" s="1141"/>
      <c r="AD729" s="1247">
        <v>0</v>
      </c>
      <c r="AE729" s="1248"/>
      <c r="AF729" s="1248"/>
      <c r="AG729" s="1248"/>
      <c r="AH729" s="1249"/>
      <c r="AI729" s="1275" t="str">
        <f t="shared" si="27"/>
        <v xml:space="preserve"> </v>
      </c>
      <c r="AJ729" s="1276"/>
      <c r="AK729" s="1277"/>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95"/>
      <c r="C730" s="1296"/>
      <c r="D730" s="1296"/>
      <c r="E730" s="1296"/>
      <c r="F730" s="1392"/>
      <c r="G730" s="1393"/>
      <c r="H730" s="1394"/>
      <c r="I730" s="1394"/>
      <c r="J730" s="1395"/>
      <c r="K730" s="1381"/>
      <c r="L730" s="1381"/>
      <c r="M730" s="1381"/>
      <c r="N730" s="1381"/>
      <c r="O730" s="1381"/>
      <c r="P730" s="1141">
        <f t="shared" si="26"/>
        <v>0</v>
      </c>
      <c r="Q730" s="1141"/>
      <c r="R730" s="1141"/>
      <c r="S730" s="1141"/>
      <c r="T730" s="1141"/>
      <c r="U730" s="1378">
        <v>0</v>
      </c>
      <c r="V730" s="1379"/>
      <c r="W730" s="1379"/>
      <c r="X730" s="1380"/>
      <c r="Y730" s="1141">
        <f t="shared" si="28"/>
        <v>0</v>
      </c>
      <c r="Z730" s="1141"/>
      <c r="AA730" s="1141"/>
      <c r="AB730" s="1141"/>
      <c r="AC730" s="1141"/>
      <c r="AD730" s="1247">
        <v>0</v>
      </c>
      <c r="AE730" s="1248"/>
      <c r="AF730" s="1248"/>
      <c r="AG730" s="1248"/>
      <c r="AH730" s="1249"/>
      <c r="AI730" s="1275" t="str">
        <f t="shared" si="27"/>
        <v xml:space="preserve"> </v>
      </c>
      <c r="AJ730" s="1276"/>
      <c r="AK730" s="1277"/>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95"/>
      <c r="C731" s="1296"/>
      <c r="D731" s="1296"/>
      <c r="E731" s="1296"/>
      <c r="F731" s="1392"/>
      <c r="G731" s="1393"/>
      <c r="H731" s="1394"/>
      <c r="I731" s="1394"/>
      <c r="J731" s="1395"/>
      <c r="K731" s="1381"/>
      <c r="L731" s="1381"/>
      <c r="M731" s="1381"/>
      <c r="N731" s="1381"/>
      <c r="O731" s="1381"/>
      <c r="P731" s="1141">
        <f t="shared" si="26"/>
        <v>0</v>
      </c>
      <c r="Q731" s="1141"/>
      <c r="R731" s="1141"/>
      <c r="S731" s="1141"/>
      <c r="T731" s="1141"/>
      <c r="U731" s="1378">
        <v>0</v>
      </c>
      <c r="V731" s="1379"/>
      <c r="W731" s="1379"/>
      <c r="X731" s="1380"/>
      <c r="Y731" s="1141">
        <f t="shared" si="28"/>
        <v>0</v>
      </c>
      <c r="Z731" s="1141"/>
      <c r="AA731" s="1141"/>
      <c r="AB731" s="1141"/>
      <c r="AC731" s="1141"/>
      <c r="AD731" s="1247">
        <v>0</v>
      </c>
      <c r="AE731" s="1248"/>
      <c r="AF731" s="1248"/>
      <c r="AG731" s="1248"/>
      <c r="AH731" s="1249"/>
      <c r="AI731" s="1275" t="str">
        <f t="shared" si="27"/>
        <v xml:space="preserve"> </v>
      </c>
      <c r="AJ731" s="1276"/>
      <c r="AK731" s="1277"/>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95"/>
      <c r="C732" s="1296"/>
      <c r="D732" s="1296"/>
      <c r="E732" s="1296"/>
      <c r="F732" s="1392"/>
      <c r="G732" s="1393"/>
      <c r="H732" s="1394"/>
      <c r="I732" s="1394"/>
      <c r="J732" s="1395"/>
      <c r="K732" s="1381"/>
      <c r="L732" s="1381"/>
      <c r="M732" s="1381"/>
      <c r="N732" s="1381"/>
      <c r="O732" s="1381"/>
      <c r="P732" s="1141">
        <f t="shared" si="26"/>
        <v>0</v>
      </c>
      <c r="Q732" s="1141"/>
      <c r="R732" s="1141"/>
      <c r="S732" s="1141"/>
      <c r="T732" s="1141"/>
      <c r="U732" s="1378">
        <v>0</v>
      </c>
      <c r="V732" s="1379"/>
      <c r="W732" s="1379"/>
      <c r="X732" s="1380"/>
      <c r="Y732" s="1141">
        <f t="shared" si="28"/>
        <v>0</v>
      </c>
      <c r="Z732" s="1141"/>
      <c r="AA732" s="1141"/>
      <c r="AB732" s="1141"/>
      <c r="AC732" s="1141"/>
      <c r="AD732" s="1247">
        <v>0</v>
      </c>
      <c r="AE732" s="1248"/>
      <c r="AF732" s="1248"/>
      <c r="AG732" s="1248"/>
      <c r="AH732" s="1249"/>
      <c r="AI732" s="1275" t="str">
        <f t="shared" si="27"/>
        <v xml:space="preserve"> </v>
      </c>
      <c r="AJ732" s="1276"/>
      <c r="AK732" s="1277"/>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95"/>
      <c r="C733" s="1296"/>
      <c r="D733" s="1296"/>
      <c r="E733" s="1296"/>
      <c r="F733" s="1392"/>
      <c r="G733" s="1393"/>
      <c r="H733" s="1394"/>
      <c r="I733" s="1394"/>
      <c r="J733" s="1395"/>
      <c r="K733" s="1381"/>
      <c r="L733" s="1381"/>
      <c r="M733" s="1381"/>
      <c r="N733" s="1381"/>
      <c r="O733" s="1381"/>
      <c r="P733" s="1141">
        <f t="shared" si="26"/>
        <v>0</v>
      </c>
      <c r="Q733" s="1141"/>
      <c r="R733" s="1141"/>
      <c r="S733" s="1141"/>
      <c r="T733" s="1141"/>
      <c r="U733" s="1378">
        <v>0</v>
      </c>
      <c r="V733" s="1379"/>
      <c r="W733" s="1379"/>
      <c r="X733" s="1380"/>
      <c r="Y733" s="1141">
        <f t="shared" si="28"/>
        <v>0</v>
      </c>
      <c r="Z733" s="1141"/>
      <c r="AA733" s="1141"/>
      <c r="AB733" s="1141"/>
      <c r="AC733" s="1141"/>
      <c r="AD733" s="1247">
        <v>0</v>
      </c>
      <c r="AE733" s="1248"/>
      <c r="AF733" s="1248"/>
      <c r="AG733" s="1248"/>
      <c r="AH733" s="1249"/>
      <c r="AI733" s="1272" t="str">
        <f t="shared" si="27"/>
        <v xml:space="preserve"> </v>
      </c>
      <c r="AJ733" s="1273"/>
      <c r="AK733" s="1274"/>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97" t="s">
        <v>132</v>
      </c>
      <c r="C734" s="1298"/>
      <c r="D734" s="1298"/>
      <c r="E734" s="1298"/>
      <c r="F734" s="1299"/>
      <c r="G734" s="1551">
        <f>SUM(G709:J733)</f>
        <v>45</v>
      </c>
      <c r="H734" s="1552"/>
      <c r="I734" s="1552"/>
      <c r="J734" s="1553"/>
      <c r="K734" s="1297" t="s">
        <v>131</v>
      </c>
      <c r="L734" s="1298"/>
      <c r="M734" s="1298"/>
      <c r="N734" s="1298"/>
      <c r="O734" s="1299"/>
      <c r="P734" s="1375">
        <f>SUM(P709:T733)</f>
        <v>59040</v>
      </c>
      <c r="Q734" s="1376"/>
      <c r="R734" s="1376"/>
      <c r="S734" s="1376"/>
      <c r="T734" s="1377"/>
      <c r="Y734" s="1546" t="s">
        <v>999</v>
      </c>
      <c r="Z734" s="1547"/>
      <c r="AA734" s="1547"/>
      <c r="AB734" s="1547"/>
      <c r="AC734" s="1548"/>
      <c r="AD734" s="1134">
        <f>AV675</f>
        <v>0.52222222222222225</v>
      </c>
      <c r="AE734" s="1135"/>
      <c r="AF734" s="1135"/>
      <c r="AG734" s="1135"/>
      <c r="AH734" s="1136"/>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50" t="s">
        <v>642</v>
      </c>
      <c r="AG736" s="1250"/>
      <c r="AH736" s="125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82" t="s">
        <v>421</v>
      </c>
      <c r="K750" s="1383"/>
      <c r="L750" s="1383"/>
      <c r="M750" s="1383"/>
      <c r="N750" s="1384"/>
      <c r="O750" s="1396" t="s">
        <v>302</v>
      </c>
      <c r="P750" s="1396"/>
      <c r="Q750" s="1396"/>
      <c r="R750" s="1396"/>
      <c r="S750" s="1396"/>
      <c r="T750" s="1396" t="s">
        <v>492</v>
      </c>
      <c r="U750" s="1396"/>
      <c r="V750" s="1396"/>
      <c r="W750" s="1396"/>
      <c r="X750" s="1396"/>
      <c r="Y750" s="1396" t="s">
        <v>303</v>
      </c>
      <c r="Z750" s="1396"/>
      <c r="AA750" s="1396"/>
      <c r="AB750" s="1396"/>
      <c r="AC750" s="1396"/>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85"/>
      <c r="K751" s="1386"/>
      <c r="L751" s="1386"/>
      <c r="M751" s="1386"/>
      <c r="N751" s="1387"/>
      <c r="O751" s="1396"/>
      <c r="P751" s="1396"/>
      <c r="Q751" s="1396"/>
      <c r="R751" s="1396"/>
      <c r="S751" s="1396"/>
      <c r="T751" s="1396"/>
      <c r="U751" s="1396"/>
      <c r="V751" s="1396"/>
      <c r="W751" s="1396"/>
      <c r="X751" s="1396"/>
      <c r="Y751" s="1396"/>
      <c r="Z751" s="1396"/>
      <c r="AA751" s="1396"/>
      <c r="AB751" s="1396"/>
      <c r="AC751" s="1396"/>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85"/>
      <c r="K752" s="1386"/>
      <c r="L752" s="1386"/>
      <c r="M752" s="1386"/>
      <c r="N752" s="1387"/>
      <c r="O752" s="1396"/>
      <c r="P752" s="1396"/>
      <c r="Q752" s="1396"/>
      <c r="R752" s="1396"/>
      <c r="S752" s="1396"/>
      <c r="T752" s="1396"/>
      <c r="U752" s="1396"/>
      <c r="V752" s="1396"/>
      <c r="W752" s="1396"/>
      <c r="X752" s="1396"/>
      <c r="Y752" s="1396"/>
      <c r="Z752" s="1396"/>
      <c r="AA752" s="1396"/>
      <c r="AB752" s="1396"/>
      <c r="AC752" s="1396"/>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88"/>
      <c r="K753" s="1389"/>
      <c r="L753" s="1389"/>
      <c r="M753" s="1389"/>
      <c r="N753" s="1390"/>
      <c r="O753" s="1396"/>
      <c r="P753" s="1396"/>
      <c r="Q753" s="1396"/>
      <c r="R753" s="1396"/>
      <c r="S753" s="1396"/>
      <c r="T753" s="1396"/>
      <c r="U753" s="1396"/>
      <c r="V753" s="1396"/>
      <c r="W753" s="1396"/>
      <c r="X753" s="1396"/>
      <c r="Y753" s="1396"/>
      <c r="Z753" s="1396"/>
      <c r="AA753" s="1396"/>
      <c r="AB753" s="1396"/>
      <c r="AC753" s="1396"/>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95" t="s">
        <v>170</v>
      </c>
      <c r="K754" s="1296"/>
      <c r="L754" s="1296"/>
      <c r="M754" s="1296"/>
      <c r="N754" s="1392"/>
      <c r="O754" s="1279">
        <v>1</v>
      </c>
      <c r="P754" s="1279"/>
      <c r="Q754" s="1279"/>
      <c r="R754" s="1279"/>
      <c r="S754" s="1279"/>
      <c r="T754" s="1381"/>
      <c r="U754" s="1381"/>
      <c r="V754" s="1381"/>
      <c r="W754" s="1381"/>
      <c r="X754" s="1381"/>
      <c r="Y754" s="1141">
        <f>T754*O754</f>
        <v>0</v>
      </c>
      <c r="Z754" s="1141"/>
      <c r="AA754" s="1141"/>
      <c r="AB754" s="1141"/>
      <c r="AC754" s="1141"/>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95"/>
      <c r="K755" s="1296"/>
      <c r="L755" s="1296"/>
      <c r="M755" s="1296"/>
      <c r="N755" s="1392"/>
      <c r="O755" s="1279"/>
      <c r="P755" s="1279"/>
      <c r="Q755" s="1279"/>
      <c r="R755" s="1279"/>
      <c r="S755" s="1279"/>
      <c r="T755" s="1381"/>
      <c r="U755" s="1381"/>
      <c r="V755" s="1381"/>
      <c r="W755" s="1381"/>
      <c r="X755" s="1381"/>
      <c r="Y755" s="1141">
        <f>T755*O755</f>
        <v>0</v>
      </c>
      <c r="Z755" s="1141"/>
      <c r="AA755" s="1141"/>
      <c r="AB755" s="1141"/>
      <c r="AC755" s="1141"/>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95"/>
      <c r="K756" s="1296"/>
      <c r="L756" s="1296"/>
      <c r="M756" s="1296"/>
      <c r="N756" s="1392"/>
      <c r="O756" s="1279"/>
      <c r="P756" s="1279"/>
      <c r="Q756" s="1279"/>
      <c r="R756" s="1279"/>
      <c r="S756" s="1279"/>
      <c r="T756" s="1381"/>
      <c r="U756" s="1381"/>
      <c r="V756" s="1381"/>
      <c r="W756" s="1381"/>
      <c r="X756" s="1381"/>
      <c r="Y756" s="1141">
        <f>T756*O756</f>
        <v>0</v>
      </c>
      <c r="Z756" s="1141"/>
      <c r="AA756" s="1141"/>
      <c r="AB756" s="1141"/>
      <c r="AC756" s="1141"/>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95"/>
      <c r="K757" s="1296"/>
      <c r="L757" s="1296"/>
      <c r="M757" s="1296"/>
      <c r="N757" s="1392"/>
      <c r="O757" s="1279"/>
      <c r="P757" s="1279"/>
      <c r="Q757" s="1279"/>
      <c r="R757" s="1279"/>
      <c r="S757" s="1279"/>
      <c r="T757" s="1381"/>
      <c r="U757" s="1381"/>
      <c r="V757" s="1381"/>
      <c r="W757" s="1381"/>
      <c r="X757" s="1381"/>
      <c r="Y757" s="1141">
        <f>T757*O757</f>
        <v>0</v>
      </c>
      <c r="Z757" s="1141"/>
      <c r="AA757" s="1141"/>
      <c r="AB757" s="1141"/>
      <c r="AC757" s="1141"/>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97" t="s">
        <v>132</v>
      </c>
      <c r="K758" s="1298"/>
      <c r="L758" s="1298"/>
      <c r="M758" s="1298"/>
      <c r="N758" s="1299"/>
      <c r="O758" s="1397">
        <f>SUM(O754:S757)</f>
        <v>1</v>
      </c>
      <c r="P758" s="1398"/>
      <c r="Q758" s="1398"/>
      <c r="R758" s="1398"/>
      <c r="S758" s="1399"/>
      <c r="T758" s="1400" t="s">
        <v>131</v>
      </c>
      <c r="U758" s="1401"/>
      <c r="V758" s="1401"/>
      <c r="W758" s="1401"/>
      <c r="X758" s="1402"/>
      <c r="Y758" s="1375">
        <f>SUM(Y754:AC757)</f>
        <v>0</v>
      </c>
      <c r="Z758" s="1403"/>
      <c r="AA758" s="1403"/>
      <c r="AB758" s="1403"/>
      <c r="AC758" s="1404"/>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03" t="s">
        <v>723</v>
      </c>
      <c r="K760" s="1103"/>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82" t="s">
        <v>421</v>
      </c>
      <c r="K764" s="1383"/>
      <c r="L764" s="1383"/>
      <c r="M764" s="1383"/>
      <c r="N764" s="1384"/>
      <c r="O764" s="1396" t="s">
        <v>302</v>
      </c>
      <c r="P764" s="1396"/>
      <c r="Q764" s="1396"/>
      <c r="R764" s="1396"/>
      <c r="S764" s="1396"/>
      <c r="T764" s="1396" t="s">
        <v>492</v>
      </c>
      <c r="U764" s="1396"/>
      <c r="V764" s="1396"/>
      <c r="W764" s="1396"/>
      <c r="X764" s="1396"/>
      <c r="Y764" s="1396" t="s">
        <v>303</v>
      </c>
      <c r="Z764" s="1396"/>
      <c r="AA764" s="1396"/>
      <c r="AB764" s="1396"/>
      <c r="AC764" s="1396"/>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85"/>
      <c r="K765" s="1386"/>
      <c r="L765" s="1386"/>
      <c r="M765" s="1386"/>
      <c r="N765" s="1387"/>
      <c r="O765" s="1396"/>
      <c r="P765" s="1396"/>
      <c r="Q765" s="1396"/>
      <c r="R765" s="1396"/>
      <c r="S765" s="1396"/>
      <c r="T765" s="1396"/>
      <c r="U765" s="1396"/>
      <c r="V765" s="1396"/>
      <c r="W765" s="1396"/>
      <c r="X765" s="1396"/>
      <c r="Y765" s="1396"/>
      <c r="Z765" s="1396"/>
      <c r="AA765" s="1396"/>
      <c r="AB765" s="1396"/>
      <c r="AC765" s="1396"/>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85"/>
      <c r="K766" s="1386"/>
      <c r="L766" s="1386"/>
      <c r="M766" s="1386"/>
      <c r="N766" s="1387"/>
      <c r="O766" s="1396"/>
      <c r="P766" s="1396"/>
      <c r="Q766" s="1396"/>
      <c r="R766" s="1396"/>
      <c r="S766" s="1396"/>
      <c r="T766" s="1396"/>
      <c r="U766" s="1396"/>
      <c r="V766" s="1396"/>
      <c r="W766" s="1396"/>
      <c r="X766" s="1396"/>
      <c r="Y766" s="1396"/>
      <c r="Z766" s="1396"/>
      <c r="AA766" s="1396"/>
      <c r="AB766" s="1396"/>
      <c r="AC766" s="1396"/>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88"/>
      <c r="K767" s="1389"/>
      <c r="L767" s="1389"/>
      <c r="M767" s="1389"/>
      <c r="N767" s="1390"/>
      <c r="O767" s="1396"/>
      <c r="P767" s="1396"/>
      <c r="Q767" s="1396"/>
      <c r="R767" s="1396"/>
      <c r="S767" s="1396"/>
      <c r="T767" s="1396"/>
      <c r="U767" s="1396"/>
      <c r="V767" s="1396"/>
      <c r="W767" s="1396"/>
      <c r="X767" s="1396"/>
      <c r="Y767" s="1396"/>
      <c r="Z767" s="1396"/>
      <c r="AA767" s="1396"/>
      <c r="AB767" s="1396"/>
      <c r="AC767" s="1396"/>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95"/>
      <c r="K768" s="1296"/>
      <c r="L768" s="1296"/>
      <c r="M768" s="1296"/>
      <c r="N768" s="1392"/>
      <c r="O768" s="1279"/>
      <c r="P768" s="1279"/>
      <c r="Q768" s="1279"/>
      <c r="R768" s="1279"/>
      <c r="S768" s="1279"/>
      <c r="T768" s="1381"/>
      <c r="U768" s="1381"/>
      <c r="V768" s="1381"/>
      <c r="W768" s="1381"/>
      <c r="X768" s="1381"/>
      <c r="Y768" s="1141">
        <f>T768*O768</f>
        <v>0</v>
      </c>
      <c r="Z768" s="1141"/>
      <c r="AA768" s="1141"/>
      <c r="AB768" s="1141"/>
      <c r="AC768" s="1141"/>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95"/>
      <c r="K769" s="1296"/>
      <c r="L769" s="1296"/>
      <c r="M769" s="1296"/>
      <c r="N769" s="1392"/>
      <c r="O769" s="1279"/>
      <c r="P769" s="1279"/>
      <c r="Q769" s="1279"/>
      <c r="R769" s="1279"/>
      <c r="S769" s="1279"/>
      <c r="T769" s="1381"/>
      <c r="U769" s="1381"/>
      <c r="V769" s="1381"/>
      <c r="W769" s="1381"/>
      <c r="X769" s="1381"/>
      <c r="Y769" s="1141">
        <f t="shared" ref="Y769:Y777" si="29">T769*O769</f>
        <v>0</v>
      </c>
      <c r="Z769" s="1141"/>
      <c r="AA769" s="1141"/>
      <c r="AB769" s="1141"/>
      <c r="AC769" s="1141"/>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95"/>
      <c r="K770" s="1296"/>
      <c r="L770" s="1296"/>
      <c r="M770" s="1296"/>
      <c r="N770" s="1392"/>
      <c r="O770" s="1279"/>
      <c r="P770" s="1279"/>
      <c r="Q770" s="1279"/>
      <c r="R770" s="1279"/>
      <c r="S770" s="1279"/>
      <c r="T770" s="1381"/>
      <c r="U770" s="1381"/>
      <c r="V770" s="1381"/>
      <c r="W770" s="1381"/>
      <c r="X770" s="1381"/>
      <c r="Y770" s="1141">
        <f t="shared" si="29"/>
        <v>0</v>
      </c>
      <c r="Z770" s="1141"/>
      <c r="AA770" s="1141"/>
      <c r="AB770" s="1141"/>
      <c r="AC770" s="1141"/>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95"/>
      <c r="K771" s="1296"/>
      <c r="L771" s="1296"/>
      <c r="M771" s="1296"/>
      <c r="N771" s="1392"/>
      <c r="O771" s="1279"/>
      <c r="P771" s="1279"/>
      <c r="Q771" s="1279"/>
      <c r="R771" s="1279"/>
      <c r="S771" s="1279"/>
      <c r="T771" s="1381"/>
      <c r="U771" s="1381"/>
      <c r="V771" s="1381"/>
      <c r="W771" s="1381"/>
      <c r="X771" s="1381"/>
      <c r="Y771" s="1141">
        <f t="shared" si="29"/>
        <v>0</v>
      </c>
      <c r="Z771" s="1141"/>
      <c r="AA771" s="1141"/>
      <c r="AB771" s="1141"/>
      <c r="AC771" s="1141"/>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95"/>
      <c r="K772" s="1296"/>
      <c r="L772" s="1296"/>
      <c r="M772" s="1296"/>
      <c r="N772" s="1392"/>
      <c r="O772" s="1279"/>
      <c r="P772" s="1279"/>
      <c r="Q772" s="1279"/>
      <c r="R772" s="1279"/>
      <c r="S772" s="1279"/>
      <c r="T772" s="1381"/>
      <c r="U772" s="1381"/>
      <c r="V772" s="1381"/>
      <c r="W772" s="1381"/>
      <c r="X772" s="1381"/>
      <c r="Y772" s="1141">
        <f t="shared" si="29"/>
        <v>0</v>
      </c>
      <c r="Z772" s="1141"/>
      <c r="AA772" s="1141"/>
      <c r="AB772" s="1141"/>
      <c r="AC772" s="1141"/>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95"/>
      <c r="K773" s="1296"/>
      <c r="L773" s="1296"/>
      <c r="M773" s="1296"/>
      <c r="N773" s="1392"/>
      <c r="O773" s="1279"/>
      <c r="P773" s="1279"/>
      <c r="Q773" s="1279"/>
      <c r="R773" s="1279"/>
      <c r="S773" s="1279"/>
      <c r="T773" s="1381"/>
      <c r="U773" s="1381"/>
      <c r="V773" s="1381"/>
      <c r="W773" s="1381"/>
      <c r="X773" s="1381"/>
      <c r="Y773" s="1141">
        <f t="shared" si="29"/>
        <v>0</v>
      </c>
      <c r="Z773" s="1141"/>
      <c r="AA773" s="1141"/>
      <c r="AB773" s="1141"/>
      <c r="AC773" s="1141"/>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95"/>
      <c r="K774" s="1296"/>
      <c r="L774" s="1296"/>
      <c r="M774" s="1296"/>
      <c r="N774" s="1392"/>
      <c r="O774" s="1279"/>
      <c r="P774" s="1279"/>
      <c r="Q774" s="1279"/>
      <c r="R774" s="1279"/>
      <c r="S774" s="1279"/>
      <c r="T774" s="1381"/>
      <c r="U774" s="1381"/>
      <c r="V774" s="1381"/>
      <c r="W774" s="1381"/>
      <c r="X774" s="1381"/>
      <c r="Y774" s="1141">
        <f t="shared" si="29"/>
        <v>0</v>
      </c>
      <c r="Z774" s="1141"/>
      <c r="AA774" s="1141"/>
      <c r="AB774" s="1141"/>
      <c r="AC774" s="1141"/>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95"/>
      <c r="K775" s="1296"/>
      <c r="L775" s="1296"/>
      <c r="M775" s="1296"/>
      <c r="N775" s="1392"/>
      <c r="O775" s="1279"/>
      <c r="P775" s="1279"/>
      <c r="Q775" s="1279"/>
      <c r="R775" s="1279"/>
      <c r="S775" s="1279"/>
      <c r="T775" s="1381"/>
      <c r="U775" s="1381"/>
      <c r="V775" s="1381"/>
      <c r="W775" s="1381"/>
      <c r="X775" s="1381"/>
      <c r="Y775" s="1141">
        <f t="shared" si="29"/>
        <v>0</v>
      </c>
      <c r="Z775" s="1141"/>
      <c r="AA775" s="1141"/>
      <c r="AB775" s="1141"/>
      <c r="AC775" s="1141"/>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95"/>
      <c r="K776" s="1296"/>
      <c r="L776" s="1296"/>
      <c r="M776" s="1296"/>
      <c r="N776" s="1392"/>
      <c r="O776" s="1279"/>
      <c r="P776" s="1279"/>
      <c r="Q776" s="1279"/>
      <c r="R776" s="1279"/>
      <c r="S776" s="1279"/>
      <c r="T776" s="1381"/>
      <c r="U776" s="1381"/>
      <c r="V776" s="1381"/>
      <c r="W776" s="1381"/>
      <c r="X776" s="1381"/>
      <c r="Y776" s="1141">
        <f t="shared" si="29"/>
        <v>0</v>
      </c>
      <c r="Z776" s="1141"/>
      <c r="AA776" s="1141"/>
      <c r="AB776" s="1141"/>
      <c r="AC776" s="1141"/>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95"/>
      <c r="K777" s="1296"/>
      <c r="L777" s="1296"/>
      <c r="M777" s="1296"/>
      <c r="N777" s="1392"/>
      <c r="O777" s="1279"/>
      <c r="P777" s="1279"/>
      <c r="Q777" s="1279"/>
      <c r="R777" s="1279"/>
      <c r="S777" s="1279"/>
      <c r="T777" s="1381"/>
      <c r="U777" s="1381"/>
      <c r="V777" s="1381"/>
      <c r="W777" s="1381"/>
      <c r="X777" s="1381"/>
      <c r="Y777" s="1141">
        <f t="shared" si="29"/>
        <v>0</v>
      </c>
      <c r="Z777" s="1141"/>
      <c r="AA777" s="1141"/>
      <c r="AB777" s="1141"/>
      <c r="AC777" s="1141"/>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97" t="s">
        <v>132</v>
      </c>
      <c r="K778" s="1298"/>
      <c r="L778" s="1298"/>
      <c r="M778" s="1298"/>
      <c r="N778" s="1299"/>
      <c r="O778" s="1550">
        <f>SUM(O768:S777)</f>
        <v>0</v>
      </c>
      <c r="P778" s="1550"/>
      <c r="Q778" s="1550"/>
      <c r="R778" s="1550"/>
      <c r="S778" s="1550"/>
      <c r="T778" s="1400" t="s">
        <v>131</v>
      </c>
      <c r="U778" s="1401"/>
      <c r="V778" s="1401"/>
      <c r="W778" s="1401"/>
      <c r="X778" s="1402"/>
      <c r="Y778" s="1375">
        <f>SUM(Y768:AC777)</f>
        <v>0</v>
      </c>
      <c r="Z778" s="1376"/>
      <c r="AA778" s="1376"/>
      <c r="AB778" s="1376"/>
      <c r="AC778" s="1377"/>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44" t="s">
        <v>516</v>
      </c>
      <c r="BB779" s="1545"/>
      <c r="BC779" s="58"/>
      <c r="BD779" s="58"/>
      <c r="BE779" s="58"/>
      <c r="BF779" s="51" t="s">
        <v>685</v>
      </c>
      <c r="BG779" s="51"/>
      <c r="BH779" s="51"/>
      <c r="BI779" s="51"/>
      <c r="BJ779" s="51"/>
      <c r="BK779" s="51"/>
      <c r="BL779" s="51"/>
      <c r="BM779" s="51"/>
      <c r="BN779" s="51"/>
      <c r="BO779" s="1541" t="str">
        <f>T191</f>
        <v>Sonoma</v>
      </c>
      <c r="BP779" s="1542"/>
      <c r="BQ779" s="1542"/>
      <c r="BR779" s="1542"/>
      <c r="BS779" s="1542"/>
      <c r="BT779" s="1542"/>
      <c r="BU779" s="1543"/>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12">
        <f>P734+Y758+Y778</f>
        <v>59040</v>
      </c>
      <c r="Z780" s="1212"/>
      <c r="AA780" s="1212"/>
      <c r="AB780" s="1212"/>
      <c r="AC780" s="1212"/>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12">
        <f>(P734+Y758+Y778)*12</f>
        <v>708480</v>
      </c>
      <c r="Z781" s="1212"/>
      <c r="AA781" s="1212"/>
      <c r="AB781" s="1212"/>
      <c r="AC781" s="1212"/>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8">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960" t="s">
        <v>1758</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25">
        <v>10</v>
      </c>
      <c r="AA786" s="1426"/>
      <c r="AB786" s="1426"/>
      <c r="AC786" s="1426"/>
      <c r="AD786" s="1426"/>
      <c r="AE786" s="1427"/>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71" t="s">
        <v>1765</v>
      </c>
      <c r="AA787" s="1426"/>
      <c r="AB787" s="1426"/>
      <c r="AC787" s="1426"/>
      <c r="AD787" s="1426"/>
      <c r="AE787" s="1427"/>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08" t="s">
        <v>1764</v>
      </c>
      <c r="AA788" s="1409"/>
      <c r="AB788" s="1409"/>
      <c r="AC788" s="1409"/>
      <c r="AD788" s="1409"/>
      <c r="AE788" s="1410"/>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185">
        <f>'Subsidy Contract Calculation'!I30</f>
        <v>0</v>
      </c>
      <c r="AA789" s="1186"/>
      <c r="AB789" s="1186"/>
      <c r="AC789" s="1186"/>
      <c r="AD789" s="1186"/>
      <c r="AE789" s="1187"/>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262291</v>
      </c>
      <c r="BK789" s="533">
        <v>302419</v>
      </c>
      <c r="BL789" s="533">
        <v>364800</v>
      </c>
      <c r="BM789" s="533">
        <v>466944</v>
      </c>
      <c r="BN789" s="533">
        <v>520205</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207647</v>
      </c>
      <c r="BK790" s="531">
        <v>239415</v>
      </c>
      <c r="BL790" s="531">
        <v>288800</v>
      </c>
      <c r="BM790" s="531">
        <v>369664</v>
      </c>
      <c r="BN790" s="531">
        <v>411829</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207647</v>
      </c>
      <c r="BK791" s="533">
        <v>239415</v>
      </c>
      <c r="BL791" s="533">
        <v>288800</v>
      </c>
      <c r="BM791" s="533">
        <v>369664</v>
      </c>
      <c r="BN791" s="533">
        <v>411829</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207647</v>
      </c>
      <c r="BK792" s="531">
        <v>239415</v>
      </c>
      <c r="BL792" s="531">
        <v>288800</v>
      </c>
      <c r="BM792" s="531">
        <v>369664</v>
      </c>
      <c r="BN792" s="531">
        <v>411829</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9">
        <v>23920</v>
      </c>
      <c r="AA793" s="1210"/>
      <c r="AB793" s="1210"/>
      <c r="AC793" s="1210"/>
      <c r="AD793" s="1210"/>
      <c r="AE793" s="1211"/>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207647</v>
      </c>
      <c r="BK793" s="533">
        <v>239415</v>
      </c>
      <c r="BL793" s="533">
        <v>288800</v>
      </c>
      <c r="BM793" s="533">
        <v>369664</v>
      </c>
      <c r="BN793" s="533">
        <v>411829</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9"/>
      <c r="AA794" s="1210"/>
      <c r="AB794" s="1210"/>
      <c r="AC794" s="1210"/>
      <c r="AD794" s="1210"/>
      <c r="AE794" s="1211"/>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207647</v>
      </c>
      <c r="BK794" s="531">
        <v>239415</v>
      </c>
      <c r="BL794" s="531">
        <v>288800</v>
      </c>
      <c r="BM794" s="531">
        <v>369664</v>
      </c>
      <c r="BN794" s="531">
        <v>411829</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9"/>
      <c r="AA795" s="1210"/>
      <c r="AB795" s="1210"/>
      <c r="AC795" s="1210"/>
      <c r="AD795" s="1210"/>
      <c r="AE795" s="1211"/>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272645</v>
      </c>
      <c r="BK795" s="533">
        <v>314357</v>
      </c>
      <c r="BL795" s="533">
        <v>379200</v>
      </c>
      <c r="BM795" s="533">
        <v>485376</v>
      </c>
      <c r="BN795" s="533">
        <v>540739</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68" t="s">
        <v>1769</v>
      </c>
      <c r="Q796" s="1508"/>
      <c r="R796" s="1508"/>
      <c r="S796" s="1508"/>
      <c r="T796" s="1508"/>
      <c r="U796" s="1508"/>
      <c r="V796" s="1508"/>
      <c r="W796" s="1508"/>
      <c r="X796" s="1508"/>
      <c r="Y796" s="1509"/>
      <c r="Z796" s="1209">
        <v>51806</v>
      </c>
      <c r="AA796" s="1210"/>
      <c r="AB796" s="1210"/>
      <c r="AC796" s="1210"/>
      <c r="AD796" s="1210"/>
      <c r="AE796" s="1211"/>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207647</v>
      </c>
      <c r="BK796" s="531">
        <v>239415</v>
      </c>
      <c r="BL796" s="531">
        <v>288800</v>
      </c>
      <c r="BM796" s="531">
        <v>369664</v>
      </c>
      <c r="BN796" s="531">
        <v>411829</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185">
        <f>SUM(Z793:AE796)</f>
        <v>75726</v>
      </c>
      <c r="AA797" s="1186"/>
      <c r="AB797" s="1186"/>
      <c r="AC797" s="1186"/>
      <c r="AD797" s="1186"/>
      <c r="AE797" s="1187"/>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207647</v>
      </c>
      <c r="BK797" s="533">
        <v>239415</v>
      </c>
      <c r="BL797" s="533">
        <v>288800</v>
      </c>
      <c r="BM797" s="533">
        <v>369664</v>
      </c>
      <c r="BN797" s="533">
        <v>411829</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185">
        <f>Z797+Y781+Z789</f>
        <v>784206</v>
      </c>
      <c r="AA798" s="1186"/>
      <c r="AB798" s="1186"/>
      <c r="AC798" s="1186"/>
      <c r="AD798" s="1186"/>
      <c r="AE798" s="1187"/>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207647</v>
      </c>
      <c r="BK798" s="531">
        <v>239415</v>
      </c>
      <c r="BL798" s="531">
        <v>288800</v>
      </c>
      <c r="BM798" s="531">
        <v>369664</v>
      </c>
      <c r="BN798" s="531">
        <v>411829</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207647</v>
      </c>
      <c r="BK799" s="533">
        <v>239415</v>
      </c>
      <c r="BL799" s="533">
        <v>288800</v>
      </c>
      <c r="BM799" s="533">
        <v>369664</v>
      </c>
      <c r="BN799" s="533">
        <v>411829</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207647</v>
      </c>
      <c r="BK800" s="531">
        <v>239415</v>
      </c>
      <c r="BL800" s="531">
        <v>288800</v>
      </c>
      <c r="BM800" s="531">
        <v>369664</v>
      </c>
      <c r="BN800" s="531">
        <v>411829</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207647</v>
      </c>
      <c r="BK801" s="533">
        <v>239415</v>
      </c>
      <c r="BL801" s="533">
        <v>288800</v>
      </c>
      <c r="BM801" s="533">
        <v>369664</v>
      </c>
      <c r="BN801" s="533">
        <v>411829</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207647</v>
      </c>
      <c r="BK802" s="531">
        <v>239415</v>
      </c>
      <c r="BL802" s="531">
        <v>288800</v>
      </c>
      <c r="BM802" s="531">
        <v>369664</v>
      </c>
      <c r="BN802" s="531">
        <v>411829</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2" t="s">
        <v>133</v>
      </c>
      <c r="N803" s="1572"/>
      <c r="O803" s="1572"/>
      <c r="P803" s="1573"/>
      <c r="Q803" s="1549" t="s">
        <v>309</v>
      </c>
      <c r="R803" s="1549"/>
      <c r="S803" s="1549"/>
      <c r="T803" s="1549"/>
      <c r="U803" s="1549" t="s">
        <v>310</v>
      </c>
      <c r="V803" s="1549"/>
      <c r="W803" s="1549"/>
      <c r="X803" s="1549"/>
      <c r="Y803" s="1549" t="s">
        <v>311</v>
      </c>
      <c r="Z803" s="1549"/>
      <c r="AA803" s="1549"/>
      <c r="AB803" s="1549"/>
      <c r="AC803" s="1549" t="s">
        <v>385</v>
      </c>
      <c r="AD803" s="1549"/>
      <c r="AE803" s="1549"/>
      <c r="AF803" s="1549"/>
      <c r="AG803" s="1461" t="s">
        <v>358</v>
      </c>
      <c r="AH803" s="1461"/>
      <c r="AI803" s="1461"/>
      <c r="AJ803" s="1461"/>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207647</v>
      </c>
      <c r="BK803" s="533">
        <v>239415</v>
      </c>
      <c r="BL803" s="533">
        <v>288800</v>
      </c>
      <c r="BM803" s="533">
        <v>369664</v>
      </c>
      <c r="BN803" s="533">
        <v>411829</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4"/>
      <c r="N804" s="1574"/>
      <c r="O804" s="1574"/>
      <c r="P804" s="1575"/>
      <c r="Q804" s="1549"/>
      <c r="R804" s="1549"/>
      <c r="S804" s="1549"/>
      <c r="T804" s="1549"/>
      <c r="U804" s="1549"/>
      <c r="V804" s="1549"/>
      <c r="W804" s="1549"/>
      <c r="X804" s="1549"/>
      <c r="Y804" s="1549"/>
      <c r="Z804" s="1549"/>
      <c r="AA804" s="1549"/>
      <c r="AB804" s="1549"/>
      <c r="AC804" s="1549"/>
      <c r="AD804" s="1549"/>
      <c r="AE804" s="1549"/>
      <c r="AF804" s="1549"/>
      <c r="AG804" s="1461"/>
      <c r="AH804" s="1461"/>
      <c r="AI804" s="1461"/>
      <c r="AJ804" s="1461"/>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207647</v>
      </c>
      <c r="BK804" s="531">
        <v>239415</v>
      </c>
      <c r="BL804" s="531">
        <v>288800</v>
      </c>
      <c r="BM804" s="531">
        <v>369664</v>
      </c>
      <c r="BN804" s="531">
        <v>411829</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528" t="s">
        <v>45</v>
      </c>
      <c r="D805" s="1529"/>
      <c r="E805" s="1529"/>
      <c r="F805" s="1529"/>
      <c r="G805" s="1529"/>
      <c r="H805" s="1529"/>
      <c r="I805" s="80"/>
      <c r="J805" s="80"/>
      <c r="K805" s="80"/>
      <c r="L805" s="81"/>
      <c r="M805" s="1406"/>
      <c r="N805" s="1406"/>
      <c r="O805" s="1406"/>
      <c r="P805" s="1406"/>
      <c r="Q805" s="1406"/>
      <c r="R805" s="1406"/>
      <c r="S805" s="1406"/>
      <c r="T805" s="1406"/>
      <c r="U805" s="1406"/>
      <c r="V805" s="1406"/>
      <c r="W805" s="1406"/>
      <c r="X805" s="1406"/>
      <c r="Y805" s="1406"/>
      <c r="Z805" s="1406"/>
      <c r="AA805" s="1406"/>
      <c r="AB805" s="1406"/>
      <c r="AC805" s="1191"/>
      <c r="AD805" s="1192"/>
      <c r="AE805" s="1192"/>
      <c r="AF805" s="1193"/>
      <c r="AG805" s="1191"/>
      <c r="AH805" s="1192"/>
      <c r="AI805" s="1192"/>
      <c r="AJ805" s="1193"/>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207647</v>
      </c>
      <c r="BK805" s="533">
        <v>239415</v>
      </c>
      <c r="BL805" s="533">
        <v>288800</v>
      </c>
      <c r="BM805" s="533">
        <v>369664</v>
      </c>
      <c r="BN805" s="533">
        <v>411829</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258" t="s">
        <v>46</v>
      </c>
      <c r="D806" s="1171"/>
      <c r="E806" s="1171"/>
      <c r="F806" s="1171"/>
      <c r="G806" s="1171"/>
      <c r="H806" s="1171"/>
      <c r="I806" s="77"/>
      <c r="J806" s="77"/>
      <c r="K806" s="77"/>
      <c r="L806" s="78"/>
      <c r="M806" s="1406"/>
      <c r="N806" s="1406"/>
      <c r="O806" s="1406"/>
      <c r="P806" s="1406"/>
      <c r="Q806" s="1406"/>
      <c r="R806" s="1406"/>
      <c r="S806" s="1406"/>
      <c r="T806" s="1406"/>
      <c r="U806" s="1406"/>
      <c r="V806" s="1406"/>
      <c r="W806" s="1406"/>
      <c r="X806" s="1406"/>
      <c r="Y806" s="1406"/>
      <c r="Z806" s="1406"/>
      <c r="AA806" s="1406"/>
      <c r="AB806" s="1406"/>
      <c r="AC806" s="1191"/>
      <c r="AD806" s="1192"/>
      <c r="AE806" s="1192"/>
      <c r="AF806" s="1193"/>
      <c r="AG806" s="1191"/>
      <c r="AH806" s="1192"/>
      <c r="AI806" s="1192"/>
      <c r="AJ806" s="1193"/>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207647</v>
      </c>
      <c r="BK806" s="531">
        <v>239415</v>
      </c>
      <c r="BL806" s="531">
        <v>288800</v>
      </c>
      <c r="BM806" s="531">
        <v>369664</v>
      </c>
      <c r="BN806" s="531">
        <v>411829</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258" t="s">
        <v>47</v>
      </c>
      <c r="D807" s="1171"/>
      <c r="E807" s="1171"/>
      <c r="F807" s="1171"/>
      <c r="G807" s="1171"/>
      <c r="H807" s="1171"/>
      <c r="I807" s="96"/>
      <c r="J807" s="96"/>
      <c r="K807" s="96"/>
      <c r="L807" s="97"/>
      <c r="M807" s="1406"/>
      <c r="N807" s="1406"/>
      <c r="O807" s="1406"/>
      <c r="P807" s="1406"/>
      <c r="Q807" s="1406"/>
      <c r="R807" s="1406"/>
      <c r="S807" s="1406"/>
      <c r="T807" s="1406"/>
      <c r="U807" s="1406"/>
      <c r="V807" s="1406"/>
      <c r="W807" s="1406"/>
      <c r="X807" s="1406"/>
      <c r="Y807" s="1406"/>
      <c r="Z807" s="1406"/>
      <c r="AA807" s="1406"/>
      <c r="AB807" s="1406"/>
      <c r="AC807" s="1191"/>
      <c r="AD807" s="1192"/>
      <c r="AE807" s="1192"/>
      <c r="AF807" s="1193"/>
      <c r="AG807" s="1191"/>
      <c r="AH807" s="1192"/>
      <c r="AI807" s="1192"/>
      <c r="AJ807" s="1193"/>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218001</v>
      </c>
      <c r="BK807" s="533">
        <v>251353</v>
      </c>
      <c r="BL807" s="533">
        <v>303200</v>
      </c>
      <c r="BM807" s="533">
        <v>388096</v>
      </c>
      <c r="BN807" s="533">
        <v>432363</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258" t="s">
        <v>841</v>
      </c>
      <c r="D808" s="1171"/>
      <c r="E808" s="1171"/>
      <c r="F808" s="1171"/>
      <c r="G808" s="1171"/>
      <c r="H808" s="1171"/>
      <c r="I808" s="96"/>
      <c r="J808" s="96"/>
      <c r="K808" s="96"/>
      <c r="L808" s="97"/>
      <c r="M808" s="1406"/>
      <c r="N808" s="1406"/>
      <c r="O808" s="1406"/>
      <c r="P808" s="1406"/>
      <c r="Q808" s="1406"/>
      <c r="R808" s="1406"/>
      <c r="S808" s="1406"/>
      <c r="T808" s="1406"/>
      <c r="U808" s="1406"/>
      <c r="V808" s="1406"/>
      <c r="W808" s="1406"/>
      <c r="X808" s="1406"/>
      <c r="Y808" s="1406"/>
      <c r="Z808" s="1406"/>
      <c r="AA808" s="1406"/>
      <c r="AB808" s="1406"/>
      <c r="AC808" s="1191"/>
      <c r="AD808" s="1192"/>
      <c r="AE808" s="1192"/>
      <c r="AF808" s="1193"/>
      <c r="AG808" s="1191"/>
      <c r="AH808" s="1192"/>
      <c r="AI808" s="1192"/>
      <c r="AJ808" s="1193"/>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207647</v>
      </c>
      <c r="BK808" s="531">
        <v>239415</v>
      </c>
      <c r="BL808" s="531">
        <v>288800</v>
      </c>
      <c r="BM808" s="531">
        <v>369664</v>
      </c>
      <c r="BN808" s="531">
        <v>411829</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258" t="s">
        <v>506</v>
      </c>
      <c r="D809" s="1171"/>
      <c r="E809" s="1171"/>
      <c r="F809" s="1171"/>
      <c r="G809" s="1171"/>
      <c r="H809" s="1171"/>
      <c r="I809" s="96"/>
      <c r="J809" s="96"/>
      <c r="K809" s="96"/>
      <c r="L809" s="97"/>
      <c r="M809" s="1406"/>
      <c r="N809" s="1406"/>
      <c r="O809" s="1406"/>
      <c r="P809" s="1406"/>
      <c r="Q809" s="1406"/>
      <c r="R809" s="1406"/>
      <c r="S809" s="1406"/>
      <c r="T809" s="1406"/>
      <c r="U809" s="1406"/>
      <c r="V809" s="1406"/>
      <c r="W809" s="1406"/>
      <c r="X809" s="1406"/>
      <c r="Y809" s="1406"/>
      <c r="Z809" s="1406"/>
      <c r="AA809" s="1406"/>
      <c r="AB809" s="1406"/>
      <c r="AC809" s="1191"/>
      <c r="AD809" s="1192"/>
      <c r="AE809" s="1192"/>
      <c r="AF809" s="1193"/>
      <c r="AG809" s="1191"/>
      <c r="AH809" s="1192"/>
      <c r="AI809" s="1192"/>
      <c r="AJ809" s="1193"/>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1" t="s">
        <v>865</v>
      </c>
      <c r="D810" s="1171"/>
      <c r="E810" s="1171"/>
      <c r="F810" s="1171"/>
      <c r="G810" s="1171"/>
      <c r="H810" s="1171"/>
      <c r="I810" s="96"/>
      <c r="J810" s="96"/>
      <c r="K810" s="96"/>
      <c r="L810" s="97"/>
      <c r="M810" s="1406"/>
      <c r="N810" s="1406"/>
      <c r="O810" s="1406"/>
      <c r="P810" s="1406"/>
      <c r="Q810" s="1406"/>
      <c r="R810" s="1406"/>
      <c r="S810" s="1406"/>
      <c r="T810" s="1406"/>
      <c r="U810" s="1406"/>
      <c r="V810" s="1406"/>
      <c r="W810" s="1406"/>
      <c r="X810" s="1406"/>
      <c r="Y810" s="1406"/>
      <c r="Z810" s="1406"/>
      <c r="AA810" s="1406"/>
      <c r="AB810" s="1406"/>
      <c r="AC810" s="1191"/>
      <c r="AD810" s="1192"/>
      <c r="AE810" s="1192"/>
      <c r="AF810" s="1193"/>
      <c r="AG810" s="1191"/>
      <c r="AH810" s="1192"/>
      <c r="AI810" s="1192"/>
      <c r="AJ810" s="1193"/>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207647</v>
      </c>
      <c r="BK810" s="531">
        <v>239415</v>
      </c>
      <c r="BL810" s="531">
        <v>288800</v>
      </c>
      <c r="BM810" s="531">
        <v>369664</v>
      </c>
      <c r="BN810" s="531">
        <v>411829</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200" t="s">
        <v>357</v>
      </c>
      <c r="G811" s="1201"/>
      <c r="H811" s="1201"/>
      <c r="I811" s="1201"/>
      <c r="J811" s="1201"/>
      <c r="K811" s="1201"/>
      <c r="L811" s="1202"/>
      <c r="M811" s="1406"/>
      <c r="N811" s="1406"/>
      <c r="O811" s="1406"/>
      <c r="P811" s="1406"/>
      <c r="Q811" s="1406">
        <v>5</v>
      </c>
      <c r="R811" s="1406"/>
      <c r="S811" s="1406"/>
      <c r="T811" s="1406"/>
      <c r="U811" s="1406">
        <v>5</v>
      </c>
      <c r="V811" s="1406"/>
      <c r="W811" s="1406"/>
      <c r="X811" s="1406"/>
      <c r="Y811" s="1406">
        <v>5</v>
      </c>
      <c r="Z811" s="1406"/>
      <c r="AA811" s="1406"/>
      <c r="AB811" s="1406"/>
      <c r="AC811" s="1191"/>
      <c r="AD811" s="1192"/>
      <c r="AE811" s="1192"/>
      <c r="AF811" s="1193"/>
      <c r="AG811" s="1191"/>
      <c r="AH811" s="1192"/>
      <c r="AI811" s="1192"/>
      <c r="AJ811" s="1193"/>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207647</v>
      </c>
      <c r="BK811" s="533">
        <v>239415</v>
      </c>
      <c r="BL811" s="533">
        <v>288800</v>
      </c>
      <c r="BM811" s="533">
        <v>369664</v>
      </c>
      <c r="BN811" s="533">
        <v>411829</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97" t="s">
        <v>131</v>
      </c>
      <c r="D812" s="1298"/>
      <c r="E812" s="1298"/>
      <c r="F812" s="1298"/>
      <c r="G812" s="1298"/>
      <c r="H812" s="1298"/>
      <c r="I812" s="1298"/>
      <c r="J812" s="1298"/>
      <c r="K812" s="1298"/>
      <c r="L812" s="1299"/>
      <c r="M812" s="1407">
        <f>SUM(M805:P811)</f>
        <v>0</v>
      </c>
      <c r="N812" s="1407"/>
      <c r="O812" s="1407"/>
      <c r="P812" s="1407"/>
      <c r="Q812" s="1407">
        <f>SUM(Q805:T811)</f>
        <v>5</v>
      </c>
      <c r="R812" s="1407"/>
      <c r="S812" s="1407"/>
      <c r="T812" s="1407"/>
      <c r="U812" s="1407">
        <f>SUM(U805:X811)</f>
        <v>5</v>
      </c>
      <c r="V812" s="1407"/>
      <c r="W812" s="1407"/>
      <c r="X812" s="1407"/>
      <c r="Y812" s="1407">
        <f>SUM(Y805:AB811)</f>
        <v>5</v>
      </c>
      <c r="Z812" s="1407"/>
      <c r="AA812" s="1407"/>
      <c r="AB812" s="1407"/>
      <c r="AC812" s="1407">
        <f>SUM(AC805:AF811)</f>
        <v>0</v>
      </c>
      <c r="AD812" s="1407"/>
      <c r="AE812" s="1407"/>
      <c r="AF812" s="1407"/>
      <c r="AG812" s="1407">
        <f>SUM(AG805:AJ811)</f>
        <v>0</v>
      </c>
      <c r="AH812" s="1407"/>
      <c r="AI812" s="1407"/>
      <c r="AJ812" s="1407"/>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207647</v>
      </c>
      <c r="BK812" s="531">
        <v>239415</v>
      </c>
      <c r="BL812" s="531">
        <v>288800</v>
      </c>
      <c r="BM812" s="531">
        <v>369664</v>
      </c>
      <c r="BN812" s="531">
        <v>411829</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207647</v>
      </c>
      <c r="BK813" s="533">
        <v>239415</v>
      </c>
      <c r="BL813" s="533">
        <v>288800</v>
      </c>
      <c r="BM813" s="533">
        <v>369664</v>
      </c>
      <c r="BN813" s="533">
        <v>411829</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207647</v>
      </c>
      <c r="BK814" s="531">
        <v>239415</v>
      </c>
      <c r="BL814" s="531">
        <v>288800</v>
      </c>
      <c r="BM814" s="531">
        <v>369664</v>
      </c>
      <c r="BN814" s="531">
        <v>411829</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78" t="s">
        <v>1761</v>
      </c>
      <c r="D817" s="1579"/>
      <c r="E817" s="1579"/>
      <c r="F817" s="1579"/>
      <c r="G817" s="1579"/>
      <c r="H817" s="1579"/>
      <c r="I817" s="1579"/>
      <c r="J817" s="1579"/>
      <c r="K817" s="1579"/>
      <c r="L817" s="1579"/>
      <c r="M817" s="1579"/>
      <c r="N817" s="1579"/>
      <c r="O817" s="1579"/>
      <c r="P817" s="1579"/>
      <c r="Q817" s="1579"/>
      <c r="R817" s="1579"/>
      <c r="S817" s="1579"/>
      <c r="T817" s="1579"/>
      <c r="U817" s="1579"/>
      <c r="V817" s="1579"/>
      <c r="W817" s="1579"/>
      <c r="X817" s="1579"/>
      <c r="Y817" s="1579"/>
      <c r="Z817" s="1579"/>
      <c r="AA817" s="1579"/>
      <c r="AB817" s="1579"/>
      <c r="AC817" s="1579"/>
      <c r="AD817" s="1579"/>
      <c r="AE817" s="1579"/>
      <c r="AF817" s="1579"/>
      <c r="AG817" s="1579"/>
      <c r="AH817" s="1579"/>
      <c r="AI817" s="1579"/>
      <c r="AJ817" s="1580"/>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207647</v>
      </c>
      <c r="BK817" s="533">
        <v>239415</v>
      </c>
      <c r="BL817" s="533">
        <v>288800</v>
      </c>
      <c r="BM817" s="533">
        <v>369664</v>
      </c>
      <c r="BN817" s="533">
        <v>411829</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207647</v>
      </c>
      <c r="BK818" s="531">
        <v>239415</v>
      </c>
      <c r="BL818" s="531">
        <v>288800</v>
      </c>
      <c r="BM818" s="531">
        <v>369664</v>
      </c>
      <c r="BN818" s="531">
        <v>411829</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207647</v>
      </c>
      <c r="BK819" s="533">
        <v>239415</v>
      </c>
      <c r="BL819" s="533">
        <v>288800</v>
      </c>
      <c r="BM819" s="533">
        <v>369664</v>
      </c>
      <c r="BN819" s="533">
        <v>411829</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207647</v>
      </c>
      <c r="BK820" s="531">
        <v>239415</v>
      </c>
      <c r="BL820" s="531">
        <v>288800</v>
      </c>
      <c r="BM820" s="531">
        <v>369664</v>
      </c>
      <c r="BN820" s="531">
        <v>411829</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207647</v>
      </c>
      <c r="BK821" s="533">
        <v>239415</v>
      </c>
      <c r="BL821" s="533">
        <v>288800</v>
      </c>
      <c r="BM821" s="533">
        <v>369664</v>
      </c>
      <c r="BN821" s="533">
        <v>411829</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37">
        <v>369</v>
      </c>
      <c r="X822" s="1137"/>
      <c r="Y822" s="1137"/>
      <c r="Z822" s="1137"/>
      <c r="AA822" s="1137"/>
      <c r="AB822" s="1137"/>
      <c r="AC822" s="1137"/>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207647</v>
      </c>
      <c r="BK822" s="531">
        <v>239415</v>
      </c>
      <c r="BL822" s="531">
        <v>288800</v>
      </c>
      <c r="BM822" s="531">
        <v>369664</v>
      </c>
      <c r="BN822" s="531">
        <v>411829</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37">
        <v>1499</v>
      </c>
      <c r="X823" s="1137"/>
      <c r="Y823" s="1137"/>
      <c r="Z823" s="1137"/>
      <c r="AA823" s="1137"/>
      <c r="AB823" s="1137"/>
      <c r="AC823" s="1137"/>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207647</v>
      </c>
      <c r="BK823" s="533">
        <v>239415</v>
      </c>
      <c r="BL823" s="533">
        <v>288800</v>
      </c>
      <c r="BM823" s="533">
        <v>369664</v>
      </c>
      <c r="BN823" s="533">
        <v>411829</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37">
        <v>4500</v>
      </c>
      <c r="X824" s="1137"/>
      <c r="Y824" s="1137"/>
      <c r="Z824" s="1137"/>
      <c r="AA824" s="1137"/>
      <c r="AB824" s="1137"/>
      <c r="AC824" s="1137"/>
      <c r="AD824" s="12"/>
      <c r="AE824" s="12"/>
      <c r="AF824" s="12"/>
      <c r="AG824" s="12"/>
      <c r="AH824" s="12"/>
      <c r="AI824" s="12"/>
      <c r="AJ824" s="12"/>
      <c r="AK824" s="12"/>
      <c r="AL824" s="12"/>
      <c r="AS824" s="21"/>
      <c r="AT824" s="56"/>
      <c r="AV824" s="1576">
        <f>ROUNDDOWN(AP908*2,2)</f>
        <v>0</v>
      </c>
      <c r="AW824" s="1576"/>
      <c r="AX824" s="1576"/>
      <c r="AY824" s="1576"/>
      <c r="AZ824" s="56"/>
      <c r="BA824" s="56"/>
      <c r="BB824" s="36" t="s">
        <v>744</v>
      </c>
      <c r="BC824" s="531">
        <v>261141</v>
      </c>
      <c r="BD824" s="531">
        <v>301093</v>
      </c>
      <c r="BE824" s="531">
        <v>363200</v>
      </c>
      <c r="BF824" s="531">
        <v>464896</v>
      </c>
      <c r="BG824" s="531">
        <v>517923</v>
      </c>
      <c r="BH824" s="56"/>
      <c r="BI824" s="36" t="s">
        <v>744</v>
      </c>
      <c r="BJ824" s="531">
        <v>207647</v>
      </c>
      <c r="BK824" s="531">
        <v>239415</v>
      </c>
      <c r="BL824" s="531">
        <v>288800</v>
      </c>
      <c r="BM824" s="531">
        <v>369664</v>
      </c>
      <c r="BN824" s="531">
        <v>411829</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37">
        <v>25000</v>
      </c>
      <c r="X825" s="1137"/>
      <c r="Y825" s="1137"/>
      <c r="Z825" s="1137"/>
      <c r="AA825" s="1137"/>
      <c r="AB825" s="1137"/>
      <c r="AC825" s="1137"/>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207647</v>
      </c>
      <c r="BK825" s="533">
        <v>239415</v>
      </c>
      <c r="BL825" s="533">
        <v>288800</v>
      </c>
      <c r="BM825" s="533">
        <v>369664</v>
      </c>
      <c r="BN825" s="533">
        <v>411829</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200" t="s">
        <v>357</v>
      </c>
      <c r="N826" s="1201"/>
      <c r="O826" s="1201"/>
      <c r="P826" s="1201"/>
      <c r="Q826" s="1201"/>
      <c r="R826" s="1201"/>
      <c r="S826" s="1201"/>
      <c r="T826" s="1201"/>
      <c r="U826" s="1201"/>
      <c r="V826" s="1202"/>
      <c r="W826" s="1137">
        <v>13538</v>
      </c>
      <c r="X826" s="1137"/>
      <c r="Y826" s="1137"/>
      <c r="Z826" s="1137"/>
      <c r="AA826" s="1137"/>
      <c r="AB826" s="1137"/>
      <c r="AC826" s="1137"/>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363526</v>
      </c>
      <c r="BK826" s="531">
        <v>419142</v>
      </c>
      <c r="BL826" s="531">
        <v>505600</v>
      </c>
      <c r="BM826" s="531">
        <v>647168</v>
      </c>
      <c r="BN826" s="531">
        <v>720986</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185">
        <f>SUM(W822:AC826)</f>
        <v>44906</v>
      </c>
      <c r="X827" s="1186"/>
      <c r="Y827" s="1186"/>
      <c r="Z827" s="1186"/>
      <c r="AA827" s="1186"/>
      <c r="AB827" s="1186"/>
      <c r="AC827" s="1187"/>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207647</v>
      </c>
      <c r="BK827" s="533">
        <v>239415</v>
      </c>
      <c r="BL827" s="533">
        <v>288800</v>
      </c>
      <c r="BM827" s="533">
        <v>369664</v>
      </c>
      <c r="BN827" s="533">
        <v>411829</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223753</v>
      </c>
      <c r="BK828" s="531">
        <v>257985</v>
      </c>
      <c r="BL828" s="531">
        <v>311200</v>
      </c>
      <c r="BM828" s="531">
        <v>398336</v>
      </c>
      <c r="BN828" s="531">
        <v>443771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97" t="s">
        <v>369</v>
      </c>
      <c r="K829" s="1298"/>
      <c r="L829" s="1298"/>
      <c r="M829" s="1298"/>
      <c r="N829" s="1298"/>
      <c r="O829" s="1298"/>
      <c r="P829" s="1298"/>
      <c r="Q829" s="1298"/>
      <c r="R829" s="1298"/>
      <c r="S829" s="1298"/>
      <c r="T829" s="1298"/>
      <c r="U829" s="1298"/>
      <c r="V829" s="1299"/>
      <c r="W829" s="1209">
        <v>36620</v>
      </c>
      <c r="X829" s="1210"/>
      <c r="Y829" s="1210"/>
      <c r="Z829" s="1210"/>
      <c r="AA829" s="1210"/>
      <c r="AB829" s="1210"/>
      <c r="AC829" s="1211"/>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284724</v>
      </c>
      <c r="BK829" s="532">
        <v>328284</v>
      </c>
      <c r="BL829" s="532">
        <v>396000</v>
      </c>
      <c r="BM829" s="532">
        <v>506880</v>
      </c>
      <c r="BN829" s="532">
        <v>564696</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223753</v>
      </c>
      <c r="BK830" s="531">
        <v>257985</v>
      </c>
      <c r="BL830" s="531">
        <v>311200</v>
      </c>
      <c r="BM830" s="531">
        <v>398336</v>
      </c>
      <c r="BN830" s="531">
        <v>443771</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12"/>
      <c r="X831" s="1412"/>
      <c r="Y831" s="1412"/>
      <c r="Z831" s="1412"/>
      <c r="AA831" s="1412"/>
      <c r="AB831" s="1412"/>
      <c r="AC831" s="1412"/>
      <c r="AD831" s="12"/>
      <c r="AE831" s="12"/>
      <c r="AF831" s="12"/>
      <c r="AG831" s="12"/>
      <c r="AH831" s="12"/>
      <c r="AI831" s="12"/>
      <c r="AJ831" s="12"/>
      <c r="AK831" s="12"/>
      <c r="AL831" s="12"/>
      <c r="AM831" s="130"/>
      <c r="AN831" s="130"/>
      <c r="AO831" s="21"/>
      <c r="AP831" s="21"/>
      <c r="AQ831" s="21"/>
      <c r="AR831" s="21"/>
      <c r="AS831" s="21"/>
      <c r="AT831" s="1456"/>
      <c r="AU831" s="1456"/>
      <c r="AV831" s="1456"/>
      <c r="AW831" s="1456"/>
      <c r="AX831" s="1456"/>
      <c r="AY831" s="1456"/>
      <c r="AZ831" s="56"/>
      <c r="BA831" s="56"/>
      <c r="BB831" s="36" t="s">
        <v>758</v>
      </c>
      <c r="BC831" s="532">
        <v>319811</v>
      </c>
      <c r="BD831" s="532">
        <v>368739</v>
      </c>
      <c r="BE831" s="532">
        <v>444800</v>
      </c>
      <c r="BF831" s="532">
        <v>569344</v>
      </c>
      <c r="BG831" s="532">
        <v>634285</v>
      </c>
      <c r="BH831" s="56"/>
      <c r="BI831" s="36" t="s">
        <v>758</v>
      </c>
      <c r="BJ831" s="532">
        <v>234106</v>
      </c>
      <c r="BK831" s="532">
        <v>269922</v>
      </c>
      <c r="BL831" s="532">
        <v>325600</v>
      </c>
      <c r="BM831" s="532">
        <v>416768</v>
      </c>
      <c r="BN831" s="532">
        <v>464306</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12"/>
      <c r="X832" s="1412"/>
      <c r="Y832" s="1412"/>
      <c r="Z832" s="1412"/>
      <c r="AA832" s="1412"/>
      <c r="AB832" s="1412"/>
      <c r="AC832" s="1412"/>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223753</v>
      </c>
      <c r="BK832" s="531">
        <v>257985</v>
      </c>
      <c r="BL832" s="531">
        <v>311200</v>
      </c>
      <c r="BM832" s="531">
        <v>398336</v>
      </c>
      <c r="BN832" s="531">
        <v>443771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12">
        <v>5000</v>
      </c>
      <c r="X833" s="1412"/>
      <c r="Y833" s="1412"/>
      <c r="Z833" s="1412"/>
      <c r="AA833" s="1412"/>
      <c r="AB833" s="1412"/>
      <c r="AC833" s="1412"/>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207647</v>
      </c>
      <c r="BK833" s="533">
        <v>239415</v>
      </c>
      <c r="BL833" s="533">
        <v>288800</v>
      </c>
      <c r="BM833" s="533">
        <v>369664</v>
      </c>
      <c r="BN833" s="533">
        <v>411829</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12">
        <v>43577</v>
      </c>
      <c r="X834" s="1412"/>
      <c r="Y834" s="1412"/>
      <c r="Z834" s="1412"/>
      <c r="AA834" s="1412"/>
      <c r="AB834" s="1412"/>
      <c r="AC834" s="1412"/>
      <c r="AD834" s="12"/>
      <c r="AE834" s="12"/>
      <c r="AF834" s="12"/>
      <c r="AG834" s="12"/>
      <c r="AH834" s="12"/>
      <c r="AI834" s="12"/>
      <c r="AJ834" s="12"/>
      <c r="AK834" s="12"/>
      <c r="AL834" s="12"/>
      <c r="AM834" s="1405">
        <f>SUM(AM801:AM829)</f>
        <v>0</v>
      </c>
      <c r="AN834" s="1405"/>
      <c r="AO834" s="21"/>
      <c r="AP834" s="21"/>
      <c r="AQ834" s="21"/>
      <c r="BB834" s="36" t="s">
        <v>761</v>
      </c>
      <c r="BC834" s="531">
        <v>261141</v>
      </c>
      <c r="BD834" s="531">
        <v>301093</v>
      </c>
      <c r="BE834" s="531">
        <v>363200</v>
      </c>
      <c r="BF834" s="531">
        <v>464896</v>
      </c>
      <c r="BG834" s="531">
        <v>517923</v>
      </c>
      <c r="BH834" s="56"/>
      <c r="BI834" s="36" t="s">
        <v>761</v>
      </c>
      <c r="BJ834" s="531">
        <v>207647</v>
      </c>
      <c r="BK834" s="531">
        <v>239415</v>
      </c>
      <c r="BL834" s="531">
        <v>288800</v>
      </c>
      <c r="BM834" s="531">
        <v>369664</v>
      </c>
      <c r="BN834" s="531">
        <v>411829</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13">
        <f>SUM(W831:AC834)</f>
        <v>48577</v>
      </c>
      <c r="X835" s="1413"/>
      <c r="Y835" s="1413"/>
      <c r="Z835" s="1413"/>
      <c r="AA835" s="1413"/>
      <c r="AB835" s="1413"/>
      <c r="AC835" s="1413"/>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207647</v>
      </c>
      <c r="BK835" s="533">
        <v>239415</v>
      </c>
      <c r="BL835" s="533">
        <v>288800</v>
      </c>
      <c r="BM835" s="533">
        <v>369664</v>
      </c>
      <c r="BN835" s="533">
        <v>411829</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21">
        <v>46137</v>
      </c>
      <c r="X837" s="1222"/>
      <c r="Y837" s="1222"/>
      <c r="Z837" s="1222"/>
      <c r="AA837" s="1222"/>
      <c r="AB837" s="1222"/>
      <c r="AC837" s="1223"/>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253663</v>
      </c>
      <c r="BK837" s="533">
        <v>292471</v>
      </c>
      <c r="BL837" s="533">
        <v>352800</v>
      </c>
      <c r="BM837" s="533">
        <v>451584</v>
      </c>
      <c r="BN837" s="533">
        <v>503093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21"/>
      <c r="X838" s="1222"/>
      <c r="Y838" s="1222"/>
      <c r="Z838" s="1222"/>
      <c r="AA838" s="1222"/>
      <c r="AB838" s="1222"/>
      <c r="AC838" s="1223"/>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207647</v>
      </c>
      <c r="BK838" s="531">
        <v>239415</v>
      </c>
      <c r="BL838" s="531">
        <v>288800</v>
      </c>
      <c r="BM838" s="531">
        <v>369664</v>
      </c>
      <c r="BN838" s="531">
        <v>411829</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200" t="s">
        <v>357</v>
      </c>
      <c r="N839" s="1201"/>
      <c r="O839" s="1201"/>
      <c r="P839" s="1201"/>
      <c r="Q839" s="1201"/>
      <c r="R839" s="1201"/>
      <c r="S839" s="1201"/>
      <c r="T839" s="1201"/>
      <c r="U839" s="1201"/>
      <c r="V839" s="1202"/>
      <c r="W839" s="1221">
        <v>3343</v>
      </c>
      <c r="X839" s="1222"/>
      <c r="Y839" s="1222"/>
      <c r="Z839" s="1222"/>
      <c r="AA839" s="1222"/>
      <c r="AB839" s="1222"/>
      <c r="AC839" s="1223"/>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207647</v>
      </c>
      <c r="BK839" s="533">
        <v>239415</v>
      </c>
      <c r="BL839" s="533">
        <v>288800</v>
      </c>
      <c r="BM839" s="533">
        <v>369664</v>
      </c>
      <c r="BN839" s="533">
        <v>411829</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71">
        <f>SUM(W837:AC839)</f>
        <v>49480</v>
      </c>
      <c r="X840" s="1472"/>
      <c r="Y840" s="1472"/>
      <c r="Z840" s="1472"/>
      <c r="AA840" s="1472"/>
      <c r="AB840" s="1472"/>
      <c r="AC840" s="1473"/>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207647</v>
      </c>
      <c r="BK840" s="531">
        <v>239415</v>
      </c>
      <c r="BL840" s="531">
        <v>288800</v>
      </c>
      <c r="BM840" s="531">
        <v>369664</v>
      </c>
      <c r="BN840" s="531">
        <v>411829</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21">
        <v>16272</v>
      </c>
      <c r="X841" s="1222"/>
      <c r="Y841" s="1222"/>
      <c r="Z841" s="1222"/>
      <c r="AA841" s="1222"/>
      <c r="AB841" s="1222"/>
      <c r="AC841" s="1223"/>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207647</v>
      </c>
      <c r="BK841" s="533">
        <v>239415</v>
      </c>
      <c r="BL841" s="533">
        <v>288800</v>
      </c>
      <c r="BM841" s="533">
        <v>369664</v>
      </c>
      <c r="BN841" s="533">
        <v>411829</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207647</v>
      </c>
      <c r="BK842" s="531">
        <v>239415</v>
      </c>
      <c r="BL842" s="531">
        <v>288800</v>
      </c>
      <c r="BM842" s="531">
        <v>369664</v>
      </c>
      <c r="BN842" s="531">
        <v>411829</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37">
        <v>9484</v>
      </c>
      <c r="X843" s="1137"/>
      <c r="Y843" s="1137"/>
      <c r="Z843" s="1137"/>
      <c r="AA843" s="1137"/>
      <c r="AB843" s="1137"/>
      <c r="AC843" s="1137"/>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207647</v>
      </c>
      <c r="BK843" s="533">
        <v>239415</v>
      </c>
      <c r="BL843" s="533">
        <v>288800</v>
      </c>
      <c r="BM843" s="533">
        <v>369664</v>
      </c>
      <c r="BN843" s="533">
        <v>411829</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37">
        <v>20184</v>
      </c>
      <c r="X844" s="1137"/>
      <c r="Y844" s="1137"/>
      <c r="Z844" s="1137"/>
      <c r="AA844" s="1137"/>
      <c r="AB844" s="1137"/>
      <c r="AC844" s="1137"/>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223753</v>
      </c>
      <c r="BK844" s="531">
        <v>257985</v>
      </c>
      <c r="BL844" s="531">
        <v>311200</v>
      </c>
      <c r="BM844" s="531">
        <v>398336</v>
      </c>
      <c r="BN844" s="531">
        <v>443771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37">
        <v>12903</v>
      </c>
      <c r="X845" s="1137"/>
      <c r="Y845" s="1137"/>
      <c r="Z845" s="1137"/>
      <c r="AA845" s="1137"/>
      <c r="AB845" s="1137"/>
      <c r="AC845" s="1137"/>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207647</v>
      </c>
      <c r="BK845" s="533">
        <v>239415</v>
      </c>
      <c r="BL845" s="533">
        <v>288800</v>
      </c>
      <c r="BM845" s="533">
        <v>369664</v>
      </c>
      <c r="BN845" s="533">
        <v>411829</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37"/>
      <c r="X846" s="1137"/>
      <c r="Y846" s="1137"/>
      <c r="Z846" s="1137"/>
      <c r="AA846" s="1137"/>
      <c r="AB846" s="1137"/>
      <c r="AC846" s="1137"/>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207647</v>
      </c>
      <c r="BK846" s="531">
        <v>239415</v>
      </c>
      <c r="BL846" s="531">
        <v>288800</v>
      </c>
      <c r="BM846" s="531">
        <v>369664</v>
      </c>
      <c r="BN846" s="531">
        <v>411829</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37">
        <v>7374</v>
      </c>
      <c r="X847" s="1137"/>
      <c r="Y847" s="1137"/>
      <c r="Z847" s="1137"/>
      <c r="AA847" s="1137"/>
      <c r="AB847" s="1137"/>
      <c r="AC847" s="1137"/>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37"/>
      <c r="X848" s="1137"/>
      <c r="Y848" s="1137"/>
      <c r="Z848" s="1137"/>
      <c r="AA848" s="1137"/>
      <c r="AB848" s="1137"/>
      <c r="AC848" s="1137"/>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200" t="s">
        <v>357</v>
      </c>
      <c r="N849" s="1201"/>
      <c r="O849" s="1201"/>
      <c r="P849" s="1201"/>
      <c r="Q849" s="1201"/>
      <c r="R849" s="1201"/>
      <c r="S849" s="1201"/>
      <c r="T849" s="1201"/>
      <c r="U849" s="1201"/>
      <c r="V849" s="1202"/>
      <c r="W849" s="1137"/>
      <c r="X849" s="1137"/>
      <c r="Y849" s="1137"/>
      <c r="Z849" s="1137"/>
      <c r="AA849" s="1137"/>
      <c r="AB849" s="1137"/>
      <c r="AC849" s="1137"/>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12">
        <f>SUM(W843:AC849)</f>
        <v>49945</v>
      </c>
      <c r="X850" s="1212"/>
      <c r="Y850" s="1212"/>
      <c r="Z850" s="1212"/>
      <c r="AA850" s="1212"/>
      <c r="AB850" s="1212"/>
      <c r="AC850" s="1212"/>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200" t="s">
        <v>357</v>
      </c>
      <c r="N852" s="1201"/>
      <c r="O852" s="1201"/>
      <c r="P852" s="1201"/>
      <c r="Q852" s="1201"/>
      <c r="R852" s="1201"/>
      <c r="S852" s="1201"/>
      <c r="T852" s="1201"/>
      <c r="U852" s="1201"/>
      <c r="V852" s="1202"/>
      <c r="W852" s="1209"/>
      <c r="X852" s="1210"/>
      <c r="Y852" s="1210"/>
      <c r="Z852" s="1210"/>
      <c r="AA852" s="1210"/>
      <c r="AB852" s="1210"/>
      <c r="AC852" s="1211"/>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200" t="s">
        <v>357</v>
      </c>
      <c r="N853" s="1201"/>
      <c r="O853" s="1201"/>
      <c r="P853" s="1201"/>
      <c r="Q853" s="1201"/>
      <c r="R853" s="1201"/>
      <c r="S853" s="1201"/>
      <c r="T853" s="1201"/>
      <c r="U853" s="1201"/>
      <c r="V853" s="1202"/>
      <c r="W853" s="1209"/>
      <c r="X853" s="1210"/>
      <c r="Y853" s="1210"/>
      <c r="Z853" s="1210"/>
      <c r="AA853" s="1210"/>
      <c r="AB853" s="1210"/>
      <c r="AC853" s="1211"/>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200" t="s">
        <v>357</v>
      </c>
      <c r="N854" s="1201"/>
      <c r="O854" s="1201"/>
      <c r="P854" s="1201"/>
      <c r="Q854" s="1201"/>
      <c r="R854" s="1201"/>
      <c r="S854" s="1201"/>
      <c r="T854" s="1201"/>
      <c r="U854" s="1201"/>
      <c r="V854" s="1202"/>
      <c r="W854" s="1209"/>
      <c r="X854" s="1210"/>
      <c r="Y854" s="1210"/>
      <c r="Z854" s="1210"/>
      <c r="AA854" s="1210"/>
      <c r="AB854" s="1210"/>
      <c r="AC854" s="1211"/>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200" t="s">
        <v>357</v>
      </c>
      <c r="N855" s="1201"/>
      <c r="O855" s="1201"/>
      <c r="P855" s="1201"/>
      <c r="Q855" s="1201"/>
      <c r="R855" s="1201"/>
      <c r="S855" s="1201"/>
      <c r="T855" s="1201"/>
      <c r="U855" s="1201"/>
      <c r="V855" s="1202"/>
      <c r="W855" s="1209"/>
      <c r="X855" s="1210"/>
      <c r="Y855" s="1210"/>
      <c r="Z855" s="1210"/>
      <c r="AA855" s="1210"/>
      <c r="AB855" s="1210"/>
      <c r="AC855" s="1211"/>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200" t="s">
        <v>357</v>
      </c>
      <c r="N856" s="1201"/>
      <c r="O856" s="1201"/>
      <c r="P856" s="1201"/>
      <c r="Q856" s="1201"/>
      <c r="R856" s="1201"/>
      <c r="S856" s="1201"/>
      <c r="T856" s="1201"/>
      <c r="U856" s="1201"/>
      <c r="V856" s="1202"/>
      <c r="W856" s="1209"/>
      <c r="X856" s="1210"/>
      <c r="Y856" s="1210"/>
      <c r="Z856" s="1210"/>
      <c r="AA856" s="1210"/>
      <c r="AB856" s="1210"/>
      <c r="AC856" s="1211"/>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185">
        <f>SUM(W852:AC856)</f>
        <v>0</v>
      </c>
      <c r="X857" s="1186"/>
      <c r="Y857" s="1186"/>
      <c r="Z857" s="1186"/>
      <c r="AA857" s="1186"/>
      <c r="AB857" s="1186"/>
      <c r="AC857" s="1187"/>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185">
        <f>W827+W835+W840+W841+W850+W857+W829</f>
        <v>245800</v>
      </c>
      <c r="AD861" s="1186"/>
      <c r="AE861" s="1186"/>
      <c r="AF861" s="1186"/>
      <c r="AG861" s="1186"/>
      <c r="AH861" s="1187"/>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13">
        <f>O778+O758+G734</f>
        <v>46</v>
      </c>
      <c r="AD862" s="1214"/>
      <c r="AE862" s="1214"/>
      <c r="AF862" s="1214"/>
      <c r="AG862" s="1214"/>
      <c r="AH862" s="1215"/>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81" t="s">
        <v>35</v>
      </c>
      <c r="F863" s="1582"/>
      <c r="G863" s="1582"/>
      <c r="H863" s="1582"/>
      <c r="I863" s="1582"/>
      <c r="J863" s="1582"/>
      <c r="K863" s="1582"/>
      <c r="L863" s="1582"/>
      <c r="M863" s="1582"/>
      <c r="N863" s="1582"/>
      <c r="O863" s="1582"/>
      <c r="P863" s="1582"/>
      <c r="Q863" s="1582"/>
      <c r="R863" s="1582"/>
      <c r="S863" s="1582"/>
      <c r="T863" s="1582"/>
      <c r="U863" s="1582"/>
      <c r="V863" s="1582"/>
      <c r="W863" s="1582"/>
      <c r="X863" s="1582"/>
      <c r="Y863" s="1582"/>
      <c r="Z863" s="1582"/>
      <c r="AA863" s="1582"/>
      <c r="AB863" s="1583"/>
      <c r="AC863" s="1219">
        <f>IF(ISERROR((ROUNDDOWN(AC861/AC862,0))),0,(ROUNDDOWN(AC861/AC862,0)))</f>
        <v>5343</v>
      </c>
      <c r="AD863" s="1220"/>
      <c r="AE863" s="1220"/>
      <c r="AF863" s="1220"/>
      <c r="AG863" s="1220"/>
      <c r="AH863" s="1220"/>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9">
        <v>172548</v>
      </c>
      <c r="AD864" s="1414"/>
      <c r="AE864" s="1414"/>
      <c r="AF864" s="1414"/>
      <c r="AG864" s="1414"/>
      <c r="AH864" s="1414"/>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211"/>
      <c r="AD865" s="1137"/>
      <c r="AE865" s="1137"/>
      <c r="AF865" s="1137"/>
      <c r="AG865" s="1137"/>
      <c r="AH865" s="1137"/>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209">
        <v>40800</v>
      </c>
      <c r="AD866" s="1210"/>
      <c r="AE866" s="1210"/>
      <c r="AF866" s="1210"/>
      <c r="AG866" s="1210"/>
      <c r="AH866" s="1211"/>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9">
        <v>22500</v>
      </c>
      <c r="AD867" s="1210"/>
      <c r="AE867" s="1210"/>
      <c r="AF867" s="1210"/>
      <c r="AG867" s="1210"/>
      <c r="AH867" s="1211"/>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9"/>
      <c r="AD868" s="1210"/>
      <c r="AE868" s="1210"/>
      <c r="AF868" s="1210"/>
      <c r="AG868" s="1210"/>
      <c r="AH868" s="1211"/>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43" t="s">
        <v>1066</v>
      </c>
      <c r="F869" s="1444"/>
      <c r="G869" s="1444"/>
      <c r="H869" s="1444"/>
      <c r="I869" s="1444"/>
      <c r="J869" s="1444"/>
      <c r="K869" s="1444"/>
      <c r="L869" s="1444"/>
      <c r="M869" s="1444"/>
      <c r="N869" s="1444"/>
      <c r="O869" s="1444"/>
      <c r="P869" s="1444"/>
      <c r="Q869" s="1444"/>
      <c r="R869" s="1444"/>
      <c r="S869" s="1444"/>
      <c r="T869" s="1444"/>
      <c r="U869" s="1444"/>
      <c r="V869" s="1444"/>
      <c r="W869" s="1444"/>
      <c r="X869" s="1444"/>
      <c r="Y869" s="1444"/>
      <c r="Z869" s="1444"/>
      <c r="AA869" s="1444"/>
      <c r="AB869" s="1445"/>
      <c r="AC869" s="1137"/>
      <c r="AD869" s="1137"/>
      <c r="AE869" s="1137"/>
      <c r="AF869" s="1137"/>
      <c r="AG869" s="1137"/>
      <c r="AH869" s="1137"/>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43" t="s">
        <v>1066</v>
      </c>
      <c r="F870" s="1444"/>
      <c r="G870" s="1444"/>
      <c r="H870" s="1444"/>
      <c r="I870" s="1444"/>
      <c r="J870" s="1444"/>
      <c r="K870" s="1444"/>
      <c r="L870" s="1444"/>
      <c r="M870" s="1444"/>
      <c r="N870" s="1444"/>
      <c r="O870" s="1444"/>
      <c r="P870" s="1444"/>
      <c r="Q870" s="1444"/>
      <c r="R870" s="1444"/>
      <c r="S870" s="1444"/>
      <c r="T870" s="1444"/>
      <c r="U870" s="1444"/>
      <c r="V870" s="1444"/>
      <c r="W870" s="1444"/>
      <c r="X870" s="1444"/>
      <c r="Y870" s="1444"/>
      <c r="Z870" s="1444"/>
      <c r="AA870" s="1444"/>
      <c r="AB870" s="1445"/>
      <c r="AC870" s="1137"/>
      <c r="AD870" s="1137"/>
      <c r="AE870" s="1137"/>
      <c r="AF870" s="1137"/>
      <c r="AG870" s="1137"/>
      <c r="AH870" s="1137"/>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9"/>
      <c r="AA874" s="1210"/>
      <c r="AB874" s="1210"/>
      <c r="AC874" s="1210"/>
      <c r="AD874" s="1210"/>
      <c r="AE874" s="1211"/>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9"/>
      <c r="AA875" s="1210"/>
      <c r="AB875" s="1210"/>
      <c r="AC875" s="1210"/>
      <c r="AD875" s="1210"/>
      <c r="AE875" s="1211"/>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9"/>
      <c r="AA876" s="1210"/>
      <c r="AB876" s="1210"/>
      <c r="AC876" s="1210"/>
      <c r="AD876" s="1210"/>
      <c r="AE876" s="1211"/>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185">
        <f>Z874-(Z875+Z876)</f>
        <v>0</v>
      </c>
      <c r="AA877" s="1186"/>
      <c r="AB877" s="1186"/>
      <c r="AC877" s="1186"/>
      <c r="AD877" s="1186"/>
      <c r="AE877" s="1187"/>
      <c r="AM877" s="61"/>
      <c r="AO877" s="52" t="s">
        <v>180</v>
      </c>
      <c r="AP877" s="177">
        <v>20</v>
      </c>
      <c r="AQ877" s="1460">
        <f>IF(AD955&gt;0,0.2,0)</f>
        <v>0</v>
      </c>
      <c r="AR877" s="1460"/>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46">
        <f>IF(AD958&gt;0,0.05,0)</f>
        <v>0</v>
      </c>
      <c r="AR878" s="1446"/>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21">
        <f>IF(AD965&gt;0,0.07,0)</f>
        <v>0</v>
      </c>
      <c r="AR879" s="1421"/>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21">
        <f>IF(AD969&gt;0,0.02,0)</f>
        <v>0</v>
      </c>
      <c r="AR880" s="1421"/>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21">
        <f>IF(AD971&gt;0,0.02,0)</f>
        <v>0</v>
      </c>
      <c r="AR881" s="1421"/>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60">
        <f>AN891</f>
        <v>0.04</v>
      </c>
      <c r="AR882" s="1421"/>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77"/>
      <c r="AR883" s="1577"/>
      <c r="AS883" s="1577"/>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28"/>
      <c r="AR884" s="1428"/>
      <c r="AS884" s="1428"/>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01" t="s">
        <v>103</v>
      </c>
      <c r="B885" s="1101"/>
      <c r="C885" s="1101"/>
      <c r="D885" s="1101"/>
      <c r="E885" s="1101"/>
      <c r="F885" s="1101"/>
      <c r="G885" s="1101"/>
      <c r="H885" s="1101"/>
      <c r="I885" s="1101"/>
      <c r="J885" s="1101"/>
      <c r="K885" s="1101"/>
      <c r="L885" s="1101"/>
      <c r="M885" s="1101"/>
      <c r="N885" s="1101"/>
      <c r="O885" s="1101"/>
      <c r="P885" s="1101"/>
      <c r="Q885" s="1101"/>
      <c r="R885" s="1101"/>
      <c r="S885" s="1101"/>
      <c r="T885" s="1101"/>
      <c r="U885" s="1101"/>
      <c r="V885" s="1101"/>
      <c r="W885" s="1101"/>
      <c r="X885" s="1101"/>
      <c r="Y885" s="1101"/>
      <c r="Z885" s="1101"/>
      <c r="AA885" s="1101"/>
      <c r="AB885" s="1101"/>
      <c r="AC885" s="1101"/>
      <c r="AD885" s="1101"/>
      <c r="AE885" s="1101"/>
      <c r="AF885" s="1101"/>
      <c r="AG885" s="1101"/>
      <c r="AH885" s="1101"/>
      <c r="AI885" s="1101"/>
      <c r="AJ885" s="1101"/>
      <c r="AK885" s="1101"/>
      <c r="AL885" s="1101"/>
      <c r="AM885" s="61"/>
      <c r="AO885" s="52" t="s">
        <v>323</v>
      </c>
      <c r="AP885" s="177">
        <v>10</v>
      </c>
      <c r="AQ885" s="1421">
        <f>IF(AD988&gt;0,0.1,0)</f>
        <v>0</v>
      </c>
      <c r="AR885" s="1421"/>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02"/>
      <c r="B886" s="1102"/>
      <c r="C886" s="1102"/>
      <c r="D886" s="1102"/>
      <c r="E886" s="1102"/>
      <c r="F886" s="1102"/>
      <c r="G886" s="1102"/>
      <c r="H886" s="1102"/>
      <c r="I886" s="1102"/>
      <c r="J886" s="1102"/>
      <c r="K886" s="1102"/>
      <c r="L886" s="1102"/>
      <c r="M886" s="1102"/>
      <c r="N886" s="1102"/>
      <c r="O886" s="1102"/>
      <c r="P886" s="1102"/>
      <c r="Q886" s="1102"/>
      <c r="R886" s="1102"/>
      <c r="S886" s="1102"/>
      <c r="T886" s="1102"/>
      <c r="U886" s="1102"/>
      <c r="V886" s="1102"/>
      <c r="W886" s="1102"/>
      <c r="X886" s="1102"/>
      <c r="Y886" s="1102"/>
      <c r="Z886" s="1102"/>
      <c r="AA886" s="1102"/>
      <c r="AB886" s="1102"/>
      <c r="AC886" s="1102"/>
      <c r="AD886" s="1102"/>
      <c r="AE886" s="1102"/>
      <c r="AF886" s="1102"/>
      <c r="AG886" s="1102"/>
      <c r="AH886" s="1102"/>
      <c r="AI886" s="1102"/>
      <c r="AJ886" s="1102"/>
      <c r="AK886" s="1102"/>
      <c r="AL886" s="1102"/>
      <c r="AM886" s="61"/>
      <c r="AO886" s="52"/>
      <c r="AP886" s="177"/>
      <c r="AQ886" s="1460">
        <f>SUM(AQ877:AQ885)</f>
        <v>0.04</v>
      </c>
      <c r="AR886" s="1421"/>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0">
        <f>SUM(AQ877:AR881)+AQ885</f>
        <v>0</v>
      </c>
      <c r="AR888" s="1421"/>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15" t="s">
        <v>874</v>
      </c>
      <c r="G890" s="1416"/>
      <c r="H890" s="1416"/>
      <c r="I890" s="1416"/>
      <c r="J890" s="1416"/>
      <c r="K890" s="1416"/>
      <c r="L890" s="1416"/>
      <c r="M890" s="1416"/>
      <c r="N890" s="1416"/>
      <c r="O890" s="1416"/>
      <c r="P890" s="1416"/>
      <c r="Q890" s="1416"/>
      <c r="R890" s="1416"/>
      <c r="S890" s="1416"/>
      <c r="T890" s="1417"/>
      <c r="U890" s="1500" t="s">
        <v>34</v>
      </c>
      <c r="V890" s="1501"/>
      <c r="W890" s="1501"/>
      <c r="X890" s="1501"/>
      <c r="Y890" s="1501"/>
      <c r="Z890" s="1501"/>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03" t="s">
        <v>903</v>
      </c>
      <c r="G891" s="1204"/>
      <c r="H891" s="1204"/>
      <c r="I891" s="1204"/>
      <c r="J891" s="1204"/>
      <c r="K891" s="1204"/>
      <c r="L891" s="1204"/>
      <c r="M891" s="1204"/>
      <c r="N891" s="1204"/>
      <c r="O891" s="1204"/>
      <c r="P891" s="1204"/>
      <c r="Q891" s="1204"/>
      <c r="R891" s="1204"/>
      <c r="S891" s="1204"/>
      <c r="T891" s="1205"/>
      <c r="U891" s="1203"/>
      <c r="V891" s="1204"/>
      <c r="W891" s="1204"/>
      <c r="X891" s="1204"/>
      <c r="Y891" s="1204"/>
      <c r="Z891" s="1204"/>
      <c r="AA891" s="74"/>
      <c r="AB891" s="57"/>
      <c r="AC891" s="57"/>
      <c r="AD891" s="57"/>
      <c r="AE891" s="57"/>
      <c r="AF891" s="167"/>
      <c r="AM891" s="61"/>
      <c r="AN891" s="332">
        <f>IF(SUM(AN926:AN934)&lt;=0.1,SUM(AN926:AN934),0.1)</f>
        <v>0.04</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6"/>
      <c r="G892" s="1207"/>
      <c r="H892" s="1207"/>
      <c r="I892" s="1207"/>
      <c r="J892" s="1207"/>
      <c r="K892" s="1207"/>
      <c r="L892" s="1207"/>
      <c r="M892" s="1207"/>
      <c r="N892" s="1207"/>
      <c r="O892" s="1207"/>
      <c r="P892" s="1207"/>
      <c r="Q892" s="1207"/>
      <c r="R892" s="1207"/>
      <c r="S892" s="1207"/>
      <c r="T892" s="1208"/>
      <c r="U892" s="1206"/>
      <c r="V892" s="1207"/>
      <c r="W892" s="1207"/>
      <c r="X892" s="1207"/>
      <c r="Y892" s="1207"/>
      <c r="Z892" s="1207"/>
      <c r="AA892" s="168"/>
      <c r="AB892" s="1565" t="s">
        <v>424</v>
      </c>
      <c r="AC892" s="1565"/>
      <c r="AD892" s="1565"/>
      <c r="AE892" s="1565"/>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42" t="s">
        <v>592</v>
      </c>
      <c r="V893" s="1143"/>
      <c r="W893" s="1143"/>
      <c r="X893" s="1143"/>
      <c r="Y893" s="1143"/>
      <c r="Z893" s="1144"/>
      <c r="AA893" s="1198">
        <v>12920000</v>
      </c>
      <c r="AB893" s="1170"/>
      <c r="AC893" s="1170"/>
      <c r="AD893" s="1170"/>
      <c r="AE893" s="1170"/>
      <c r="AF893" s="1199"/>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42" t="s">
        <v>642</v>
      </c>
      <c r="V894" s="1143"/>
      <c r="W894" s="1143"/>
      <c r="X894" s="1143"/>
      <c r="Y894" s="1143"/>
      <c r="Z894" s="1144"/>
      <c r="AA894" s="1198"/>
      <c r="AB894" s="1170"/>
      <c r="AC894" s="1170"/>
      <c r="AD894" s="1170"/>
      <c r="AE894" s="1170"/>
      <c r="AF894" s="1199"/>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42" t="s">
        <v>642</v>
      </c>
      <c r="V895" s="1143"/>
      <c r="W895" s="1143"/>
      <c r="X895" s="1143"/>
      <c r="Y895" s="1143"/>
      <c r="Z895" s="1144"/>
      <c r="AA895" s="1198"/>
      <c r="AB895" s="1170"/>
      <c r="AC895" s="1170"/>
      <c r="AD895" s="1170"/>
      <c r="AE895" s="1170"/>
      <c r="AF895" s="1199"/>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42" t="s">
        <v>642</v>
      </c>
      <c r="V896" s="1143"/>
      <c r="W896" s="1143"/>
      <c r="X896" s="1143"/>
      <c r="Y896" s="1143"/>
      <c r="Z896" s="1144"/>
      <c r="AA896" s="1198"/>
      <c r="AB896" s="1170"/>
      <c r="AC896" s="1170"/>
      <c r="AD896" s="1170"/>
      <c r="AE896" s="1170"/>
      <c r="AF896" s="1199"/>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42" t="s">
        <v>642</v>
      </c>
      <c r="V897" s="1143"/>
      <c r="W897" s="1143"/>
      <c r="X897" s="1143"/>
      <c r="Y897" s="1143"/>
      <c r="Z897" s="1144"/>
      <c r="AA897" s="1198"/>
      <c r="AB897" s="1170"/>
      <c r="AC897" s="1170"/>
      <c r="AD897" s="1170"/>
      <c r="AE897" s="1170"/>
      <c r="AF897" s="1199"/>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42" t="s">
        <v>642</v>
      </c>
      <c r="V898" s="1143"/>
      <c r="W898" s="1143"/>
      <c r="X898" s="1143"/>
      <c r="Y898" s="1143"/>
      <c r="Z898" s="1144"/>
      <c r="AA898" s="1198"/>
      <c r="AB898" s="1170"/>
      <c r="AC898" s="1170"/>
      <c r="AD898" s="1170"/>
      <c r="AE898" s="1170"/>
      <c r="AF898" s="1199"/>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42" t="s">
        <v>642</v>
      </c>
      <c r="V899" s="1143"/>
      <c r="W899" s="1143"/>
      <c r="X899" s="1143"/>
      <c r="Y899" s="1143"/>
      <c r="Z899" s="1144"/>
      <c r="AA899" s="1198"/>
      <c r="AB899" s="1170"/>
      <c r="AC899" s="1170"/>
      <c r="AD899" s="1170"/>
      <c r="AE899" s="1170"/>
      <c r="AF899" s="1199"/>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42" t="s">
        <v>642</v>
      </c>
      <c r="V900" s="1143"/>
      <c r="W900" s="1143"/>
      <c r="X900" s="1143"/>
      <c r="Y900" s="1143"/>
      <c r="Z900" s="1144"/>
      <c r="AA900" s="1198"/>
      <c r="AB900" s="1170"/>
      <c r="AC900" s="1170"/>
      <c r="AD900" s="1170"/>
      <c r="AE900" s="1170"/>
      <c r="AF900" s="1199"/>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42" t="s">
        <v>642</v>
      </c>
      <c r="V901" s="1143"/>
      <c r="W901" s="1143"/>
      <c r="X901" s="1143"/>
      <c r="Y901" s="1143"/>
      <c r="Z901" s="1144"/>
      <c r="AA901" s="1198"/>
      <c r="AB901" s="1170"/>
      <c r="AC901" s="1170"/>
      <c r="AD901" s="1170"/>
      <c r="AE901" s="1170"/>
      <c r="AF901" s="1199"/>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42" t="s">
        <v>642</v>
      </c>
      <c r="V902" s="1143"/>
      <c r="W902" s="1143"/>
      <c r="X902" s="1143"/>
      <c r="Y902" s="1143"/>
      <c r="Z902" s="1144"/>
      <c r="AA902" s="1198"/>
      <c r="AB902" s="1170"/>
      <c r="AC902" s="1170"/>
      <c r="AD902" s="1170"/>
      <c r="AE902" s="1170"/>
      <c r="AF902" s="1199"/>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142" t="s">
        <v>642</v>
      </c>
      <c r="V903" s="1143"/>
      <c r="W903" s="1143"/>
      <c r="X903" s="1143"/>
      <c r="Y903" s="1143"/>
      <c r="Z903" s="1144"/>
      <c r="AA903" s="1198"/>
      <c r="AB903" s="1170"/>
      <c r="AC903" s="1170"/>
      <c r="AD903" s="1170"/>
      <c r="AE903" s="1170"/>
      <c r="AF903" s="1199"/>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42" t="s">
        <v>642</v>
      </c>
      <c r="V904" s="1143"/>
      <c r="W904" s="1143"/>
      <c r="X904" s="1143"/>
      <c r="Y904" s="1143"/>
      <c r="Z904" s="1144"/>
      <c r="AA904" s="1198"/>
      <c r="AB904" s="1170"/>
      <c r="AC904" s="1170"/>
      <c r="AD904" s="1170"/>
      <c r="AE904" s="1170"/>
      <c r="AF904" s="1199"/>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42" t="s">
        <v>642</v>
      </c>
      <c r="V905" s="1143"/>
      <c r="W905" s="1143"/>
      <c r="X905" s="1143"/>
      <c r="Y905" s="1143"/>
      <c r="Z905" s="1144"/>
      <c r="AA905" s="1198"/>
      <c r="AB905" s="1170"/>
      <c r="AC905" s="1170"/>
      <c r="AD905" s="1170"/>
      <c r="AE905" s="1170"/>
      <c r="AF905" s="1199"/>
      <c r="AM905" s="1429">
        <f>G734+O778</f>
        <v>45</v>
      </c>
      <c r="AN905" s="1430"/>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142" t="s">
        <v>642</v>
      </c>
      <c r="V906" s="1143"/>
      <c r="W906" s="1143"/>
      <c r="X906" s="1143"/>
      <c r="Y906" s="1143"/>
      <c r="Z906" s="1144"/>
      <c r="AA906" s="1198"/>
      <c r="AB906" s="1170"/>
      <c r="AC906" s="1170"/>
      <c r="AD906" s="1170"/>
      <c r="AE906" s="1170"/>
      <c r="AF906" s="1199"/>
      <c r="AM906" s="52"/>
      <c r="AN906" s="21"/>
      <c r="AO906" s="1462">
        <f>ROUNDDOWN(X999/I999,2)</f>
        <v>0.11</v>
      </c>
      <c r="AP906" s="1463"/>
      <c r="AQ906" s="1463"/>
      <c r="AR906" s="1464"/>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142" t="s">
        <v>642</v>
      </c>
      <c r="V907" s="1143"/>
      <c r="W907" s="1143"/>
      <c r="X907" s="1143"/>
      <c r="Y907" s="1143"/>
      <c r="Z907" s="1144"/>
      <c r="AA907" s="1198"/>
      <c r="AB907" s="1170"/>
      <c r="AC907" s="1170"/>
      <c r="AD907" s="1170"/>
      <c r="AE907" s="1170"/>
      <c r="AF907" s="1199"/>
      <c r="AM907" s="52"/>
      <c r="AN907" s="52"/>
      <c r="AO907" s="1434">
        <f>ROUNDDOWN(X1003/I1003,2)</f>
        <v>0.22</v>
      </c>
      <c r="AP907" s="1435"/>
      <c r="AQ907" s="1435"/>
      <c r="AR907" s="1436"/>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42" t="s">
        <v>723</v>
      </c>
      <c r="Q908" s="1143"/>
      <c r="R908" s="1143"/>
      <c r="S908" s="1143"/>
      <c r="T908" s="1144"/>
      <c r="U908" s="1142" t="s">
        <v>642</v>
      </c>
      <c r="V908" s="1143"/>
      <c r="W908" s="1143"/>
      <c r="X908" s="1143"/>
      <c r="Y908" s="1143"/>
      <c r="Z908" s="1144"/>
      <c r="AA908" s="1198"/>
      <c r="AB908" s="1170"/>
      <c r="AC908" s="1170"/>
      <c r="AD908" s="1170"/>
      <c r="AE908" s="1170"/>
      <c r="AF908" s="1199"/>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68" t="s">
        <v>1771</v>
      </c>
      <c r="J909" s="1469"/>
      <c r="K909" s="1469"/>
      <c r="L909" s="1469"/>
      <c r="M909" s="1469"/>
      <c r="N909" s="1469"/>
      <c r="O909" s="1469"/>
      <c r="P909" s="1469"/>
      <c r="Q909" s="1469"/>
      <c r="R909" s="1469"/>
      <c r="S909" s="1469"/>
      <c r="T909" s="1470"/>
      <c r="U909" s="1142" t="s">
        <v>642</v>
      </c>
      <c r="V909" s="1143"/>
      <c r="W909" s="1143"/>
      <c r="X909" s="1143"/>
      <c r="Y909" s="1143"/>
      <c r="Z909" s="1144"/>
      <c r="AA909" s="1198">
        <v>1000000</v>
      </c>
      <c r="AB909" s="1170"/>
      <c r="AC909" s="1170"/>
      <c r="AD909" s="1170"/>
      <c r="AE909" s="1170"/>
      <c r="AF909" s="1199"/>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68" t="s">
        <v>1728</v>
      </c>
      <c r="J910" s="1508"/>
      <c r="K910" s="1508"/>
      <c r="L910" s="1508"/>
      <c r="M910" s="1508"/>
      <c r="N910" s="1508"/>
      <c r="O910" s="1508"/>
      <c r="P910" s="1508"/>
      <c r="Q910" s="1508"/>
      <c r="R910" s="1508"/>
      <c r="S910" s="1508"/>
      <c r="T910" s="1509"/>
      <c r="U910" s="1142" t="s">
        <v>592</v>
      </c>
      <c r="V910" s="1143"/>
      <c r="W910" s="1143"/>
      <c r="X910" s="1143"/>
      <c r="Y910" s="1143"/>
      <c r="Z910" s="1144"/>
      <c r="AA910" s="1198">
        <v>1500000</v>
      </c>
      <c r="AB910" s="1170"/>
      <c r="AC910" s="1170"/>
      <c r="AD910" s="1170"/>
      <c r="AE910" s="1170"/>
      <c r="AF910" s="1199"/>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68" t="s">
        <v>1730</v>
      </c>
      <c r="J911" s="1508"/>
      <c r="K911" s="1508"/>
      <c r="L911" s="1508"/>
      <c r="M911" s="1508"/>
      <c r="N911" s="1508"/>
      <c r="O911" s="1508"/>
      <c r="P911" s="1508"/>
      <c r="Q911" s="1508"/>
      <c r="R911" s="1508"/>
      <c r="S911" s="1508"/>
      <c r="T911" s="1509"/>
      <c r="U911" s="1142" t="s">
        <v>592</v>
      </c>
      <c r="V911" s="1143"/>
      <c r="W911" s="1143"/>
      <c r="X911" s="1143"/>
      <c r="Y911" s="1143"/>
      <c r="Z911" s="1144"/>
      <c r="AA911" s="1198">
        <v>200000</v>
      </c>
      <c r="AB911" s="1170"/>
      <c r="AC911" s="1170"/>
      <c r="AD911" s="1170"/>
      <c r="AE911" s="1170"/>
      <c r="AF911" s="1199"/>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68" t="s">
        <v>1762</v>
      </c>
      <c r="J912" s="1508"/>
      <c r="K912" s="1508"/>
      <c r="L912" s="1508"/>
      <c r="M912" s="1508"/>
      <c r="N912" s="1508"/>
      <c r="O912" s="1508"/>
      <c r="P912" s="1508"/>
      <c r="Q912" s="1508"/>
      <c r="R912" s="1508"/>
      <c r="S912" s="1508"/>
      <c r="T912" s="1509"/>
      <c r="U912" s="1142" t="s">
        <v>592</v>
      </c>
      <c r="V912" s="1143"/>
      <c r="W912" s="1143"/>
      <c r="X912" s="1143"/>
      <c r="Y912" s="1143"/>
      <c r="Z912" s="1144"/>
      <c r="AA912" s="1198">
        <v>2730384</v>
      </c>
      <c r="AB912" s="1170"/>
      <c r="AC912" s="1170"/>
      <c r="AD912" s="1170"/>
      <c r="AE912" s="1170"/>
      <c r="AF912" s="1199"/>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17"/>
      <c r="N917" s="1409"/>
      <c r="O917" s="1409"/>
      <c r="P917" s="1409"/>
      <c r="Q917" s="1409"/>
      <c r="R917" s="1409"/>
      <c r="S917" s="1410"/>
      <c r="U917" s="103" t="s">
        <v>11</v>
      </c>
      <c r="V917" s="77"/>
      <c r="W917" s="77"/>
      <c r="X917" s="77"/>
      <c r="Y917" s="77"/>
      <c r="Z917" s="77"/>
      <c r="AA917" s="77"/>
      <c r="AB917" s="77"/>
      <c r="AC917" s="77"/>
      <c r="AD917" s="78"/>
      <c r="AE917" s="1517"/>
      <c r="AF917" s="1409"/>
      <c r="AG917" s="1409"/>
      <c r="AH917" s="1409"/>
      <c r="AI917" s="1409"/>
      <c r="AJ917" s="1409"/>
      <c r="AK917" s="1410"/>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57" t="s">
        <v>1766</v>
      </c>
      <c r="N918" s="1458"/>
      <c r="O918" s="1458"/>
      <c r="P918" s="1458"/>
      <c r="Q918" s="1458"/>
      <c r="R918" s="1458"/>
      <c r="S918" s="1459"/>
      <c r="U918" s="103" t="s">
        <v>12</v>
      </c>
      <c r="V918" s="77"/>
      <c r="W918" s="77"/>
      <c r="X918" s="77"/>
      <c r="Y918" s="77"/>
      <c r="Z918" s="77"/>
      <c r="AA918" s="77"/>
      <c r="AB918" s="77"/>
      <c r="AC918" s="77"/>
      <c r="AD918" s="78"/>
      <c r="AE918" s="1457"/>
      <c r="AF918" s="1458"/>
      <c r="AG918" s="1458"/>
      <c r="AH918" s="1458"/>
      <c r="AI918" s="1458"/>
      <c r="AJ918" s="1458"/>
      <c r="AK918" s="1459"/>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482" t="s">
        <v>329</v>
      </c>
      <c r="K919" s="1483"/>
      <c r="L919" s="1483"/>
      <c r="M919" s="1483"/>
      <c r="N919" s="1483"/>
      <c r="O919" s="1483"/>
      <c r="P919" s="1483"/>
      <c r="Q919" s="1483"/>
      <c r="R919" s="1483"/>
      <c r="S919" s="1484"/>
      <c r="U919" s="103" t="s">
        <v>975</v>
      </c>
      <c r="V919" s="77"/>
      <c r="W919" s="77"/>
      <c r="AB919" s="1482" t="s">
        <v>329</v>
      </c>
      <c r="AC919" s="1483"/>
      <c r="AD919" s="1483"/>
      <c r="AE919" s="1483"/>
      <c r="AF919" s="1483"/>
      <c r="AG919" s="1483"/>
      <c r="AH919" s="1483"/>
      <c r="AI919" s="1483"/>
      <c r="AJ919" s="1483"/>
      <c r="AK919" s="1484"/>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476">
        <f>10/46</f>
        <v>0.21739130434782608</v>
      </c>
      <c r="N920" s="1438"/>
      <c r="O920" s="1438"/>
      <c r="P920" s="1438"/>
      <c r="Q920" s="1438"/>
      <c r="R920" s="1438"/>
      <c r="S920" s="1439"/>
      <c r="U920" s="103" t="s">
        <v>13</v>
      </c>
      <c r="V920" s="77"/>
      <c r="W920" s="77"/>
      <c r="X920" s="77"/>
      <c r="Y920" s="77"/>
      <c r="Z920" s="77"/>
      <c r="AA920" s="77"/>
      <c r="AB920" s="77"/>
      <c r="AC920" s="77"/>
      <c r="AD920" s="78"/>
      <c r="AE920" s="1437"/>
      <c r="AF920" s="1438"/>
      <c r="AG920" s="1438"/>
      <c r="AH920" s="1438"/>
      <c r="AI920" s="1438"/>
      <c r="AJ920" s="1438"/>
      <c r="AK920" s="1439"/>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25">
        <v>10</v>
      </c>
      <c r="N921" s="1426"/>
      <c r="O921" s="1426"/>
      <c r="P921" s="1426"/>
      <c r="Q921" s="1426"/>
      <c r="R921" s="1426"/>
      <c r="S921" s="1427"/>
      <c r="U921" s="103" t="s">
        <v>14</v>
      </c>
      <c r="V921" s="77"/>
      <c r="W921" s="77"/>
      <c r="X921" s="77"/>
      <c r="Y921" s="77"/>
      <c r="Z921" s="77"/>
      <c r="AA921" s="77"/>
      <c r="AB921" s="77"/>
      <c r="AC921" s="77"/>
      <c r="AD921" s="78"/>
      <c r="AE921" s="1425"/>
      <c r="AF921" s="1426"/>
      <c r="AG921" s="1426"/>
      <c r="AH921" s="1426"/>
      <c r="AI921" s="1426"/>
      <c r="AJ921" s="1426"/>
      <c r="AK921" s="1427"/>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422" t="s">
        <v>1767</v>
      </c>
      <c r="N922" s="1170"/>
      <c r="O922" s="1170"/>
      <c r="P922" s="1170"/>
      <c r="Q922" s="1170"/>
      <c r="R922" s="1170"/>
      <c r="S922" s="1199"/>
      <c r="U922" s="103" t="s">
        <v>15</v>
      </c>
      <c r="V922" s="77"/>
      <c r="W922" s="77"/>
      <c r="X922" s="77"/>
      <c r="Y922" s="77"/>
      <c r="Z922" s="77"/>
      <c r="AA922" s="77"/>
      <c r="AB922" s="77"/>
      <c r="AC922" s="77"/>
      <c r="AD922" s="78"/>
      <c r="AE922" s="1198"/>
      <c r="AF922" s="1170"/>
      <c r="AG922" s="1170"/>
      <c r="AH922" s="1170"/>
      <c r="AI922" s="1170"/>
      <c r="AJ922" s="1170"/>
      <c r="AK922" s="1199"/>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422" t="s">
        <v>1768</v>
      </c>
      <c r="N923" s="1170"/>
      <c r="O923" s="1170"/>
      <c r="P923" s="1170"/>
      <c r="Q923" s="1170"/>
      <c r="R923" s="1170"/>
      <c r="S923" s="1199"/>
      <c r="U923" s="103" t="s">
        <v>16</v>
      </c>
      <c r="V923" s="77"/>
      <c r="W923" s="77"/>
      <c r="X923" s="77"/>
      <c r="Y923" s="77"/>
      <c r="Z923" s="77"/>
      <c r="AA923" s="77"/>
      <c r="AB923" s="77"/>
      <c r="AC923" s="77"/>
      <c r="AD923" s="78"/>
      <c r="AE923" s="1198"/>
      <c r="AF923" s="1170"/>
      <c r="AG923" s="1170"/>
      <c r="AH923" s="1170"/>
      <c r="AI923" s="1170"/>
      <c r="AJ923" s="1170"/>
      <c r="AK923" s="1199"/>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31">
        <v>20</v>
      </c>
      <c r="N924" s="1432"/>
      <c r="O924" s="1432"/>
      <c r="P924" s="1432"/>
      <c r="Q924" s="1432"/>
      <c r="R924" s="1432"/>
      <c r="S924" s="1433"/>
      <c r="U924" s="103" t="s">
        <v>621</v>
      </c>
      <c r="V924" s="77"/>
      <c r="W924" s="77"/>
      <c r="X924" s="77"/>
      <c r="Y924" s="77"/>
      <c r="Z924" s="77"/>
      <c r="AA924" s="77"/>
      <c r="AB924" s="77"/>
      <c r="AC924" s="77"/>
      <c r="AD924" s="78"/>
      <c r="AE924" s="1431"/>
      <c r="AF924" s="1432"/>
      <c r="AG924" s="1432"/>
      <c r="AH924" s="1432"/>
      <c r="AI924" s="1432"/>
      <c r="AJ924" s="1432"/>
      <c r="AK924" s="1433"/>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0.04</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18"/>
      <c r="N929" s="1419"/>
      <c r="O929" s="1419"/>
      <c r="P929" s="1419"/>
      <c r="Q929" s="1419"/>
      <c r="R929" s="1419"/>
      <c r="S929" s="1420"/>
      <c r="T929" s="103" t="s">
        <v>872</v>
      </c>
      <c r="U929" s="77"/>
      <c r="V929" s="77"/>
      <c r="W929" s="77"/>
      <c r="X929" s="77"/>
      <c r="Y929" s="77"/>
      <c r="Z929" s="78"/>
      <c r="AA929" s="1418"/>
      <c r="AB929" s="1419"/>
      <c r="AC929" s="1419"/>
      <c r="AD929" s="1419"/>
      <c r="AE929" s="1419"/>
      <c r="AF929" s="1419"/>
      <c r="AG929" s="1420"/>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18"/>
      <c r="N930" s="1419"/>
      <c r="O930" s="1419"/>
      <c r="P930" s="1419"/>
      <c r="Q930" s="1419"/>
      <c r="R930" s="1419"/>
      <c r="S930" s="1420"/>
      <c r="T930" s="103" t="s">
        <v>871</v>
      </c>
      <c r="U930" s="77"/>
      <c r="V930" s="77"/>
      <c r="W930" s="77"/>
      <c r="X930" s="77"/>
      <c r="Y930" s="77"/>
      <c r="Z930" s="78"/>
      <c r="AA930" s="1418"/>
      <c r="AB930" s="1419"/>
      <c r="AC930" s="1419"/>
      <c r="AD930" s="1419"/>
      <c r="AE930" s="1419"/>
      <c r="AF930" s="1419"/>
      <c r="AG930" s="1420"/>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477" t="s">
        <v>642</v>
      </c>
      <c r="N931" s="1478"/>
      <c r="O931" s="1478"/>
      <c r="P931" s="1478"/>
      <c r="Q931" s="1478"/>
      <c r="R931" s="1478"/>
      <c r="S931" s="1479"/>
      <c r="T931" s="76" t="s">
        <v>360</v>
      </c>
      <c r="U931" s="77"/>
      <c r="V931" s="77"/>
      <c r="W931" s="77"/>
      <c r="X931" s="77"/>
      <c r="Y931" s="77"/>
      <c r="Z931" s="78"/>
      <c r="AA931" s="1418"/>
      <c r="AB931" s="1419"/>
      <c r="AC931" s="1419"/>
      <c r="AD931" s="1419"/>
      <c r="AE931" s="1419"/>
      <c r="AF931" s="1419"/>
      <c r="AG931" s="1420"/>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18"/>
      <c r="N932" s="1419"/>
      <c r="O932" s="1419"/>
      <c r="P932" s="1419"/>
      <c r="Q932" s="1419"/>
      <c r="R932" s="1419"/>
      <c r="S932" s="1420"/>
      <c r="T932" s="76" t="s">
        <v>361</v>
      </c>
      <c r="U932" s="77"/>
      <c r="V932" s="77"/>
      <c r="W932" s="77"/>
      <c r="X932" s="77"/>
      <c r="Y932" s="77"/>
      <c r="Z932" s="78"/>
      <c r="AA932" s="1418"/>
      <c r="AB932" s="1419"/>
      <c r="AC932" s="1419"/>
      <c r="AD932" s="1419"/>
      <c r="AE932" s="1419"/>
      <c r="AF932" s="1419"/>
      <c r="AG932" s="1420"/>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18"/>
      <c r="N933" s="1419"/>
      <c r="O933" s="1419"/>
      <c r="P933" s="1419"/>
      <c r="Q933" s="1419"/>
      <c r="R933" s="1419"/>
      <c r="S933" s="1420"/>
      <c r="T933" s="76" t="s">
        <v>408</v>
      </c>
      <c r="U933" s="77"/>
      <c r="V933" s="77"/>
      <c r="W933" s="77"/>
      <c r="X933" s="77"/>
      <c r="Y933" s="77"/>
      <c r="Z933" s="78"/>
      <c r="AA933" s="1418"/>
      <c r="AB933" s="1419"/>
      <c r="AC933" s="1419"/>
      <c r="AD933" s="1419"/>
      <c r="AE933" s="1419"/>
      <c r="AF933" s="1419"/>
      <c r="AG933" s="1420"/>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40" t="s">
        <v>329</v>
      </c>
      <c r="N934" s="1441"/>
      <c r="O934" s="1441"/>
      <c r="P934" s="1441"/>
      <c r="Q934" s="1441"/>
      <c r="R934" s="1441"/>
      <c r="S934" s="1442"/>
      <c r="T934" s="1465"/>
      <c r="U934" s="1466"/>
      <c r="V934" s="1466"/>
      <c r="W934" s="1466"/>
      <c r="X934" s="1466"/>
      <c r="Y934" s="1466"/>
      <c r="Z934" s="1467"/>
      <c r="AA934" s="1418"/>
      <c r="AB934" s="1419"/>
      <c r="AC934" s="1419"/>
      <c r="AD934" s="1419"/>
      <c r="AE934" s="1419"/>
      <c r="AF934" s="1419"/>
      <c r="AG934" s="1420"/>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18"/>
      <c r="N935" s="1419"/>
      <c r="O935" s="1419"/>
      <c r="P935" s="1419"/>
      <c r="Q935" s="1419"/>
      <c r="R935" s="1419"/>
      <c r="S935" s="1420"/>
      <c r="T935" s="1465"/>
      <c r="U935" s="1466"/>
      <c r="V935" s="1466"/>
      <c r="W935" s="1466"/>
      <c r="X935" s="1466"/>
      <c r="Y935" s="1466"/>
      <c r="Z935" s="1467"/>
      <c r="AA935" s="1418"/>
      <c r="AB935" s="1419"/>
      <c r="AC935" s="1419"/>
      <c r="AD935" s="1419"/>
      <c r="AE935" s="1419"/>
      <c r="AF935" s="1419"/>
      <c r="AG935" s="1420"/>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49" t="s">
        <v>723</v>
      </c>
      <c r="P936" s="1150"/>
      <c r="Q936" s="142"/>
      <c r="R936" s="142"/>
      <c r="S936" s="143"/>
      <c r="T936" s="71" t="s">
        <v>177</v>
      </c>
      <c r="U936" s="72"/>
      <c r="V936" s="72"/>
      <c r="W936" s="1200" t="s">
        <v>357</v>
      </c>
      <c r="X936" s="1201"/>
      <c r="Y936" s="1201"/>
      <c r="Z936" s="1201"/>
      <c r="AA936" s="1201"/>
      <c r="AB936" s="1201"/>
      <c r="AC936" s="1201"/>
      <c r="AD936" s="1201"/>
      <c r="AE936" s="1201"/>
      <c r="AF936" s="1201"/>
      <c r="AG936" s="1202"/>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528" t="s">
        <v>36</v>
      </c>
      <c r="G937" s="1529"/>
      <c r="H937" s="1529"/>
      <c r="I937" s="1529"/>
      <c r="J937" s="1529"/>
      <c r="K937" s="1529"/>
      <c r="L937" s="1529"/>
      <c r="M937" s="1418"/>
      <c r="N937" s="1419"/>
      <c r="O937" s="1419"/>
      <c r="P937" s="1419"/>
      <c r="Q937" s="1419"/>
      <c r="R937" s="1419"/>
      <c r="S937" s="1420"/>
      <c r="T937" s="79"/>
      <c r="U937" s="80"/>
      <c r="V937" s="80"/>
      <c r="W937" s="80"/>
      <c r="X937" s="80"/>
      <c r="Y937" s="80"/>
      <c r="Z937" s="196" t="s">
        <v>141</v>
      </c>
      <c r="AA937" s="1422"/>
      <c r="AB937" s="1423"/>
      <c r="AC937" s="1423"/>
      <c r="AD937" s="1423"/>
      <c r="AE937" s="1423"/>
      <c r="AF937" s="1423"/>
      <c r="AG937" s="1424"/>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01" t="s">
        <v>595</v>
      </c>
      <c r="B941" s="1101"/>
      <c r="C941" s="1101"/>
      <c r="D941" s="1101"/>
      <c r="E941" s="1101"/>
      <c r="F941" s="1101"/>
      <c r="G941" s="1101"/>
      <c r="H941" s="1101"/>
      <c r="I941" s="1101"/>
      <c r="J941" s="1101"/>
      <c r="K941" s="1101"/>
      <c r="L941" s="1101"/>
      <c r="M941" s="1101"/>
      <c r="N941" s="1101"/>
      <c r="O941" s="1101"/>
      <c r="P941" s="1101"/>
      <c r="Q941" s="1101"/>
      <c r="R941" s="1101"/>
      <c r="S941" s="1101"/>
      <c r="T941" s="1101"/>
      <c r="U941" s="1101"/>
      <c r="V941" s="1101"/>
      <c r="W941" s="1101"/>
      <c r="X941" s="1101"/>
      <c r="Y941" s="1101"/>
      <c r="Z941" s="1101"/>
      <c r="AA941" s="1101"/>
      <c r="AB941" s="1101"/>
      <c r="AC941" s="1101"/>
      <c r="AD941" s="1101"/>
      <c r="AE941" s="1101"/>
      <c r="AF941" s="1101"/>
      <c r="AG941" s="1101"/>
      <c r="AH941" s="1101"/>
      <c r="AI941" s="1101"/>
      <c r="AJ941" s="1101"/>
      <c r="AK941" s="1101"/>
      <c r="AL941" s="1101"/>
      <c r="AM941" s="52"/>
      <c r="AN941" s="52"/>
      <c r="AO941" s="21"/>
      <c r="AP941" s="21"/>
      <c r="AQ941" s="21"/>
      <c r="AR941" s="21"/>
      <c r="AS941" s="21"/>
      <c r="AT941" s="1456"/>
      <c r="AU941" s="1456"/>
      <c r="AV941" s="1456"/>
      <c r="AW941" s="1456"/>
      <c r="AX941" s="1456"/>
      <c r="AY941" s="1456"/>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02"/>
      <c r="B942" s="1102"/>
      <c r="C942" s="1102"/>
      <c r="D942" s="1102"/>
      <c r="E942" s="1102"/>
      <c r="F942" s="1102"/>
      <c r="G942" s="1102"/>
      <c r="H942" s="1102"/>
      <c r="I942" s="1102"/>
      <c r="J942" s="1102"/>
      <c r="K942" s="1102"/>
      <c r="L942" s="1102"/>
      <c r="M942" s="1102"/>
      <c r="N942" s="1102"/>
      <c r="O942" s="1102"/>
      <c r="P942" s="1102"/>
      <c r="Q942" s="1102"/>
      <c r="R942" s="1102"/>
      <c r="S942" s="1102"/>
      <c r="T942" s="1102"/>
      <c r="U942" s="1102"/>
      <c r="V942" s="1102"/>
      <c r="W942" s="1102"/>
      <c r="X942" s="1102"/>
      <c r="Y942" s="1102"/>
      <c r="Z942" s="1102"/>
      <c r="AA942" s="1102"/>
      <c r="AB942" s="1102"/>
      <c r="AC942" s="1102"/>
      <c r="AD942" s="1102"/>
      <c r="AE942" s="1102"/>
      <c r="AF942" s="1102"/>
      <c r="AG942" s="1102"/>
      <c r="AH942" s="1102"/>
      <c r="AI942" s="1102"/>
      <c r="AJ942" s="1102"/>
      <c r="AK942" s="1102"/>
      <c r="AL942" s="1102"/>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49" t="s">
        <v>689</v>
      </c>
      <c r="C946" s="1449"/>
      <c r="D946" s="1449"/>
      <c r="E946" s="1449"/>
      <c r="F946" s="1449"/>
      <c r="G946" s="1449"/>
      <c r="H946" s="1449"/>
      <c r="I946" s="1449"/>
      <c r="J946" s="1449"/>
      <c r="K946" s="1449"/>
      <c r="L946" s="1449" t="s">
        <v>690</v>
      </c>
      <c r="M946" s="1449"/>
      <c r="N946" s="1449"/>
      <c r="O946" s="1449"/>
      <c r="P946" s="1449"/>
      <c r="Q946" s="1449"/>
      <c r="R946" s="1449"/>
      <c r="S946" s="1449"/>
      <c r="T946" s="1449"/>
      <c r="U946" s="1449"/>
      <c r="V946" s="1449" t="s">
        <v>691</v>
      </c>
      <c r="W946" s="1449"/>
      <c r="X946" s="1449"/>
      <c r="Y946" s="1449"/>
      <c r="Z946" s="1449"/>
      <c r="AA946" s="1449"/>
      <c r="AB946" s="1449"/>
      <c r="AC946" s="1449"/>
      <c r="AD946" s="1485" t="s">
        <v>692</v>
      </c>
      <c r="AE946" s="1486"/>
      <c r="AF946" s="1486"/>
      <c r="AG946" s="1486"/>
      <c r="AH946" s="1486"/>
      <c r="AI946" s="1486"/>
      <c r="AJ946" s="1486"/>
      <c r="AK946" s="1487"/>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05" t="s">
        <v>684</v>
      </c>
      <c r="C947" s="1564"/>
      <c r="D947" s="1564"/>
      <c r="E947" s="1564"/>
      <c r="F947" s="1564"/>
      <c r="G947" s="1564"/>
      <c r="H947" s="1564"/>
      <c r="I947" s="1564"/>
      <c r="J947" s="1564"/>
      <c r="K947" s="1564"/>
      <c r="L947" s="1450">
        <f>IF(ISNA(IF($BA$779="4%",(INDEX($BC$789:$BG$846,MATCH($BO$779,$BB$789:$BB$846,0),MATCH(B947,$BC$788:$BG$788,0))),(INDEX($BJ$789:$BN$846,MATCH($BO$779,$BI$789:$BI$846,0),MATCH(B947,$BJ$788:$BN$788,0))))),0,IF($BA$779="4%",(INDEX($BC$789:$BG$846,MATCH($BO$779,$BB$789:$BB$846,0),MATCH(B947,$BC$788:$BG$788,0))),(INDEX($BJ$789:$BN$846,MATCH($BO$779,$BI$789:$BI$846,0),MATCH(B947,$BJ$788:$BN$788,0)))))</f>
        <v>312334</v>
      </c>
      <c r="M947" s="1451"/>
      <c r="N947" s="1451"/>
      <c r="O947" s="1451"/>
      <c r="P947" s="1451"/>
      <c r="Q947" s="1451"/>
      <c r="R947" s="1451"/>
      <c r="S947" s="1451"/>
      <c r="T947" s="1451"/>
      <c r="U947" s="1452"/>
      <c r="V947" s="1244">
        <f>BA635</f>
        <v>0</v>
      </c>
      <c r="W947" s="1244"/>
      <c r="X947" s="1244"/>
      <c r="Y947" s="1244"/>
      <c r="Z947" s="1244"/>
      <c r="AA947" s="1244"/>
      <c r="AB947" s="1244"/>
      <c r="AC947" s="1244"/>
      <c r="AD947" s="1216">
        <f>IF(ISERROR((L947*V947)),0,(L947*V947))</f>
        <v>0</v>
      </c>
      <c r="AE947" s="1217"/>
      <c r="AF947" s="1217"/>
      <c r="AG947" s="1217"/>
      <c r="AH947" s="1217"/>
      <c r="AI947" s="1217"/>
      <c r="AJ947" s="1217"/>
      <c r="AK947" s="1218"/>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05" t="s">
        <v>348</v>
      </c>
      <c r="C948" s="1305"/>
      <c r="D948" s="1305"/>
      <c r="E948" s="1305"/>
      <c r="F948" s="1305"/>
      <c r="G948" s="1305"/>
      <c r="H948" s="1305"/>
      <c r="I948" s="1305"/>
      <c r="J948" s="1305"/>
      <c r="K948" s="1305"/>
      <c r="L948" s="1450">
        <f>IF(ISNA(IF($BA$779="4%",(INDEX($BC$789:$BG$846,MATCH($BO$779,$BB$789:$BB$846,0),MATCH(B948,$BC$788:$BG$788,0))),(INDEX($BJ$789:$BN$846,MATCH($BO$779,$BI$789:$BI$846,0),MATCH(B948,$BJ$788:$BN$788,0))))),0,IF($BA$779="4%",(INDEX($BC$789:$BG$846,MATCH($BO$779,$BB$789:$BB$846,0),MATCH(B948,$BC$788:$BG$788,0))),(INDEX($BJ$789:$BN$846,MATCH($BO$779,$BI$789:$BI$846,0),MATCH(B948,$BJ$788:$BN$788,0)))))</f>
        <v>360118</v>
      </c>
      <c r="M948" s="1451"/>
      <c r="N948" s="1451"/>
      <c r="O948" s="1451"/>
      <c r="P948" s="1451"/>
      <c r="Q948" s="1451"/>
      <c r="R948" s="1451"/>
      <c r="S948" s="1451"/>
      <c r="T948" s="1451"/>
      <c r="U948" s="1452"/>
      <c r="V948" s="1244">
        <f>BF635</f>
        <v>4</v>
      </c>
      <c r="W948" s="1244"/>
      <c r="X948" s="1244"/>
      <c r="Y948" s="1244"/>
      <c r="Z948" s="1244"/>
      <c r="AA948" s="1244"/>
      <c r="AB948" s="1244"/>
      <c r="AC948" s="1244"/>
      <c r="AD948" s="1216">
        <f>IF(ISERROR((L948*V948)),0,(L948*V948))</f>
        <v>1440472</v>
      </c>
      <c r="AE948" s="1217"/>
      <c r="AF948" s="1217"/>
      <c r="AG948" s="1217"/>
      <c r="AH948" s="1217"/>
      <c r="AI948" s="1217"/>
      <c r="AJ948" s="1217"/>
      <c r="AK948" s="1218"/>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05" t="s">
        <v>170</v>
      </c>
      <c r="C949" s="1305"/>
      <c r="D949" s="1305"/>
      <c r="E949" s="1305"/>
      <c r="F949" s="1305"/>
      <c r="G949" s="1305"/>
      <c r="H949" s="1305"/>
      <c r="I949" s="1305"/>
      <c r="J949" s="1305"/>
      <c r="K949" s="1305"/>
      <c r="L949" s="1450">
        <f>IF(ISNA(IF($BA$779="4%",(INDEX($BC$789:$BG$846,MATCH($BO$779,$BB$789:$BB$846,0),MATCH(B949,$BC$788:$BG$788,0))),(INDEX($BJ$789:$BN$846,MATCH($BO$779,$BI$789:$BI$846,0),MATCH(B949,$BJ$788:$BN$788,0))))),0,IF($BA$779="4%",(INDEX($BC$789:$BG$846,MATCH($BO$779,$BB$789:$BB$846,0),MATCH(B949,$BC$788:$BG$788,0))),(INDEX($BJ$789:$BN$846,MATCH($BO$779,$BI$789:$BI$846,0),MATCH(B949,$BJ$788:$BN$788,0)))))</f>
        <v>434400</v>
      </c>
      <c r="M949" s="1451"/>
      <c r="N949" s="1451"/>
      <c r="O949" s="1451"/>
      <c r="P949" s="1451"/>
      <c r="Q949" s="1451"/>
      <c r="R949" s="1451"/>
      <c r="S949" s="1451"/>
      <c r="T949" s="1451"/>
      <c r="U949" s="1452"/>
      <c r="V949" s="1244">
        <f>BK635</f>
        <v>30</v>
      </c>
      <c r="W949" s="1244"/>
      <c r="X949" s="1244"/>
      <c r="Y949" s="1244"/>
      <c r="Z949" s="1244"/>
      <c r="AA949" s="1244"/>
      <c r="AB949" s="1244"/>
      <c r="AC949" s="1244"/>
      <c r="AD949" s="1216">
        <f>IF(ISERROR((L949*V949)),0,(L949*V949))</f>
        <v>13032000</v>
      </c>
      <c r="AE949" s="1217"/>
      <c r="AF949" s="1217"/>
      <c r="AG949" s="1217"/>
      <c r="AH949" s="1217"/>
      <c r="AI949" s="1217"/>
      <c r="AJ949" s="1217"/>
      <c r="AK949" s="1218"/>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05" t="s">
        <v>171</v>
      </c>
      <c r="C950" s="1305"/>
      <c r="D950" s="1305"/>
      <c r="E950" s="1305"/>
      <c r="F950" s="1305"/>
      <c r="G950" s="1305"/>
      <c r="H950" s="1305"/>
      <c r="I950" s="1305"/>
      <c r="J950" s="1305"/>
      <c r="K950" s="1305"/>
      <c r="L950" s="1450">
        <f>IF(ISNA(IF($BA$779="4%",(INDEX($BC$789:$BG$846,MATCH($BO$779,$BB$789:$BB$846,0),MATCH(B950,$BC$788:$BG$788,0))),(INDEX($BJ$789:$BN$846,MATCH($BO$779,$BI$789:$BI$846,0),MATCH(B950,$BJ$788:$BN$788,0))))),0,IF($BA$779="4%",(INDEX($BC$789:$BG$846,MATCH($BO$779,$BB$789:$BB$846,0),MATCH(B950,$BC$788:$BG$788,0))),(INDEX($BJ$789:$BN$846,MATCH($BO$779,$BI$789:$BI$846,0),MATCH(B950,$BJ$788:$BN$788,0)))))</f>
        <v>556032</v>
      </c>
      <c r="M950" s="1451"/>
      <c r="N950" s="1451"/>
      <c r="O950" s="1451"/>
      <c r="P950" s="1451"/>
      <c r="Q950" s="1451"/>
      <c r="R950" s="1451"/>
      <c r="S950" s="1451"/>
      <c r="T950" s="1451"/>
      <c r="U950" s="1452"/>
      <c r="V950" s="1244">
        <f>BP635</f>
        <v>12</v>
      </c>
      <c r="W950" s="1244"/>
      <c r="X950" s="1244"/>
      <c r="Y950" s="1244"/>
      <c r="Z950" s="1244"/>
      <c r="AA950" s="1244"/>
      <c r="AB950" s="1244"/>
      <c r="AC950" s="1244"/>
      <c r="AD950" s="1216">
        <f>IF(ISERROR((L950*V950)),0,(L950*V950))</f>
        <v>6672384</v>
      </c>
      <c r="AE950" s="1217"/>
      <c r="AF950" s="1217"/>
      <c r="AG950" s="1217"/>
      <c r="AH950" s="1217"/>
      <c r="AI950" s="1217"/>
      <c r="AJ950" s="1217"/>
      <c r="AK950" s="1218"/>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305" t="s">
        <v>507</v>
      </c>
      <c r="C951" s="1305"/>
      <c r="D951" s="1305"/>
      <c r="E951" s="1305"/>
      <c r="F951" s="1305"/>
      <c r="G951" s="1305"/>
      <c r="H951" s="1305"/>
      <c r="I951" s="1305"/>
      <c r="J951" s="1305"/>
      <c r="K951" s="1305"/>
      <c r="L951" s="1450">
        <f>IF(ISNA(IF($BA$779="4%",(INDEX($BC$789:$BG$846,MATCH($BO$779,$BB$789:$BB$846,0),MATCH(B951,$BC$788:$BG$788,0))),(INDEX($BJ$789:$BN$846,MATCH($BO$779,$BI$789:$BI$846,0),MATCH(B951,$BJ$788:$BN$788,0))))),0,IF($BA$779="4%",(INDEX($BC$789:$BG$846,MATCH($BO$779,$BB$789:$BB$846,0),MATCH(B951,$BC$788:$BG$788,0))),(INDEX($BJ$789:$BN$846,MATCH($BO$779,$BI$789:$BI$846,0),MATCH(B951,$BJ$788:$BN$788,0)))))</f>
        <v>619454</v>
      </c>
      <c r="M951" s="1451"/>
      <c r="N951" s="1451"/>
      <c r="O951" s="1451"/>
      <c r="P951" s="1451"/>
      <c r="Q951" s="1451"/>
      <c r="R951" s="1451"/>
      <c r="S951" s="1451"/>
      <c r="T951" s="1451"/>
      <c r="U951" s="1452"/>
      <c r="V951" s="1244">
        <f>BZ635+BU635</f>
        <v>0</v>
      </c>
      <c r="W951" s="1244"/>
      <c r="X951" s="1244"/>
      <c r="Y951" s="1244"/>
      <c r="Z951" s="1244"/>
      <c r="AA951" s="1244"/>
      <c r="AB951" s="1244"/>
      <c r="AC951" s="1244"/>
      <c r="AD951" s="1216">
        <f>IF(ISERROR((L951*V951)),0,(L951*V951))</f>
        <v>0</v>
      </c>
      <c r="AE951" s="1217"/>
      <c r="AF951" s="1217"/>
      <c r="AG951" s="1217"/>
      <c r="AH951" s="1217"/>
      <c r="AI951" s="1217"/>
      <c r="AJ951" s="1217"/>
      <c r="AK951" s="1218"/>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66" t="s">
        <v>873</v>
      </c>
      <c r="C952" s="1567"/>
      <c r="D952" s="1567"/>
      <c r="E952" s="1567"/>
      <c r="F952" s="1567"/>
      <c r="G952" s="1567"/>
      <c r="H952" s="1567"/>
      <c r="I952" s="1567"/>
      <c r="J952" s="1567"/>
      <c r="K952" s="1567"/>
      <c r="L952" s="1567"/>
      <c r="M952" s="1567"/>
      <c r="N952" s="1567"/>
      <c r="O952" s="1567"/>
      <c r="P952" s="1567"/>
      <c r="Q952" s="1567"/>
      <c r="R952" s="1567"/>
      <c r="S952" s="1567"/>
      <c r="T952" s="1567"/>
      <c r="U952" s="1568"/>
      <c r="V952" s="1453">
        <f>SUM(V947:AC951)</f>
        <v>46</v>
      </c>
      <c r="W952" s="1454"/>
      <c r="X952" s="1454"/>
      <c r="Y952" s="1454"/>
      <c r="Z952" s="1454"/>
      <c r="AA952" s="1454"/>
      <c r="AB952" s="1454"/>
      <c r="AC952" s="1455"/>
      <c r="AD952" s="1216"/>
      <c r="AE952" s="1217"/>
      <c r="AF952" s="1217"/>
      <c r="AG952" s="1217"/>
      <c r="AH952" s="1217"/>
      <c r="AI952" s="1217"/>
      <c r="AJ952" s="1217"/>
      <c r="AK952" s="1218"/>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02" t="s">
        <v>559</v>
      </c>
      <c r="C953" s="1503"/>
      <c r="D953" s="1503"/>
      <c r="E953" s="1503"/>
      <c r="F953" s="1503"/>
      <c r="G953" s="1503"/>
      <c r="H953" s="1503"/>
      <c r="I953" s="1503"/>
      <c r="J953" s="1503"/>
      <c r="K953" s="1503"/>
      <c r="L953" s="1503"/>
      <c r="M953" s="1503"/>
      <c r="N953" s="1503"/>
      <c r="O953" s="1503"/>
      <c r="P953" s="1503"/>
      <c r="Q953" s="1503"/>
      <c r="R953" s="1503"/>
      <c r="S953" s="1503"/>
      <c r="T953" s="1503"/>
      <c r="U953" s="1503"/>
      <c r="V953" s="1503"/>
      <c r="W953" s="1503"/>
      <c r="X953" s="1503"/>
      <c r="Y953" s="1503"/>
      <c r="Z953" s="1503"/>
      <c r="AA953" s="1503"/>
      <c r="AB953" s="1503"/>
      <c r="AC953" s="1504"/>
      <c r="AD953" s="1488">
        <f>SUM(AD947:AK951)</f>
        <v>21144856</v>
      </c>
      <c r="AE953" s="1489"/>
      <c r="AF953" s="1489"/>
      <c r="AG953" s="1489"/>
      <c r="AH953" s="1489"/>
      <c r="AI953" s="1489"/>
      <c r="AJ953" s="1489"/>
      <c r="AK953" s="1490"/>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1" t="s">
        <v>720</v>
      </c>
      <c r="AA954" s="1242"/>
      <c r="AB954" s="1242"/>
      <c r="AC954" s="1243"/>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722</v>
      </c>
      <c r="D955" s="1116" t="s">
        <v>1483</v>
      </c>
      <c r="E955" s="1117"/>
      <c r="F955" s="1117"/>
      <c r="G955" s="1117"/>
      <c r="H955" s="1117"/>
      <c r="I955" s="1117"/>
      <c r="J955" s="1117"/>
      <c r="K955" s="1117"/>
      <c r="L955" s="1117"/>
      <c r="M955" s="1117"/>
      <c r="N955" s="1117"/>
      <c r="O955" s="1117"/>
      <c r="P955" s="1117"/>
      <c r="Q955" s="1117"/>
      <c r="R955" s="1117"/>
      <c r="S955" s="1117"/>
      <c r="T955" s="1117"/>
      <c r="U955" s="1117"/>
      <c r="V955" s="1117"/>
      <c r="W955" s="1117"/>
      <c r="X955" s="1117"/>
      <c r="Y955" s="1118"/>
      <c r="Z955" s="115"/>
      <c r="AA955" s="1480" t="s">
        <v>723</v>
      </c>
      <c r="AB955" s="1481"/>
      <c r="AC955" s="128"/>
      <c r="AD955" s="1194">
        <f>ROUND(IF(AND(AA955="yes",D957&gt;0),AD953*0.2,0),0)</f>
        <v>0</v>
      </c>
      <c r="AE955" s="1194"/>
      <c r="AF955" s="1194"/>
      <c r="AG955" s="1194"/>
      <c r="AH955" s="1194"/>
      <c r="AI955" s="1194"/>
      <c r="AJ955" s="1194"/>
      <c r="AK955" s="1195"/>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56" t="s">
        <v>1484</v>
      </c>
      <c r="E956" s="1157"/>
      <c r="F956" s="1157"/>
      <c r="G956" s="1157"/>
      <c r="H956" s="1157"/>
      <c r="I956" s="1157"/>
      <c r="J956" s="1157"/>
      <c r="K956" s="1157"/>
      <c r="L956" s="1157"/>
      <c r="M956" s="1157"/>
      <c r="N956" s="1157"/>
      <c r="O956" s="1157"/>
      <c r="P956" s="1157"/>
      <c r="Q956" s="1157"/>
      <c r="R956" s="1157"/>
      <c r="S956" s="1157"/>
      <c r="T956" s="1157"/>
      <c r="U956" s="1157"/>
      <c r="V956" s="1157"/>
      <c r="W956" s="1157"/>
      <c r="X956" s="1157"/>
      <c r="Y956" s="1158"/>
      <c r="Z956" s="115"/>
      <c r="AA956" s="115"/>
      <c r="AB956" s="115"/>
      <c r="AC956" s="124"/>
      <c r="AD956" s="1196"/>
      <c r="AE956" s="1196"/>
      <c r="AF956" s="1196"/>
      <c r="AG956" s="1196"/>
      <c r="AH956" s="1196"/>
      <c r="AI956" s="1196"/>
      <c r="AJ956" s="1196"/>
      <c r="AK956" s="1197"/>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535"/>
      <c r="E957" s="1536"/>
      <c r="F957" s="1536"/>
      <c r="G957" s="1536"/>
      <c r="H957" s="1536"/>
      <c r="I957" s="1536"/>
      <c r="J957" s="1536"/>
      <c r="K957" s="1536"/>
      <c r="L957" s="1536"/>
      <c r="M957" s="1536"/>
      <c r="N957" s="1536"/>
      <c r="O957" s="1536"/>
      <c r="P957" s="1536"/>
      <c r="Q957" s="1536"/>
      <c r="R957" s="1536"/>
      <c r="S957" s="1536"/>
      <c r="T957" s="1536"/>
      <c r="U957" s="1536"/>
      <c r="V957" s="1536"/>
      <c r="W957" s="1536"/>
      <c r="X957" s="1536"/>
      <c r="Y957" s="1537"/>
      <c r="Z957" s="115"/>
      <c r="AA957" s="115"/>
      <c r="AB957" s="115"/>
      <c r="AC957" s="124"/>
      <c r="AD957" s="1196"/>
      <c r="AE957" s="1196"/>
      <c r="AF957" s="1196"/>
      <c r="AG957" s="1196"/>
      <c r="AH957" s="1196"/>
      <c r="AI957" s="1196"/>
      <c r="AJ957" s="1196"/>
      <c r="AK957" s="1197"/>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116" t="s">
        <v>1610</v>
      </c>
      <c r="E958" s="1117"/>
      <c r="F958" s="1117"/>
      <c r="G958" s="1117"/>
      <c r="H958" s="1117"/>
      <c r="I958" s="1117"/>
      <c r="J958" s="1117"/>
      <c r="K958" s="1117"/>
      <c r="L958" s="1117"/>
      <c r="M958" s="1117"/>
      <c r="N958" s="1117"/>
      <c r="O958" s="1117"/>
      <c r="P958" s="1117"/>
      <c r="Q958" s="1117"/>
      <c r="R958" s="1117"/>
      <c r="S958" s="1117"/>
      <c r="T958" s="1117"/>
      <c r="U958" s="1117"/>
      <c r="V958" s="1117"/>
      <c r="W958" s="1117"/>
      <c r="X958" s="1117"/>
      <c r="Y958" s="1118"/>
      <c r="Z958" s="127"/>
      <c r="AA958" s="1447" t="s">
        <v>723</v>
      </c>
      <c r="AB958" s="1448"/>
      <c r="AC958" s="128"/>
      <c r="AD958" s="1491">
        <f>ROUND(IF(AA958="yes",AD953*0.05,0),0)</f>
        <v>0</v>
      </c>
      <c r="AE958" s="1194"/>
      <c r="AF958" s="1194"/>
      <c r="AG958" s="1194"/>
      <c r="AH958" s="1194"/>
      <c r="AI958" s="1194"/>
      <c r="AJ958" s="1194"/>
      <c r="AK958" s="1195"/>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493" t="s">
        <v>1607</v>
      </c>
      <c r="E959" s="1494"/>
      <c r="F959" s="1494"/>
      <c r="G959" s="1494"/>
      <c r="H959" s="1494"/>
      <c r="I959" s="1494"/>
      <c r="J959" s="1494"/>
      <c r="K959" s="1494"/>
      <c r="L959" s="1494"/>
      <c r="M959" s="1494"/>
      <c r="N959" s="1494"/>
      <c r="O959" s="1494"/>
      <c r="P959" s="1494"/>
      <c r="Q959" s="1494"/>
      <c r="R959" s="1494"/>
      <c r="S959" s="1494"/>
      <c r="T959" s="1494"/>
      <c r="U959" s="1494"/>
      <c r="V959" s="1494"/>
      <c r="W959" s="1494"/>
      <c r="X959" s="1494"/>
      <c r="Y959" s="1495"/>
      <c r="Z959" s="115"/>
      <c r="AA959" s="115"/>
      <c r="AB959" s="115"/>
      <c r="AC959" s="124"/>
      <c r="AD959" s="1492"/>
      <c r="AE959" s="1196"/>
      <c r="AF959" s="1196"/>
      <c r="AG959" s="1196"/>
      <c r="AH959" s="1196"/>
      <c r="AI959" s="1196"/>
      <c r="AJ959" s="1196"/>
      <c r="AK959" s="1197"/>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493"/>
      <c r="E960" s="1494"/>
      <c r="F960" s="1494"/>
      <c r="G960" s="1494"/>
      <c r="H960" s="1494"/>
      <c r="I960" s="1494"/>
      <c r="J960" s="1494"/>
      <c r="K960" s="1494"/>
      <c r="L960" s="1494"/>
      <c r="M960" s="1494"/>
      <c r="N960" s="1494"/>
      <c r="O960" s="1494"/>
      <c r="P960" s="1494"/>
      <c r="Q960" s="1494"/>
      <c r="R960" s="1494"/>
      <c r="S960" s="1494"/>
      <c r="T960" s="1494"/>
      <c r="U960" s="1494"/>
      <c r="V960" s="1494"/>
      <c r="W960" s="1494"/>
      <c r="X960" s="1494"/>
      <c r="Y960" s="1495"/>
      <c r="Z960" s="115"/>
      <c r="AA960" s="115"/>
      <c r="AB960" s="115"/>
      <c r="AC960" s="124"/>
      <c r="AD960" s="1492"/>
      <c r="AE960" s="1196"/>
      <c r="AF960" s="1196"/>
      <c r="AG960" s="1196"/>
      <c r="AH960" s="1196"/>
      <c r="AI960" s="1196"/>
      <c r="AJ960" s="1196"/>
      <c r="AK960" s="1197"/>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493"/>
      <c r="E961" s="1494"/>
      <c r="F961" s="1494"/>
      <c r="G961" s="1494"/>
      <c r="H961" s="1494"/>
      <c r="I961" s="1494"/>
      <c r="J961" s="1494"/>
      <c r="K961" s="1494"/>
      <c r="L961" s="1494"/>
      <c r="M961" s="1494"/>
      <c r="N961" s="1494"/>
      <c r="O961" s="1494"/>
      <c r="P961" s="1494"/>
      <c r="Q961" s="1494"/>
      <c r="R961" s="1494"/>
      <c r="S961" s="1494"/>
      <c r="T961" s="1494"/>
      <c r="U961" s="1494"/>
      <c r="V961" s="1494"/>
      <c r="W961" s="1494"/>
      <c r="X961" s="1494"/>
      <c r="Y961" s="1495"/>
      <c r="Z961" s="115"/>
      <c r="AA961" s="115"/>
      <c r="AB961" s="115"/>
      <c r="AC961" s="124"/>
      <c r="AD961" s="1492"/>
      <c r="AE961" s="1196"/>
      <c r="AF961" s="1196"/>
      <c r="AG961" s="1196"/>
      <c r="AH961" s="1196"/>
      <c r="AI961" s="1196"/>
      <c r="AJ961" s="1196"/>
      <c r="AK961" s="1197"/>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493"/>
      <c r="E962" s="1494"/>
      <c r="F962" s="1494"/>
      <c r="G962" s="1494"/>
      <c r="H962" s="1494"/>
      <c r="I962" s="1494"/>
      <c r="J962" s="1494"/>
      <c r="K962" s="1494"/>
      <c r="L962" s="1494"/>
      <c r="M962" s="1494"/>
      <c r="N962" s="1494"/>
      <c r="O962" s="1494"/>
      <c r="P962" s="1494"/>
      <c r="Q962" s="1494"/>
      <c r="R962" s="1494"/>
      <c r="S962" s="1494"/>
      <c r="T962" s="1494"/>
      <c r="U962" s="1494"/>
      <c r="V962" s="1494"/>
      <c r="W962" s="1494"/>
      <c r="X962" s="1494"/>
      <c r="Y962" s="1495"/>
      <c r="Z962" s="115"/>
      <c r="AA962" s="115"/>
      <c r="AB962" s="115"/>
      <c r="AC962" s="124"/>
      <c r="AD962" s="1492"/>
      <c r="AE962" s="1196"/>
      <c r="AF962" s="1196"/>
      <c r="AG962" s="1196"/>
      <c r="AH962" s="1196"/>
      <c r="AI962" s="1196"/>
      <c r="AJ962" s="1196"/>
      <c r="AK962" s="1197"/>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493"/>
      <c r="E963" s="1494"/>
      <c r="F963" s="1494"/>
      <c r="G963" s="1494"/>
      <c r="H963" s="1494"/>
      <c r="I963" s="1494"/>
      <c r="J963" s="1494"/>
      <c r="K963" s="1494"/>
      <c r="L963" s="1494"/>
      <c r="M963" s="1494"/>
      <c r="N963" s="1494"/>
      <c r="O963" s="1494"/>
      <c r="P963" s="1494"/>
      <c r="Q963" s="1494"/>
      <c r="R963" s="1494"/>
      <c r="S963" s="1494"/>
      <c r="T963" s="1494"/>
      <c r="U963" s="1494"/>
      <c r="V963" s="1494"/>
      <c r="W963" s="1494"/>
      <c r="X963" s="1494"/>
      <c r="Y963" s="1495"/>
      <c r="Z963" s="115"/>
      <c r="AA963" s="115"/>
      <c r="AB963" s="115"/>
      <c r="AC963" s="124"/>
      <c r="AD963" s="1492"/>
      <c r="AE963" s="1196"/>
      <c r="AF963" s="1196"/>
      <c r="AG963" s="1196"/>
      <c r="AH963" s="1196"/>
      <c r="AI963" s="1196"/>
      <c r="AJ963" s="1196"/>
      <c r="AK963" s="1197"/>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56"/>
      <c r="E964" s="1496"/>
      <c r="F964" s="1496"/>
      <c r="G964" s="1496"/>
      <c r="H964" s="1496"/>
      <c r="I964" s="1496"/>
      <c r="J964" s="1496"/>
      <c r="K964" s="1496"/>
      <c r="L964" s="1496"/>
      <c r="M964" s="1496"/>
      <c r="N964" s="1496"/>
      <c r="O964" s="1496"/>
      <c r="P964" s="1496"/>
      <c r="Q964" s="1496"/>
      <c r="R964" s="1496"/>
      <c r="S964" s="1496"/>
      <c r="T964" s="1496"/>
      <c r="U964" s="1496"/>
      <c r="V964" s="1496"/>
      <c r="W964" s="1496"/>
      <c r="X964" s="1496"/>
      <c r="Y964" s="1497"/>
      <c r="Z964" s="11"/>
      <c r="AA964" s="11"/>
      <c r="AB964" s="11"/>
      <c r="AC964" s="119"/>
      <c r="AD964" s="1507"/>
      <c r="AE964" s="1505"/>
      <c r="AF964" s="1505"/>
      <c r="AG964" s="1505"/>
      <c r="AH964" s="1505"/>
      <c r="AI964" s="1505"/>
      <c r="AJ964" s="1505"/>
      <c r="AK964" s="1506"/>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116" t="s">
        <v>1609</v>
      </c>
      <c r="E965" s="1117"/>
      <c r="F965" s="1117"/>
      <c r="G965" s="1117"/>
      <c r="H965" s="1117"/>
      <c r="I965" s="1117"/>
      <c r="J965" s="1117"/>
      <c r="K965" s="1117"/>
      <c r="L965" s="1117"/>
      <c r="M965" s="1117"/>
      <c r="N965" s="1117"/>
      <c r="O965" s="1117"/>
      <c r="P965" s="1117"/>
      <c r="Q965" s="1117"/>
      <c r="R965" s="1117"/>
      <c r="S965" s="1117"/>
      <c r="T965" s="1117"/>
      <c r="U965" s="1117"/>
      <c r="V965" s="1117"/>
      <c r="W965" s="1117"/>
      <c r="X965" s="1117"/>
      <c r="Y965" s="1118"/>
      <c r="Z965" s="127"/>
      <c r="AA965" s="1447" t="s">
        <v>723</v>
      </c>
      <c r="AB965" s="1448"/>
      <c r="AC965" s="128"/>
      <c r="AD965" s="1194">
        <f>ROUND(IF(AA965="yes",AD953*0.07,0),0)</f>
        <v>0</v>
      </c>
      <c r="AE965" s="1194"/>
      <c r="AF965" s="1194"/>
      <c r="AG965" s="1194"/>
      <c r="AH965" s="1194"/>
      <c r="AI965" s="1194"/>
      <c r="AJ965" s="1194"/>
      <c r="AK965" s="1195"/>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119" t="s">
        <v>1608</v>
      </c>
      <c r="E966" s="1120"/>
      <c r="F966" s="1120"/>
      <c r="G966" s="1120"/>
      <c r="H966" s="1120"/>
      <c r="I966" s="1120"/>
      <c r="J966" s="1120"/>
      <c r="K966" s="1120"/>
      <c r="L966" s="1120"/>
      <c r="M966" s="1120"/>
      <c r="N966" s="1120"/>
      <c r="O966" s="1120"/>
      <c r="P966" s="1120"/>
      <c r="Q966" s="1120"/>
      <c r="R966" s="1120"/>
      <c r="S966" s="1120"/>
      <c r="T966" s="1120"/>
      <c r="U966" s="1120"/>
      <c r="V966" s="1120"/>
      <c r="W966" s="1120"/>
      <c r="X966" s="1120"/>
      <c r="Y966" s="1121"/>
      <c r="Z966" s="115"/>
      <c r="AA966" s="25"/>
      <c r="AB966" s="25"/>
      <c r="AC966" s="124"/>
      <c r="AD966" s="1196"/>
      <c r="AE966" s="1196"/>
      <c r="AF966" s="1196"/>
      <c r="AG966" s="1196"/>
      <c r="AH966" s="1196"/>
      <c r="AI966" s="1196"/>
      <c r="AJ966" s="1196"/>
      <c r="AK966" s="1197"/>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119"/>
      <c r="E967" s="1120"/>
      <c r="F967" s="1120"/>
      <c r="G967" s="1120"/>
      <c r="H967" s="1120"/>
      <c r="I967" s="1120"/>
      <c r="J967" s="1120"/>
      <c r="K967" s="1120"/>
      <c r="L967" s="1120"/>
      <c r="M967" s="1120"/>
      <c r="N967" s="1120"/>
      <c r="O967" s="1120"/>
      <c r="P967" s="1120"/>
      <c r="Q967" s="1120"/>
      <c r="R967" s="1120"/>
      <c r="S967" s="1120"/>
      <c r="T967" s="1120"/>
      <c r="U967" s="1120"/>
      <c r="V967" s="1120"/>
      <c r="W967" s="1120"/>
      <c r="X967" s="1120"/>
      <c r="Y967" s="1121"/>
      <c r="Z967" s="115"/>
      <c r="AA967" s="115"/>
      <c r="AB967" s="115"/>
      <c r="AC967" s="124"/>
      <c r="AD967" s="1196"/>
      <c r="AE967" s="1196"/>
      <c r="AF967" s="1196"/>
      <c r="AG967" s="1196"/>
      <c r="AH967" s="1196"/>
      <c r="AI967" s="1196"/>
      <c r="AJ967" s="1196"/>
      <c r="AK967" s="1197"/>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22"/>
      <c r="E968" s="1123"/>
      <c r="F968" s="1123"/>
      <c r="G968" s="1123"/>
      <c r="H968" s="1123"/>
      <c r="I968" s="1123"/>
      <c r="J968" s="1123"/>
      <c r="K968" s="1123"/>
      <c r="L968" s="1123"/>
      <c r="M968" s="1123"/>
      <c r="N968" s="1123"/>
      <c r="O968" s="1123"/>
      <c r="P968" s="1123"/>
      <c r="Q968" s="1123"/>
      <c r="R968" s="1123"/>
      <c r="S968" s="1123"/>
      <c r="T968" s="1123"/>
      <c r="U968" s="1123"/>
      <c r="V968" s="1123"/>
      <c r="W968" s="1123"/>
      <c r="X968" s="1123"/>
      <c r="Y968" s="1124"/>
      <c r="Z968" s="11"/>
      <c r="AA968" s="11"/>
      <c r="AB968" s="11"/>
      <c r="AC968" s="119"/>
      <c r="AD968" s="1505"/>
      <c r="AE968" s="1505"/>
      <c r="AF968" s="1505"/>
      <c r="AG968" s="1505"/>
      <c r="AH968" s="1505"/>
      <c r="AI968" s="1505"/>
      <c r="AJ968" s="1505"/>
      <c r="AK968" s="1506"/>
      <c r="AL968" s="105"/>
      <c r="AO968" s="61"/>
      <c r="AP968" s="61"/>
      <c r="AQ968" s="61"/>
      <c r="AR968" s="61"/>
      <c r="AS968" s="61"/>
    </row>
    <row r="969" spans="1:96" ht="12.75" customHeight="1">
      <c r="A969" s="51"/>
      <c r="B969" s="120"/>
      <c r="C969" s="121" t="s">
        <v>227</v>
      </c>
      <c r="D969" s="1116" t="s">
        <v>1611</v>
      </c>
      <c r="E969" s="1117"/>
      <c r="F969" s="1117"/>
      <c r="G969" s="1117"/>
      <c r="H969" s="1117"/>
      <c r="I969" s="1117"/>
      <c r="J969" s="1117"/>
      <c r="K969" s="1117"/>
      <c r="L969" s="1117"/>
      <c r="M969" s="1117"/>
      <c r="N969" s="1117"/>
      <c r="O969" s="1117"/>
      <c r="P969" s="1117"/>
      <c r="Q969" s="1117"/>
      <c r="R969" s="1117"/>
      <c r="S969" s="1117"/>
      <c r="T969" s="1117"/>
      <c r="U969" s="1117"/>
      <c r="V969" s="1117"/>
      <c r="W969" s="1117"/>
      <c r="X969" s="1117"/>
      <c r="Y969" s="1118"/>
      <c r="Z969" s="113"/>
      <c r="AA969" s="1474" t="s">
        <v>723</v>
      </c>
      <c r="AB969" s="1475"/>
      <c r="AC969" s="51"/>
      <c r="AD969" s="1491">
        <f>ROUND(IF(AA969="yes",AD953*0.02,0),0)</f>
        <v>0</v>
      </c>
      <c r="AE969" s="1194"/>
      <c r="AF969" s="1194"/>
      <c r="AG969" s="1194"/>
      <c r="AH969" s="1194"/>
      <c r="AI969" s="1194"/>
      <c r="AJ969" s="1194"/>
      <c r="AK969" s="1195"/>
      <c r="AL969" s="105"/>
      <c r="AO969" s="32"/>
      <c r="AP969" s="32"/>
      <c r="AQ969" s="32"/>
      <c r="AR969" s="32"/>
      <c r="AS969" s="32"/>
    </row>
    <row r="970" spans="1:96" s="743" customFormat="1" ht="12.75" customHeight="1">
      <c r="A970" s="51"/>
      <c r="B970" s="113"/>
      <c r="C970" s="114"/>
      <c r="D970" s="1122" t="s">
        <v>1612</v>
      </c>
      <c r="E970" s="1123"/>
      <c r="F970" s="1123"/>
      <c r="G970" s="1123"/>
      <c r="H970" s="1123"/>
      <c r="I970" s="1123"/>
      <c r="J970" s="1123"/>
      <c r="K970" s="1123"/>
      <c r="L970" s="1123"/>
      <c r="M970" s="1123"/>
      <c r="N970" s="1123"/>
      <c r="O970" s="1123"/>
      <c r="P970" s="1123"/>
      <c r="Q970" s="1123"/>
      <c r="R970" s="1123"/>
      <c r="S970" s="1123"/>
      <c r="T970" s="1123"/>
      <c r="U970" s="1123"/>
      <c r="V970" s="1123"/>
      <c r="W970" s="1123"/>
      <c r="X970" s="1123"/>
      <c r="Y970" s="1124"/>
      <c r="Z970" s="113"/>
      <c r="AA970" s="51"/>
      <c r="AB970" s="51"/>
      <c r="AC970" s="51"/>
      <c r="AD970" s="1492"/>
      <c r="AE970" s="1196"/>
      <c r="AF970" s="1196"/>
      <c r="AG970" s="1196"/>
      <c r="AH970" s="1196"/>
      <c r="AI970" s="1196"/>
      <c r="AJ970" s="1196"/>
      <c r="AK970" s="1197"/>
      <c r="AL970" s="105"/>
      <c r="AO970" s="945"/>
      <c r="AP970" s="945"/>
      <c r="AQ970" s="945"/>
      <c r="AR970" s="945"/>
      <c r="AS970" s="945"/>
    </row>
    <row r="971" spans="1:96" ht="12.75" customHeight="1">
      <c r="A971" s="51"/>
      <c r="B971" s="120"/>
      <c r="C971" s="121" t="s">
        <v>230</v>
      </c>
      <c r="D971" s="1116" t="s">
        <v>1613</v>
      </c>
      <c r="E971" s="1117"/>
      <c r="F971" s="1117"/>
      <c r="G971" s="1117"/>
      <c r="H971" s="1117"/>
      <c r="I971" s="1117"/>
      <c r="J971" s="1117"/>
      <c r="K971" s="1117"/>
      <c r="L971" s="1117"/>
      <c r="M971" s="1117"/>
      <c r="N971" s="1117"/>
      <c r="O971" s="1117"/>
      <c r="P971" s="1117"/>
      <c r="Q971" s="1117"/>
      <c r="R971" s="1117"/>
      <c r="S971" s="1117"/>
      <c r="T971" s="1117"/>
      <c r="U971" s="1117"/>
      <c r="V971" s="1117"/>
      <c r="W971" s="1117"/>
      <c r="X971" s="1117"/>
      <c r="Y971" s="1118"/>
      <c r="Z971" s="120"/>
      <c r="AA971" s="1447" t="s">
        <v>723</v>
      </c>
      <c r="AB971" s="1448"/>
      <c r="AC971" s="120"/>
      <c r="AD971" s="1491">
        <f>ROUND(IF(AA971="yes",AD953*0.02,0),0)</f>
        <v>0</v>
      </c>
      <c r="AE971" s="1194"/>
      <c r="AF971" s="1194"/>
      <c r="AG971" s="1194"/>
      <c r="AH971" s="1194"/>
      <c r="AI971" s="1194"/>
      <c r="AJ971" s="1194"/>
      <c r="AK971" s="1195"/>
      <c r="AL971" s="105"/>
    </row>
    <row r="972" spans="1:96" s="743" customFormat="1" ht="12.75" customHeight="1">
      <c r="A972" s="51"/>
      <c r="B972" s="113"/>
      <c r="C972" s="114"/>
      <c r="D972" s="1119" t="s">
        <v>1614</v>
      </c>
      <c r="E972" s="1120"/>
      <c r="F972" s="1120"/>
      <c r="G972" s="1120"/>
      <c r="H972" s="1120"/>
      <c r="I972" s="1120"/>
      <c r="J972" s="1120"/>
      <c r="K972" s="1120"/>
      <c r="L972" s="1120"/>
      <c r="M972" s="1120"/>
      <c r="N972" s="1120"/>
      <c r="O972" s="1120"/>
      <c r="P972" s="1120"/>
      <c r="Q972" s="1120"/>
      <c r="R972" s="1120"/>
      <c r="S972" s="1120"/>
      <c r="T972" s="1120"/>
      <c r="U972" s="1120"/>
      <c r="V972" s="1120"/>
      <c r="W972" s="1120"/>
      <c r="X972" s="1120"/>
      <c r="Y972" s="1121"/>
      <c r="Z972" s="113"/>
      <c r="AA972" s="25"/>
      <c r="AB972" s="25"/>
      <c r="AC972" s="115"/>
      <c r="AD972" s="1492"/>
      <c r="AE972" s="1196"/>
      <c r="AF972" s="1196"/>
      <c r="AG972" s="1196"/>
      <c r="AH972" s="1196"/>
      <c r="AI972" s="1196"/>
      <c r="AJ972" s="1196"/>
      <c r="AK972" s="1197"/>
      <c r="AL972" s="105"/>
    </row>
    <row r="973" spans="1:96" ht="12.75" customHeight="1">
      <c r="A973" s="51"/>
      <c r="B973" s="116"/>
      <c r="C973" s="117"/>
      <c r="D973" s="1122"/>
      <c r="E973" s="1123"/>
      <c r="F973" s="1123"/>
      <c r="G973" s="1123"/>
      <c r="H973" s="1123"/>
      <c r="I973" s="1123"/>
      <c r="J973" s="1123"/>
      <c r="K973" s="1123"/>
      <c r="L973" s="1123"/>
      <c r="M973" s="1123"/>
      <c r="N973" s="1123"/>
      <c r="O973" s="1123"/>
      <c r="P973" s="1123"/>
      <c r="Q973" s="1123"/>
      <c r="R973" s="1123"/>
      <c r="S973" s="1123"/>
      <c r="T973" s="1123"/>
      <c r="U973" s="1123"/>
      <c r="V973" s="1123"/>
      <c r="W973" s="1123"/>
      <c r="X973" s="1123"/>
      <c r="Y973" s="1124"/>
      <c r="Z973" s="118"/>
      <c r="AA973" s="11"/>
      <c r="AB973" s="11"/>
      <c r="AC973" s="119"/>
      <c r="AD973" s="1507"/>
      <c r="AE973" s="1505"/>
      <c r="AF973" s="1505"/>
      <c r="AG973" s="1505"/>
      <c r="AH973" s="1505"/>
      <c r="AI973" s="1505"/>
      <c r="AJ973" s="1505"/>
      <c r="AK973" s="1506"/>
      <c r="AL973" s="105"/>
    </row>
    <row r="974" spans="1:96" ht="12.75" customHeight="1">
      <c r="A974" s="51"/>
      <c r="B974" s="120"/>
      <c r="C974" s="121" t="s">
        <v>233</v>
      </c>
      <c r="D974" s="1116" t="s">
        <v>1615</v>
      </c>
      <c r="E974" s="1117"/>
      <c r="F974" s="1117"/>
      <c r="G974" s="1117"/>
      <c r="H974" s="1117"/>
      <c r="I974" s="1117"/>
      <c r="J974" s="1117"/>
      <c r="K974" s="1117"/>
      <c r="L974" s="1117"/>
      <c r="M974" s="1117"/>
      <c r="N974" s="1117"/>
      <c r="O974" s="1117"/>
      <c r="P974" s="1117"/>
      <c r="Q974" s="1117"/>
      <c r="R974" s="1117"/>
      <c r="S974" s="1117"/>
      <c r="T974" s="1117"/>
      <c r="U974" s="1117"/>
      <c r="V974" s="1117"/>
      <c r="W974" s="1117"/>
      <c r="X974" s="1117"/>
      <c r="Y974" s="1118"/>
      <c r="Z974" s="120"/>
      <c r="AA974" s="1447" t="s">
        <v>592</v>
      </c>
      <c r="AB974" s="1448"/>
      <c r="AC974" s="128"/>
      <c r="AD974" s="1491">
        <f>IF(AA974="yes",AD953*AN891,0)</f>
        <v>845794.24</v>
      </c>
      <c r="AE974" s="1194"/>
      <c r="AF974" s="1194"/>
      <c r="AG974" s="1194"/>
      <c r="AH974" s="1194"/>
      <c r="AI974" s="1194"/>
      <c r="AJ974" s="1194"/>
      <c r="AK974" s="1195"/>
      <c r="AL974" s="105"/>
    </row>
    <row r="975" spans="1:96" ht="15" customHeight="1">
      <c r="A975" s="51"/>
      <c r="B975" s="113"/>
      <c r="C975" s="114"/>
      <c r="D975" s="1119" t="s">
        <v>1616</v>
      </c>
      <c r="E975" s="1120"/>
      <c r="F975" s="1120"/>
      <c r="G975" s="1120"/>
      <c r="H975" s="1120"/>
      <c r="I975" s="1120"/>
      <c r="J975" s="1120"/>
      <c r="K975" s="1120"/>
      <c r="L975" s="1120"/>
      <c r="M975" s="1120"/>
      <c r="N975" s="1120"/>
      <c r="O975" s="1120"/>
      <c r="P975" s="1120"/>
      <c r="Q975" s="1120"/>
      <c r="R975" s="1120"/>
      <c r="S975" s="1120"/>
      <c r="T975" s="1120"/>
      <c r="U975" s="1120"/>
      <c r="V975" s="1120"/>
      <c r="W975" s="1120"/>
      <c r="X975" s="1120"/>
      <c r="Y975" s="1121"/>
      <c r="Z975" s="113"/>
      <c r="AA975" s="115"/>
      <c r="AB975" s="115"/>
      <c r="AC975" s="124"/>
      <c r="AD975" s="1492"/>
      <c r="AE975" s="1196"/>
      <c r="AF975" s="1196"/>
      <c r="AG975" s="1196"/>
      <c r="AH975" s="1196"/>
      <c r="AI975" s="1196"/>
      <c r="AJ975" s="1196"/>
      <c r="AK975" s="1197"/>
      <c r="AL975" s="105"/>
    </row>
    <row r="976" spans="1:96" s="743" customFormat="1" ht="15" customHeight="1">
      <c r="A976" s="51"/>
      <c r="B976" s="113"/>
      <c r="C976" s="114"/>
      <c r="D976" s="1119"/>
      <c r="E976" s="1120"/>
      <c r="F976" s="1120"/>
      <c r="G976" s="1120"/>
      <c r="H976" s="1120"/>
      <c r="I976" s="1120"/>
      <c r="J976" s="1120"/>
      <c r="K976" s="1120"/>
      <c r="L976" s="1120"/>
      <c r="M976" s="1120"/>
      <c r="N976" s="1120"/>
      <c r="O976" s="1120"/>
      <c r="P976" s="1120"/>
      <c r="Q976" s="1120"/>
      <c r="R976" s="1120"/>
      <c r="S976" s="1120"/>
      <c r="T976" s="1120"/>
      <c r="U976" s="1120"/>
      <c r="V976" s="1120"/>
      <c r="W976" s="1120"/>
      <c r="X976" s="1120"/>
      <c r="Y976" s="1121"/>
      <c r="Z976" s="113"/>
      <c r="AA976" s="115"/>
      <c r="AB976" s="115"/>
      <c r="AC976" s="124"/>
      <c r="AD976" s="1492"/>
      <c r="AE976" s="1196"/>
      <c r="AF976" s="1196"/>
      <c r="AG976" s="1196"/>
      <c r="AH976" s="1196"/>
      <c r="AI976" s="1196"/>
      <c r="AJ976" s="1196"/>
      <c r="AK976" s="1197"/>
      <c r="AL976" s="105"/>
    </row>
    <row r="977" spans="1:38" ht="12.75">
      <c r="A977" s="51"/>
      <c r="B977" s="122"/>
      <c r="C977" s="123"/>
      <c r="D977" s="1119"/>
      <c r="E977" s="1120"/>
      <c r="F977" s="1120"/>
      <c r="G977" s="1120"/>
      <c r="H977" s="1120"/>
      <c r="I977" s="1120"/>
      <c r="J977" s="1120"/>
      <c r="K977" s="1120"/>
      <c r="L977" s="1120"/>
      <c r="M977" s="1120"/>
      <c r="N977" s="1120"/>
      <c r="O977" s="1120"/>
      <c r="P977" s="1120"/>
      <c r="Q977" s="1120"/>
      <c r="R977" s="1120"/>
      <c r="S977" s="1120"/>
      <c r="T977" s="1120"/>
      <c r="U977" s="1120"/>
      <c r="V977" s="1120"/>
      <c r="W977" s="1120"/>
      <c r="X977" s="1120"/>
      <c r="Y977" s="1121"/>
      <c r="Z977" s="118"/>
      <c r="AA977" s="11"/>
      <c r="AB977" s="11"/>
      <c r="AC977" s="119"/>
      <c r="AD977" s="1507"/>
      <c r="AE977" s="1505"/>
      <c r="AF977" s="1505"/>
      <c r="AG977" s="1505"/>
      <c r="AH977" s="1505"/>
      <c r="AI977" s="1505"/>
      <c r="AJ977" s="1505"/>
      <c r="AK977" s="1506"/>
      <c r="AL977" s="105"/>
    </row>
    <row r="978" spans="1:38" ht="12.75" customHeight="1">
      <c r="A978" s="51"/>
      <c r="B978" s="120"/>
      <c r="C978" s="121" t="s">
        <v>238</v>
      </c>
      <c r="D978" s="1125" t="s">
        <v>1617</v>
      </c>
      <c r="E978" s="1126"/>
      <c r="F978" s="1126"/>
      <c r="G978" s="1126"/>
      <c r="H978" s="1126"/>
      <c r="I978" s="1126"/>
      <c r="J978" s="1126"/>
      <c r="K978" s="1126"/>
      <c r="L978" s="1126"/>
      <c r="M978" s="1126"/>
      <c r="N978" s="1126"/>
      <c r="O978" s="1126"/>
      <c r="P978" s="1126"/>
      <c r="Q978" s="1126"/>
      <c r="R978" s="1126"/>
      <c r="S978" s="1126"/>
      <c r="T978" s="1126"/>
      <c r="U978" s="1126"/>
      <c r="V978" s="1126"/>
      <c r="W978" s="1126"/>
      <c r="X978" s="1126"/>
      <c r="Y978" s="1127"/>
      <c r="Z978" s="115"/>
      <c r="AA978" s="1474" t="s">
        <v>723</v>
      </c>
      <c r="AB978" s="1475"/>
      <c r="AC978" s="51"/>
      <c r="AD978" s="1519"/>
      <c r="AE978" s="1520"/>
      <c r="AF978" s="1520"/>
      <c r="AG978" s="1520"/>
      <c r="AH978" s="1520"/>
      <c r="AI978" s="1520"/>
      <c r="AJ978" s="1520"/>
      <c r="AK978" s="1521"/>
      <c r="AL978" s="105"/>
    </row>
    <row r="979" spans="1:38" ht="12.75" customHeight="1">
      <c r="A979" s="51"/>
      <c r="B979" s="122"/>
      <c r="C979" s="125"/>
      <c r="D979" s="1128"/>
      <c r="E979" s="1129"/>
      <c r="F979" s="1129"/>
      <c r="G979" s="1129"/>
      <c r="H979" s="1129"/>
      <c r="I979" s="1129"/>
      <c r="J979" s="1129"/>
      <c r="K979" s="1129"/>
      <c r="L979" s="1129"/>
      <c r="M979" s="1129"/>
      <c r="N979" s="1129"/>
      <c r="O979" s="1129"/>
      <c r="P979" s="1129"/>
      <c r="Q979" s="1129"/>
      <c r="R979" s="1129"/>
      <c r="S979" s="1129"/>
      <c r="T979" s="1129"/>
      <c r="U979" s="1129"/>
      <c r="V979" s="1129"/>
      <c r="W979" s="1129"/>
      <c r="X979" s="1129"/>
      <c r="Y979" s="1130"/>
      <c r="Z979" s="1225">
        <f>IF(AA978="yes","Please Select Type and Enter Amount:",0)</f>
        <v>0</v>
      </c>
      <c r="AA979" s="1225"/>
      <c r="AB979" s="1225"/>
      <c r="AC979" s="1226"/>
      <c r="AD979" s="1522"/>
      <c r="AE979" s="1523"/>
      <c r="AF979" s="1523"/>
      <c r="AG979" s="1523"/>
      <c r="AH979" s="1523"/>
      <c r="AI979" s="1523"/>
      <c r="AJ979" s="1523"/>
      <c r="AK979" s="1524"/>
      <c r="AL979" s="105"/>
    </row>
    <row r="980" spans="1:38" ht="12.75" customHeight="1">
      <c r="A980" s="51"/>
      <c r="B980" s="122"/>
      <c r="C980" s="125"/>
      <c r="D980" s="1119" t="s">
        <v>1618</v>
      </c>
      <c r="E980" s="1120"/>
      <c r="F980" s="1120"/>
      <c r="G980" s="1120"/>
      <c r="H980" s="1120"/>
      <c r="I980" s="1120"/>
      <c r="J980" s="1120"/>
      <c r="K980" s="1120"/>
      <c r="L980" s="1120"/>
      <c r="M980" s="1120"/>
      <c r="N980" s="1120"/>
      <c r="O980" s="1120"/>
      <c r="P980" s="1120"/>
      <c r="Q980" s="1120"/>
      <c r="R980" s="1120"/>
      <c r="S980" s="1120"/>
      <c r="T980" s="1120"/>
      <c r="U980" s="1120"/>
      <c r="V980" s="1120"/>
      <c r="W980" s="1120"/>
      <c r="X980" s="1120"/>
      <c r="Y980" s="1121"/>
      <c r="Z980" s="1224"/>
      <c r="AA980" s="1225"/>
      <c r="AB980" s="1225"/>
      <c r="AC980" s="1226"/>
      <c r="AD980" s="1522"/>
      <c r="AE980" s="1523"/>
      <c r="AF980" s="1523"/>
      <c r="AG980" s="1523"/>
      <c r="AH980" s="1523"/>
      <c r="AI980" s="1523"/>
      <c r="AJ980" s="1523"/>
      <c r="AK980" s="1524"/>
      <c r="AL980" s="105"/>
    </row>
    <row r="981" spans="1:38" s="743" customFormat="1" ht="12.75">
      <c r="A981" s="51"/>
      <c r="B981" s="122"/>
      <c r="C981" s="125"/>
      <c r="D981" s="1119"/>
      <c r="E981" s="1120"/>
      <c r="F981" s="1120"/>
      <c r="G981" s="1120"/>
      <c r="H981" s="1120"/>
      <c r="I981" s="1120"/>
      <c r="J981" s="1120"/>
      <c r="K981" s="1120"/>
      <c r="L981" s="1120"/>
      <c r="M981" s="1120"/>
      <c r="N981" s="1120"/>
      <c r="O981" s="1120"/>
      <c r="P981" s="1120"/>
      <c r="Q981" s="1120"/>
      <c r="R981" s="1120"/>
      <c r="S981" s="1120"/>
      <c r="T981" s="1120"/>
      <c r="U981" s="1120"/>
      <c r="V981" s="1120"/>
      <c r="W981" s="1120"/>
      <c r="X981" s="1120"/>
      <c r="Y981" s="1121"/>
      <c r="Z981" s="1224"/>
      <c r="AA981" s="1225"/>
      <c r="AB981" s="1225"/>
      <c r="AC981" s="1226"/>
      <c r="AD981" s="1522"/>
      <c r="AE981" s="1523"/>
      <c r="AF981" s="1523"/>
      <c r="AG981" s="1523"/>
      <c r="AH981" s="1523"/>
      <c r="AI981" s="1523"/>
      <c r="AJ981" s="1523"/>
      <c r="AK981" s="1524"/>
      <c r="AL981" s="105"/>
    </row>
    <row r="982" spans="1:38" ht="12.75" customHeight="1">
      <c r="A982" s="51"/>
      <c r="B982" s="122"/>
      <c r="C982" s="125"/>
      <c r="D982" s="1119"/>
      <c r="E982" s="1120"/>
      <c r="F982" s="1120"/>
      <c r="G982" s="1120"/>
      <c r="H982" s="1120"/>
      <c r="I982" s="1120"/>
      <c r="J982" s="1120"/>
      <c r="K982" s="1120"/>
      <c r="L982" s="1120"/>
      <c r="M982" s="1120"/>
      <c r="N982" s="1120"/>
      <c r="O982" s="1120"/>
      <c r="P982" s="1120"/>
      <c r="Q982" s="1120"/>
      <c r="R982" s="1120"/>
      <c r="S982" s="1120"/>
      <c r="T982" s="1120"/>
      <c r="U982" s="1120"/>
      <c r="V982" s="1120"/>
      <c r="W982" s="1120"/>
      <c r="X982" s="1120"/>
      <c r="Y982" s="1121"/>
      <c r="Z982" s="1224"/>
      <c r="AA982" s="1225"/>
      <c r="AB982" s="1225"/>
      <c r="AC982" s="1226"/>
      <c r="AD982" s="1522"/>
      <c r="AE982" s="1523"/>
      <c r="AF982" s="1523"/>
      <c r="AG982" s="1523"/>
      <c r="AH982" s="1523"/>
      <c r="AI982" s="1523"/>
      <c r="AJ982" s="1523"/>
      <c r="AK982" s="1524"/>
      <c r="AL982" s="105"/>
    </row>
    <row r="983" spans="1:38" ht="12.75" customHeight="1">
      <c r="A983" s="51"/>
      <c r="B983" s="122"/>
      <c r="C983" s="125"/>
      <c r="D983" s="949" t="s">
        <v>383</v>
      </c>
      <c r="E983" s="136"/>
      <c r="F983" s="136"/>
      <c r="G983" s="163"/>
      <c r="H983" s="7"/>
      <c r="J983" s="1532" t="s">
        <v>642</v>
      </c>
      <c r="K983" s="1533"/>
      <c r="L983" s="1533"/>
      <c r="M983" s="1533"/>
      <c r="N983" s="1533"/>
      <c r="O983" s="1533"/>
      <c r="P983" s="1533"/>
      <c r="Q983" s="1534"/>
      <c r="R983" s="7"/>
      <c r="S983" s="7"/>
      <c r="T983" s="164"/>
      <c r="U983" s="7"/>
      <c r="V983" s="1510" t="str">
        <f>IF(AA978="yes",(AD953*0.15),"")</f>
        <v/>
      </c>
      <c r="W983" s="1510"/>
      <c r="X983" s="1510"/>
      <c r="Y983" s="1511"/>
      <c r="Z983" s="1227"/>
      <c r="AA983" s="1228"/>
      <c r="AB983" s="1228"/>
      <c r="AC983" s="1229"/>
      <c r="AD983" s="1525"/>
      <c r="AE983" s="1526"/>
      <c r="AF983" s="1526"/>
      <c r="AG983" s="1526"/>
      <c r="AH983" s="1526"/>
      <c r="AI983" s="1526"/>
      <c r="AJ983" s="1526"/>
      <c r="AK983" s="1527"/>
      <c r="AL983" s="105"/>
    </row>
    <row r="984" spans="1:38" ht="12.75" customHeight="1">
      <c r="A984" s="51"/>
      <c r="B984" s="120"/>
      <c r="C984" s="121" t="s">
        <v>244</v>
      </c>
      <c r="D984" s="1116" t="s">
        <v>1619</v>
      </c>
      <c r="E984" s="1117"/>
      <c r="F984" s="1117"/>
      <c r="G984" s="1117"/>
      <c r="H984" s="1117"/>
      <c r="I984" s="1117"/>
      <c r="J984" s="1117"/>
      <c r="K984" s="1117"/>
      <c r="L984" s="1117"/>
      <c r="M984" s="1117"/>
      <c r="N984" s="1117"/>
      <c r="O984" s="1117"/>
      <c r="P984" s="1117"/>
      <c r="Q984" s="1117"/>
      <c r="R984" s="1117"/>
      <c r="S984" s="1117"/>
      <c r="T984" s="1117"/>
      <c r="U984" s="1117"/>
      <c r="V984" s="1117"/>
      <c r="W984" s="1117"/>
      <c r="X984" s="1117"/>
      <c r="Y984" s="1118"/>
      <c r="Z984" s="113"/>
      <c r="AA984" s="1474" t="s">
        <v>592</v>
      </c>
      <c r="AB984" s="1475"/>
      <c r="AC984" s="51"/>
      <c r="AD984" s="1519">
        <v>1005344</v>
      </c>
      <c r="AE984" s="1520"/>
      <c r="AF984" s="1520"/>
      <c r="AG984" s="1520"/>
      <c r="AH984" s="1520"/>
      <c r="AI984" s="1520"/>
      <c r="AJ984" s="1520"/>
      <c r="AK984" s="1521"/>
      <c r="AL984" s="105"/>
    </row>
    <row r="985" spans="1:38" ht="12.75" customHeight="1">
      <c r="A985" s="51"/>
      <c r="B985" s="113"/>
      <c r="C985" s="114"/>
      <c r="D985" s="1119" t="s">
        <v>1620</v>
      </c>
      <c r="E985" s="1120"/>
      <c r="F985" s="1120"/>
      <c r="G985" s="1120"/>
      <c r="H985" s="1120"/>
      <c r="I985" s="1120"/>
      <c r="J985" s="1120"/>
      <c r="K985" s="1120"/>
      <c r="L985" s="1120"/>
      <c r="M985" s="1120"/>
      <c r="N985" s="1120"/>
      <c r="O985" s="1120"/>
      <c r="P985" s="1120"/>
      <c r="Q985" s="1120"/>
      <c r="R985" s="1120"/>
      <c r="S985" s="1120"/>
      <c r="T985" s="1120"/>
      <c r="U985" s="1120"/>
      <c r="V985" s="1120"/>
      <c r="W985" s="1120"/>
      <c r="X985" s="1120"/>
      <c r="Y985" s="1121"/>
      <c r="Z985" s="1514" t="str">
        <f>IF(AA984="yes","Please Enter Amount:",0)</f>
        <v>Please Enter Amount:</v>
      </c>
      <c r="AA985" s="1515"/>
      <c r="AB985" s="1515"/>
      <c r="AC985" s="1515"/>
      <c r="AD985" s="1522"/>
      <c r="AE985" s="1523"/>
      <c r="AF985" s="1523"/>
      <c r="AG985" s="1523"/>
      <c r="AH985" s="1523"/>
      <c r="AI985" s="1523"/>
      <c r="AJ985" s="1523"/>
      <c r="AK985" s="1524"/>
      <c r="AL985" s="105"/>
    </row>
    <row r="986" spans="1:38" s="743" customFormat="1" ht="12.75" customHeight="1">
      <c r="A986" s="51"/>
      <c r="B986" s="113"/>
      <c r="C986" s="114"/>
      <c r="D986" s="1119"/>
      <c r="E986" s="1120"/>
      <c r="F986" s="1120"/>
      <c r="G986" s="1120"/>
      <c r="H986" s="1120"/>
      <c r="I986" s="1120"/>
      <c r="J986" s="1120"/>
      <c r="K986" s="1120"/>
      <c r="L986" s="1120"/>
      <c r="M986" s="1120"/>
      <c r="N986" s="1120"/>
      <c r="O986" s="1120"/>
      <c r="P986" s="1120"/>
      <c r="Q986" s="1120"/>
      <c r="R986" s="1120"/>
      <c r="S986" s="1120"/>
      <c r="T986" s="1120"/>
      <c r="U986" s="1120"/>
      <c r="V986" s="1120"/>
      <c r="W986" s="1120"/>
      <c r="X986" s="1120"/>
      <c r="Y986" s="1121"/>
      <c r="Z986" s="1514"/>
      <c r="AA986" s="1515"/>
      <c r="AB986" s="1515"/>
      <c r="AC986" s="1515"/>
      <c r="AD986" s="1522"/>
      <c r="AE986" s="1523"/>
      <c r="AF986" s="1523"/>
      <c r="AG986" s="1523"/>
      <c r="AH986" s="1523"/>
      <c r="AI986" s="1523"/>
      <c r="AJ986" s="1523"/>
      <c r="AK986" s="1524"/>
      <c r="AL986" s="105"/>
    </row>
    <row r="987" spans="1:38" ht="12.75" customHeight="1">
      <c r="A987" s="51"/>
      <c r="B987" s="126"/>
      <c r="C987" s="125"/>
      <c r="D987" s="1122"/>
      <c r="E987" s="1123"/>
      <c r="F987" s="1123"/>
      <c r="G987" s="1123"/>
      <c r="H987" s="1123"/>
      <c r="I987" s="1123"/>
      <c r="J987" s="1123"/>
      <c r="K987" s="1123"/>
      <c r="L987" s="1123"/>
      <c r="M987" s="1123"/>
      <c r="N987" s="1123"/>
      <c r="O987" s="1123"/>
      <c r="P987" s="1123"/>
      <c r="Q987" s="1123"/>
      <c r="R987" s="1123"/>
      <c r="S987" s="1123"/>
      <c r="T987" s="1123"/>
      <c r="U987" s="1123"/>
      <c r="V987" s="1123"/>
      <c r="W987" s="1123"/>
      <c r="X987" s="1123"/>
      <c r="Y987" s="1124"/>
      <c r="Z987" s="1514"/>
      <c r="AA987" s="1515"/>
      <c r="AB987" s="1515"/>
      <c r="AC987" s="1515"/>
      <c r="AD987" s="1525"/>
      <c r="AE987" s="1526"/>
      <c r="AF987" s="1526"/>
      <c r="AG987" s="1526"/>
      <c r="AH987" s="1526"/>
      <c r="AI987" s="1526"/>
      <c r="AJ987" s="1526"/>
      <c r="AK987" s="1527"/>
      <c r="AL987" s="105"/>
    </row>
    <row r="988" spans="1:38" ht="12.75" customHeight="1">
      <c r="A988" s="51"/>
      <c r="B988" s="120"/>
      <c r="C988" s="121" t="s">
        <v>249</v>
      </c>
      <c r="D988" s="1116" t="s">
        <v>1621</v>
      </c>
      <c r="E988" s="1117"/>
      <c r="F988" s="1117"/>
      <c r="G988" s="1117"/>
      <c r="H988" s="1117"/>
      <c r="I988" s="1117"/>
      <c r="J988" s="1117"/>
      <c r="K988" s="1117"/>
      <c r="L988" s="1117"/>
      <c r="M988" s="1117"/>
      <c r="N988" s="1117"/>
      <c r="O988" s="1117"/>
      <c r="P988" s="1117"/>
      <c r="Q988" s="1117"/>
      <c r="R988" s="1117"/>
      <c r="S988" s="1117"/>
      <c r="T988" s="1117"/>
      <c r="U988" s="1117"/>
      <c r="V988" s="1117"/>
      <c r="W988" s="1117"/>
      <c r="X988" s="1117"/>
      <c r="Y988" s="1118"/>
      <c r="Z988" s="120"/>
      <c r="AA988" s="1447" t="s">
        <v>723</v>
      </c>
      <c r="AB988" s="1448"/>
      <c r="AC988" s="127"/>
      <c r="AD988" s="1491">
        <f>ROUND(IF(AA988="yes",(AD953*0.1),0),0)</f>
        <v>0</v>
      </c>
      <c r="AE988" s="1194"/>
      <c r="AF988" s="1194"/>
      <c r="AG988" s="1194"/>
      <c r="AH988" s="1194"/>
      <c r="AI988" s="1194"/>
      <c r="AJ988" s="1194"/>
      <c r="AK988" s="1195"/>
      <c r="AL988" s="105"/>
    </row>
    <row r="989" spans="1:38" s="743" customFormat="1" ht="12.75" customHeight="1">
      <c r="A989" s="51"/>
      <c r="B989" s="113"/>
      <c r="C989" s="114"/>
      <c r="D989" s="1119" t="s">
        <v>1622</v>
      </c>
      <c r="E989" s="1120"/>
      <c r="F989" s="1120"/>
      <c r="G989" s="1120"/>
      <c r="H989" s="1120"/>
      <c r="I989" s="1120"/>
      <c r="J989" s="1120"/>
      <c r="K989" s="1120"/>
      <c r="L989" s="1120"/>
      <c r="M989" s="1120"/>
      <c r="N989" s="1120"/>
      <c r="O989" s="1120"/>
      <c r="P989" s="1120"/>
      <c r="Q989" s="1120"/>
      <c r="R989" s="1120"/>
      <c r="S989" s="1120"/>
      <c r="T989" s="1120"/>
      <c r="U989" s="1120"/>
      <c r="V989" s="1120"/>
      <c r="W989" s="1120"/>
      <c r="X989" s="1120"/>
      <c r="Y989" s="1121"/>
      <c r="Z989" s="113"/>
      <c r="AA989" s="115"/>
      <c r="AB989" s="115"/>
      <c r="AC989" s="115"/>
      <c r="AD989" s="1492"/>
      <c r="AE989" s="1196"/>
      <c r="AF989" s="1196"/>
      <c r="AG989" s="1196"/>
      <c r="AH989" s="1196"/>
      <c r="AI989" s="1196"/>
      <c r="AJ989" s="1196"/>
      <c r="AK989" s="1197"/>
      <c r="AL989" s="105"/>
    </row>
    <row r="990" spans="1:38" ht="12.75">
      <c r="A990" s="51"/>
      <c r="B990" s="113"/>
      <c r="C990" s="114"/>
      <c r="D990" s="1122"/>
      <c r="E990" s="1123"/>
      <c r="F990" s="1123"/>
      <c r="G990" s="1123"/>
      <c r="H990" s="1123"/>
      <c r="I990" s="1123"/>
      <c r="J990" s="1123"/>
      <c r="K990" s="1123"/>
      <c r="L990" s="1123"/>
      <c r="M990" s="1123"/>
      <c r="N990" s="1123"/>
      <c r="O990" s="1123"/>
      <c r="P990" s="1123"/>
      <c r="Q990" s="1123"/>
      <c r="R990" s="1123"/>
      <c r="S990" s="1123"/>
      <c r="T990" s="1123"/>
      <c r="U990" s="1123"/>
      <c r="V990" s="1123"/>
      <c r="W990" s="1123"/>
      <c r="X990" s="1123"/>
      <c r="Y990" s="1124"/>
      <c r="Z990" s="113"/>
      <c r="AA990" s="115"/>
      <c r="AB990" s="115"/>
      <c r="AC990" s="115"/>
      <c r="AD990" s="1492"/>
      <c r="AE990" s="1196"/>
      <c r="AF990" s="1196"/>
      <c r="AG990" s="1196"/>
      <c r="AH990" s="1196"/>
      <c r="AI990" s="1196"/>
      <c r="AJ990" s="1196"/>
      <c r="AK990" s="1197"/>
      <c r="AL990" s="105"/>
    </row>
    <row r="991" spans="1:38" ht="12.75" customHeight="1">
      <c r="A991" s="51"/>
      <c r="B991" s="120"/>
      <c r="C991" s="555" t="s">
        <v>742</v>
      </c>
      <c r="D991" s="1116" t="s">
        <v>1623</v>
      </c>
      <c r="E991" s="1117"/>
      <c r="F991" s="1117"/>
      <c r="G991" s="1117"/>
      <c r="H991" s="1117"/>
      <c r="I991" s="1117"/>
      <c r="J991" s="1117"/>
      <c r="K991" s="1117"/>
      <c r="L991" s="1117"/>
      <c r="M991" s="1117"/>
      <c r="N991" s="1117"/>
      <c r="O991" s="1117"/>
      <c r="P991" s="1117"/>
      <c r="Q991" s="1117"/>
      <c r="R991" s="1117"/>
      <c r="S991" s="1117"/>
      <c r="T991" s="1117"/>
      <c r="U991" s="1117"/>
      <c r="V991" s="1117"/>
      <c r="W991" s="1117"/>
      <c r="X991" s="1117"/>
      <c r="Y991" s="1118"/>
      <c r="Z991" s="120"/>
      <c r="AA991" s="1447" t="s">
        <v>723</v>
      </c>
      <c r="AB991" s="1448"/>
      <c r="AC991" s="127"/>
      <c r="AD991" s="1491">
        <f>ROUND(IF(AA991="yes",(AD953*0.1),0),0)</f>
        <v>0</v>
      </c>
      <c r="AE991" s="1194"/>
      <c r="AF991" s="1194"/>
      <c r="AG991" s="1194"/>
      <c r="AH991" s="1194"/>
      <c r="AI991" s="1194"/>
      <c r="AJ991" s="1194"/>
      <c r="AK991" s="1195"/>
      <c r="AL991" s="105"/>
    </row>
    <row r="992" spans="1:38" s="706" customFormat="1" ht="12.75" customHeight="1">
      <c r="A992" s="51"/>
      <c r="B992" s="113"/>
      <c r="C992" s="114"/>
      <c r="D992" s="1119" t="s">
        <v>1624</v>
      </c>
      <c r="E992" s="1120"/>
      <c r="F992" s="1120"/>
      <c r="G992" s="1120"/>
      <c r="H992" s="1120"/>
      <c r="I992" s="1120"/>
      <c r="J992" s="1120"/>
      <c r="K992" s="1120"/>
      <c r="L992" s="1120"/>
      <c r="M992" s="1120"/>
      <c r="N992" s="1120"/>
      <c r="O992" s="1120"/>
      <c r="P992" s="1120"/>
      <c r="Q992" s="1120"/>
      <c r="R992" s="1120"/>
      <c r="S992" s="1120"/>
      <c r="T992" s="1120"/>
      <c r="U992" s="1120"/>
      <c r="V992" s="1120"/>
      <c r="W992" s="1120"/>
      <c r="X992" s="1120"/>
      <c r="Y992" s="1121"/>
      <c r="Z992" s="113"/>
      <c r="AA992" s="115"/>
      <c r="AB992" s="115"/>
      <c r="AC992" s="115"/>
      <c r="AD992" s="1492"/>
      <c r="AE992" s="1196"/>
      <c r="AF992" s="1196"/>
      <c r="AG992" s="1196"/>
      <c r="AH992" s="1196"/>
      <c r="AI992" s="1196"/>
      <c r="AJ992" s="1196"/>
      <c r="AK992" s="1197"/>
      <c r="AL992" s="105"/>
    </row>
    <row r="993" spans="1:38" ht="12.75" customHeight="1">
      <c r="A993" s="51"/>
      <c r="B993" s="113"/>
      <c r="C993" s="114"/>
      <c r="D993" s="1119"/>
      <c r="E993" s="1120"/>
      <c r="F993" s="1120"/>
      <c r="G993" s="1120"/>
      <c r="H993" s="1120"/>
      <c r="I993" s="1120"/>
      <c r="J993" s="1120"/>
      <c r="K993" s="1120"/>
      <c r="L993" s="1120"/>
      <c r="M993" s="1120"/>
      <c r="N993" s="1120"/>
      <c r="O993" s="1120"/>
      <c r="P993" s="1120"/>
      <c r="Q993" s="1120"/>
      <c r="R993" s="1120"/>
      <c r="S993" s="1120"/>
      <c r="T993" s="1120"/>
      <c r="U993" s="1120"/>
      <c r="V993" s="1120"/>
      <c r="W993" s="1120"/>
      <c r="X993" s="1120"/>
      <c r="Y993" s="1121"/>
      <c r="Z993" s="113"/>
      <c r="AA993" s="115"/>
      <c r="AB993" s="115"/>
      <c r="AC993" s="115"/>
      <c r="AD993" s="552"/>
      <c r="AE993" s="553"/>
      <c r="AF993" s="553"/>
      <c r="AG993" s="553"/>
      <c r="AH993" s="553"/>
      <c r="AI993" s="553"/>
      <c r="AJ993" s="553"/>
      <c r="AK993" s="554"/>
      <c r="AL993" s="105"/>
    </row>
    <row r="994" spans="1:38" ht="12.75" customHeight="1">
      <c r="A994" s="51"/>
      <c r="B994" s="113"/>
      <c r="C994" s="114"/>
      <c r="D994" s="1119"/>
      <c r="E994" s="1120"/>
      <c r="F994" s="1120"/>
      <c r="G994" s="1120"/>
      <c r="H994" s="1120"/>
      <c r="I994" s="1120"/>
      <c r="J994" s="1120"/>
      <c r="K994" s="1120"/>
      <c r="L994" s="1120"/>
      <c r="M994" s="1120"/>
      <c r="N994" s="1120"/>
      <c r="O994" s="1120"/>
      <c r="P994" s="1120"/>
      <c r="Q994" s="1120"/>
      <c r="R994" s="1120"/>
      <c r="S994" s="1120"/>
      <c r="T994" s="1120"/>
      <c r="U994" s="1120"/>
      <c r="V994" s="1120"/>
      <c r="W994" s="1120"/>
      <c r="X994" s="1120"/>
      <c r="Y994" s="1121"/>
      <c r="Z994" s="113"/>
      <c r="AA994" s="115"/>
      <c r="AB994" s="115"/>
      <c r="AC994" s="115"/>
      <c r="AD994" s="552"/>
      <c r="AE994" s="553"/>
      <c r="AF994" s="553"/>
      <c r="AG994" s="553"/>
      <c r="AH994" s="553"/>
      <c r="AI994" s="553"/>
      <c r="AJ994" s="553"/>
      <c r="AK994" s="554"/>
      <c r="AL994" s="105"/>
    </row>
    <row r="995" spans="1:38" ht="12.75" customHeight="1">
      <c r="A995" s="51"/>
      <c r="B995" s="113"/>
      <c r="C995" s="114"/>
      <c r="D995" s="1122"/>
      <c r="E995" s="1123"/>
      <c r="F995" s="1123"/>
      <c r="G995" s="1123"/>
      <c r="H995" s="1123"/>
      <c r="I995" s="1123"/>
      <c r="J995" s="1123"/>
      <c r="K995" s="1123"/>
      <c r="L995" s="1123"/>
      <c r="M995" s="1123"/>
      <c r="N995" s="1123"/>
      <c r="O995" s="1123"/>
      <c r="P995" s="1123"/>
      <c r="Q995" s="1123"/>
      <c r="R995" s="1123"/>
      <c r="S995" s="1123"/>
      <c r="T995" s="1123"/>
      <c r="U995" s="1123"/>
      <c r="V995" s="1123"/>
      <c r="W995" s="1123"/>
      <c r="X995" s="1123"/>
      <c r="Y995" s="1124"/>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116" t="s">
        <v>1628</v>
      </c>
      <c r="E996" s="1117"/>
      <c r="F996" s="1117"/>
      <c r="G996" s="1117"/>
      <c r="H996" s="1117"/>
      <c r="I996" s="1117"/>
      <c r="J996" s="1117"/>
      <c r="K996" s="1117"/>
      <c r="L996" s="1117"/>
      <c r="M996" s="1117"/>
      <c r="N996" s="1117"/>
      <c r="O996" s="1117"/>
      <c r="P996" s="1117"/>
      <c r="Q996" s="1117"/>
      <c r="R996" s="1117"/>
      <c r="S996" s="1117"/>
      <c r="T996" s="1117"/>
      <c r="U996" s="1117"/>
      <c r="V996" s="1117"/>
      <c r="W996" s="1117"/>
      <c r="X996" s="1117"/>
      <c r="Y996" s="1118"/>
      <c r="Z996" s="120"/>
      <c r="AA996" s="1230" t="str">
        <f>IF(X999&gt;0,"Yes","No")</f>
        <v>Yes</v>
      </c>
      <c r="AB996" s="1231"/>
      <c r="AC996" s="128"/>
      <c r="AD996" s="1232">
        <f>IF((X999=0),"",AO906*AD953)</f>
        <v>2325934.16</v>
      </c>
      <c r="AE996" s="1233"/>
      <c r="AF996" s="1233"/>
      <c r="AG996" s="1233"/>
      <c r="AH996" s="1233"/>
      <c r="AI996" s="1233"/>
      <c r="AJ996" s="1233"/>
      <c r="AK996" s="1234"/>
      <c r="AL996" s="105"/>
    </row>
    <row r="997" spans="1:38" s="743" customFormat="1" ht="12.75" customHeight="1">
      <c r="A997" s="51"/>
      <c r="B997" s="113"/>
      <c r="C997" s="726"/>
      <c r="D997" s="1119" t="s">
        <v>1627</v>
      </c>
      <c r="E997" s="1120"/>
      <c r="F997" s="1120"/>
      <c r="G997" s="1120"/>
      <c r="H997" s="1120"/>
      <c r="I997" s="1120"/>
      <c r="J997" s="1120"/>
      <c r="K997" s="1120"/>
      <c r="L997" s="1120"/>
      <c r="M997" s="1120"/>
      <c r="N997" s="1120"/>
      <c r="O997" s="1120"/>
      <c r="P997" s="1120"/>
      <c r="Q997" s="1120"/>
      <c r="R997" s="1120"/>
      <c r="S997" s="1120"/>
      <c r="T997" s="1120"/>
      <c r="U997" s="1120"/>
      <c r="V997" s="1120"/>
      <c r="W997" s="1120"/>
      <c r="X997" s="1120"/>
      <c r="Y997" s="1121"/>
      <c r="Z997" s="113"/>
      <c r="AA997" s="727"/>
      <c r="AB997" s="727"/>
      <c r="AC997" s="124"/>
      <c r="AD997" s="1235"/>
      <c r="AE997" s="1236"/>
      <c r="AF997" s="1236"/>
      <c r="AG997" s="1236"/>
      <c r="AH997" s="1236"/>
      <c r="AI997" s="1236"/>
      <c r="AJ997" s="1236"/>
      <c r="AK997" s="1237"/>
      <c r="AL997" s="105"/>
    </row>
    <row r="998" spans="1:38" ht="12.75" customHeight="1">
      <c r="A998" s="51"/>
      <c r="B998" s="113"/>
      <c r="C998" s="726"/>
      <c r="D998" s="1119"/>
      <c r="E998" s="1120"/>
      <c r="F998" s="1120"/>
      <c r="G998" s="1120"/>
      <c r="H998" s="1120"/>
      <c r="I998" s="1120"/>
      <c r="J998" s="1120"/>
      <c r="K998" s="1120"/>
      <c r="L998" s="1120"/>
      <c r="M998" s="1120"/>
      <c r="N998" s="1120"/>
      <c r="O998" s="1120"/>
      <c r="P998" s="1120"/>
      <c r="Q998" s="1120"/>
      <c r="R998" s="1120"/>
      <c r="S998" s="1120"/>
      <c r="T998" s="1120"/>
      <c r="U998" s="1120"/>
      <c r="V998" s="1120"/>
      <c r="W998" s="1120"/>
      <c r="X998" s="1120"/>
      <c r="Y998" s="1121"/>
      <c r="Z998" s="113"/>
      <c r="AA998" s="727"/>
      <c r="AB998" s="727"/>
      <c r="AC998" s="124"/>
      <c r="AD998" s="1235"/>
      <c r="AE998" s="1236"/>
      <c r="AF998" s="1236"/>
      <c r="AG998" s="1236"/>
      <c r="AH998" s="1236"/>
      <c r="AI998" s="1236"/>
      <c r="AJ998" s="1236"/>
      <c r="AK998" s="1237"/>
      <c r="AL998" s="105"/>
    </row>
    <row r="999" spans="1:38" ht="12.75" customHeight="1">
      <c r="A999" s="51"/>
      <c r="B999" s="118"/>
      <c r="C999" s="119"/>
      <c r="D999" s="207" t="s">
        <v>1082</v>
      </c>
      <c r="E999" s="208"/>
      <c r="F999" s="208"/>
      <c r="G999" s="208"/>
      <c r="H999" s="104"/>
      <c r="I999" s="1512">
        <f>AM905</f>
        <v>45</v>
      </c>
      <c r="J999" s="1513"/>
      <c r="K999" s="51"/>
      <c r="L999" s="104"/>
      <c r="M999" s="208"/>
      <c r="N999" s="208"/>
      <c r="O999" s="208"/>
      <c r="P999" s="208"/>
      <c r="Q999" s="208"/>
      <c r="R999" s="208"/>
      <c r="S999" s="208"/>
      <c r="T999" s="208"/>
      <c r="U999" s="208"/>
      <c r="V999" s="104"/>
      <c r="W999" s="209" t="s">
        <v>1083</v>
      </c>
      <c r="X999" s="1530">
        <f>AT614</f>
        <v>5</v>
      </c>
      <c r="Y999" s="1531"/>
      <c r="Z999" s="1227"/>
      <c r="AA999" s="1228"/>
      <c r="AB999" s="1228"/>
      <c r="AC999" s="1229"/>
      <c r="AD999" s="1238"/>
      <c r="AE999" s="1239"/>
      <c r="AF999" s="1239"/>
      <c r="AG999" s="1239"/>
      <c r="AH999" s="1239"/>
      <c r="AI999" s="1239"/>
      <c r="AJ999" s="1239"/>
      <c r="AK999" s="1240"/>
      <c r="AL999" s="105"/>
    </row>
    <row r="1000" spans="1:38" ht="12.75" customHeight="1">
      <c r="A1000" s="51"/>
      <c r="B1000" s="120"/>
      <c r="C1000" s="206" t="s">
        <v>1156</v>
      </c>
      <c r="D1000" s="1116" t="s">
        <v>1626</v>
      </c>
      <c r="E1000" s="1117"/>
      <c r="F1000" s="1117"/>
      <c r="G1000" s="1117"/>
      <c r="H1000" s="1117"/>
      <c r="I1000" s="1117"/>
      <c r="J1000" s="1117"/>
      <c r="K1000" s="1117"/>
      <c r="L1000" s="1117"/>
      <c r="M1000" s="1117"/>
      <c r="N1000" s="1117"/>
      <c r="O1000" s="1117"/>
      <c r="P1000" s="1117"/>
      <c r="Q1000" s="1117"/>
      <c r="R1000" s="1117"/>
      <c r="S1000" s="1117"/>
      <c r="T1000" s="1117"/>
      <c r="U1000" s="1117"/>
      <c r="V1000" s="1117"/>
      <c r="W1000" s="1117"/>
      <c r="X1000" s="1117"/>
      <c r="Y1000" s="1118"/>
      <c r="Z1000" s="113"/>
      <c r="AA1000" s="1230" t="str">
        <f>IF(X1003&gt;0,"Yes","No")</f>
        <v>Yes</v>
      </c>
      <c r="AB1000" s="1231"/>
      <c r="AC1000" s="124"/>
      <c r="AD1000" s="1232">
        <f>IF((X1003=0)," ",(2*AO907)*AD953)</f>
        <v>9303736.6400000006</v>
      </c>
      <c r="AE1000" s="1233"/>
      <c r="AF1000" s="1233"/>
      <c r="AG1000" s="1233"/>
      <c r="AH1000" s="1233"/>
      <c r="AI1000" s="1233"/>
      <c r="AJ1000" s="1233"/>
      <c r="AK1000" s="1234"/>
      <c r="AL1000" s="105"/>
    </row>
    <row r="1001" spans="1:38" s="743" customFormat="1" ht="12.75" customHeight="1">
      <c r="A1001" s="51"/>
      <c r="B1001" s="113"/>
      <c r="C1001" s="726"/>
      <c r="D1001" s="1119" t="s">
        <v>1625</v>
      </c>
      <c r="E1001" s="1120"/>
      <c r="F1001" s="1120"/>
      <c r="G1001" s="1120"/>
      <c r="H1001" s="1120"/>
      <c r="I1001" s="1120"/>
      <c r="J1001" s="1120"/>
      <c r="K1001" s="1120"/>
      <c r="L1001" s="1120"/>
      <c r="M1001" s="1120"/>
      <c r="N1001" s="1120"/>
      <c r="O1001" s="1120"/>
      <c r="P1001" s="1120"/>
      <c r="Q1001" s="1120"/>
      <c r="R1001" s="1120"/>
      <c r="S1001" s="1120"/>
      <c r="T1001" s="1120"/>
      <c r="U1001" s="1120"/>
      <c r="V1001" s="1120"/>
      <c r="W1001" s="1120"/>
      <c r="X1001" s="1120"/>
      <c r="Y1001" s="1121"/>
      <c r="Z1001" s="113"/>
      <c r="AA1001" s="727"/>
      <c r="AB1001" s="727"/>
      <c r="AC1001" s="124"/>
      <c r="AD1001" s="1235"/>
      <c r="AE1001" s="1236"/>
      <c r="AF1001" s="1236"/>
      <c r="AG1001" s="1236"/>
      <c r="AH1001" s="1236"/>
      <c r="AI1001" s="1236"/>
      <c r="AJ1001" s="1236"/>
      <c r="AK1001" s="1237"/>
      <c r="AL1001" s="105"/>
    </row>
    <row r="1002" spans="1:38" ht="12.75" customHeight="1">
      <c r="A1002" s="51"/>
      <c r="B1002" s="113"/>
      <c r="C1002" s="124"/>
      <c r="D1002" s="1119"/>
      <c r="E1002" s="1120"/>
      <c r="F1002" s="1120"/>
      <c r="G1002" s="1120"/>
      <c r="H1002" s="1120"/>
      <c r="I1002" s="1120"/>
      <c r="J1002" s="1120"/>
      <c r="K1002" s="1120"/>
      <c r="L1002" s="1120"/>
      <c r="M1002" s="1120"/>
      <c r="N1002" s="1120"/>
      <c r="O1002" s="1120"/>
      <c r="P1002" s="1120"/>
      <c r="Q1002" s="1120"/>
      <c r="R1002" s="1120"/>
      <c r="S1002" s="1120"/>
      <c r="T1002" s="1120"/>
      <c r="U1002" s="1120"/>
      <c r="V1002" s="1120"/>
      <c r="W1002" s="1120"/>
      <c r="X1002" s="1120"/>
      <c r="Y1002" s="1121"/>
      <c r="Z1002" s="1224"/>
      <c r="AA1002" s="1225"/>
      <c r="AB1002" s="1225"/>
      <c r="AC1002" s="1226"/>
      <c r="AD1002" s="1235"/>
      <c r="AE1002" s="1236"/>
      <c r="AF1002" s="1236"/>
      <c r="AG1002" s="1236"/>
      <c r="AH1002" s="1236"/>
      <c r="AI1002" s="1236"/>
      <c r="AJ1002" s="1236"/>
      <c r="AK1002" s="1237"/>
      <c r="AL1002" s="105"/>
    </row>
    <row r="1003" spans="1:38" ht="12.75" customHeight="1">
      <c r="A1003" s="51"/>
      <c r="B1003" s="118"/>
      <c r="C1003" s="119"/>
      <c r="D1003" s="207" t="s">
        <v>1082</v>
      </c>
      <c r="E1003" s="208"/>
      <c r="F1003" s="208"/>
      <c r="G1003" s="208"/>
      <c r="H1003" s="208"/>
      <c r="I1003" s="1512">
        <f>AM905</f>
        <v>45</v>
      </c>
      <c r="J1003" s="1513"/>
      <c r="K1003" s="51"/>
      <c r="L1003" s="208"/>
      <c r="M1003" s="208"/>
      <c r="N1003" s="208"/>
      <c r="O1003" s="208"/>
      <c r="P1003" s="208"/>
      <c r="Q1003" s="208"/>
      <c r="R1003" s="208"/>
      <c r="S1003" s="208"/>
      <c r="T1003" s="208"/>
      <c r="U1003" s="208"/>
      <c r="V1003" s="208"/>
      <c r="W1003" s="209" t="s">
        <v>1084</v>
      </c>
      <c r="X1003" s="1530">
        <f>AX614</f>
        <v>10</v>
      </c>
      <c r="Y1003" s="1531"/>
      <c r="Z1003" s="1227"/>
      <c r="AA1003" s="1228"/>
      <c r="AB1003" s="1228"/>
      <c r="AC1003" s="1229"/>
      <c r="AD1003" s="1238"/>
      <c r="AE1003" s="1239"/>
      <c r="AF1003" s="1239"/>
      <c r="AG1003" s="1239"/>
      <c r="AH1003" s="1239"/>
      <c r="AI1003" s="1239"/>
      <c r="AJ1003" s="1239"/>
      <c r="AK1003" s="1240"/>
      <c r="AL1003" s="105"/>
    </row>
    <row r="1004" spans="1:38" ht="12.75" customHeight="1">
      <c r="A1004" s="51"/>
      <c r="B1004" s="161"/>
      <c r="C1004" s="162"/>
      <c r="D1004" s="1498" t="s">
        <v>560</v>
      </c>
      <c r="E1004" s="1498"/>
      <c r="F1004" s="1498"/>
      <c r="G1004" s="1498"/>
      <c r="H1004" s="1498"/>
      <c r="I1004" s="1498"/>
      <c r="J1004" s="1498"/>
      <c r="K1004" s="1498"/>
      <c r="L1004" s="1498"/>
      <c r="M1004" s="1498"/>
      <c r="N1004" s="1498"/>
      <c r="O1004" s="1498"/>
      <c r="P1004" s="1498"/>
      <c r="Q1004" s="1498"/>
      <c r="R1004" s="1498"/>
      <c r="S1004" s="1498"/>
      <c r="T1004" s="1498"/>
      <c r="U1004" s="1498"/>
      <c r="V1004" s="1498"/>
      <c r="W1004" s="1498"/>
      <c r="X1004" s="1498"/>
      <c r="Y1004" s="1498"/>
      <c r="Z1004" s="1498"/>
      <c r="AA1004" s="1498"/>
      <c r="AB1004" s="1498"/>
      <c r="AC1004" s="1499"/>
      <c r="AD1004" s="1488">
        <f>SUM(AD953:AK1003)</f>
        <v>34625665.039999999</v>
      </c>
      <c r="AE1004" s="1489"/>
      <c r="AF1004" s="1489"/>
      <c r="AG1004" s="1489"/>
      <c r="AH1004" s="1489"/>
      <c r="AI1004" s="1489"/>
      <c r="AJ1004" s="1489"/>
      <c r="AK1004" s="1490"/>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62"/>
      <c r="Y1007" s="1562"/>
      <c r="Z1007" s="1562"/>
      <c r="AA1007" s="1562"/>
      <c r="AB1007" s="1562"/>
      <c r="AC1007" s="1562"/>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63"/>
      <c r="Y1008" s="1563"/>
      <c r="Z1008" s="1563"/>
      <c r="AA1008" s="1563"/>
      <c r="AB1008" s="1563"/>
      <c r="AC1008" s="1563"/>
      <c r="AD1008" s="345"/>
      <c r="AE1008" s="345"/>
      <c r="AF1008" s="345"/>
      <c r="AG1008" s="345"/>
      <c r="AH1008" s="345"/>
      <c r="AI1008" s="345"/>
      <c r="AJ1008" s="345"/>
      <c r="AK1008" s="345"/>
      <c r="AL1008" s="105"/>
    </row>
    <row r="1009" spans="1:38" ht="12.75" customHeight="1">
      <c r="A1009" s="51"/>
      <c r="B1009" s="115"/>
      <c r="C1009" s="348"/>
      <c r="D1009" s="1190"/>
      <c r="E1009" s="1190"/>
      <c r="F1009" s="1190"/>
      <c r="G1009" s="1190"/>
      <c r="H1009" s="1190"/>
      <c r="I1009" s="1190"/>
      <c r="J1009" s="1190"/>
      <c r="K1009" s="1190"/>
      <c r="L1009" s="1190"/>
      <c r="M1009" s="1190"/>
      <c r="N1009" s="1190"/>
      <c r="O1009" s="1190"/>
      <c r="P1009" s="1190"/>
      <c r="Q1009" s="1190"/>
      <c r="R1009" s="1190"/>
      <c r="S1009" s="1190"/>
      <c r="T1009" s="1190"/>
      <c r="U1009" s="1190"/>
      <c r="V1009" s="1190"/>
      <c r="W1009" s="1190"/>
      <c r="X1009" s="1190"/>
      <c r="Y1009" s="1190"/>
      <c r="Z1009" s="1190"/>
      <c r="AA1009" s="1190"/>
      <c r="AB1009" s="1190"/>
      <c r="AC1009" s="1190"/>
      <c r="AD1009" s="1190"/>
      <c r="AE1009" s="1190"/>
      <c r="AF1009" s="1190"/>
      <c r="AG1009" s="1190"/>
      <c r="AH1009" s="1190"/>
      <c r="AI1009" s="1190"/>
      <c r="AJ1009" s="1190"/>
      <c r="AK1009" s="1190"/>
      <c r="AL1009" s="105"/>
    </row>
    <row r="1010" spans="1:38" ht="12.75" customHeight="1">
      <c r="A1010" s="51"/>
      <c r="B1010" s="115"/>
      <c r="C1010" s="348"/>
      <c r="D1010" s="1190"/>
      <c r="E1010" s="1190"/>
      <c r="F1010" s="1190"/>
      <c r="G1010" s="1190"/>
      <c r="H1010" s="1190"/>
      <c r="I1010" s="1190"/>
      <c r="J1010" s="1190"/>
      <c r="K1010" s="1190"/>
      <c r="L1010" s="1190"/>
      <c r="M1010" s="1190"/>
      <c r="N1010" s="1190"/>
      <c r="O1010" s="1190"/>
      <c r="P1010" s="1190"/>
      <c r="Q1010" s="1190"/>
      <c r="R1010" s="1190"/>
      <c r="S1010" s="1190"/>
      <c r="T1010" s="1190"/>
      <c r="U1010" s="1190"/>
      <c r="V1010" s="1190"/>
      <c r="W1010" s="1190"/>
      <c r="X1010" s="1190"/>
      <c r="Y1010" s="1190"/>
      <c r="Z1010" s="1190"/>
      <c r="AA1010" s="1190"/>
      <c r="AB1010" s="1190"/>
      <c r="AC1010" s="1190"/>
      <c r="AD1010" s="1190"/>
      <c r="AE1010" s="1190"/>
      <c r="AF1010" s="1190"/>
      <c r="AG1010" s="1190"/>
      <c r="AH1010" s="1190"/>
      <c r="AI1010" s="1190"/>
      <c r="AJ1010" s="1190"/>
      <c r="AK1010" s="1190"/>
      <c r="AL1010" s="105"/>
    </row>
    <row r="1011" spans="1:38" ht="12.75" customHeight="1">
      <c r="A1011" s="51"/>
      <c r="B1011" s="115"/>
      <c r="C1011" s="348"/>
      <c r="D1011" s="1190"/>
      <c r="E1011" s="1190"/>
      <c r="F1011" s="1190"/>
      <c r="G1011" s="1190"/>
      <c r="H1011" s="1190"/>
      <c r="I1011" s="1190"/>
      <c r="J1011" s="1190"/>
      <c r="K1011" s="1190"/>
      <c r="L1011" s="1190"/>
      <c r="M1011" s="1190"/>
      <c r="N1011" s="1190"/>
      <c r="O1011" s="1190"/>
      <c r="P1011" s="1190"/>
      <c r="Q1011" s="1190"/>
      <c r="R1011" s="1190"/>
      <c r="S1011" s="1190"/>
      <c r="T1011" s="1190"/>
      <c r="U1011" s="1190"/>
      <c r="V1011" s="1190"/>
      <c r="W1011" s="1190"/>
      <c r="X1011" s="1190"/>
      <c r="Y1011" s="1190"/>
      <c r="Z1011" s="1190"/>
      <c r="AA1011" s="1190"/>
      <c r="AB1011" s="1190"/>
      <c r="AC1011" s="1190"/>
      <c r="AD1011" s="1190"/>
      <c r="AE1011" s="1190"/>
      <c r="AF1011" s="1190"/>
      <c r="AG1011" s="1190"/>
      <c r="AH1011" s="1190"/>
      <c r="AI1011" s="1190"/>
      <c r="AJ1011" s="1190"/>
      <c r="AK1011" s="1190"/>
      <c r="AL1011" s="105"/>
    </row>
    <row r="1012" spans="1:38" ht="12.6" customHeight="1">
      <c r="A1012" s="51"/>
      <c r="B1012" s="1570"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70"/>
      <c r="D1012" s="1570"/>
      <c r="E1012" s="1570"/>
      <c r="F1012" s="1570"/>
      <c r="G1012" s="1570"/>
      <c r="H1012" s="1570"/>
      <c r="I1012" s="1570"/>
      <c r="J1012" s="1570"/>
      <c r="K1012" s="1570"/>
      <c r="L1012" s="1570"/>
      <c r="M1012" s="1570"/>
      <c r="N1012" s="1570"/>
      <c r="O1012" s="1570"/>
      <c r="P1012" s="1570"/>
      <c r="Q1012" s="1570"/>
      <c r="R1012" s="1570"/>
      <c r="S1012" s="1570"/>
      <c r="T1012" s="1570"/>
      <c r="U1012" s="1570"/>
      <c r="V1012" s="1570"/>
      <c r="W1012" s="1570"/>
      <c r="X1012" s="1570"/>
      <c r="Y1012" s="1570"/>
      <c r="Z1012" s="1570"/>
      <c r="AA1012" s="1570"/>
      <c r="AB1012" s="1570"/>
      <c r="AC1012" s="1570"/>
      <c r="AD1012" s="1570"/>
      <c r="AE1012" s="1570"/>
      <c r="AF1012" s="1570"/>
      <c r="AG1012" s="1570"/>
      <c r="AH1012" s="1570"/>
      <c r="AI1012" s="1570"/>
      <c r="AJ1012" s="1570"/>
      <c r="AK1012" s="1570"/>
      <c r="AL1012" s="105"/>
    </row>
    <row r="1013" spans="1:38" ht="12.6" customHeight="1">
      <c r="A1013" s="131"/>
      <c r="B1013" s="1570"/>
      <c r="C1013" s="1570"/>
      <c r="D1013" s="1570"/>
      <c r="E1013" s="1570"/>
      <c r="F1013" s="1570"/>
      <c r="G1013" s="1570"/>
      <c r="H1013" s="1570"/>
      <c r="I1013" s="1570"/>
      <c r="J1013" s="1570"/>
      <c r="K1013" s="1570"/>
      <c r="L1013" s="1570"/>
      <c r="M1013" s="1570"/>
      <c r="N1013" s="1570"/>
      <c r="O1013" s="1570"/>
      <c r="P1013" s="1570"/>
      <c r="Q1013" s="1570"/>
      <c r="R1013" s="1570"/>
      <c r="S1013" s="1570"/>
      <c r="T1013" s="1570"/>
      <c r="U1013" s="1570"/>
      <c r="V1013" s="1570"/>
      <c r="W1013" s="1570"/>
      <c r="X1013" s="1570"/>
      <c r="Y1013" s="1570"/>
      <c r="Z1013" s="1570"/>
      <c r="AA1013" s="1570"/>
      <c r="AB1013" s="1570"/>
      <c r="AC1013" s="1570"/>
      <c r="AD1013" s="1570"/>
      <c r="AE1013" s="1570"/>
      <c r="AF1013" s="1570"/>
      <c r="AG1013" s="1570"/>
      <c r="AH1013" s="1570"/>
      <c r="AI1013" s="1570"/>
      <c r="AJ1013" s="1570"/>
      <c r="AK1013" s="1570"/>
      <c r="AL1013" s="105"/>
    </row>
    <row r="1014" spans="1:38" ht="12.6" customHeight="1">
      <c r="A1014" s="131"/>
      <c r="B1014" s="1569">
        <f>IF(ISNA(IF((AD978&gt;(AD953*0.15)),"(f) cannot be greater than 15% of unadjusted eligible basis.",0)),"",(IF((AD978&gt;(AD953*0.15)),"(f) cannot be greater than 15% of unadjusted eligible basis.",0)))</f>
        <v>0</v>
      </c>
      <c r="C1014" s="1569"/>
      <c r="D1014" s="1569"/>
      <c r="E1014" s="1569"/>
      <c r="F1014" s="1569"/>
      <c r="G1014" s="1569"/>
      <c r="H1014" s="1569"/>
      <c r="I1014" s="1569"/>
      <c r="J1014" s="1569"/>
      <c r="K1014" s="1569"/>
      <c r="L1014" s="1569"/>
      <c r="M1014" s="1569"/>
      <c r="N1014" s="1569"/>
      <c r="O1014" s="1569"/>
      <c r="P1014" s="1569"/>
      <c r="Q1014" s="1569"/>
      <c r="R1014" s="1569"/>
      <c r="S1014" s="1569"/>
      <c r="T1014" s="1569"/>
      <c r="U1014" s="1569"/>
      <c r="V1014" s="1569"/>
      <c r="W1014" s="1569"/>
      <c r="X1014" s="1569"/>
      <c r="Y1014" s="1569"/>
      <c r="Z1014" s="1569"/>
      <c r="AA1014" s="1569"/>
      <c r="AB1014" s="1569"/>
      <c r="AC1014" s="1569"/>
      <c r="AD1014" s="1569"/>
      <c r="AE1014" s="1569"/>
      <c r="AF1014" s="1569"/>
      <c r="AG1014" s="1569"/>
      <c r="AH1014" s="1569"/>
      <c r="AI1014" s="1569"/>
      <c r="AJ1014" s="1569"/>
      <c r="AK1014" s="1569"/>
      <c r="AL1014" s="105"/>
    </row>
    <row r="1015" spans="1:38" ht="12.6" customHeight="1" thickBot="1">
      <c r="A1015" s="1518" t="s">
        <v>876</v>
      </c>
      <c r="B1015" s="1518"/>
      <c r="C1015" s="1518"/>
      <c r="D1015" s="1518"/>
      <c r="E1015" s="1518"/>
      <c r="F1015" s="1518"/>
      <c r="G1015" s="1518"/>
      <c r="H1015" s="1518"/>
      <c r="I1015" s="1518"/>
      <c r="J1015" s="1518"/>
      <c r="K1015" s="1518"/>
      <c r="L1015" s="1518"/>
      <c r="M1015" s="1518"/>
      <c r="N1015" s="1518"/>
      <c r="O1015" s="1518"/>
      <c r="P1015" s="1518"/>
      <c r="Q1015" s="1518"/>
      <c r="R1015" s="1518"/>
      <c r="S1015" s="1518"/>
      <c r="T1015" s="1518"/>
      <c r="U1015" s="1518"/>
      <c r="V1015" s="1518"/>
      <c r="W1015" s="1518"/>
      <c r="X1015" s="1518"/>
      <c r="Y1015" s="1518"/>
      <c r="Z1015" s="1518"/>
      <c r="AA1015" s="1518"/>
      <c r="AB1015" s="1518"/>
      <c r="AC1015" s="1518"/>
      <c r="AD1015" s="1518"/>
      <c r="AE1015" s="1518"/>
      <c r="AF1015" s="1518"/>
      <c r="AG1015" s="1518"/>
      <c r="AH1015" s="1518"/>
      <c r="AI1015" s="1518"/>
      <c r="AJ1015" s="1518"/>
      <c r="AK1015" s="1518"/>
      <c r="AL1015" s="1518"/>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4" t="s">
        <v>642</v>
      </c>
      <c r="B1019" s="1114"/>
      <c r="C1019" s="13">
        <v>1</v>
      </c>
      <c r="D1019" s="986" t="s">
        <v>1264</v>
      </c>
      <c r="E1019" s="986"/>
      <c r="F1019" s="986"/>
      <c r="G1019" s="986"/>
      <c r="H1019" s="986"/>
      <c r="I1019" s="986"/>
      <c r="J1019" s="986"/>
      <c r="K1019" s="986"/>
      <c r="L1019" s="986"/>
      <c r="M1019" s="986"/>
      <c r="N1019" s="986"/>
      <c r="O1019" s="986"/>
      <c r="P1019" s="986"/>
      <c r="Q1019" s="986"/>
      <c r="R1019" s="986"/>
      <c r="S1019" s="986"/>
      <c r="T1019" s="986"/>
      <c r="U1019" s="986"/>
      <c r="V1019" s="986"/>
      <c r="W1019" s="986"/>
      <c r="X1019" s="986"/>
      <c r="Y1019" s="986"/>
      <c r="Z1019" s="986"/>
      <c r="AA1019" s="986"/>
      <c r="AB1019" s="986"/>
      <c r="AC1019" s="986"/>
      <c r="AD1019" s="986"/>
      <c r="AE1019" s="986"/>
      <c r="AF1019" s="986"/>
      <c r="AG1019" s="986"/>
      <c r="AH1019" s="986"/>
      <c r="AI1019" s="986"/>
      <c r="AJ1019" s="986"/>
      <c r="AK1019" s="986"/>
      <c r="AL1019" s="134"/>
    </row>
    <row r="1020" spans="1:38" ht="12.6" customHeight="1">
      <c r="A1020" s="243"/>
      <c r="B1020" s="243"/>
      <c r="C1020" s="13"/>
      <c r="D1020" s="986"/>
      <c r="E1020" s="986"/>
      <c r="F1020" s="986"/>
      <c r="G1020" s="986"/>
      <c r="H1020" s="986"/>
      <c r="I1020" s="986"/>
      <c r="J1020" s="986"/>
      <c r="K1020" s="986"/>
      <c r="L1020" s="986"/>
      <c r="M1020" s="986"/>
      <c r="N1020" s="986"/>
      <c r="O1020" s="986"/>
      <c r="P1020" s="986"/>
      <c r="Q1020" s="986"/>
      <c r="R1020" s="986"/>
      <c r="S1020" s="986"/>
      <c r="T1020" s="986"/>
      <c r="U1020" s="986"/>
      <c r="V1020" s="986"/>
      <c r="W1020" s="986"/>
      <c r="X1020" s="986"/>
      <c r="Y1020" s="986"/>
      <c r="Z1020" s="986"/>
      <c r="AA1020" s="986"/>
      <c r="AB1020" s="986"/>
      <c r="AC1020" s="986"/>
      <c r="AD1020" s="986"/>
      <c r="AE1020" s="986"/>
      <c r="AF1020" s="986"/>
      <c r="AG1020" s="986"/>
      <c r="AH1020" s="986"/>
      <c r="AI1020" s="986"/>
      <c r="AJ1020" s="986"/>
      <c r="AK1020" s="986"/>
      <c r="AL1020" s="134"/>
    </row>
    <row r="1021" spans="1:38" ht="12.6" customHeight="1">
      <c r="A1021" s="243"/>
      <c r="B1021" s="243"/>
      <c r="C1021" s="13"/>
      <c r="D1021" s="986"/>
      <c r="E1021" s="986"/>
      <c r="F1021" s="986"/>
      <c r="G1021" s="986"/>
      <c r="H1021" s="986"/>
      <c r="I1021" s="986"/>
      <c r="J1021" s="986"/>
      <c r="K1021" s="986"/>
      <c r="L1021" s="986"/>
      <c r="M1021" s="986"/>
      <c r="N1021" s="986"/>
      <c r="O1021" s="986"/>
      <c r="P1021" s="986"/>
      <c r="Q1021" s="986"/>
      <c r="R1021" s="986"/>
      <c r="S1021" s="986"/>
      <c r="T1021" s="986"/>
      <c r="U1021" s="986"/>
      <c r="V1021" s="986"/>
      <c r="W1021" s="986"/>
      <c r="X1021" s="986"/>
      <c r="Y1021" s="986"/>
      <c r="Z1021" s="986"/>
      <c r="AA1021" s="986"/>
      <c r="AB1021" s="986"/>
      <c r="AC1021" s="986"/>
      <c r="AD1021" s="986"/>
      <c r="AE1021" s="986"/>
      <c r="AF1021" s="986"/>
      <c r="AG1021" s="986"/>
      <c r="AH1021" s="986"/>
      <c r="AI1021" s="986"/>
      <c r="AJ1021" s="986"/>
      <c r="AK1021" s="986"/>
      <c r="AL1021" s="105"/>
    </row>
    <row r="1022" spans="1:38" ht="12.6" customHeight="1">
      <c r="A1022" s="243"/>
      <c r="B1022" s="243"/>
      <c r="C1022" s="13"/>
      <c r="D1022" s="986"/>
      <c r="E1022" s="986"/>
      <c r="F1022" s="986"/>
      <c r="G1022" s="986"/>
      <c r="H1022" s="986"/>
      <c r="I1022" s="986"/>
      <c r="J1022" s="986"/>
      <c r="K1022" s="986"/>
      <c r="L1022" s="986"/>
      <c r="M1022" s="986"/>
      <c r="N1022" s="986"/>
      <c r="O1022" s="986"/>
      <c r="P1022" s="986"/>
      <c r="Q1022" s="986"/>
      <c r="R1022" s="986"/>
      <c r="S1022" s="986"/>
      <c r="T1022" s="986"/>
      <c r="U1022" s="986"/>
      <c r="V1022" s="986"/>
      <c r="W1022" s="986"/>
      <c r="X1022" s="986"/>
      <c r="Y1022" s="986"/>
      <c r="Z1022" s="986"/>
      <c r="AA1022" s="986"/>
      <c r="AB1022" s="986"/>
      <c r="AC1022" s="986"/>
      <c r="AD1022" s="986"/>
      <c r="AE1022" s="986"/>
      <c r="AF1022" s="986"/>
      <c r="AG1022" s="986"/>
      <c r="AH1022" s="986"/>
      <c r="AI1022" s="986"/>
      <c r="AJ1022" s="986"/>
      <c r="AK1022" s="986"/>
      <c r="AL1022" s="105"/>
    </row>
    <row r="1023" spans="1:38" ht="12.6" customHeight="1">
      <c r="A1023" s="243"/>
      <c r="B1023" s="243"/>
      <c r="C1023" s="13"/>
      <c r="D1023" s="986"/>
      <c r="E1023" s="986"/>
      <c r="F1023" s="986"/>
      <c r="G1023" s="986"/>
      <c r="H1023" s="986"/>
      <c r="I1023" s="986"/>
      <c r="J1023" s="986"/>
      <c r="K1023" s="986"/>
      <c r="L1023" s="986"/>
      <c r="M1023" s="986"/>
      <c r="N1023" s="986"/>
      <c r="O1023" s="986"/>
      <c r="P1023" s="986"/>
      <c r="Q1023" s="986"/>
      <c r="R1023" s="986"/>
      <c r="S1023" s="986"/>
      <c r="T1023" s="986"/>
      <c r="U1023" s="986"/>
      <c r="V1023" s="986"/>
      <c r="W1023" s="986"/>
      <c r="X1023" s="986"/>
      <c r="Y1023" s="986"/>
      <c r="Z1023" s="986"/>
      <c r="AA1023" s="986"/>
      <c r="AB1023" s="986"/>
      <c r="AC1023" s="986"/>
      <c r="AD1023" s="986"/>
      <c r="AE1023" s="986"/>
      <c r="AF1023" s="986"/>
      <c r="AG1023" s="986"/>
      <c r="AH1023" s="986"/>
      <c r="AI1023" s="986"/>
      <c r="AJ1023" s="986"/>
      <c r="AK1023" s="986"/>
      <c r="AL1023" s="105"/>
    </row>
    <row r="1024" spans="1:38" ht="12.6" customHeight="1">
      <c r="A1024" s="37"/>
      <c r="B1024" s="66"/>
      <c r="C1024" s="13"/>
      <c r="D1024" s="986"/>
      <c r="E1024" s="986"/>
      <c r="F1024" s="986"/>
      <c r="G1024" s="986"/>
      <c r="H1024" s="986"/>
      <c r="I1024" s="986"/>
      <c r="J1024" s="986"/>
      <c r="K1024" s="986"/>
      <c r="L1024" s="986"/>
      <c r="M1024" s="986"/>
      <c r="N1024" s="986"/>
      <c r="O1024" s="986"/>
      <c r="P1024" s="986"/>
      <c r="Q1024" s="986"/>
      <c r="R1024" s="986"/>
      <c r="S1024" s="986"/>
      <c r="T1024" s="986"/>
      <c r="U1024" s="986"/>
      <c r="V1024" s="986"/>
      <c r="W1024" s="986"/>
      <c r="X1024" s="986"/>
      <c r="Y1024" s="986"/>
      <c r="Z1024" s="986"/>
      <c r="AA1024" s="986"/>
      <c r="AB1024" s="986"/>
      <c r="AC1024" s="986"/>
      <c r="AD1024" s="986"/>
      <c r="AE1024" s="986"/>
      <c r="AF1024" s="986"/>
      <c r="AG1024" s="986"/>
      <c r="AH1024" s="986"/>
      <c r="AI1024" s="986"/>
      <c r="AJ1024" s="986"/>
      <c r="AK1024" s="986"/>
      <c r="AL1024" s="105"/>
    </row>
    <row r="1025" spans="1:38" ht="12.6" customHeight="1">
      <c r="A1025" s="1114" t="s">
        <v>642</v>
      </c>
      <c r="B1025" s="1114"/>
      <c r="C1025" s="13">
        <v>2</v>
      </c>
      <c r="D1025" s="986" t="s">
        <v>1263</v>
      </c>
      <c r="E1025" s="986"/>
      <c r="F1025" s="986"/>
      <c r="G1025" s="986"/>
      <c r="H1025" s="986"/>
      <c r="I1025" s="986"/>
      <c r="J1025" s="986"/>
      <c r="K1025" s="986"/>
      <c r="L1025" s="986"/>
      <c r="M1025" s="986"/>
      <c r="N1025" s="986"/>
      <c r="O1025" s="986"/>
      <c r="P1025" s="986"/>
      <c r="Q1025" s="986"/>
      <c r="R1025" s="986"/>
      <c r="S1025" s="986"/>
      <c r="T1025" s="986"/>
      <c r="U1025" s="986"/>
      <c r="V1025" s="986"/>
      <c r="W1025" s="986"/>
      <c r="X1025" s="986"/>
      <c r="Y1025" s="986"/>
      <c r="Z1025" s="986"/>
      <c r="AA1025" s="986"/>
      <c r="AB1025" s="986"/>
      <c r="AC1025" s="986"/>
      <c r="AD1025" s="986"/>
      <c r="AE1025" s="986"/>
      <c r="AF1025" s="986"/>
      <c r="AG1025" s="986"/>
      <c r="AH1025" s="986"/>
      <c r="AI1025" s="986"/>
      <c r="AJ1025" s="986"/>
      <c r="AK1025" s="986"/>
      <c r="AL1025" s="105"/>
    </row>
    <row r="1026" spans="1:38" ht="12.6" customHeight="1">
      <c r="A1026" s="243"/>
      <c r="B1026" s="243"/>
      <c r="C1026" s="13"/>
      <c r="D1026" s="986"/>
      <c r="E1026" s="986"/>
      <c r="F1026" s="986"/>
      <c r="G1026" s="986"/>
      <c r="H1026" s="986"/>
      <c r="I1026" s="986"/>
      <c r="J1026" s="986"/>
      <c r="K1026" s="986"/>
      <c r="L1026" s="986"/>
      <c r="M1026" s="986"/>
      <c r="N1026" s="986"/>
      <c r="O1026" s="986"/>
      <c r="P1026" s="986"/>
      <c r="Q1026" s="986"/>
      <c r="R1026" s="986"/>
      <c r="S1026" s="986"/>
      <c r="T1026" s="986"/>
      <c r="U1026" s="986"/>
      <c r="V1026" s="986"/>
      <c r="W1026" s="986"/>
      <c r="X1026" s="986"/>
      <c r="Y1026" s="986"/>
      <c r="Z1026" s="986"/>
      <c r="AA1026" s="986"/>
      <c r="AB1026" s="986"/>
      <c r="AC1026" s="986"/>
      <c r="AD1026" s="986"/>
      <c r="AE1026" s="986"/>
      <c r="AF1026" s="986"/>
      <c r="AG1026" s="986"/>
      <c r="AH1026" s="986"/>
      <c r="AI1026" s="986"/>
      <c r="AJ1026" s="986"/>
      <c r="AK1026" s="986"/>
      <c r="AL1026" s="105"/>
    </row>
    <row r="1027" spans="1:38" ht="12.6" customHeight="1">
      <c r="A1027" s="243"/>
      <c r="B1027" s="243"/>
      <c r="C1027" s="13"/>
      <c r="D1027" s="986"/>
      <c r="E1027" s="986"/>
      <c r="F1027" s="986"/>
      <c r="G1027" s="986"/>
      <c r="H1027" s="986"/>
      <c r="I1027" s="986"/>
      <c r="J1027" s="986"/>
      <c r="K1027" s="986"/>
      <c r="L1027" s="986"/>
      <c r="M1027" s="986"/>
      <c r="N1027" s="986"/>
      <c r="O1027" s="986"/>
      <c r="P1027" s="986"/>
      <c r="Q1027" s="986"/>
      <c r="R1027" s="986"/>
      <c r="S1027" s="986"/>
      <c r="T1027" s="986"/>
      <c r="U1027" s="986"/>
      <c r="V1027" s="986"/>
      <c r="W1027" s="986"/>
      <c r="X1027" s="986"/>
      <c r="Y1027" s="986"/>
      <c r="Z1027" s="986"/>
      <c r="AA1027" s="986"/>
      <c r="AB1027" s="986"/>
      <c r="AC1027" s="986"/>
      <c r="AD1027" s="986"/>
      <c r="AE1027" s="986"/>
      <c r="AF1027" s="986"/>
      <c r="AG1027" s="986"/>
      <c r="AH1027" s="986"/>
      <c r="AI1027" s="986"/>
      <c r="AJ1027" s="986"/>
      <c r="AK1027" s="986"/>
      <c r="AL1027" s="105"/>
    </row>
    <row r="1028" spans="1:38" ht="12.6" customHeight="1">
      <c r="A1028" s="243"/>
      <c r="B1028" s="243"/>
      <c r="C1028" s="13"/>
      <c r="D1028" s="986"/>
      <c r="E1028" s="986"/>
      <c r="F1028" s="986"/>
      <c r="G1028" s="986"/>
      <c r="H1028" s="986"/>
      <c r="I1028" s="986"/>
      <c r="J1028" s="986"/>
      <c r="K1028" s="986"/>
      <c r="L1028" s="986"/>
      <c r="M1028" s="986"/>
      <c r="N1028" s="986"/>
      <c r="O1028" s="986"/>
      <c r="P1028" s="986"/>
      <c r="Q1028" s="986"/>
      <c r="R1028" s="986"/>
      <c r="S1028" s="986"/>
      <c r="T1028" s="986"/>
      <c r="U1028" s="986"/>
      <c r="V1028" s="986"/>
      <c r="W1028" s="986"/>
      <c r="X1028" s="986"/>
      <c r="Y1028" s="986"/>
      <c r="Z1028" s="986"/>
      <c r="AA1028" s="986"/>
      <c r="AB1028" s="986"/>
      <c r="AC1028" s="986"/>
      <c r="AD1028" s="986"/>
      <c r="AE1028" s="986"/>
      <c r="AF1028" s="986"/>
      <c r="AG1028" s="986"/>
      <c r="AH1028" s="986"/>
      <c r="AI1028" s="986"/>
      <c r="AJ1028" s="986"/>
      <c r="AK1028" s="986"/>
      <c r="AL1028" s="105"/>
    </row>
    <row r="1029" spans="1:38" ht="12.6" customHeight="1">
      <c r="A1029" s="243"/>
      <c r="B1029" s="243"/>
      <c r="C1029" s="13"/>
      <c r="D1029" s="986"/>
      <c r="E1029" s="986"/>
      <c r="F1029" s="986"/>
      <c r="G1029" s="986"/>
      <c r="H1029" s="986"/>
      <c r="I1029" s="986"/>
      <c r="J1029" s="986"/>
      <c r="K1029" s="986"/>
      <c r="L1029" s="986"/>
      <c r="M1029" s="986"/>
      <c r="N1029" s="986"/>
      <c r="O1029" s="986"/>
      <c r="P1029" s="986"/>
      <c r="Q1029" s="986"/>
      <c r="R1029" s="986"/>
      <c r="S1029" s="986"/>
      <c r="T1029" s="986"/>
      <c r="U1029" s="986"/>
      <c r="V1029" s="986"/>
      <c r="W1029" s="986"/>
      <c r="X1029" s="986"/>
      <c r="Y1029" s="986"/>
      <c r="Z1029" s="986"/>
      <c r="AA1029" s="986"/>
      <c r="AB1029" s="986"/>
      <c r="AC1029" s="986"/>
      <c r="AD1029" s="986"/>
      <c r="AE1029" s="986"/>
      <c r="AF1029" s="986"/>
      <c r="AG1029" s="986"/>
      <c r="AH1029" s="986"/>
      <c r="AI1029" s="986"/>
      <c r="AJ1029" s="986"/>
      <c r="AK1029" s="986"/>
      <c r="AL1029" s="105"/>
    </row>
    <row r="1030" spans="1:38" ht="12.6" customHeight="1">
      <c r="A1030" s="243"/>
      <c r="B1030" s="243"/>
      <c r="C1030" s="13"/>
      <c r="D1030" s="986"/>
      <c r="E1030" s="986"/>
      <c r="F1030" s="986"/>
      <c r="G1030" s="986"/>
      <c r="H1030" s="986"/>
      <c r="I1030" s="986"/>
      <c r="J1030" s="986"/>
      <c r="K1030" s="986"/>
      <c r="L1030" s="986"/>
      <c r="M1030" s="986"/>
      <c r="N1030" s="986"/>
      <c r="O1030" s="986"/>
      <c r="P1030" s="986"/>
      <c r="Q1030" s="986"/>
      <c r="R1030" s="986"/>
      <c r="S1030" s="986"/>
      <c r="T1030" s="986"/>
      <c r="U1030" s="986"/>
      <c r="V1030" s="986"/>
      <c r="W1030" s="986"/>
      <c r="X1030" s="986"/>
      <c r="Y1030" s="986"/>
      <c r="Z1030" s="986"/>
      <c r="AA1030" s="986"/>
      <c r="AB1030" s="986"/>
      <c r="AC1030" s="986"/>
      <c r="AD1030" s="986"/>
      <c r="AE1030" s="986"/>
      <c r="AF1030" s="986"/>
      <c r="AG1030" s="986"/>
      <c r="AH1030" s="986"/>
      <c r="AI1030" s="986"/>
      <c r="AJ1030" s="986"/>
      <c r="AK1030" s="986"/>
    </row>
    <row r="1031" spans="1:38" ht="12.6" customHeight="1">
      <c r="A1031" s="1114" t="s">
        <v>592</v>
      </c>
      <c r="B1031" s="1114"/>
      <c r="C1031" s="13">
        <v>3</v>
      </c>
      <c r="D1031" s="986" t="s">
        <v>1606</v>
      </c>
      <c r="E1031" s="986"/>
      <c r="F1031" s="986"/>
      <c r="G1031" s="986"/>
      <c r="H1031" s="986"/>
      <c r="I1031" s="986"/>
      <c r="J1031" s="986"/>
      <c r="K1031" s="986"/>
      <c r="L1031" s="986"/>
      <c r="M1031" s="986"/>
      <c r="N1031" s="986"/>
      <c r="O1031" s="986"/>
      <c r="P1031" s="986"/>
      <c r="Q1031" s="986"/>
      <c r="R1031" s="986"/>
      <c r="S1031" s="986"/>
      <c r="T1031" s="986"/>
      <c r="U1031" s="986"/>
      <c r="V1031" s="986"/>
      <c r="W1031" s="986"/>
      <c r="X1031" s="986"/>
      <c r="Y1031" s="986"/>
      <c r="Z1031" s="986"/>
      <c r="AA1031" s="986"/>
      <c r="AB1031" s="986"/>
      <c r="AC1031" s="986"/>
      <c r="AD1031" s="986"/>
      <c r="AE1031" s="986"/>
      <c r="AF1031" s="986"/>
      <c r="AG1031" s="986"/>
      <c r="AH1031" s="986"/>
      <c r="AI1031" s="986"/>
      <c r="AJ1031" s="986"/>
      <c r="AK1031" s="986"/>
    </row>
    <row r="1032" spans="1:38" s="743" customFormat="1" ht="12.6" customHeight="1">
      <c r="A1032" s="133"/>
      <c r="B1032" s="133"/>
      <c r="C1032" s="13"/>
      <c r="D1032" s="986"/>
      <c r="E1032" s="986"/>
      <c r="F1032" s="986"/>
      <c r="G1032" s="986"/>
      <c r="H1032" s="986"/>
      <c r="I1032" s="986"/>
      <c r="J1032" s="986"/>
      <c r="K1032" s="986"/>
      <c r="L1032" s="986"/>
      <c r="M1032" s="986"/>
      <c r="N1032" s="986"/>
      <c r="O1032" s="986"/>
      <c r="P1032" s="986"/>
      <c r="Q1032" s="986"/>
      <c r="R1032" s="986"/>
      <c r="S1032" s="986"/>
      <c r="T1032" s="986"/>
      <c r="U1032" s="986"/>
      <c r="V1032" s="986"/>
      <c r="W1032" s="986"/>
      <c r="X1032" s="986"/>
      <c r="Y1032" s="986"/>
      <c r="Z1032" s="986"/>
      <c r="AA1032" s="986"/>
      <c r="AB1032" s="986"/>
      <c r="AC1032" s="986"/>
      <c r="AD1032" s="986"/>
      <c r="AE1032" s="986"/>
      <c r="AF1032" s="986"/>
      <c r="AG1032" s="986"/>
      <c r="AH1032" s="986"/>
      <c r="AI1032" s="986"/>
      <c r="AJ1032" s="986"/>
      <c r="AK1032" s="986"/>
    </row>
    <row r="1033" spans="1:38" ht="12.6" customHeight="1">
      <c r="A1033" s="133"/>
      <c r="B1033" s="133"/>
      <c r="C1033" s="13"/>
      <c r="D1033" s="986"/>
      <c r="E1033" s="986"/>
      <c r="F1033" s="986"/>
      <c r="G1033" s="986"/>
      <c r="H1033" s="986"/>
      <c r="I1033" s="986"/>
      <c r="J1033" s="986"/>
      <c r="K1033" s="986"/>
      <c r="L1033" s="986"/>
      <c r="M1033" s="986"/>
      <c r="N1033" s="986"/>
      <c r="O1033" s="986"/>
      <c r="P1033" s="986"/>
      <c r="Q1033" s="986"/>
      <c r="R1033" s="986"/>
      <c r="S1033" s="986"/>
      <c r="T1033" s="986"/>
      <c r="U1033" s="986"/>
      <c r="V1033" s="986"/>
      <c r="W1033" s="986"/>
      <c r="X1033" s="986"/>
      <c r="Y1033" s="986"/>
      <c r="Z1033" s="986"/>
      <c r="AA1033" s="986"/>
      <c r="AB1033" s="986"/>
      <c r="AC1033" s="986"/>
      <c r="AD1033" s="986"/>
      <c r="AE1033" s="986"/>
      <c r="AF1033" s="986"/>
      <c r="AG1033" s="986"/>
      <c r="AH1033" s="986"/>
      <c r="AI1033" s="986"/>
      <c r="AJ1033" s="986"/>
      <c r="AK1033" s="986"/>
    </row>
    <row r="1034" spans="1:38" ht="12.6" customHeight="1">
      <c r="A1034" s="62"/>
      <c r="B1034" s="66"/>
      <c r="C1034" s="13"/>
      <c r="D1034" s="986"/>
      <c r="E1034" s="986"/>
      <c r="F1034" s="986"/>
      <c r="G1034" s="986"/>
      <c r="H1034" s="986"/>
      <c r="I1034" s="986"/>
      <c r="J1034" s="986"/>
      <c r="K1034" s="986"/>
      <c r="L1034" s="986"/>
      <c r="M1034" s="986"/>
      <c r="N1034" s="986"/>
      <c r="O1034" s="986"/>
      <c r="P1034" s="986"/>
      <c r="Q1034" s="986"/>
      <c r="R1034" s="986"/>
      <c r="S1034" s="986"/>
      <c r="T1034" s="986"/>
      <c r="U1034" s="986"/>
      <c r="V1034" s="986"/>
      <c r="W1034" s="986"/>
      <c r="X1034" s="986"/>
      <c r="Y1034" s="986"/>
      <c r="Z1034" s="986"/>
      <c r="AA1034" s="986"/>
      <c r="AB1034" s="986"/>
      <c r="AC1034" s="986"/>
      <c r="AD1034" s="986"/>
      <c r="AE1034" s="986"/>
      <c r="AF1034" s="986"/>
      <c r="AG1034" s="986"/>
      <c r="AH1034" s="986"/>
      <c r="AI1034" s="986"/>
      <c r="AJ1034" s="986"/>
      <c r="AK1034" s="986"/>
    </row>
    <row r="1035" spans="1:38" ht="12.6" customHeight="1">
      <c r="A1035" s="62"/>
      <c r="B1035" s="66"/>
      <c r="C1035" s="13"/>
      <c r="D1035" s="986"/>
      <c r="E1035" s="986"/>
      <c r="F1035" s="986"/>
      <c r="G1035" s="986"/>
      <c r="H1035" s="986"/>
      <c r="I1035" s="986"/>
      <c r="J1035" s="986"/>
      <c r="K1035" s="986"/>
      <c r="L1035" s="986"/>
      <c r="M1035" s="986"/>
      <c r="N1035" s="986"/>
      <c r="O1035" s="986"/>
      <c r="P1035" s="986"/>
      <c r="Q1035" s="986"/>
      <c r="R1035" s="986"/>
      <c r="S1035" s="986"/>
      <c r="T1035" s="986"/>
      <c r="U1035" s="986"/>
      <c r="V1035" s="986"/>
      <c r="W1035" s="986"/>
      <c r="X1035" s="986"/>
      <c r="Y1035" s="986"/>
      <c r="Z1035" s="986"/>
      <c r="AA1035" s="986"/>
      <c r="AB1035" s="986"/>
      <c r="AC1035" s="986"/>
      <c r="AD1035" s="986"/>
      <c r="AE1035" s="986"/>
      <c r="AF1035" s="986"/>
      <c r="AG1035" s="986"/>
      <c r="AH1035" s="986"/>
      <c r="AI1035" s="986"/>
      <c r="AJ1035" s="986"/>
      <c r="AK1035" s="986"/>
    </row>
    <row r="1036" spans="1:38" ht="12.6" customHeight="1">
      <c r="A1036" s="62"/>
      <c r="B1036" s="66"/>
      <c r="C1036" s="13"/>
      <c r="D1036" s="986"/>
      <c r="E1036" s="986"/>
      <c r="F1036" s="986"/>
      <c r="G1036" s="986"/>
      <c r="H1036" s="986"/>
      <c r="I1036" s="986"/>
      <c r="J1036" s="986"/>
      <c r="K1036" s="986"/>
      <c r="L1036" s="986"/>
      <c r="M1036" s="986"/>
      <c r="N1036" s="986"/>
      <c r="O1036" s="986"/>
      <c r="P1036" s="986"/>
      <c r="Q1036" s="986"/>
      <c r="R1036" s="986"/>
      <c r="S1036" s="986"/>
      <c r="T1036" s="986"/>
      <c r="U1036" s="986"/>
      <c r="V1036" s="986"/>
      <c r="W1036" s="986"/>
      <c r="X1036" s="986"/>
      <c r="Y1036" s="986"/>
      <c r="Z1036" s="986"/>
      <c r="AA1036" s="986"/>
      <c r="AB1036" s="986"/>
      <c r="AC1036" s="986"/>
      <c r="AD1036" s="986"/>
      <c r="AE1036" s="986"/>
      <c r="AF1036" s="986"/>
      <c r="AG1036" s="986"/>
      <c r="AH1036" s="986"/>
      <c r="AI1036" s="986"/>
      <c r="AJ1036" s="986"/>
      <c r="AK1036" s="986"/>
    </row>
    <row r="1037" spans="1:38" ht="12.6" customHeight="1">
      <c r="A1037" s="62"/>
      <c r="B1037" s="66"/>
      <c r="C1037" s="13"/>
      <c r="D1037" s="986"/>
      <c r="E1037" s="986"/>
      <c r="F1037" s="986"/>
      <c r="G1037" s="986"/>
      <c r="H1037" s="986"/>
      <c r="I1037" s="986"/>
      <c r="J1037" s="986"/>
      <c r="K1037" s="986"/>
      <c r="L1037" s="986"/>
      <c r="M1037" s="986"/>
      <c r="N1037" s="986"/>
      <c r="O1037" s="986"/>
      <c r="P1037" s="986"/>
      <c r="Q1037" s="986"/>
      <c r="R1037" s="986"/>
      <c r="S1037" s="986"/>
      <c r="T1037" s="986"/>
      <c r="U1037" s="986"/>
      <c r="V1037" s="986"/>
      <c r="W1037" s="986"/>
      <c r="X1037" s="986"/>
      <c r="Y1037" s="986"/>
      <c r="Z1037" s="986"/>
      <c r="AA1037" s="986"/>
      <c r="AB1037" s="986"/>
      <c r="AC1037" s="986"/>
      <c r="AD1037" s="986"/>
      <c r="AE1037" s="986"/>
      <c r="AF1037" s="986"/>
      <c r="AG1037" s="986"/>
      <c r="AH1037" s="986"/>
      <c r="AI1037" s="986"/>
      <c r="AJ1037" s="986"/>
      <c r="AK1037" s="986"/>
    </row>
    <row r="1038" spans="1:38" ht="12.6" customHeight="1">
      <c r="A1038" s="1114" t="s">
        <v>642</v>
      </c>
      <c r="B1038" s="1114"/>
      <c r="C1038" s="13">
        <v>4</v>
      </c>
      <c r="D1038" s="986" t="s">
        <v>1249</v>
      </c>
      <c r="E1038" s="986"/>
      <c r="F1038" s="986"/>
      <c r="G1038" s="986"/>
      <c r="H1038" s="986"/>
      <c r="I1038" s="986"/>
      <c r="J1038" s="986"/>
      <c r="K1038" s="986"/>
      <c r="L1038" s="986"/>
      <c r="M1038" s="986"/>
      <c r="N1038" s="986"/>
      <c r="O1038" s="986"/>
      <c r="P1038" s="986"/>
      <c r="Q1038" s="986"/>
      <c r="R1038" s="986"/>
      <c r="S1038" s="986"/>
      <c r="T1038" s="986"/>
      <c r="U1038" s="986"/>
      <c r="V1038" s="986"/>
      <c r="W1038" s="986"/>
      <c r="X1038" s="986"/>
      <c r="Y1038" s="986"/>
      <c r="Z1038" s="986"/>
      <c r="AA1038" s="986"/>
      <c r="AB1038" s="986"/>
      <c r="AC1038" s="986"/>
      <c r="AD1038" s="986"/>
      <c r="AE1038" s="986"/>
      <c r="AF1038" s="986"/>
      <c r="AG1038" s="986"/>
      <c r="AH1038" s="986"/>
      <c r="AI1038" s="986"/>
      <c r="AJ1038" s="986"/>
      <c r="AK1038" s="986"/>
    </row>
    <row r="1039" spans="1:38" s="706" customFormat="1" ht="12.6" customHeight="1">
      <c r="A1039" s="243"/>
      <c r="B1039" s="243"/>
      <c r="C1039" s="13"/>
      <c r="D1039" s="986"/>
      <c r="E1039" s="986"/>
      <c r="F1039" s="986"/>
      <c r="G1039" s="986"/>
      <c r="H1039" s="986"/>
      <c r="I1039" s="986"/>
      <c r="J1039" s="986"/>
      <c r="K1039" s="986"/>
      <c r="L1039" s="986"/>
      <c r="M1039" s="986"/>
      <c r="N1039" s="986"/>
      <c r="O1039" s="986"/>
      <c r="P1039" s="986"/>
      <c r="Q1039" s="986"/>
      <c r="R1039" s="986"/>
      <c r="S1039" s="986"/>
      <c r="T1039" s="986"/>
      <c r="U1039" s="986"/>
      <c r="V1039" s="986"/>
      <c r="W1039" s="986"/>
      <c r="X1039" s="986"/>
      <c r="Y1039" s="986"/>
      <c r="Z1039" s="986"/>
      <c r="AA1039" s="986"/>
      <c r="AB1039" s="986"/>
      <c r="AC1039" s="986"/>
      <c r="AD1039" s="986"/>
      <c r="AE1039" s="986"/>
      <c r="AF1039" s="986"/>
      <c r="AG1039" s="986"/>
      <c r="AH1039" s="986"/>
      <c r="AI1039" s="986"/>
      <c r="AJ1039" s="986"/>
      <c r="AK1039" s="986"/>
      <c r="AL1039" s="12"/>
    </row>
    <row r="1040" spans="1:38" ht="12.6" customHeight="1">
      <c r="A1040" s="62"/>
      <c r="B1040" s="66"/>
      <c r="C1040" s="13"/>
      <c r="D1040" s="986"/>
      <c r="E1040" s="986"/>
      <c r="F1040" s="986"/>
      <c r="G1040" s="986"/>
      <c r="H1040" s="986"/>
      <c r="I1040" s="986"/>
      <c r="J1040" s="986"/>
      <c r="K1040" s="986"/>
      <c r="L1040" s="986"/>
      <c r="M1040" s="986"/>
      <c r="N1040" s="986"/>
      <c r="O1040" s="986"/>
      <c r="P1040" s="986"/>
      <c r="Q1040" s="986"/>
      <c r="R1040" s="986"/>
      <c r="S1040" s="986"/>
      <c r="T1040" s="986"/>
      <c r="U1040" s="986"/>
      <c r="V1040" s="986"/>
      <c r="W1040" s="986"/>
      <c r="X1040" s="986"/>
      <c r="Y1040" s="986"/>
      <c r="Z1040" s="986"/>
      <c r="AA1040" s="986"/>
      <c r="AB1040" s="986"/>
      <c r="AC1040" s="986"/>
      <c r="AD1040" s="986"/>
      <c r="AE1040" s="986"/>
      <c r="AF1040" s="986"/>
      <c r="AG1040" s="986"/>
      <c r="AH1040" s="986"/>
      <c r="AI1040" s="986"/>
      <c r="AJ1040" s="986"/>
      <c r="AK1040" s="986"/>
    </row>
    <row r="1041" spans="1:38" ht="12.6" customHeight="1">
      <c r="A1041" s="1114" t="s">
        <v>642</v>
      </c>
      <c r="B1041" s="1114"/>
      <c r="C1041" s="13">
        <v>5</v>
      </c>
      <c r="D1041" s="986" t="s">
        <v>1467</v>
      </c>
      <c r="E1041" s="986"/>
      <c r="F1041" s="986"/>
      <c r="G1041" s="986"/>
      <c r="H1041" s="986"/>
      <c r="I1041" s="986"/>
      <c r="J1041" s="986"/>
      <c r="K1041" s="986"/>
      <c r="L1041" s="986"/>
      <c r="M1041" s="986"/>
      <c r="N1041" s="986"/>
      <c r="O1041" s="986"/>
      <c r="P1041" s="986"/>
      <c r="Q1041" s="986"/>
      <c r="R1041" s="986"/>
      <c r="S1041" s="986"/>
      <c r="T1041" s="986"/>
      <c r="U1041" s="986"/>
      <c r="V1041" s="986"/>
      <c r="W1041" s="986"/>
      <c r="X1041" s="986"/>
      <c r="Y1041" s="986"/>
      <c r="Z1041" s="986"/>
      <c r="AA1041" s="986"/>
      <c r="AB1041" s="986"/>
      <c r="AC1041" s="986"/>
      <c r="AD1041" s="986"/>
      <c r="AE1041" s="986"/>
      <c r="AF1041" s="986"/>
      <c r="AG1041" s="986"/>
      <c r="AH1041" s="986"/>
      <c r="AI1041" s="986"/>
      <c r="AJ1041" s="986"/>
      <c r="AK1041" s="986"/>
    </row>
    <row r="1042" spans="1:38" ht="12.6" customHeight="1">
      <c r="A1042" s="243"/>
      <c r="B1042" s="243"/>
      <c r="C1042" s="13"/>
      <c r="D1042" s="986"/>
      <c r="E1042" s="986"/>
      <c r="F1042" s="986"/>
      <c r="G1042" s="986"/>
      <c r="H1042" s="986"/>
      <c r="I1042" s="986"/>
      <c r="J1042" s="986"/>
      <c r="K1042" s="986"/>
      <c r="L1042" s="986"/>
      <c r="M1042" s="986"/>
      <c r="N1042" s="986"/>
      <c r="O1042" s="986"/>
      <c r="P1042" s="986"/>
      <c r="Q1042" s="986"/>
      <c r="R1042" s="986"/>
      <c r="S1042" s="986"/>
      <c r="T1042" s="986"/>
      <c r="U1042" s="986"/>
      <c r="V1042" s="986"/>
      <c r="W1042" s="986"/>
      <c r="X1042" s="986"/>
      <c r="Y1042" s="986"/>
      <c r="Z1042" s="986"/>
      <c r="AA1042" s="986"/>
      <c r="AB1042" s="986"/>
      <c r="AC1042" s="986"/>
      <c r="AD1042" s="986"/>
      <c r="AE1042" s="986"/>
      <c r="AF1042" s="986"/>
      <c r="AG1042" s="986"/>
      <c r="AH1042" s="986"/>
      <c r="AI1042" s="986"/>
      <c r="AJ1042" s="986"/>
      <c r="AK1042" s="986"/>
    </row>
    <row r="1043" spans="1:38" ht="12.6" customHeight="1">
      <c r="A1043" s="243"/>
      <c r="B1043" s="243"/>
      <c r="C1043" s="13"/>
      <c r="D1043" s="986"/>
      <c r="E1043" s="986"/>
      <c r="F1043" s="986"/>
      <c r="G1043" s="986"/>
      <c r="H1043" s="986"/>
      <c r="I1043" s="986"/>
      <c r="J1043" s="986"/>
      <c r="K1043" s="986"/>
      <c r="L1043" s="986"/>
      <c r="M1043" s="986"/>
      <c r="N1043" s="986"/>
      <c r="O1043" s="986"/>
      <c r="P1043" s="986"/>
      <c r="Q1043" s="986"/>
      <c r="R1043" s="986"/>
      <c r="S1043" s="986"/>
      <c r="T1043" s="986"/>
      <c r="U1043" s="986"/>
      <c r="V1043" s="986"/>
      <c r="W1043" s="986"/>
      <c r="X1043" s="986"/>
      <c r="Y1043" s="986"/>
      <c r="Z1043" s="986"/>
      <c r="AA1043" s="986"/>
      <c r="AB1043" s="986"/>
      <c r="AC1043" s="986"/>
      <c r="AD1043" s="986"/>
      <c r="AE1043" s="986"/>
      <c r="AF1043" s="986"/>
      <c r="AG1043" s="986"/>
      <c r="AH1043" s="986"/>
      <c r="AI1043" s="986"/>
      <c r="AJ1043" s="986"/>
      <c r="AK1043" s="986"/>
    </row>
    <row r="1044" spans="1:38" ht="12.6" customHeight="1">
      <c r="A1044" s="243"/>
      <c r="B1044" s="243"/>
      <c r="C1044" s="13"/>
      <c r="D1044" s="986"/>
      <c r="E1044" s="986"/>
      <c r="F1044" s="986"/>
      <c r="G1044" s="986"/>
      <c r="H1044" s="986"/>
      <c r="I1044" s="986"/>
      <c r="J1044" s="986"/>
      <c r="K1044" s="986"/>
      <c r="L1044" s="986"/>
      <c r="M1044" s="986"/>
      <c r="N1044" s="986"/>
      <c r="O1044" s="986"/>
      <c r="P1044" s="986"/>
      <c r="Q1044" s="986"/>
      <c r="R1044" s="986"/>
      <c r="S1044" s="986"/>
      <c r="T1044" s="986"/>
      <c r="U1044" s="986"/>
      <c r="V1044" s="986"/>
      <c r="W1044" s="986"/>
      <c r="X1044" s="986"/>
      <c r="Y1044" s="986"/>
      <c r="Z1044" s="986"/>
      <c r="AA1044" s="986"/>
      <c r="AB1044" s="986"/>
      <c r="AC1044" s="986"/>
      <c r="AD1044" s="986"/>
      <c r="AE1044" s="986"/>
      <c r="AF1044" s="986"/>
      <c r="AG1044" s="986"/>
      <c r="AH1044" s="986"/>
      <c r="AI1044" s="986"/>
      <c r="AJ1044" s="986"/>
      <c r="AK1044" s="986"/>
      <c r="AL1044" s="706"/>
    </row>
    <row r="1045" spans="1:38" ht="12.6" customHeight="1">
      <c r="A1045" s="62"/>
      <c r="B1045" s="66"/>
      <c r="C1045" s="13"/>
      <c r="D1045" s="986"/>
      <c r="E1045" s="986"/>
      <c r="F1045" s="986"/>
      <c r="G1045" s="986"/>
      <c r="H1045" s="986"/>
      <c r="I1045" s="986"/>
      <c r="J1045" s="986"/>
      <c r="K1045" s="986"/>
      <c r="L1045" s="986"/>
      <c r="M1045" s="986"/>
      <c r="N1045" s="986"/>
      <c r="O1045" s="986"/>
      <c r="P1045" s="986"/>
      <c r="Q1045" s="986"/>
      <c r="R1045" s="986"/>
      <c r="S1045" s="986"/>
      <c r="T1045" s="986"/>
      <c r="U1045" s="986"/>
      <c r="V1045" s="986"/>
      <c r="W1045" s="986"/>
      <c r="X1045" s="986"/>
      <c r="Y1045" s="986"/>
      <c r="Z1045" s="986"/>
      <c r="AA1045" s="986"/>
      <c r="AB1045" s="986"/>
      <c r="AC1045" s="986"/>
      <c r="AD1045" s="986"/>
      <c r="AE1045" s="986"/>
      <c r="AF1045" s="986"/>
      <c r="AG1045" s="986"/>
      <c r="AH1045" s="986"/>
      <c r="AI1045" s="986"/>
      <c r="AJ1045" s="986"/>
      <c r="AK1045" s="986"/>
    </row>
    <row r="1046" spans="1:38" ht="12.6" customHeight="1">
      <c r="A1046" s="1114" t="s">
        <v>642</v>
      </c>
      <c r="B1046" s="1114"/>
      <c r="C1046" s="13">
        <v>6</v>
      </c>
      <c r="D1046" s="986" t="s">
        <v>1250</v>
      </c>
      <c r="E1046" s="986"/>
      <c r="F1046" s="986"/>
      <c r="G1046" s="986"/>
      <c r="H1046" s="986"/>
      <c r="I1046" s="986"/>
      <c r="J1046" s="986"/>
      <c r="K1046" s="986"/>
      <c r="L1046" s="986"/>
      <c r="M1046" s="986"/>
      <c r="N1046" s="986"/>
      <c r="O1046" s="986"/>
      <c r="P1046" s="986"/>
      <c r="Q1046" s="986"/>
      <c r="R1046" s="986"/>
      <c r="S1046" s="986"/>
      <c r="T1046" s="986"/>
      <c r="U1046" s="986"/>
      <c r="V1046" s="986"/>
      <c r="W1046" s="986"/>
      <c r="X1046" s="986"/>
      <c r="Y1046" s="986"/>
      <c r="Z1046" s="986"/>
      <c r="AA1046" s="986"/>
      <c r="AB1046" s="986"/>
      <c r="AC1046" s="986"/>
      <c r="AD1046" s="986"/>
      <c r="AE1046" s="986"/>
      <c r="AF1046" s="986"/>
      <c r="AG1046" s="986"/>
      <c r="AH1046" s="986"/>
      <c r="AI1046" s="986"/>
      <c r="AJ1046" s="986"/>
      <c r="AK1046" s="986"/>
    </row>
    <row r="1047" spans="1:38" ht="12.6" customHeight="1">
      <c r="A1047" s="62"/>
      <c r="B1047" s="327"/>
      <c r="C1047" s="13"/>
      <c r="D1047" s="986"/>
      <c r="E1047" s="986"/>
      <c r="F1047" s="986"/>
      <c r="G1047" s="986"/>
      <c r="H1047" s="986"/>
      <c r="I1047" s="986"/>
      <c r="J1047" s="986"/>
      <c r="K1047" s="986"/>
      <c r="L1047" s="986"/>
      <c r="M1047" s="986"/>
      <c r="N1047" s="986"/>
      <c r="O1047" s="986"/>
      <c r="P1047" s="986"/>
      <c r="Q1047" s="986"/>
      <c r="R1047" s="986"/>
      <c r="S1047" s="986"/>
      <c r="T1047" s="986"/>
      <c r="U1047" s="986"/>
      <c r="V1047" s="986"/>
      <c r="W1047" s="986"/>
      <c r="X1047" s="986"/>
      <c r="Y1047" s="986"/>
      <c r="Z1047" s="986"/>
      <c r="AA1047" s="986"/>
      <c r="AB1047" s="986"/>
      <c r="AC1047" s="986"/>
      <c r="AD1047" s="986"/>
      <c r="AE1047" s="986"/>
      <c r="AF1047" s="986"/>
      <c r="AG1047" s="986"/>
      <c r="AH1047" s="986"/>
      <c r="AI1047" s="986"/>
      <c r="AJ1047" s="986"/>
      <c r="AK1047" s="986"/>
    </row>
    <row r="1048" spans="1:38" ht="12.6" customHeight="1">
      <c r="A1048" s="62"/>
      <c r="B1048" s="66"/>
      <c r="C1048" s="13"/>
      <c r="D1048" s="986"/>
      <c r="E1048" s="986"/>
      <c r="F1048" s="986"/>
      <c r="G1048" s="986"/>
      <c r="H1048" s="986"/>
      <c r="I1048" s="986"/>
      <c r="J1048" s="986"/>
      <c r="K1048" s="986"/>
      <c r="L1048" s="986"/>
      <c r="M1048" s="986"/>
      <c r="N1048" s="986"/>
      <c r="O1048" s="986"/>
      <c r="P1048" s="986"/>
      <c r="Q1048" s="986"/>
      <c r="R1048" s="986"/>
      <c r="S1048" s="986"/>
      <c r="T1048" s="986"/>
      <c r="U1048" s="986"/>
      <c r="V1048" s="986"/>
      <c r="W1048" s="986"/>
      <c r="X1048" s="986"/>
      <c r="Y1048" s="986"/>
      <c r="Z1048" s="986"/>
      <c r="AA1048" s="986"/>
      <c r="AB1048" s="986"/>
      <c r="AC1048" s="986"/>
      <c r="AD1048" s="986"/>
      <c r="AE1048" s="986"/>
      <c r="AF1048" s="986"/>
      <c r="AG1048" s="986"/>
      <c r="AH1048" s="986"/>
      <c r="AI1048" s="986"/>
      <c r="AJ1048" s="986"/>
      <c r="AK1048" s="986"/>
    </row>
    <row r="1049" spans="1:38" ht="12.6" customHeight="1">
      <c r="A1049" s="1114" t="s">
        <v>642</v>
      </c>
      <c r="B1049" s="1114"/>
      <c r="C1049" s="328">
        <v>7</v>
      </c>
      <c r="D1049" s="986" t="s">
        <v>1252</v>
      </c>
      <c r="E1049" s="986"/>
      <c r="F1049" s="986"/>
      <c r="G1049" s="986"/>
      <c r="H1049" s="986"/>
      <c r="I1049" s="986"/>
      <c r="J1049" s="986"/>
      <c r="K1049" s="986"/>
      <c r="L1049" s="986"/>
      <c r="M1049" s="986"/>
      <c r="N1049" s="986"/>
      <c r="O1049" s="986"/>
      <c r="P1049" s="986"/>
      <c r="Q1049" s="986"/>
      <c r="R1049" s="986"/>
      <c r="S1049" s="986"/>
      <c r="T1049" s="986"/>
      <c r="U1049" s="986"/>
      <c r="V1049" s="986"/>
      <c r="W1049" s="986"/>
      <c r="X1049" s="986"/>
      <c r="Y1049" s="986"/>
      <c r="Z1049" s="986"/>
      <c r="AA1049" s="986"/>
      <c r="AB1049" s="986"/>
      <c r="AC1049" s="986"/>
      <c r="AD1049" s="986"/>
      <c r="AE1049" s="986"/>
      <c r="AF1049" s="986"/>
      <c r="AG1049" s="986"/>
      <c r="AH1049" s="986"/>
      <c r="AI1049" s="986"/>
      <c r="AJ1049" s="986"/>
      <c r="AK1049" s="986"/>
      <c r="AL1049" s="32"/>
    </row>
    <row r="1050" spans="1:38" s="706" customFormat="1" ht="12.6" customHeight="1">
      <c r="A1050" s="243"/>
      <c r="B1050" s="243"/>
      <c r="C1050" s="329"/>
      <c r="D1050" s="986"/>
      <c r="E1050" s="986"/>
      <c r="F1050" s="986"/>
      <c r="G1050" s="986"/>
      <c r="H1050" s="986"/>
      <c r="I1050" s="986"/>
      <c r="J1050" s="986"/>
      <c r="K1050" s="986"/>
      <c r="L1050" s="986"/>
      <c r="M1050" s="986"/>
      <c r="N1050" s="986"/>
      <c r="O1050" s="986"/>
      <c r="P1050" s="986"/>
      <c r="Q1050" s="986"/>
      <c r="R1050" s="986"/>
      <c r="S1050" s="986"/>
      <c r="T1050" s="986"/>
      <c r="U1050" s="986"/>
      <c r="V1050" s="986"/>
      <c r="W1050" s="986"/>
      <c r="X1050" s="986"/>
      <c r="Y1050" s="986"/>
      <c r="Z1050" s="986"/>
      <c r="AA1050" s="986"/>
      <c r="AB1050" s="986"/>
      <c r="AC1050" s="986"/>
      <c r="AD1050" s="986"/>
      <c r="AE1050" s="986"/>
      <c r="AF1050" s="986"/>
      <c r="AG1050" s="986"/>
      <c r="AH1050" s="986"/>
      <c r="AI1050" s="986"/>
      <c r="AJ1050" s="986"/>
      <c r="AK1050" s="986"/>
      <c r="AL1050" s="12"/>
    </row>
    <row r="1051" spans="1:38" ht="12.6" customHeight="1">
      <c r="A1051" s="243"/>
      <c r="B1051" s="243"/>
      <c r="C1051" s="329"/>
      <c r="D1051" s="986"/>
      <c r="E1051" s="986"/>
      <c r="F1051" s="986"/>
      <c r="G1051" s="986"/>
      <c r="H1051" s="986"/>
      <c r="I1051" s="986"/>
      <c r="J1051" s="986"/>
      <c r="K1051" s="986"/>
      <c r="L1051" s="986"/>
      <c r="M1051" s="986"/>
      <c r="N1051" s="986"/>
      <c r="O1051" s="986"/>
      <c r="P1051" s="986"/>
      <c r="Q1051" s="986"/>
      <c r="R1051" s="986"/>
      <c r="S1051" s="986"/>
      <c r="T1051" s="986"/>
      <c r="U1051" s="986"/>
      <c r="V1051" s="986"/>
      <c r="W1051" s="986"/>
      <c r="X1051" s="986"/>
      <c r="Y1051" s="986"/>
      <c r="Z1051" s="986"/>
      <c r="AA1051" s="986"/>
      <c r="AB1051" s="986"/>
      <c r="AC1051" s="986"/>
      <c r="AD1051" s="986"/>
      <c r="AE1051" s="986"/>
      <c r="AF1051" s="986"/>
      <c r="AG1051" s="986"/>
      <c r="AH1051" s="986"/>
      <c r="AI1051" s="986"/>
      <c r="AJ1051" s="986"/>
      <c r="AK1051" s="986"/>
    </row>
    <row r="1052" spans="1:38" ht="12.6" customHeight="1">
      <c r="A1052" s="62"/>
      <c r="B1052" s="66"/>
      <c r="C1052" s="328"/>
      <c r="D1052" s="986"/>
      <c r="E1052" s="986"/>
      <c r="F1052" s="986"/>
      <c r="G1052" s="986"/>
      <c r="H1052" s="986"/>
      <c r="I1052" s="986"/>
      <c r="J1052" s="986"/>
      <c r="K1052" s="986"/>
      <c r="L1052" s="986"/>
      <c r="M1052" s="986"/>
      <c r="N1052" s="986"/>
      <c r="O1052" s="986"/>
      <c r="P1052" s="986"/>
      <c r="Q1052" s="986"/>
      <c r="R1052" s="986"/>
      <c r="S1052" s="986"/>
      <c r="T1052" s="986"/>
      <c r="U1052" s="986"/>
      <c r="V1052" s="986"/>
      <c r="W1052" s="986"/>
      <c r="X1052" s="986"/>
      <c r="Y1052" s="986"/>
      <c r="Z1052" s="986"/>
      <c r="AA1052" s="986"/>
      <c r="AB1052" s="986"/>
      <c r="AC1052" s="986"/>
      <c r="AD1052" s="986"/>
      <c r="AE1052" s="986"/>
      <c r="AF1052" s="986"/>
      <c r="AG1052" s="986"/>
      <c r="AH1052" s="986"/>
      <c r="AI1052" s="986"/>
      <c r="AJ1052" s="986"/>
      <c r="AK1052" s="986"/>
    </row>
    <row r="1053" spans="1:38" ht="12.6" customHeight="1">
      <c r="A1053" s="1114" t="s">
        <v>642</v>
      </c>
      <c r="B1053" s="1114"/>
      <c r="C1053" s="328">
        <v>8</v>
      </c>
      <c r="D1053" s="986" t="s">
        <v>1479</v>
      </c>
      <c r="E1053" s="986"/>
      <c r="F1053" s="986"/>
      <c r="G1053" s="986"/>
      <c r="H1053" s="986"/>
      <c r="I1053" s="986"/>
      <c r="J1053" s="986"/>
      <c r="K1053" s="986"/>
      <c r="L1053" s="986"/>
      <c r="M1053" s="986"/>
      <c r="N1053" s="986"/>
      <c r="O1053" s="986"/>
      <c r="P1053" s="986"/>
      <c r="Q1053" s="986"/>
      <c r="R1053" s="986"/>
      <c r="S1053" s="986"/>
      <c r="T1053" s="986"/>
      <c r="U1053" s="986"/>
      <c r="V1053" s="986"/>
      <c r="W1053" s="986"/>
      <c r="X1053" s="986"/>
      <c r="Y1053" s="986"/>
      <c r="Z1053" s="986"/>
      <c r="AA1053" s="986"/>
      <c r="AB1053" s="986"/>
      <c r="AC1053" s="986"/>
      <c r="AD1053" s="986"/>
      <c r="AE1053" s="986"/>
      <c r="AF1053" s="986"/>
      <c r="AG1053" s="986"/>
      <c r="AH1053" s="986"/>
      <c r="AI1053" s="986"/>
      <c r="AJ1053" s="986"/>
      <c r="AK1053" s="986"/>
    </row>
    <row r="1054" spans="1:38" ht="12.6" customHeight="1">
      <c r="A1054" s="243"/>
      <c r="B1054" s="243"/>
      <c r="C1054" s="328"/>
      <c r="D1054" s="986"/>
      <c r="E1054" s="986"/>
      <c r="F1054" s="986"/>
      <c r="G1054" s="986"/>
      <c r="H1054" s="986"/>
      <c r="I1054" s="986"/>
      <c r="J1054" s="986"/>
      <c r="K1054" s="986"/>
      <c r="L1054" s="986"/>
      <c r="M1054" s="986"/>
      <c r="N1054" s="986"/>
      <c r="O1054" s="986"/>
      <c r="P1054" s="986"/>
      <c r="Q1054" s="986"/>
      <c r="R1054" s="986"/>
      <c r="S1054" s="986"/>
      <c r="T1054" s="986"/>
      <c r="U1054" s="986"/>
      <c r="V1054" s="986"/>
      <c r="W1054" s="986"/>
      <c r="X1054" s="986"/>
      <c r="Y1054" s="986"/>
      <c r="Z1054" s="986"/>
      <c r="AA1054" s="986"/>
      <c r="AB1054" s="986"/>
      <c r="AC1054" s="986"/>
      <c r="AD1054" s="986"/>
      <c r="AE1054" s="986"/>
      <c r="AF1054" s="986"/>
      <c r="AG1054" s="986"/>
      <c r="AH1054" s="986"/>
      <c r="AI1054" s="986"/>
      <c r="AJ1054" s="986"/>
      <c r="AK1054" s="986"/>
    </row>
    <row r="1055" spans="1:38" ht="12.6" customHeight="1">
      <c r="A1055" s="243"/>
      <c r="B1055" s="243"/>
      <c r="C1055" s="328"/>
      <c r="D1055" s="986"/>
      <c r="E1055" s="986"/>
      <c r="F1055" s="986"/>
      <c r="G1055" s="986"/>
      <c r="H1055" s="986"/>
      <c r="I1055" s="986"/>
      <c r="J1055" s="986"/>
      <c r="K1055" s="986"/>
      <c r="L1055" s="986"/>
      <c r="M1055" s="986"/>
      <c r="N1055" s="986"/>
      <c r="O1055" s="986"/>
      <c r="P1055" s="986"/>
      <c r="Q1055" s="986"/>
      <c r="R1055" s="986"/>
      <c r="S1055" s="986"/>
      <c r="T1055" s="986"/>
      <c r="U1055" s="986"/>
      <c r="V1055" s="986"/>
      <c r="W1055" s="986"/>
      <c r="X1055" s="986"/>
      <c r="Y1055" s="986"/>
      <c r="Z1055" s="986"/>
      <c r="AA1055" s="986"/>
      <c r="AB1055" s="986"/>
      <c r="AC1055" s="986"/>
      <c r="AD1055" s="986"/>
      <c r="AE1055" s="986"/>
      <c r="AF1055" s="986"/>
      <c r="AG1055" s="986"/>
      <c r="AH1055" s="986"/>
      <c r="AI1055" s="986"/>
      <c r="AJ1055" s="986"/>
      <c r="AK1055" s="986"/>
      <c r="AL1055" s="706"/>
    </row>
    <row r="1056" spans="1:38" ht="15" customHeight="1">
      <c r="A1056" s="62"/>
      <c r="B1056" s="66"/>
      <c r="C1056" s="328"/>
      <c r="D1056" s="986"/>
      <c r="E1056" s="986"/>
      <c r="F1056" s="986"/>
      <c r="G1056" s="986"/>
      <c r="H1056" s="986"/>
      <c r="I1056" s="986"/>
      <c r="J1056" s="986"/>
      <c r="K1056" s="986"/>
      <c r="L1056" s="986"/>
      <c r="M1056" s="986"/>
      <c r="N1056" s="986"/>
      <c r="O1056" s="986"/>
      <c r="P1056" s="986"/>
      <c r="Q1056" s="986"/>
      <c r="R1056" s="986"/>
      <c r="S1056" s="986"/>
      <c r="T1056" s="986"/>
      <c r="U1056" s="986"/>
      <c r="V1056" s="986"/>
      <c r="W1056" s="986"/>
      <c r="X1056" s="986"/>
      <c r="Y1056" s="986"/>
      <c r="Z1056" s="986"/>
      <c r="AA1056" s="986"/>
      <c r="AB1056" s="986"/>
      <c r="AC1056" s="986"/>
      <c r="AD1056" s="986"/>
      <c r="AE1056" s="986"/>
      <c r="AF1056" s="986"/>
      <c r="AG1056" s="986"/>
      <c r="AH1056" s="986"/>
      <c r="AI1056" s="986"/>
      <c r="AJ1056" s="986"/>
      <c r="AK1056" s="986"/>
    </row>
    <row r="1057" spans="1:37" ht="15" customHeight="1">
      <c r="A1057" s="1114" t="s">
        <v>642</v>
      </c>
      <c r="B1057" s="1114"/>
      <c r="C1057" s="328">
        <v>9</v>
      </c>
      <c r="D1057" s="986" t="s">
        <v>1251</v>
      </c>
      <c r="E1057" s="986"/>
      <c r="F1057" s="986"/>
      <c r="G1057" s="986"/>
      <c r="H1057" s="986"/>
      <c r="I1057" s="986"/>
      <c r="J1057" s="986"/>
      <c r="K1057" s="986"/>
      <c r="L1057" s="986"/>
      <c r="M1057" s="986"/>
      <c r="N1057" s="986"/>
      <c r="O1057" s="986"/>
      <c r="P1057" s="986"/>
      <c r="Q1057" s="986"/>
      <c r="R1057" s="986"/>
      <c r="S1057" s="986"/>
      <c r="T1057" s="986"/>
      <c r="U1057" s="986"/>
      <c r="V1057" s="986"/>
      <c r="W1057" s="986"/>
      <c r="X1057" s="986"/>
      <c r="Y1057" s="986"/>
      <c r="Z1057" s="986"/>
      <c r="AA1057" s="986"/>
      <c r="AB1057" s="986"/>
      <c r="AC1057" s="986"/>
      <c r="AD1057" s="986"/>
      <c r="AE1057" s="986"/>
      <c r="AF1057" s="986"/>
      <c r="AG1057" s="986"/>
      <c r="AH1057" s="986"/>
      <c r="AI1057" s="986"/>
      <c r="AJ1057" s="986"/>
      <c r="AK1057" s="986"/>
    </row>
    <row r="1058" spans="1:37" ht="15" customHeight="1">
      <c r="A1058" s="62"/>
      <c r="B1058" s="66"/>
      <c r="C1058" s="328"/>
      <c r="D1058" s="986"/>
      <c r="E1058" s="986"/>
      <c r="F1058" s="986"/>
      <c r="G1058" s="986"/>
      <c r="H1058" s="986"/>
      <c r="I1058" s="986"/>
      <c r="J1058" s="986"/>
      <c r="K1058" s="986"/>
      <c r="L1058" s="986"/>
      <c r="M1058" s="986"/>
      <c r="N1058" s="986"/>
      <c r="O1058" s="986"/>
      <c r="P1058" s="986"/>
      <c r="Q1058" s="986"/>
      <c r="R1058" s="986"/>
      <c r="S1058" s="986"/>
      <c r="T1058" s="986"/>
      <c r="U1058" s="986"/>
      <c r="V1058" s="986"/>
      <c r="W1058" s="986"/>
      <c r="X1058" s="986"/>
      <c r="Y1058" s="986"/>
      <c r="Z1058" s="986"/>
      <c r="AA1058" s="986"/>
      <c r="AB1058" s="986"/>
      <c r="AC1058" s="986"/>
      <c r="AD1058" s="986"/>
      <c r="AE1058" s="986"/>
      <c r="AF1058" s="986"/>
      <c r="AG1058" s="986"/>
      <c r="AH1058" s="986"/>
      <c r="AI1058" s="986"/>
      <c r="AJ1058" s="986"/>
      <c r="AK1058" s="986"/>
    </row>
    <row r="1059" spans="1:37" ht="15" hidden="1" customHeight="1">
      <c r="D1059" s="986"/>
      <c r="E1059" s="986"/>
      <c r="F1059" s="986"/>
      <c r="G1059" s="986"/>
      <c r="H1059" s="986"/>
      <c r="I1059" s="986"/>
      <c r="J1059" s="986"/>
      <c r="K1059" s="986"/>
      <c r="L1059" s="986"/>
      <c r="M1059" s="986"/>
      <c r="N1059" s="986"/>
      <c r="O1059" s="986"/>
      <c r="P1059" s="986"/>
      <c r="Q1059" s="986"/>
      <c r="R1059" s="986"/>
      <c r="S1059" s="986"/>
      <c r="T1059" s="986"/>
      <c r="U1059" s="986"/>
      <c r="V1059" s="986"/>
      <c r="W1059" s="986"/>
      <c r="X1059" s="986"/>
      <c r="Y1059" s="986"/>
      <c r="Z1059" s="986"/>
      <c r="AA1059" s="986"/>
      <c r="AB1059" s="986"/>
      <c r="AC1059" s="986"/>
      <c r="AD1059" s="986"/>
      <c r="AE1059" s="986"/>
      <c r="AF1059" s="986"/>
      <c r="AG1059" s="986"/>
      <c r="AH1059" s="986"/>
      <c r="AI1059" s="986"/>
      <c r="AJ1059" s="986"/>
      <c r="AK1059" s="986"/>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HJ4Urzu4pyMif1ZXXfUpr3SaHLgoioKfgxLsrIxDkAndjqXGPjWfGkeFs4SE/MgkE/GLlJ7vtrNIy3QMcXerLQ==" saltValue="esDMhG/NzcLhtSn8x6GOb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M27:Q27"/>
    <mergeCell ref="BA592:BE592"/>
    <mergeCell ref="BA594:BE594"/>
    <mergeCell ref="BA621:BE621"/>
    <mergeCell ref="BA619:BE619"/>
    <mergeCell ref="Z667:AK667"/>
    <mergeCell ref="Z658:AK658"/>
    <mergeCell ref="BA618:BE618"/>
    <mergeCell ref="BA623:BE623"/>
    <mergeCell ref="G658:R658"/>
    <mergeCell ref="BA620:BE620"/>
    <mergeCell ref="H655:R655"/>
    <mergeCell ref="V628:AA628"/>
    <mergeCell ref="G645:R645"/>
    <mergeCell ref="G643:R643"/>
    <mergeCell ref="V629:AA629"/>
    <mergeCell ref="C629:O629"/>
    <mergeCell ref="H663:R663"/>
    <mergeCell ref="Z650:AK650"/>
    <mergeCell ref="N648:O648"/>
    <mergeCell ref="Z651:AK651"/>
    <mergeCell ref="G646:L646"/>
    <mergeCell ref="Z666:AK666"/>
    <mergeCell ref="Z646:AE646"/>
    <mergeCell ref="AA647:AK647"/>
    <mergeCell ref="G666:R666"/>
    <mergeCell ref="AT831:AY831"/>
    <mergeCell ref="AV824:AY824"/>
    <mergeCell ref="AC803:AF804"/>
    <mergeCell ref="Z796:AE796"/>
    <mergeCell ref="AD710:AH710"/>
    <mergeCell ref="AQ881:AR881"/>
    <mergeCell ref="AQ883:AS883"/>
    <mergeCell ref="P796:Y796"/>
    <mergeCell ref="AI712:AK712"/>
    <mergeCell ref="P709:T709"/>
    <mergeCell ref="C817:AJ817"/>
    <mergeCell ref="E863:AB863"/>
    <mergeCell ref="W829:AC829"/>
    <mergeCell ref="W825:AC825"/>
    <mergeCell ref="W843:AC843"/>
    <mergeCell ref="W857:AC857"/>
    <mergeCell ref="AA679:AK679"/>
    <mergeCell ref="Y705:AC708"/>
    <mergeCell ref="AD705:AH708"/>
    <mergeCell ref="Y718:AC718"/>
    <mergeCell ref="AI709:AK709"/>
    <mergeCell ref="AI713:AK713"/>
    <mergeCell ref="N680:O680"/>
    <mergeCell ref="AE693:AF693"/>
    <mergeCell ref="P705:T708"/>
    <mergeCell ref="A700:AL701"/>
    <mergeCell ref="AD719:AH719"/>
    <mergeCell ref="AD730:AH730"/>
    <mergeCell ref="AD724:AH724"/>
    <mergeCell ref="R696:T696"/>
    <mergeCell ref="G709:J709"/>
    <mergeCell ref="W694:AK694"/>
    <mergeCell ref="A1053:B1053"/>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G674:R674"/>
    <mergeCell ref="D1019:AK1024"/>
    <mergeCell ref="D1025:AK1030"/>
    <mergeCell ref="D1031:AK1037"/>
    <mergeCell ref="D1038:AK1040"/>
    <mergeCell ref="D1041:AK1045"/>
    <mergeCell ref="D1046:AK1048"/>
    <mergeCell ref="G677:R677"/>
    <mergeCell ref="G711:J711"/>
    <mergeCell ref="W697:AK697"/>
    <mergeCell ref="M803:P804"/>
    <mergeCell ref="Q803:T804"/>
    <mergeCell ref="B715:F715"/>
    <mergeCell ref="K722:O722"/>
    <mergeCell ref="G730:J730"/>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0:J720"/>
    <mergeCell ref="K720:O72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G722:J722"/>
    <mergeCell ref="T774:X774"/>
    <mergeCell ref="Y774:AC774"/>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O773:S773"/>
    <mergeCell ref="Y773:AC773"/>
    <mergeCell ref="P721:T721"/>
    <mergeCell ref="U717:X717"/>
    <mergeCell ref="B713:F713"/>
    <mergeCell ref="AB892:AE892"/>
    <mergeCell ref="J773:N773"/>
    <mergeCell ref="G721:J721"/>
    <mergeCell ref="G715:J715"/>
    <mergeCell ref="AD718:AH718"/>
    <mergeCell ref="Y721:AC721"/>
    <mergeCell ref="U720:X720"/>
    <mergeCell ref="BF633:BJ633"/>
    <mergeCell ref="BK618:BO618"/>
    <mergeCell ref="BF628:BJ628"/>
    <mergeCell ref="BF618:BJ618"/>
    <mergeCell ref="BF621:BJ621"/>
    <mergeCell ref="BK621:BO621"/>
    <mergeCell ref="G644:R644"/>
    <mergeCell ref="G668:R668"/>
    <mergeCell ref="N640:O640"/>
    <mergeCell ref="G667:R667"/>
    <mergeCell ref="BF625:BJ625"/>
    <mergeCell ref="BP624:BT624"/>
    <mergeCell ref="BK623:BO623"/>
    <mergeCell ref="AI678:AK678"/>
    <mergeCell ref="P646:R646"/>
    <mergeCell ref="BF635:BJ635"/>
    <mergeCell ref="BK635:BO635"/>
    <mergeCell ref="BP635:BT635"/>
    <mergeCell ref="G654:L654"/>
    <mergeCell ref="G650:R650"/>
    <mergeCell ref="Z654:AE654"/>
    <mergeCell ref="AG656:AH656"/>
    <mergeCell ref="AI654:AK654"/>
    <mergeCell ref="G675:R675"/>
    <mergeCell ref="Z677:AK677"/>
    <mergeCell ref="Z676:AK676"/>
    <mergeCell ref="Z675:AK675"/>
    <mergeCell ref="BP621:BT621"/>
    <mergeCell ref="BK620:BO620"/>
    <mergeCell ref="BP620:BT620"/>
    <mergeCell ref="BK619:BO619"/>
    <mergeCell ref="BP619:BT619"/>
    <mergeCell ref="BZ625:CD625"/>
    <mergeCell ref="BZ624:CD624"/>
    <mergeCell ref="BZ626:CD626"/>
    <mergeCell ref="CO613:CS613"/>
    <mergeCell ref="CY613:DC613"/>
    <mergeCell ref="BU631:BY631"/>
    <mergeCell ref="BF631:BJ631"/>
    <mergeCell ref="B632:AF632"/>
    <mergeCell ref="BU620:BY620"/>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BA624:BE624"/>
    <mergeCell ref="BK631:BO631"/>
    <mergeCell ref="BK629:BO629"/>
    <mergeCell ref="BF630:BJ630"/>
    <mergeCell ref="BU630:BY630"/>
    <mergeCell ref="Z645:AK645"/>
    <mergeCell ref="Z643:AK643"/>
    <mergeCell ref="AG632:AK632"/>
    <mergeCell ref="G653:R653"/>
    <mergeCell ref="DD604:DH604"/>
    <mergeCell ref="BP626:BT626"/>
    <mergeCell ref="BU619:BY619"/>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CE604:CI604"/>
    <mergeCell ref="CJ604:CN604"/>
    <mergeCell ref="CE605:CI605"/>
    <mergeCell ref="CJ605:CN605"/>
    <mergeCell ref="CO605:CS605"/>
    <mergeCell ref="CJ607:CN607"/>
    <mergeCell ref="CO607:CS607"/>
    <mergeCell ref="CJ606:CN606"/>
    <mergeCell ref="CO606:CS606"/>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DD613:DH613"/>
    <mergeCell ref="CE601:CI601"/>
    <mergeCell ref="CJ601:CN601"/>
    <mergeCell ref="CO601:CS601"/>
    <mergeCell ref="CT601:CX601"/>
    <mergeCell ref="CO600:CS600"/>
    <mergeCell ref="CT606:CX606"/>
    <mergeCell ref="CY606:DC606"/>
    <mergeCell ref="CE606:CI606"/>
    <mergeCell ref="CT605:CX605"/>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CE603:CI603"/>
    <mergeCell ref="CJ603:CN603"/>
    <mergeCell ref="CO603:CS603"/>
    <mergeCell ref="CT603:CX603"/>
    <mergeCell ref="CY604:DC604"/>
    <mergeCell ref="CO608:CS608"/>
    <mergeCell ref="CT608:CX608"/>
    <mergeCell ref="CE607:CI607"/>
    <mergeCell ref="CY605:DC605"/>
    <mergeCell ref="DD605:DH60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BU626:BY626"/>
    <mergeCell ref="CO588:CS588"/>
    <mergeCell ref="CJ590:CN590"/>
    <mergeCell ref="CO590:CS590"/>
    <mergeCell ref="CE590:CI590"/>
    <mergeCell ref="BU594:BY594"/>
    <mergeCell ref="BF594:BJ594"/>
    <mergeCell ref="BK594:BO594"/>
    <mergeCell ref="BP594:BT594"/>
    <mergeCell ref="BK602:BO602"/>
    <mergeCell ref="BP602:BT602"/>
    <mergeCell ref="BK588:BO588"/>
    <mergeCell ref="BP588:BT588"/>
    <mergeCell ref="BU588:BY588"/>
    <mergeCell ref="BP589:BT589"/>
    <mergeCell ref="BU589:BY589"/>
    <mergeCell ref="BK589:BO589"/>
    <mergeCell ref="A13:AL14"/>
    <mergeCell ref="BP631:BT631"/>
    <mergeCell ref="BU624:BY624"/>
    <mergeCell ref="BP628:BT628"/>
    <mergeCell ref="BU628:BY628"/>
    <mergeCell ref="Q385:U385"/>
    <mergeCell ref="AI384:AJ384"/>
    <mergeCell ref="E363:AH364"/>
    <mergeCell ref="H324:R324"/>
    <mergeCell ref="H327:M327"/>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O159:T159"/>
    <mergeCell ref="O156:AH156"/>
    <mergeCell ref="O157:X157"/>
    <mergeCell ref="O158:R158"/>
    <mergeCell ref="W159:X159"/>
    <mergeCell ref="P204:U204"/>
    <mergeCell ref="Z231:AE231"/>
    <mergeCell ref="A217:AL218"/>
    <mergeCell ref="U242:W242"/>
    <mergeCell ref="M234:AE234"/>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BP623:BT623"/>
    <mergeCell ref="BU632:BY632"/>
    <mergeCell ref="BK625:BO625"/>
    <mergeCell ref="BA625:BE625"/>
    <mergeCell ref="AG680:AH680"/>
    <mergeCell ref="AE684:AF684"/>
    <mergeCell ref="AE685:AF685"/>
    <mergeCell ref="BA626:BE626"/>
    <mergeCell ref="Z660:AK660"/>
    <mergeCell ref="G670:L670"/>
    <mergeCell ref="Z670:AE670"/>
    <mergeCell ref="J696:O696"/>
    <mergeCell ref="G676:R676"/>
    <mergeCell ref="J695:X695"/>
    <mergeCell ref="O750:S753"/>
    <mergeCell ref="Z789:AE789"/>
    <mergeCell ref="Z793:AE793"/>
    <mergeCell ref="Z797:AE797"/>
    <mergeCell ref="Y805:AB805"/>
    <mergeCell ref="AC805:AF805"/>
    <mergeCell ref="G729:J729"/>
    <mergeCell ref="J755:N755"/>
    <mergeCell ref="O755:S755"/>
    <mergeCell ref="T755:X755"/>
    <mergeCell ref="T750:X753"/>
    <mergeCell ref="G734:J734"/>
    <mergeCell ref="U709:X709"/>
    <mergeCell ref="AI715:AK715"/>
    <mergeCell ref="C805:H805"/>
    <mergeCell ref="B734:F734"/>
    <mergeCell ref="K729:O729"/>
    <mergeCell ref="P729:T729"/>
    <mergeCell ref="K725:O725"/>
    <mergeCell ref="G733:J733"/>
    <mergeCell ref="U711:X711"/>
    <mergeCell ref="G725:J725"/>
    <mergeCell ref="G726:J726"/>
    <mergeCell ref="G727:J727"/>
    <mergeCell ref="U723:X723"/>
    <mergeCell ref="J775:N775"/>
    <mergeCell ref="O775:S775"/>
    <mergeCell ref="U805:X805"/>
    <mergeCell ref="U728:X728"/>
    <mergeCell ref="B724:F724"/>
    <mergeCell ref="AI719:AK719"/>
    <mergeCell ref="U716:X716"/>
    <mergeCell ref="J772:N772"/>
    <mergeCell ref="Y803:AB804"/>
    <mergeCell ref="U808:X808"/>
    <mergeCell ref="Y808:AB808"/>
    <mergeCell ref="Q809:T809"/>
    <mergeCell ref="U803:X804"/>
    <mergeCell ref="AC807:AF807"/>
    <mergeCell ref="AC810:AF810"/>
    <mergeCell ref="Y780:AC780"/>
    <mergeCell ref="U809:X809"/>
    <mergeCell ref="Z798:AE798"/>
    <mergeCell ref="O777:S777"/>
    <mergeCell ref="T777:X777"/>
    <mergeCell ref="Y777:AC777"/>
    <mergeCell ref="Y778:AC778"/>
    <mergeCell ref="O778:S778"/>
    <mergeCell ref="T778:X778"/>
    <mergeCell ref="M806:P806"/>
    <mergeCell ref="Q806:T806"/>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AD727:AH727"/>
    <mergeCell ref="T775:X775"/>
    <mergeCell ref="AD731:AH731"/>
    <mergeCell ref="AD733:AH733"/>
    <mergeCell ref="AD725:AH725"/>
    <mergeCell ref="AD729:AH729"/>
    <mergeCell ref="P723:T723"/>
    <mergeCell ref="B721:F721"/>
    <mergeCell ref="W691:AK691"/>
    <mergeCell ref="AD713:AH713"/>
    <mergeCell ref="AD722:AH722"/>
    <mergeCell ref="AD721:AH721"/>
    <mergeCell ref="AD717:AH717"/>
    <mergeCell ref="Y713:AC713"/>
    <mergeCell ref="AG672:AH672"/>
    <mergeCell ref="AA671:AK671"/>
    <mergeCell ref="P718:T718"/>
    <mergeCell ref="U724:X724"/>
    <mergeCell ref="B718:F718"/>
    <mergeCell ref="G723:J723"/>
    <mergeCell ref="B720:F720"/>
    <mergeCell ref="B710:F710"/>
    <mergeCell ref="K705:O708"/>
    <mergeCell ref="B717:F717"/>
    <mergeCell ref="E698:AK698"/>
    <mergeCell ref="Y716:AC716"/>
    <mergeCell ref="B705:F708"/>
    <mergeCell ref="P711:T711"/>
    <mergeCell ref="G710:J710"/>
    <mergeCell ref="B709:F709"/>
    <mergeCell ref="AE690:AI690"/>
    <mergeCell ref="G678:L678"/>
    <mergeCell ref="P678:R678"/>
    <mergeCell ref="B723:F723"/>
    <mergeCell ref="Y717:AC717"/>
    <mergeCell ref="H679:R679"/>
    <mergeCell ref="N672:O672"/>
    <mergeCell ref="P722:T722"/>
    <mergeCell ref="AD974:AK977"/>
    <mergeCell ref="U902:Z902"/>
    <mergeCell ref="U710:X710"/>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I714:AK714"/>
    <mergeCell ref="AI710:AK710"/>
    <mergeCell ref="B714:F714"/>
    <mergeCell ref="K714:O714"/>
    <mergeCell ref="P714:T714"/>
    <mergeCell ref="P726:T726"/>
    <mergeCell ref="G719:J719"/>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AD984:AK987"/>
    <mergeCell ref="J983:Q983"/>
    <mergeCell ref="Z979:AC983"/>
    <mergeCell ref="D957:Y957"/>
    <mergeCell ref="M935:S935"/>
    <mergeCell ref="X999:Y999"/>
    <mergeCell ref="AA988:AB988"/>
    <mergeCell ref="AD952:AK952"/>
    <mergeCell ref="AA978:AB978"/>
    <mergeCell ref="L951:U951"/>
    <mergeCell ref="Y727:AC727"/>
    <mergeCell ref="K728:O728"/>
    <mergeCell ref="G728:J728"/>
    <mergeCell ref="B719:F719"/>
    <mergeCell ref="Y719:AC719"/>
    <mergeCell ref="Z985:AC987"/>
    <mergeCell ref="B946:K946"/>
    <mergeCell ref="AD971:AK973"/>
    <mergeCell ref="D204:M204"/>
    <mergeCell ref="R177:S177"/>
    <mergeCell ref="U231:W231"/>
    <mergeCell ref="I187:AE187"/>
    <mergeCell ref="AC229:AE229"/>
    <mergeCell ref="M233:T233"/>
    <mergeCell ref="M230:AE230"/>
    <mergeCell ref="M228:AE228"/>
    <mergeCell ref="N193:AE194"/>
    <mergeCell ref="AH210:AI210"/>
    <mergeCell ref="D210:M210"/>
    <mergeCell ref="I192:N192"/>
    <mergeCell ref="U906:Z906"/>
    <mergeCell ref="AA931:AG931"/>
    <mergeCell ref="T934:Z934"/>
    <mergeCell ref="M231:R231"/>
    <mergeCell ref="W240:X240"/>
    <mergeCell ref="AE917:AK917"/>
    <mergeCell ref="AA929:AG929"/>
    <mergeCell ref="M923:S923"/>
    <mergeCell ref="AC866:AH866"/>
    <mergeCell ref="Y809:AB809"/>
    <mergeCell ref="AC809:AF809"/>
    <mergeCell ref="M810:P810"/>
    <mergeCell ref="AG809:AJ809"/>
    <mergeCell ref="AA899:AF899"/>
    <mergeCell ref="O772:S772"/>
    <mergeCell ref="T772:X772"/>
    <mergeCell ref="Y772:AC772"/>
    <mergeCell ref="O776:S776"/>
    <mergeCell ref="T776:X776"/>
    <mergeCell ref="Y776:AC776"/>
    <mergeCell ref="J777:N777"/>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I910:T910"/>
    <mergeCell ref="M918:S918"/>
    <mergeCell ref="B949:K949"/>
    <mergeCell ref="B948:K948"/>
    <mergeCell ref="L948:U948"/>
    <mergeCell ref="B950:K950"/>
    <mergeCell ref="L949:U949"/>
    <mergeCell ref="AA969:AB969"/>
    <mergeCell ref="M937:S937"/>
    <mergeCell ref="M920:S920"/>
    <mergeCell ref="M931:S931"/>
    <mergeCell ref="M930:S930"/>
    <mergeCell ref="M921:S921"/>
    <mergeCell ref="AA955:AB955"/>
    <mergeCell ref="V948:AC948"/>
    <mergeCell ref="J919:S919"/>
    <mergeCell ref="AB919:AK919"/>
    <mergeCell ref="AD946:AK946"/>
    <mergeCell ref="AA965:AB965"/>
    <mergeCell ref="V946:AC946"/>
    <mergeCell ref="V950:AC950"/>
    <mergeCell ref="AA935:AG935"/>
    <mergeCell ref="V947:AC947"/>
    <mergeCell ref="AD950:AK950"/>
    <mergeCell ref="AD953:AK953"/>
    <mergeCell ref="AD951:AK951"/>
    <mergeCell ref="AD969:AK970"/>
    <mergeCell ref="D969:Y969"/>
    <mergeCell ref="D970:Y970"/>
    <mergeCell ref="M932:S932"/>
    <mergeCell ref="D959:Y964"/>
    <mergeCell ref="D958:Y958"/>
    <mergeCell ref="D965:Y965"/>
    <mergeCell ref="D966:Y968"/>
    <mergeCell ref="AA974:AB974"/>
    <mergeCell ref="L946:U946"/>
    <mergeCell ref="L947:U947"/>
    <mergeCell ref="V952:AC952"/>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F890:T890"/>
    <mergeCell ref="M856:V856"/>
    <mergeCell ref="U898:Z898"/>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O907:AR907"/>
    <mergeCell ref="AE920:AK920"/>
    <mergeCell ref="AA930:AG930"/>
    <mergeCell ref="AA911:AF911"/>
    <mergeCell ref="U911:Z911"/>
    <mergeCell ref="AA906:AF906"/>
    <mergeCell ref="A885:AL886"/>
    <mergeCell ref="M934:S934"/>
    <mergeCell ref="E869:AB86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C812:L812"/>
    <mergeCell ref="M849:V849"/>
    <mergeCell ref="Q812:T812"/>
    <mergeCell ref="M812:P812"/>
    <mergeCell ref="Q811:T811"/>
    <mergeCell ref="AC811:AF811"/>
    <mergeCell ref="W854:AC854"/>
    <mergeCell ref="W823:AC823"/>
    <mergeCell ref="AG810:AJ810"/>
    <mergeCell ref="Q805:T805"/>
    <mergeCell ref="Z795:AE795"/>
    <mergeCell ref="Z788:AE788"/>
    <mergeCell ref="M809:P809"/>
    <mergeCell ref="Q810:T810"/>
    <mergeCell ref="M805:P805"/>
    <mergeCell ref="C810:H810"/>
    <mergeCell ref="AG807:AJ807"/>
    <mergeCell ref="AG805:AJ805"/>
    <mergeCell ref="W822:AC822"/>
    <mergeCell ref="W827:AC827"/>
    <mergeCell ref="U812:X812"/>
    <mergeCell ref="AG808:AJ808"/>
    <mergeCell ref="Y806:AB806"/>
    <mergeCell ref="C806:H806"/>
    <mergeCell ref="M854:V854"/>
    <mergeCell ref="W847:AC847"/>
    <mergeCell ref="Q807:T807"/>
    <mergeCell ref="U807:X807"/>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755:AC755"/>
    <mergeCell ref="K727:O727"/>
    <mergeCell ref="J750:N753"/>
    <mergeCell ref="U730:X730"/>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U731:X731"/>
    <mergeCell ref="G732:J732"/>
    <mergeCell ref="K726:O726"/>
    <mergeCell ref="Y729:AC729"/>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P710:T710"/>
    <mergeCell ref="AI662:AK662"/>
    <mergeCell ref="Z659:AK659"/>
    <mergeCell ref="Y715:AC715"/>
    <mergeCell ref="P670:R670"/>
    <mergeCell ref="AG664:AH664"/>
    <mergeCell ref="G669:R669"/>
    <mergeCell ref="G660:R660"/>
    <mergeCell ref="Y714:AC714"/>
    <mergeCell ref="AD714:AH714"/>
    <mergeCell ref="AI711:AK711"/>
    <mergeCell ref="H671:R671"/>
    <mergeCell ref="Z661:AK661"/>
    <mergeCell ref="AD716:AH716"/>
    <mergeCell ref="G705:J708"/>
    <mergeCell ref="K709:O709"/>
    <mergeCell ref="AE686:AI686"/>
    <mergeCell ref="AE687:AI687"/>
    <mergeCell ref="AE689:AI689"/>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34:R634"/>
    <mergeCell ref="AA639:AK639"/>
    <mergeCell ref="H639:R639"/>
    <mergeCell ref="G638:L638"/>
    <mergeCell ref="P638:R638"/>
    <mergeCell ref="Z636:AK636"/>
    <mergeCell ref="Z638:AE638"/>
    <mergeCell ref="Z652:AK652"/>
    <mergeCell ref="G635:R635"/>
    <mergeCell ref="Z644:AK644"/>
    <mergeCell ref="AI646:AK646"/>
    <mergeCell ref="Z653:AK653"/>
    <mergeCell ref="H647:R647"/>
    <mergeCell ref="P654:R654"/>
    <mergeCell ref="G652:R652"/>
    <mergeCell ref="G661:R661"/>
    <mergeCell ref="C622:O622"/>
    <mergeCell ref="P622:R622"/>
    <mergeCell ref="C623:O623"/>
    <mergeCell ref="C619:O619"/>
    <mergeCell ref="AG619:AK619"/>
    <mergeCell ref="P623:R623"/>
    <mergeCell ref="H589:R589"/>
    <mergeCell ref="AB615:AF617"/>
    <mergeCell ref="B615:O617"/>
    <mergeCell ref="P615:R617"/>
    <mergeCell ref="V615:AA617"/>
    <mergeCell ref="AG627:AK627"/>
    <mergeCell ref="S627:U627"/>
    <mergeCell ref="AB626:AF626"/>
    <mergeCell ref="C626:O626"/>
    <mergeCell ref="AB624:AF624"/>
    <mergeCell ref="C620:O620"/>
    <mergeCell ref="AG606:AH606"/>
    <mergeCell ref="C621:O621"/>
    <mergeCell ref="AB621:AF621"/>
    <mergeCell ref="Z595:AK595"/>
    <mergeCell ref="P604:R604"/>
    <mergeCell ref="Z603:AK603"/>
    <mergeCell ref="Z604:AE604"/>
    <mergeCell ref="V621:AA621"/>
    <mergeCell ref="S621:U621"/>
    <mergeCell ref="AB619:AF619"/>
    <mergeCell ref="P621:R621"/>
    <mergeCell ref="AB625:AF625"/>
    <mergeCell ref="S625:U625"/>
    <mergeCell ref="N590:O590"/>
    <mergeCell ref="AG620:AK620"/>
    <mergeCell ref="Q490:R491"/>
    <mergeCell ref="AC512:AF512"/>
    <mergeCell ref="B510:H512"/>
    <mergeCell ref="AC500:AF500"/>
    <mergeCell ref="T481:X481"/>
    <mergeCell ref="AD475:AH475"/>
    <mergeCell ref="Q360:AG360"/>
    <mergeCell ref="AG374:AH374"/>
    <mergeCell ref="Q485:AK485"/>
    <mergeCell ref="AC505:AF505"/>
    <mergeCell ref="AH505:AK505"/>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AG436:AJ436"/>
    <mergeCell ref="D452:V452"/>
    <mergeCell ref="W452:Y452"/>
    <mergeCell ref="T474:X474"/>
    <mergeCell ref="Y478:AC478"/>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D453:V453"/>
    <mergeCell ref="AC506:AF506"/>
    <mergeCell ref="AG437:AJ437"/>
    <mergeCell ref="AC442:AF442"/>
    <mergeCell ref="AH502:AK502"/>
    <mergeCell ref="AH508:AK508"/>
    <mergeCell ref="AC509:AF509"/>
    <mergeCell ref="W453:Y453"/>
    <mergeCell ref="T471:AH471"/>
    <mergeCell ref="W459:Y459"/>
    <mergeCell ref="D456:V456"/>
    <mergeCell ref="D464:V464"/>
    <mergeCell ref="AH506:AK506"/>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AA244:AK244"/>
    <mergeCell ref="M242:R242"/>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AI223:AJ223"/>
    <mergeCell ref="AA233:AK233"/>
    <mergeCell ref="Y132:AK132"/>
    <mergeCell ref="D265:H265"/>
    <mergeCell ref="X265:AC265"/>
    <mergeCell ref="AA283:AK283"/>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M256:T256"/>
    <mergeCell ref="W256:X256"/>
    <mergeCell ref="U258:W258"/>
    <mergeCell ref="Z250:AE250"/>
    <mergeCell ref="M259:AE259"/>
    <mergeCell ref="AI178:AK178"/>
    <mergeCell ref="AF204:AG204"/>
    <mergeCell ref="J174:Z174"/>
    <mergeCell ref="M229:T229"/>
    <mergeCell ref="A277:AL278"/>
    <mergeCell ref="D207:M207"/>
    <mergeCell ref="Z242:AE242"/>
    <mergeCell ref="M249:AE249"/>
    <mergeCell ref="L270:AD270"/>
    <mergeCell ref="R394:S394"/>
    <mergeCell ref="D428:AF428"/>
    <mergeCell ref="H294:M294"/>
    <mergeCell ref="H295:M295"/>
    <mergeCell ref="H296:R296"/>
    <mergeCell ref="H304:R304"/>
    <mergeCell ref="AA296:AK296"/>
    <mergeCell ref="H309:R309"/>
    <mergeCell ref="H310:M310"/>
    <mergeCell ref="AA295:AF295"/>
    <mergeCell ref="AA252:AK252"/>
    <mergeCell ref="M255:AE255"/>
    <mergeCell ref="M257:AE257"/>
    <mergeCell ref="AA260:AK260"/>
    <mergeCell ref="M250:R250"/>
    <mergeCell ref="M254:AE254"/>
    <mergeCell ref="Z258:AE258"/>
    <mergeCell ref="AC256:AE256"/>
    <mergeCell ref="M258:R258"/>
    <mergeCell ref="T273:V273"/>
    <mergeCell ref="P286:R286"/>
    <mergeCell ref="L269:AJ269"/>
    <mergeCell ref="U250:W250"/>
    <mergeCell ref="AG424:AJ424"/>
    <mergeCell ref="H335:M335"/>
    <mergeCell ref="H336:R336"/>
    <mergeCell ref="AG375:AH375"/>
    <mergeCell ref="M350:N350"/>
    <mergeCell ref="C124:K124"/>
    <mergeCell ref="A12:AL12"/>
    <mergeCell ref="G122:H122"/>
    <mergeCell ref="L122:N122"/>
    <mergeCell ref="Y129:AK129"/>
    <mergeCell ref="M252:T252"/>
    <mergeCell ref="M251:AE251"/>
    <mergeCell ref="M26:Q26"/>
    <mergeCell ref="AF246:AK246"/>
    <mergeCell ref="H16:AJ16"/>
    <mergeCell ref="A21:AL21"/>
    <mergeCell ref="Q493:AK493"/>
    <mergeCell ref="B507:H509"/>
    <mergeCell ref="AD482:AH482"/>
    <mergeCell ref="AD481:AH481"/>
    <mergeCell ref="Y481:AC481"/>
    <mergeCell ref="Y482:AC482"/>
    <mergeCell ref="Q487:AK487"/>
    <mergeCell ref="T482:X482"/>
    <mergeCell ref="Y483:AC483"/>
    <mergeCell ref="AH499:AK499"/>
    <mergeCell ref="H323:R323"/>
    <mergeCell ref="H333:R333"/>
    <mergeCell ref="H330:R330"/>
    <mergeCell ref="N366:Q366"/>
    <mergeCell ref="N365:Q365"/>
    <mergeCell ref="M353:N353"/>
    <mergeCell ref="AF254:AK254"/>
    <mergeCell ref="M248:T248"/>
    <mergeCell ref="F150:T150"/>
    <mergeCell ref="AH509:AK509"/>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O525:AA525"/>
    <mergeCell ref="AC519:AF519"/>
    <mergeCell ref="AC516:AF516"/>
    <mergeCell ref="AC514:AF514"/>
    <mergeCell ref="AH513:AK513"/>
    <mergeCell ref="AH523:AK523"/>
    <mergeCell ref="AC525:AF525"/>
    <mergeCell ref="AC526:AF526"/>
    <mergeCell ref="AH526:AK526"/>
    <mergeCell ref="P550:T550"/>
    <mergeCell ref="AC530:AF530"/>
    <mergeCell ref="AA605:AK605"/>
    <mergeCell ref="AI604:AK604"/>
    <mergeCell ref="G595:R595"/>
    <mergeCell ref="G601:R601"/>
    <mergeCell ref="H605:R605"/>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Z547:AD547"/>
    <mergeCell ref="G560:R560"/>
    <mergeCell ref="G586:R586"/>
    <mergeCell ref="C553:O553"/>
    <mergeCell ref="BF589:BJ589"/>
    <mergeCell ref="AX588:AY588"/>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AT601:AU601"/>
    <mergeCell ref="AV601:AW601"/>
    <mergeCell ref="AR594:AS594"/>
    <mergeCell ref="AT594:AU594"/>
    <mergeCell ref="AV594:AW594"/>
    <mergeCell ref="AR593:AS593"/>
    <mergeCell ref="AT591:AU591"/>
    <mergeCell ref="AV591:AW591"/>
    <mergeCell ref="AV597:AW597"/>
    <mergeCell ref="P580:R580"/>
    <mergeCell ref="Z592:AK592"/>
    <mergeCell ref="AA589:AK589"/>
    <mergeCell ref="AR590:AS590"/>
    <mergeCell ref="AT590:AU590"/>
    <mergeCell ref="AR595:AS595"/>
    <mergeCell ref="AT589:AU589"/>
    <mergeCell ref="AV589:AW589"/>
    <mergeCell ref="Z553:AD553"/>
    <mergeCell ref="Z554:AD554"/>
    <mergeCell ref="Z555:AD555"/>
    <mergeCell ref="Z556:AD556"/>
    <mergeCell ref="AT588:AU588"/>
    <mergeCell ref="AH531:AK531"/>
    <mergeCell ref="AH533:AK533"/>
    <mergeCell ref="AC533:AF533"/>
    <mergeCell ref="AC532:AF532"/>
    <mergeCell ref="BA589:BE589"/>
    <mergeCell ref="AH535:AK535"/>
    <mergeCell ref="AC531:AF531"/>
    <mergeCell ref="AE555:AK555"/>
    <mergeCell ref="Z552:AD552"/>
    <mergeCell ref="Z584:AK584"/>
    <mergeCell ref="AX589:AY589"/>
    <mergeCell ref="AE546:AK546"/>
    <mergeCell ref="Z560:AK560"/>
    <mergeCell ref="AE554:AK554"/>
    <mergeCell ref="G559:R559"/>
    <mergeCell ref="G580:L580"/>
    <mergeCell ref="H573:R573"/>
    <mergeCell ref="P572:R572"/>
    <mergeCell ref="C547:O547"/>
    <mergeCell ref="P548:T548"/>
    <mergeCell ref="P549:T549"/>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AV590:AW590"/>
    <mergeCell ref="BU590:BY590"/>
    <mergeCell ref="BK591:BO591"/>
    <mergeCell ref="BP591:BT591"/>
    <mergeCell ref="BK590:BO590"/>
    <mergeCell ref="BP590:BT590"/>
    <mergeCell ref="BF591:BJ591"/>
    <mergeCell ref="BA590:BE590"/>
    <mergeCell ref="BF588:BJ588"/>
    <mergeCell ref="Z562:AK562"/>
    <mergeCell ref="BF600:BJ600"/>
    <mergeCell ref="BA600:BE600"/>
    <mergeCell ref="BK599:BO599"/>
    <mergeCell ref="BP599:BT599"/>
    <mergeCell ref="BA593:BE593"/>
    <mergeCell ref="BF592:BJ592"/>
    <mergeCell ref="BU599:BY599"/>
    <mergeCell ref="BF598:BJ598"/>
    <mergeCell ref="BK598:BO598"/>
    <mergeCell ref="BP598:BT598"/>
    <mergeCell ref="AT598:AU598"/>
    <mergeCell ref="AV598:AW598"/>
    <mergeCell ref="AX598:AY598"/>
    <mergeCell ref="BA598:BE598"/>
    <mergeCell ref="BU598:BY598"/>
    <mergeCell ref="AT602:AU602"/>
    <mergeCell ref="AV602:AW602"/>
    <mergeCell ref="BU592:BY592"/>
    <mergeCell ref="BU600:BY600"/>
    <mergeCell ref="BF601:BJ601"/>
    <mergeCell ref="BK601:BO601"/>
    <mergeCell ref="BP601:BT601"/>
    <mergeCell ref="BU601:BY601"/>
    <mergeCell ref="AX595:AY595"/>
    <mergeCell ref="BA595:BE595"/>
    <mergeCell ref="AX594:AY594"/>
    <mergeCell ref="BK592:BO592"/>
    <mergeCell ref="BP592:BT592"/>
    <mergeCell ref="BK595:BO595"/>
    <mergeCell ref="BF595:BJ595"/>
    <mergeCell ref="AX597:AY597"/>
    <mergeCell ref="BA597:BE597"/>
    <mergeCell ref="AX603:AY603"/>
    <mergeCell ref="BA603:BE603"/>
    <mergeCell ref="BF603:BJ603"/>
    <mergeCell ref="BK603:BO603"/>
    <mergeCell ref="AR598:AS598"/>
    <mergeCell ref="AT595:AU595"/>
    <mergeCell ref="AV595:AW595"/>
    <mergeCell ref="AT597:AU597"/>
    <mergeCell ref="BF607:BJ607"/>
    <mergeCell ref="BK607:BO607"/>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P605:BT605"/>
    <mergeCell ref="AX601:AY601"/>
    <mergeCell ref="AT606:AU606"/>
    <mergeCell ref="AT604:AU604"/>
    <mergeCell ref="AV604:AW604"/>
    <mergeCell ref="AX604:AY604"/>
    <mergeCell ref="BP597:BT597"/>
    <mergeCell ref="BF596:BJ596"/>
    <mergeCell ref="BK596:BO596"/>
    <mergeCell ref="BP596:BT596"/>
    <mergeCell ref="AT596:AU596"/>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AR606:AS606"/>
    <mergeCell ref="AR602:AS602"/>
    <mergeCell ref="AR601:AS601"/>
    <mergeCell ref="AR600:AS600"/>
    <mergeCell ref="AR599:AS599"/>
    <mergeCell ref="AR597:AS597"/>
    <mergeCell ref="BF602:BJ602"/>
    <mergeCell ref="AT603:AU603"/>
    <mergeCell ref="AR604:AS604"/>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F606:BJ606"/>
    <mergeCell ref="BP607:BT607"/>
    <mergeCell ref="BK605:BO605"/>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P617:BT617"/>
    <mergeCell ref="BZ614:CD614"/>
    <mergeCell ref="BZ617:CD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AR612:AS612"/>
    <mergeCell ref="BK608:BO608"/>
    <mergeCell ref="BP608:BT608"/>
    <mergeCell ref="BA608:BE608"/>
    <mergeCell ref="AR609:AS609"/>
    <mergeCell ref="AR607:AS607"/>
    <mergeCell ref="AX593:AY593"/>
    <mergeCell ref="BK606:BO606"/>
    <mergeCell ref="BP606:BT606"/>
    <mergeCell ref="BA607:BE607"/>
    <mergeCell ref="AT607:AU607"/>
    <mergeCell ref="AV607:AW607"/>
    <mergeCell ref="AX607:AY607"/>
    <mergeCell ref="Y472:AC473"/>
    <mergeCell ref="AG582:AH582"/>
    <mergeCell ref="Q492:AK492"/>
    <mergeCell ref="D424:AF424"/>
    <mergeCell ref="D425:AF425"/>
    <mergeCell ref="D426:AF426"/>
    <mergeCell ref="D427:AF427"/>
    <mergeCell ref="AC510:AF510"/>
    <mergeCell ref="G585:R585"/>
    <mergeCell ref="B557:AD557"/>
    <mergeCell ref="AE545:AK545"/>
    <mergeCell ref="AH534:AK534"/>
    <mergeCell ref="AH528:AK528"/>
    <mergeCell ref="AD477:AH477"/>
    <mergeCell ref="AE548:AK548"/>
    <mergeCell ref="U547:Y547"/>
    <mergeCell ref="U548:Y548"/>
    <mergeCell ref="U549:Y549"/>
    <mergeCell ref="C555:O555"/>
    <mergeCell ref="C556:O556"/>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C628:O628"/>
    <mergeCell ref="Z642:AK642"/>
    <mergeCell ref="AG648:AH648"/>
    <mergeCell ref="AG624:AK624"/>
    <mergeCell ref="P628:R628"/>
    <mergeCell ref="G588:L588"/>
    <mergeCell ref="V623:AA623"/>
    <mergeCell ref="AG640:AH640"/>
    <mergeCell ref="AH510:AK510"/>
    <mergeCell ref="AC527:AF527"/>
    <mergeCell ref="AH514:AK514"/>
    <mergeCell ref="AC523:AF523"/>
    <mergeCell ref="O519:AA519"/>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Z563:AE563"/>
    <mergeCell ref="AI588:AK588"/>
    <mergeCell ref="AA581:AK581"/>
    <mergeCell ref="AG598:AH598"/>
    <mergeCell ref="H597:R597"/>
    <mergeCell ref="P596:R596"/>
    <mergeCell ref="AI596:AK596"/>
    <mergeCell ref="V624:AA624"/>
    <mergeCell ref="G593:R593"/>
    <mergeCell ref="G587:R587"/>
    <mergeCell ref="G571:R571"/>
    <mergeCell ref="N582:O582"/>
    <mergeCell ref="M565:R565"/>
    <mergeCell ref="P619:R619"/>
    <mergeCell ref="A608:AL609"/>
    <mergeCell ref="S619:U619"/>
    <mergeCell ref="AA564:AK564"/>
    <mergeCell ref="AI563:AK563"/>
    <mergeCell ref="D436:AF436"/>
    <mergeCell ref="C548:O548"/>
    <mergeCell ref="Z548:AD548"/>
    <mergeCell ref="Z549:AD549"/>
    <mergeCell ref="Z550:AD550"/>
    <mergeCell ref="Z551:AD551"/>
    <mergeCell ref="AE552:AK552"/>
    <mergeCell ref="C546:O546"/>
    <mergeCell ref="C551:O551"/>
    <mergeCell ref="C552:O552"/>
    <mergeCell ref="AE551:AK551"/>
    <mergeCell ref="P547:T547"/>
    <mergeCell ref="AH517:AK517"/>
    <mergeCell ref="O516:AA516"/>
    <mergeCell ref="B513:H535"/>
    <mergeCell ref="O513:AA513"/>
    <mergeCell ref="AC520:AF520"/>
    <mergeCell ref="B544:O544"/>
    <mergeCell ref="C549:O549"/>
    <mergeCell ref="AC518:AF518"/>
    <mergeCell ref="AH521:AK521"/>
    <mergeCell ref="AC524:AF524"/>
    <mergeCell ref="AH524:AK524"/>
    <mergeCell ref="AC528:AF528"/>
    <mergeCell ref="AH530:AK530"/>
    <mergeCell ref="AH518:AK518"/>
    <mergeCell ref="AE549:AK549"/>
    <mergeCell ref="AE550:AK550"/>
    <mergeCell ref="AH532:AK532"/>
    <mergeCell ref="Z544:AD544"/>
    <mergeCell ref="AE547:AK547"/>
    <mergeCell ref="A537:AL538"/>
    <mergeCell ref="H307:R307"/>
    <mergeCell ref="AG390:AJ390"/>
    <mergeCell ref="AI387:AJ387"/>
    <mergeCell ref="B500:H501"/>
    <mergeCell ref="AH500:AK500"/>
    <mergeCell ref="AA573:AK573"/>
    <mergeCell ref="AG388:AJ388"/>
    <mergeCell ref="AG386:AJ386"/>
    <mergeCell ref="H332:R332"/>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AA334:AF334"/>
    <mergeCell ref="AA335:AF335"/>
    <mergeCell ref="AA336:AK336"/>
    <mergeCell ref="Q488:AK488"/>
    <mergeCell ref="D432:AF432"/>
    <mergeCell ref="D433:AF433"/>
    <mergeCell ref="D434:AF434"/>
    <mergeCell ref="D437:AF437"/>
    <mergeCell ref="D438:AJ439"/>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AF736:AH736"/>
    <mergeCell ref="AG806:AJ806"/>
    <mergeCell ref="Y732:AC732"/>
    <mergeCell ref="T480:X480"/>
    <mergeCell ref="T483:X483"/>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D988:Y988"/>
    <mergeCell ref="D989:Y990"/>
    <mergeCell ref="D991:Y991"/>
    <mergeCell ref="D992:Y995"/>
    <mergeCell ref="D996:Y996"/>
    <mergeCell ref="D997:Y998"/>
    <mergeCell ref="D1000:Y1000"/>
    <mergeCell ref="D1001:Y1002"/>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E557:AK557"/>
    <mergeCell ref="N566:O566"/>
    <mergeCell ref="AG566:AH566"/>
    <mergeCell ref="AH525:AK525"/>
    <mergeCell ref="P563:R563"/>
    <mergeCell ref="Z559:AK559"/>
    <mergeCell ref="AF565:AK565"/>
    <mergeCell ref="Z576:AK576"/>
    <mergeCell ref="AG590:AH590"/>
    <mergeCell ref="Z570:AK570"/>
    <mergeCell ref="Z586:AK586"/>
    <mergeCell ref="Z572:AE572"/>
    <mergeCell ref="Z577:AK577"/>
    <mergeCell ref="Z561:AK561"/>
    <mergeCell ref="AI580:AK580"/>
    <mergeCell ref="Z568:AK568"/>
    <mergeCell ref="Z579:AK579"/>
    <mergeCell ref="Z578:AK578"/>
    <mergeCell ref="V372:W372"/>
    <mergeCell ref="Y359:Z359"/>
    <mergeCell ref="P342:Z342"/>
    <mergeCell ref="P338:AE338"/>
    <mergeCell ref="P339:AE339"/>
    <mergeCell ref="AJ351:AK351"/>
    <mergeCell ref="V377:W377"/>
    <mergeCell ref="P341:AE341"/>
    <mergeCell ref="AC342:AE342"/>
    <mergeCell ref="AC366:AF366"/>
    <mergeCell ref="Q386:U386"/>
    <mergeCell ref="Q388:U388"/>
    <mergeCell ref="D435:AF435"/>
    <mergeCell ref="P344:AE344"/>
    <mergeCell ref="AC365:AF365"/>
    <mergeCell ref="P343:Z343"/>
    <mergeCell ref="N368:AF369"/>
    <mergeCell ref="AG432:AJ432"/>
    <mergeCell ref="AG433:AJ433"/>
    <mergeCell ref="AG434:AJ434"/>
    <mergeCell ref="AF406:AH406"/>
    <mergeCell ref="N373:P373"/>
    <mergeCell ref="AG372:AH372"/>
    <mergeCell ref="Z419:AA419"/>
    <mergeCell ref="P406:R406"/>
    <mergeCell ref="AJ352:AK352"/>
    <mergeCell ref="Q389:U389"/>
    <mergeCell ref="Q416:R416"/>
    <mergeCell ref="M352:N352"/>
    <mergeCell ref="AJ350:AK350"/>
    <mergeCell ref="AC380:AJ380"/>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D457:V457"/>
    <mergeCell ref="Q384:U384"/>
    <mergeCell ref="AG385:AJ385"/>
    <mergeCell ref="N358:O358"/>
    <mergeCell ref="AD372:AE372"/>
    <mergeCell ref="AA285:AK285"/>
    <mergeCell ref="S372:T372"/>
    <mergeCell ref="V271:W271"/>
    <mergeCell ref="AE411:AF411"/>
    <mergeCell ref="S387:U387"/>
    <mergeCell ref="D971:Y971"/>
    <mergeCell ref="D972:Y973"/>
    <mergeCell ref="D974:Y974"/>
    <mergeCell ref="D975:Y977"/>
    <mergeCell ref="D978:Y979"/>
    <mergeCell ref="Z421:AA421"/>
    <mergeCell ref="AD395:AE395"/>
    <mergeCell ref="D429:AF429"/>
    <mergeCell ref="D430:AF430"/>
    <mergeCell ref="D431:AF431"/>
    <mergeCell ref="AD734:AH734"/>
    <mergeCell ref="AB628:AF628"/>
    <mergeCell ref="AG615:AK617"/>
    <mergeCell ref="I387:N387"/>
    <mergeCell ref="H397:AE398"/>
    <mergeCell ref="AC443:AF443"/>
    <mergeCell ref="P908:T908"/>
    <mergeCell ref="AG389:AJ389"/>
    <mergeCell ref="AG435:AJ435"/>
    <mergeCell ref="AG429:AJ429"/>
    <mergeCell ref="AG428:AJ428"/>
    <mergeCell ref="W406:Y406"/>
    <mergeCell ref="Q486:AK486"/>
    <mergeCell ref="Y480:AC480"/>
    <mergeCell ref="A466:AL467"/>
    <mergeCell ref="AC517:AF517"/>
    <mergeCell ref="AE412:AF412"/>
    <mergeCell ref="D455:V455"/>
    <mergeCell ref="P411:Q411"/>
    <mergeCell ref="H331:R331"/>
    <mergeCell ref="A346:AL347"/>
    <mergeCell ref="AI302:AK302"/>
    <mergeCell ref="N367:Q367"/>
    <mergeCell ref="W457:Y457"/>
    <mergeCell ref="AD480:AH480"/>
    <mergeCell ref="G459:V459"/>
    <mergeCell ref="M238:AE238"/>
    <mergeCell ref="M239:AE239"/>
    <mergeCell ref="M246:AE246"/>
    <mergeCell ref="M247:AE247"/>
    <mergeCell ref="H284:R284"/>
    <mergeCell ref="H285:R285"/>
    <mergeCell ref="H283:R283"/>
    <mergeCell ref="H282:R282"/>
    <mergeCell ref="AA290:AK290"/>
    <mergeCell ref="AA293:AK293"/>
    <mergeCell ref="AA292:AK292"/>
    <mergeCell ref="AA291:AK291"/>
    <mergeCell ref="H291:R291"/>
    <mergeCell ref="H293:R293"/>
    <mergeCell ref="H290:R290"/>
    <mergeCell ref="H292:R292"/>
    <mergeCell ref="H299:R299"/>
    <mergeCell ref="H286:M286"/>
    <mergeCell ref="L271:S271"/>
    <mergeCell ref="L273:Q273"/>
    <mergeCell ref="AA286:AF286"/>
    <mergeCell ref="AI286:AK286"/>
    <mergeCell ref="H287:M287"/>
    <mergeCell ref="M260:T260"/>
    <mergeCell ref="L274:AD274"/>
    <mergeCell ref="AA327:AF327"/>
    <mergeCell ref="H288:R288"/>
    <mergeCell ref="H308:R308"/>
    <mergeCell ref="M240:T240"/>
    <mergeCell ref="AI334:AK334"/>
    <mergeCell ref="AA333:AK333"/>
    <mergeCell ref="AA330:AK330"/>
    <mergeCell ref="H301:R301"/>
    <mergeCell ref="H298:R298"/>
    <mergeCell ref="H300:R300"/>
    <mergeCell ref="H302:M302"/>
    <mergeCell ref="H303:M303"/>
    <mergeCell ref="AA299:AK299"/>
    <mergeCell ref="AA298:AK298"/>
    <mergeCell ref="AA300:AK300"/>
    <mergeCell ref="AA301:AK301"/>
    <mergeCell ref="AA302:AF302"/>
    <mergeCell ref="AA304:AK304"/>
    <mergeCell ref="AA307:AK307"/>
    <mergeCell ref="AA306:AK306"/>
    <mergeCell ref="AA309:AK309"/>
    <mergeCell ref="AA308:AK308"/>
    <mergeCell ref="AA323:AK323"/>
    <mergeCell ref="H312:R312"/>
    <mergeCell ref="AI310:AK310"/>
    <mergeCell ref="H311:M311"/>
    <mergeCell ref="AI318:AK318"/>
    <mergeCell ref="P310:R310"/>
    <mergeCell ref="H320:R320"/>
    <mergeCell ref="AA322:AK322"/>
    <mergeCell ref="H319:M319"/>
    <mergeCell ref="H314:R314"/>
    <mergeCell ref="H306:R306"/>
    <mergeCell ref="H322:R322"/>
    <mergeCell ref="AA303:AF303"/>
    <mergeCell ref="P334:R334"/>
    <mergeCell ref="AA294:AF294"/>
    <mergeCell ref="AB271:AD271"/>
    <mergeCell ref="AA316:AK316"/>
    <mergeCell ref="AA317:AK317"/>
    <mergeCell ref="AA314:AK314"/>
    <mergeCell ref="AA315:AK315"/>
    <mergeCell ref="AA318:AF318"/>
    <mergeCell ref="AA319:AF319"/>
    <mergeCell ref="AA320:AK320"/>
    <mergeCell ref="AA325:AK325"/>
    <mergeCell ref="AA326:AF326"/>
    <mergeCell ref="AA332:AK332"/>
    <mergeCell ref="AA331:AK331"/>
    <mergeCell ref="H326:M326"/>
    <mergeCell ref="P302:R302"/>
    <mergeCell ref="AA311:AF311"/>
    <mergeCell ref="Y273:AD273"/>
    <mergeCell ref="AI326:AK326"/>
    <mergeCell ref="AA310:AF310"/>
    <mergeCell ref="AA312:AK312"/>
    <mergeCell ref="AA328:AK328"/>
    <mergeCell ref="AA284:AK284"/>
    <mergeCell ref="AA288:AK288"/>
    <mergeCell ref="L272:AD272"/>
    <mergeCell ref="L275:AD275"/>
    <mergeCell ref="AA287:AF287"/>
    <mergeCell ref="AI294:AK294"/>
    <mergeCell ref="H318:M318"/>
  </mergeCells>
  <phoneticPr fontId="0" type="noConversion"/>
  <conditionalFormatting sqref="Z985:AC987 Z979">
    <cfRule type="cellIs" dxfId="126" priority="2" stopIfTrue="1" operator="equal">
      <formula>"Please Enter Amount:"</formula>
    </cfRule>
  </conditionalFormatting>
  <conditionalFormatting sqref="B1012">
    <cfRule type="cellIs" dxfId="125" priority="3" stopIfTrue="1" operator="equal">
      <formula>#N/A</formula>
    </cfRule>
  </conditionalFormatting>
  <conditionalFormatting sqref="AD996:AD998">
    <cfRule type="cellIs" dxfId="124" priority="5" stopIfTrue="1" operator="equal">
      <formula>"#DIV/0!"</formula>
    </cfRule>
  </conditionalFormatting>
  <conditionalFormatting sqref="AG428:AJ428">
    <cfRule type="expression" dxfId="123"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16383" man="1"/>
    <brk id="607" max="16383" man="1"/>
    <brk id="657" max="16383"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zoomScaleNormal="100" zoomScaleSheetLayoutView="100" workbookViewId="0">
      <pane ySplit="2" topLeftCell="A3" activePane="bottomLeft" state="frozen"/>
      <selection pane="bottomLeft" activeCell="J30" sqref="J30"/>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02" t="s">
        <v>672</v>
      </c>
      <c r="G1" s="1603"/>
      <c r="H1" s="1603"/>
      <c r="I1" s="1603"/>
      <c r="J1" s="1603"/>
      <c r="K1" s="1603"/>
      <c r="L1" s="1603"/>
      <c r="M1" s="1603"/>
      <c r="N1" s="1603"/>
      <c r="O1" s="1603"/>
      <c r="P1" s="1603"/>
      <c r="Q1" s="1603"/>
      <c r="R1" s="1604"/>
      <c r="S1" s="172"/>
      <c r="T1" s="171"/>
      <c r="U1" s="173"/>
    </row>
    <row r="2" spans="1:21" s="216" customFormat="1" ht="71.25" customHeight="1">
      <c r="A2" s="215"/>
      <c r="B2" s="216" t="s">
        <v>26</v>
      </c>
      <c r="C2" s="216" t="s">
        <v>406</v>
      </c>
      <c r="D2" s="216" t="s">
        <v>405</v>
      </c>
      <c r="E2" s="216" t="s">
        <v>27</v>
      </c>
      <c r="F2" s="217" t="str">
        <f>Application!B618&amp;Application!C618</f>
        <v>1)Pacific Western Bank</v>
      </c>
      <c r="G2" s="217" t="str">
        <f>Application!B619&amp;Application!C619</f>
        <v>2)City of Santa Rosa</v>
      </c>
      <c r="H2" s="217" t="str">
        <f>Application!B620&amp;Application!C620</f>
        <v>3)County Funds</v>
      </c>
      <c r="I2" s="217" t="str">
        <f>Application!B621&amp;Application!C621</f>
        <v>4)Solar Tax Credit Equity</v>
      </c>
      <c r="J2" s="217" t="str">
        <f>Application!B622&amp;Application!C622</f>
        <v>5)NPLH</v>
      </c>
      <c r="K2" s="217" t="str">
        <f>Application!B623&amp;Application!C623</f>
        <v>6)Other Permanent Soft Debt</v>
      </c>
      <c r="L2" s="217" t="str">
        <f>Application!B624&amp;Application!C624</f>
        <v>7)Developer Note - Danco Communities</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1450000</v>
      </c>
      <c r="C4" s="225">
        <v>1450000</v>
      </c>
      <c r="D4" s="225"/>
      <c r="E4" s="225">
        <v>0</v>
      </c>
      <c r="F4" s="225"/>
      <c r="G4" s="225"/>
      <c r="H4" s="225">
        <f>+C4</f>
        <v>1450000</v>
      </c>
      <c r="I4" s="225"/>
      <c r="J4" s="225"/>
      <c r="K4" s="225"/>
      <c r="L4" s="225"/>
      <c r="M4" s="225"/>
      <c r="N4" s="225"/>
      <c r="O4" s="225"/>
      <c r="P4" s="225"/>
      <c r="Q4" s="225"/>
      <c r="R4" s="916">
        <f>SUM(E4:Q4)</f>
        <v>1450000</v>
      </c>
      <c r="S4" s="226"/>
      <c r="T4" s="226"/>
      <c r="U4" s="221"/>
    </row>
    <row r="5" spans="1:21" s="222" customFormat="1">
      <c r="A5" s="223" t="s">
        <v>31</v>
      </c>
      <c r="B5" s="224">
        <f>SUM(C5+D5)</f>
        <v>50000</v>
      </c>
      <c r="C5" s="225">
        <v>50000</v>
      </c>
      <c r="D5" s="225"/>
      <c r="E5" s="225">
        <v>50000</v>
      </c>
      <c r="F5" s="225"/>
      <c r="G5" s="225"/>
      <c r="H5" s="225"/>
      <c r="I5" s="225"/>
      <c r="J5" s="225"/>
      <c r="K5" s="225"/>
      <c r="L5" s="225"/>
      <c r="M5" s="225"/>
      <c r="N5" s="225"/>
      <c r="O5" s="225"/>
      <c r="P5" s="225"/>
      <c r="Q5" s="225"/>
      <c r="R5" s="916">
        <f>SUM(E5:Q5)</f>
        <v>50000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1500000</v>
      </c>
      <c r="C8" s="224">
        <f t="shared" ref="C8:Q8" si="0">SUM(C4:C7)</f>
        <v>1500000</v>
      </c>
      <c r="D8" s="224">
        <f t="shared" si="0"/>
        <v>0</v>
      </c>
      <c r="E8" s="224">
        <f t="shared" si="0"/>
        <v>50000</v>
      </c>
      <c r="F8" s="224">
        <f t="shared" si="0"/>
        <v>0</v>
      </c>
      <c r="G8" s="224">
        <f t="shared" si="0"/>
        <v>0</v>
      </c>
      <c r="H8" s="224">
        <f t="shared" si="0"/>
        <v>1450000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1500000</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1500000</v>
      </c>
      <c r="C12" s="224">
        <f t="shared" si="2"/>
        <v>1500000</v>
      </c>
      <c r="D12" s="224">
        <f t="shared" si="2"/>
        <v>0</v>
      </c>
      <c r="E12" s="224">
        <f t="shared" si="2"/>
        <v>50000</v>
      </c>
      <c r="F12" s="224">
        <f t="shared" si="2"/>
        <v>0</v>
      </c>
      <c r="G12" s="224">
        <f t="shared" si="2"/>
        <v>0</v>
      </c>
      <c r="H12" s="224">
        <f t="shared" si="2"/>
        <v>1450000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1500000</v>
      </c>
      <c r="S12" s="226"/>
      <c r="T12" s="226"/>
      <c r="U12" s="221"/>
    </row>
    <row r="13" spans="1:21" s="222" customFormat="1">
      <c r="A13" s="466" t="s">
        <v>1001</v>
      </c>
      <c r="B13" s="224">
        <f>SUM(C13+D13)</f>
        <v>100000</v>
      </c>
      <c r="C13" s="225">
        <v>100000</v>
      </c>
      <c r="D13" s="225"/>
      <c r="E13" s="225">
        <f>C13</f>
        <v>100000</v>
      </c>
      <c r="F13" s="225"/>
      <c r="G13" s="225"/>
      <c r="H13" s="225"/>
      <c r="I13" s="225"/>
      <c r="J13" s="225"/>
      <c r="K13" s="225"/>
      <c r="L13" s="225"/>
      <c r="M13" s="225"/>
      <c r="N13" s="225"/>
      <c r="O13" s="225"/>
      <c r="P13" s="225"/>
      <c r="Q13" s="225"/>
      <c r="R13" s="916">
        <f>SUM(E13:Q13)</f>
        <v>100000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1633796</v>
      </c>
      <c r="C28" s="225">
        <v>1633796</v>
      </c>
      <c r="D28" s="225"/>
      <c r="E28" s="225">
        <f>+C28</f>
        <v>1633796</v>
      </c>
      <c r="F28" s="225"/>
      <c r="G28" s="225"/>
      <c r="H28" s="225"/>
      <c r="I28" s="225"/>
      <c r="J28" s="225"/>
      <c r="K28" s="225"/>
      <c r="L28" s="225"/>
      <c r="M28" s="225"/>
      <c r="N28" s="225"/>
      <c r="O28" s="225"/>
      <c r="P28" s="225"/>
      <c r="Q28" s="225"/>
      <c r="R28" s="916">
        <f t="shared" ref="R28:R35" si="7">SUM(E28:Q28)</f>
        <v>1633796</v>
      </c>
      <c r="S28" s="225">
        <f>+R28</f>
        <v>1633796</v>
      </c>
      <c r="T28" s="225"/>
      <c r="U28" s="221"/>
    </row>
    <row r="29" spans="1:21" s="222" customFormat="1">
      <c r="A29" s="223" t="s">
        <v>650</v>
      </c>
      <c r="B29" s="224">
        <f t="shared" si="6"/>
        <v>10249812</v>
      </c>
      <c r="C29" s="225">
        <v>10249812</v>
      </c>
      <c r="D29" s="225"/>
      <c r="E29" s="225">
        <f>C29-G29-H29-I29-J29-F29</f>
        <v>2006276</v>
      </c>
      <c r="F29" s="225">
        <v>5915000</v>
      </c>
      <c r="G29" s="225">
        <v>200000</v>
      </c>
      <c r="H29" s="225">
        <v>50000</v>
      </c>
      <c r="I29" s="225">
        <v>110700</v>
      </c>
      <c r="J29" s="225">
        <f>2730384-762548</f>
        <v>1967836</v>
      </c>
      <c r="K29" s="225"/>
      <c r="L29" s="225"/>
      <c r="M29" s="225"/>
      <c r="N29" s="225"/>
      <c r="O29" s="225"/>
      <c r="P29" s="225"/>
      <c r="Q29" s="225"/>
      <c r="R29" s="916">
        <f t="shared" si="7"/>
        <v>10249812</v>
      </c>
      <c r="S29" s="225">
        <f t="shared" ref="S29:S34" si="8">+R29</f>
        <v>10249812</v>
      </c>
      <c r="T29" s="225"/>
      <c r="U29" s="221"/>
    </row>
    <row r="30" spans="1:21" s="222" customFormat="1">
      <c r="A30" s="223" t="s">
        <v>651</v>
      </c>
      <c r="B30" s="224">
        <f t="shared" si="6"/>
        <v>309905</v>
      </c>
      <c r="C30" s="225">
        <v>309905</v>
      </c>
      <c r="D30" s="225"/>
      <c r="E30" s="225">
        <f t="shared" ref="E30:E35" si="9">+C30</f>
        <v>309905</v>
      </c>
      <c r="F30" s="225"/>
      <c r="G30" s="225"/>
      <c r="H30" s="225"/>
      <c r="I30" s="225"/>
      <c r="J30" s="225"/>
      <c r="K30" s="225"/>
      <c r="L30" s="225"/>
      <c r="M30" s="225"/>
      <c r="N30" s="225"/>
      <c r="O30" s="225"/>
      <c r="P30" s="225"/>
      <c r="Q30" s="225"/>
      <c r="R30" s="916">
        <f t="shared" si="7"/>
        <v>309905</v>
      </c>
      <c r="S30" s="225">
        <f t="shared" si="8"/>
        <v>309905</v>
      </c>
      <c r="T30" s="225"/>
      <c r="U30" s="221"/>
    </row>
    <row r="31" spans="1:21" s="222" customFormat="1">
      <c r="A31" s="223" t="s">
        <v>144</v>
      </c>
      <c r="B31" s="224">
        <f t="shared" si="6"/>
        <v>243870</v>
      </c>
      <c r="C31" s="225">
        <v>243870</v>
      </c>
      <c r="D31" s="225"/>
      <c r="E31" s="225">
        <f t="shared" si="9"/>
        <v>243870</v>
      </c>
      <c r="F31" s="225"/>
      <c r="G31" s="225"/>
      <c r="H31" s="225"/>
      <c r="I31" s="225"/>
      <c r="J31" s="225"/>
      <c r="K31" s="225"/>
      <c r="L31" s="225"/>
      <c r="M31" s="225"/>
      <c r="N31" s="225"/>
      <c r="O31" s="225"/>
      <c r="P31" s="225"/>
      <c r="Q31" s="225"/>
      <c r="R31" s="916">
        <f t="shared" si="7"/>
        <v>243870</v>
      </c>
      <c r="S31" s="225">
        <f t="shared" si="8"/>
        <v>243870</v>
      </c>
      <c r="T31" s="225"/>
      <c r="U31" s="221"/>
    </row>
    <row r="32" spans="1:21" s="222" customFormat="1">
      <c r="A32" s="223" t="s">
        <v>145</v>
      </c>
      <c r="B32" s="224">
        <f t="shared" si="6"/>
        <v>1145235</v>
      </c>
      <c r="C32" s="225">
        <v>1145235</v>
      </c>
      <c r="D32" s="225"/>
      <c r="E32" s="225">
        <f>C32</f>
        <v>1145235</v>
      </c>
      <c r="F32" s="225"/>
      <c r="G32" s="225"/>
      <c r="H32" s="225"/>
      <c r="I32" s="225"/>
      <c r="J32" s="225"/>
      <c r="K32" s="225"/>
      <c r="L32" s="225"/>
      <c r="M32" s="225"/>
      <c r="N32" s="225"/>
      <c r="O32" s="225"/>
      <c r="P32" s="225"/>
      <c r="Q32" s="225"/>
      <c r="R32" s="916">
        <f t="shared" si="7"/>
        <v>1145235</v>
      </c>
      <c r="S32" s="225">
        <f t="shared" si="8"/>
        <v>1145235</v>
      </c>
      <c r="T32" s="225"/>
      <c r="U32" s="221"/>
    </row>
    <row r="33" spans="1:21" s="222" customFormat="1">
      <c r="A33" s="223" t="s">
        <v>146</v>
      </c>
      <c r="B33" s="224">
        <f t="shared" si="6"/>
        <v>0</v>
      </c>
      <c r="C33" s="225"/>
      <c r="D33" s="225"/>
      <c r="E33" s="225">
        <f t="shared" si="9"/>
        <v>0</v>
      </c>
      <c r="F33" s="225"/>
      <c r="G33" s="225"/>
      <c r="H33" s="225"/>
      <c r="I33" s="225"/>
      <c r="J33" s="225"/>
      <c r="K33" s="225"/>
      <c r="L33" s="225"/>
      <c r="M33" s="225"/>
      <c r="N33" s="225"/>
      <c r="O33" s="225"/>
      <c r="P33" s="225"/>
      <c r="Q33" s="225"/>
      <c r="R33" s="916">
        <f t="shared" si="7"/>
        <v>0</v>
      </c>
      <c r="S33" s="225">
        <f t="shared" si="8"/>
        <v>0</v>
      </c>
      <c r="T33" s="225"/>
      <c r="U33" s="221"/>
    </row>
    <row r="34" spans="1:21" s="222" customFormat="1">
      <c r="A34" s="223" t="s">
        <v>147</v>
      </c>
      <c r="B34" s="224">
        <f t="shared" si="6"/>
        <v>179232</v>
      </c>
      <c r="C34" s="225">
        <v>179232</v>
      </c>
      <c r="D34" s="225"/>
      <c r="E34" s="225">
        <f t="shared" si="9"/>
        <v>179232</v>
      </c>
      <c r="F34" s="225"/>
      <c r="G34" s="225"/>
      <c r="H34" s="225"/>
      <c r="I34" s="225"/>
      <c r="J34" s="225"/>
      <c r="K34" s="225"/>
      <c r="L34" s="225"/>
      <c r="M34" s="225"/>
      <c r="N34" s="225"/>
      <c r="O34" s="225"/>
      <c r="P34" s="225"/>
      <c r="Q34" s="225"/>
      <c r="R34" s="916">
        <f t="shared" si="7"/>
        <v>179232</v>
      </c>
      <c r="S34" s="225">
        <f t="shared" si="8"/>
        <v>179232</v>
      </c>
      <c r="T34" s="225"/>
      <c r="U34" s="221"/>
    </row>
    <row r="35" spans="1:21" s="222" customFormat="1">
      <c r="A35" s="956" t="s">
        <v>1757</v>
      </c>
      <c r="B35" s="224">
        <f t="shared" si="6"/>
        <v>56905</v>
      </c>
      <c r="C35" s="225">
        <v>56905</v>
      </c>
      <c r="D35" s="225"/>
      <c r="E35" s="225">
        <f t="shared" si="9"/>
        <v>56905</v>
      </c>
      <c r="F35" s="225"/>
      <c r="G35" s="225"/>
      <c r="H35" s="225"/>
      <c r="I35" s="225"/>
      <c r="J35" s="225"/>
      <c r="K35" s="225"/>
      <c r="L35" s="225"/>
      <c r="M35" s="225"/>
      <c r="N35" s="225"/>
      <c r="O35" s="225"/>
      <c r="P35" s="225"/>
      <c r="Q35" s="225"/>
      <c r="R35" s="916">
        <f t="shared" si="7"/>
        <v>56905</v>
      </c>
      <c r="S35" s="225"/>
      <c r="T35" s="225"/>
      <c r="U35" s="221"/>
    </row>
    <row r="36" spans="1:21" s="222" customFormat="1">
      <c r="A36" s="227" t="s">
        <v>150</v>
      </c>
      <c r="B36" s="224">
        <f t="shared" si="6"/>
        <v>13818755</v>
      </c>
      <c r="C36" s="224">
        <f>SUM(C28:C35)</f>
        <v>13818755</v>
      </c>
      <c r="D36" s="224">
        <f t="shared" ref="D36:Q36" si="10">SUM(D28:D35)</f>
        <v>0</v>
      </c>
      <c r="E36" s="224">
        <f t="shared" si="10"/>
        <v>5575219</v>
      </c>
      <c r="F36" s="224">
        <f t="shared" si="10"/>
        <v>5915000</v>
      </c>
      <c r="G36" s="224">
        <f t="shared" si="10"/>
        <v>200000</v>
      </c>
      <c r="H36" s="224">
        <f t="shared" si="10"/>
        <v>50000</v>
      </c>
      <c r="I36" s="224">
        <f t="shared" si="10"/>
        <v>110700</v>
      </c>
      <c r="J36" s="224">
        <f t="shared" si="10"/>
        <v>1967836</v>
      </c>
      <c r="K36" s="224">
        <f t="shared" si="10"/>
        <v>0</v>
      </c>
      <c r="L36" s="224">
        <f t="shared" si="10"/>
        <v>0</v>
      </c>
      <c r="M36" s="224">
        <f t="shared" si="10"/>
        <v>0</v>
      </c>
      <c r="N36" s="224">
        <f t="shared" si="10"/>
        <v>0</v>
      </c>
      <c r="O36" s="224">
        <f t="shared" si="10"/>
        <v>0</v>
      </c>
      <c r="P36" s="224">
        <f t="shared" si="10"/>
        <v>0</v>
      </c>
      <c r="Q36" s="224">
        <f t="shared" si="10"/>
        <v>0</v>
      </c>
      <c r="R36" s="558">
        <f>SUM(R28:R35)</f>
        <v>13818755</v>
      </c>
      <c r="S36" s="228">
        <f>SUM(S28:S35)</f>
        <v>13761850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535000</v>
      </c>
      <c r="C38" s="225">
        <v>535000</v>
      </c>
      <c r="D38" s="225"/>
      <c r="E38" s="225">
        <v>535000</v>
      </c>
      <c r="F38" s="225"/>
      <c r="G38" s="225"/>
      <c r="H38" s="225"/>
      <c r="I38" s="225"/>
      <c r="J38" s="225"/>
      <c r="K38" s="225"/>
      <c r="L38" s="225"/>
      <c r="M38" s="225"/>
      <c r="N38" s="225"/>
      <c r="O38" s="225"/>
      <c r="P38" s="225"/>
      <c r="Q38" s="225"/>
      <c r="R38" s="916">
        <f>SUM(E38:Q38)</f>
        <v>535000</v>
      </c>
      <c r="S38" s="225">
        <f>+R38</f>
        <v>535000</v>
      </c>
      <c r="T38" s="225"/>
      <c r="U38" s="221"/>
    </row>
    <row r="39" spans="1:21" s="222" customFormat="1">
      <c r="A39" s="223" t="s">
        <v>153</v>
      </c>
      <c r="B39" s="224">
        <f>SUM(C39+D39)</f>
        <v>115000</v>
      </c>
      <c r="C39" s="225">
        <v>115000</v>
      </c>
      <c r="D39" s="225"/>
      <c r="E39" s="955">
        <v>115000</v>
      </c>
      <c r="F39" s="225"/>
      <c r="G39" s="225"/>
      <c r="H39" s="225"/>
      <c r="I39" s="225"/>
      <c r="J39" s="955"/>
      <c r="K39" s="225"/>
      <c r="L39" s="225"/>
      <c r="M39" s="225"/>
      <c r="N39" s="225"/>
      <c r="O39" s="225"/>
      <c r="P39" s="225"/>
      <c r="Q39" s="225"/>
      <c r="R39" s="916">
        <f>SUM(E39:Q39)</f>
        <v>115000</v>
      </c>
      <c r="S39" s="225">
        <f>+R39</f>
        <v>115000</v>
      </c>
      <c r="T39" s="225"/>
      <c r="U39" s="221"/>
    </row>
    <row r="40" spans="1:21" s="222" customFormat="1">
      <c r="A40" s="227" t="s">
        <v>154</v>
      </c>
      <c r="B40" s="224">
        <f>SUM(C40:D40)</f>
        <v>650000</v>
      </c>
      <c r="C40" s="224">
        <f>SUM(C37:C39)</f>
        <v>650000</v>
      </c>
      <c r="D40" s="224">
        <f>SUM(D37:D39)</f>
        <v>0</v>
      </c>
      <c r="E40" s="224">
        <f t="shared" ref="E40:T40" si="11">SUM(E38:E39)</f>
        <v>650000</v>
      </c>
      <c r="F40" s="224">
        <f t="shared" si="11"/>
        <v>0</v>
      </c>
      <c r="G40" s="224">
        <f t="shared" si="11"/>
        <v>0</v>
      </c>
      <c r="H40" s="224">
        <f t="shared" si="11"/>
        <v>0</v>
      </c>
      <c r="I40" s="224">
        <f t="shared" si="11"/>
        <v>0</v>
      </c>
      <c r="J40" s="224">
        <f t="shared" si="11"/>
        <v>0</v>
      </c>
      <c r="K40" s="224">
        <f t="shared" si="11"/>
        <v>0</v>
      </c>
      <c r="L40" s="224">
        <f t="shared" si="11"/>
        <v>0</v>
      </c>
      <c r="M40" s="224">
        <f t="shared" si="11"/>
        <v>0</v>
      </c>
      <c r="N40" s="224">
        <f t="shared" si="11"/>
        <v>0</v>
      </c>
      <c r="O40" s="224">
        <f t="shared" si="11"/>
        <v>0</v>
      </c>
      <c r="P40" s="224">
        <f t="shared" si="11"/>
        <v>0</v>
      </c>
      <c r="Q40" s="224">
        <f t="shared" si="11"/>
        <v>0</v>
      </c>
      <c r="R40" s="558">
        <f>SUM(R38:R39)</f>
        <v>650000</v>
      </c>
      <c r="S40" s="228">
        <f t="shared" si="11"/>
        <v>650000</v>
      </c>
      <c r="T40" s="228">
        <f t="shared" si="11"/>
        <v>0</v>
      </c>
      <c r="U40" s="221"/>
    </row>
    <row r="41" spans="1:21" s="222" customFormat="1">
      <c r="A41" s="227" t="s">
        <v>155</v>
      </c>
      <c r="B41" s="224">
        <f>SUM(C41:D41)</f>
        <v>200000</v>
      </c>
      <c r="C41" s="225">
        <v>200000</v>
      </c>
      <c r="D41" s="225"/>
      <c r="E41" s="225">
        <v>200000</v>
      </c>
      <c r="F41" s="225"/>
      <c r="G41" s="225"/>
      <c r="H41" s="225"/>
      <c r="I41" s="225"/>
      <c r="J41" s="225"/>
      <c r="K41" s="225"/>
      <c r="L41" s="225"/>
      <c r="M41" s="225"/>
      <c r="N41" s="225"/>
      <c r="O41" s="225"/>
      <c r="P41" s="225"/>
      <c r="Q41" s="225"/>
      <c r="R41" s="916">
        <f>SUM(E41:Q41)</f>
        <v>200000</v>
      </c>
      <c r="S41" s="225">
        <f>+R41</f>
        <v>200000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2">SUM(C43+D43)</f>
        <v>493921</v>
      </c>
      <c r="C43" s="225">
        <v>493921</v>
      </c>
      <c r="D43" s="225"/>
      <c r="E43" s="225">
        <f>+C43</f>
        <v>493921</v>
      </c>
      <c r="F43" s="225"/>
      <c r="G43" s="225"/>
      <c r="H43" s="225"/>
      <c r="I43" s="225"/>
      <c r="J43" s="225"/>
      <c r="K43" s="225"/>
      <c r="L43" s="225"/>
      <c r="M43" s="225"/>
      <c r="N43" s="225"/>
      <c r="O43" s="225"/>
      <c r="P43" s="225"/>
      <c r="Q43" s="225"/>
      <c r="R43" s="916">
        <f t="shared" ref="R43:R52" si="13">SUM(E43:Q43)</f>
        <v>493921</v>
      </c>
      <c r="S43" s="225">
        <f>+R43</f>
        <v>493921</v>
      </c>
      <c r="T43" s="225"/>
      <c r="U43" s="221"/>
    </row>
    <row r="44" spans="1:21" s="222" customFormat="1">
      <c r="A44" s="223" t="s">
        <v>158</v>
      </c>
      <c r="B44" s="224">
        <f t="shared" si="12"/>
        <v>117200</v>
      </c>
      <c r="C44" s="225">
        <v>117200</v>
      </c>
      <c r="D44" s="225"/>
      <c r="E44" s="225">
        <f t="shared" ref="E44:E52" si="14">+C44</f>
        <v>117200</v>
      </c>
      <c r="F44" s="225"/>
      <c r="G44" s="225"/>
      <c r="H44" s="225"/>
      <c r="I44" s="225"/>
      <c r="J44" s="225"/>
      <c r="K44" s="225"/>
      <c r="L44" s="225"/>
      <c r="M44" s="225"/>
      <c r="N44" s="225"/>
      <c r="O44" s="225"/>
      <c r="P44" s="225"/>
      <c r="Q44" s="225"/>
      <c r="R44" s="916">
        <f t="shared" si="13"/>
        <v>117200</v>
      </c>
      <c r="S44" s="225">
        <f t="shared" ref="S44:S51" si="15">+R44</f>
        <v>117200</v>
      </c>
      <c r="T44" s="225"/>
      <c r="U44" s="221"/>
    </row>
    <row r="45" spans="1:21" s="222" customFormat="1">
      <c r="A45" s="307" t="s">
        <v>159</v>
      </c>
      <c r="B45" s="224">
        <f t="shared" si="12"/>
        <v>65000</v>
      </c>
      <c r="C45" s="225">
        <v>65000</v>
      </c>
      <c r="D45" s="225"/>
      <c r="E45" s="225">
        <f t="shared" si="14"/>
        <v>65000</v>
      </c>
      <c r="F45" s="225"/>
      <c r="G45" s="225"/>
      <c r="H45" s="225"/>
      <c r="I45" s="225"/>
      <c r="J45" s="225"/>
      <c r="K45" s="225"/>
      <c r="L45" s="225"/>
      <c r="M45" s="225"/>
      <c r="N45" s="225"/>
      <c r="O45" s="225"/>
      <c r="P45" s="225"/>
      <c r="Q45" s="225"/>
      <c r="R45" s="916">
        <f t="shared" si="13"/>
        <v>65000</v>
      </c>
      <c r="S45" s="225">
        <f t="shared" si="15"/>
        <v>65000</v>
      </c>
      <c r="T45" s="225"/>
      <c r="U45" s="221"/>
    </row>
    <row r="46" spans="1:21" s="222" customFormat="1">
      <c r="A46" s="223" t="s">
        <v>160</v>
      </c>
      <c r="B46" s="224">
        <f t="shared" si="12"/>
        <v>0</v>
      </c>
      <c r="C46" s="225"/>
      <c r="D46" s="225"/>
      <c r="E46" s="225">
        <f t="shared" si="14"/>
        <v>0</v>
      </c>
      <c r="F46" s="225"/>
      <c r="G46" s="225"/>
      <c r="H46" s="225"/>
      <c r="I46" s="225"/>
      <c r="J46" s="225"/>
      <c r="K46" s="225"/>
      <c r="L46" s="225"/>
      <c r="M46" s="225"/>
      <c r="N46" s="225"/>
      <c r="O46" s="225"/>
      <c r="P46" s="225"/>
      <c r="Q46" s="225"/>
      <c r="R46" s="916">
        <f t="shared" si="13"/>
        <v>0</v>
      </c>
      <c r="S46" s="225">
        <f t="shared" si="15"/>
        <v>0</v>
      </c>
      <c r="T46" s="225"/>
      <c r="U46" s="221"/>
    </row>
    <row r="47" spans="1:21" s="222" customFormat="1">
      <c r="A47" s="223" t="s">
        <v>62</v>
      </c>
      <c r="B47" s="224">
        <f t="shared" si="12"/>
        <v>161407</v>
      </c>
      <c r="C47" s="225">
        <v>161407</v>
      </c>
      <c r="D47" s="225"/>
      <c r="E47" s="225">
        <f t="shared" si="14"/>
        <v>161407</v>
      </c>
      <c r="F47" s="225"/>
      <c r="G47" s="225"/>
      <c r="H47" s="225"/>
      <c r="I47" s="225"/>
      <c r="J47" s="225"/>
      <c r="K47" s="225"/>
      <c r="L47" s="225"/>
      <c r="M47" s="225"/>
      <c r="N47" s="225"/>
      <c r="O47" s="225"/>
      <c r="P47" s="225"/>
      <c r="Q47" s="225"/>
      <c r="R47" s="916">
        <f t="shared" si="13"/>
        <v>161407</v>
      </c>
      <c r="S47" s="225"/>
      <c r="T47" s="225"/>
      <c r="U47" s="221"/>
    </row>
    <row r="48" spans="1:21" s="222" customFormat="1">
      <c r="A48" s="223" t="s">
        <v>163</v>
      </c>
      <c r="B48" s="224">
        <f t="shared" si="12"/>
        <v>50000</v>
      </c>
      <c r="C48" s="225">
        <v>50000</v>
      </c>
      <c r="D48" s="225"/>
      <c r="E48" s="225">
        <f t="shared" si="14"/>
        <v>50000</v>
      </c>
      <c r="F48" s="225"/>
      <c r="G48" s="225"/>
      <c r="H48" s="225"/>
      <c r="I48" s="225"/>
      <c r="J48" s="225"/>
      <c r="K48" s="225"/>
      <c r="L48" s="225"/>
      <c r="M48" s="225"/>
      <c r="N48" s="225"/>
      <c r="O48" s="225"/>
      <c r="P48" s="225"/>
      <c r="Q48" s="225"/>
      <c r="R48" s="916">
        <f t="shared" si="13"/>
        <v>50000</v>
      </c>
      <c r="S48" s="225">
        <f t="shared" si="15"/>
        <v>50000</v>
      </c>
      <c r="T48" s="225"/>
      <c r="U48" s="221"/>
    </row>
    <row r="49" spans="1:21" s="222" customFormat="1">
      <c r="A49" s="457" t="s">
        <v>161</v>
      </c>
      <c r="B49" s="224">
        <f t="shared" si="12"/>
        <v>29000</v>
      </c>
      <c r="C49" s="225">
        <v>29000</v>
      </c>
      <c r="D49" s="225"/>
      <c r="E49" s="225">
        <f t="shared" si="14"/>
        <v>29000</v>
      </c>
      <c r="F49" s="225"/>
      <c r="G49" s="225"/>
      <c r="H49" s="225"/>
      <c r="I49" s="225"/>
      <c r="J49" s="225"/>
      <c r="K49" s="225"/>
      <c r="L49" s="225"/>
      <c r="M49" s="225"/>
      <c r="N49" s="225"/>
      <c r="O49" s="225"/>
      <c r="P49" s="225"/>
      <c r="Q49" s="225"/>
      <c r="R49" s="916">
        <f t="shared" si="13"/>
        <v>29000</v>
      </c>
      <c r="S49" s="225">
        <f t="shared" si="15"/>
        <v>29000</v>
      </c>
      <c r="T49" s="225"/>
      <c r="U49" s="221"/>
    </row>
    <row r="50" spans="1:21" s="222" customFormat="1">
      <c r="A50" s="223" t="s">
        <v>162</v>
      </c>
      <c r="B50" s="224">
        <f t="shared" si="12"/>
        <v>0</v>
      </c>
      <c r="C50" s="225"/>
      <c r="D50" s="225"/>
      <c r="E50" s="225">
        <f t="shared" si="14"/>
        <v>0</v>
      </c>
      <c r="F50" s="225"/>
      <c r="G50" s="225"/>
      <c r="H50" s="225"/>
      <c r="I50" s="225"/>
      <c r="J50" s="225"/>
      <c r="K50" s="225"/>
      <c r="L50" s="225"/>
      <c r="M50" s="225"/>
      <c r="N50" s="225"/>
      <c r="O50" s="225"/>
      <c r="P50" s="225"/>
      <c r="Q50" s="225"/>
      <c r="R50" s="916">
        <f t="shared" si="13"/>
        <v>0</v>
      </c>
      <c r="S50" s="225">
        <f t="shared" si="15"/>
        <v>0</v>
      </c>
      <c r="T50" s="225"/>
      <c r="U50" s="221"/>
    </row>
    <row r="51" spans="1:21" s="222" customFormat="1">
      <c r="A51" s="956" t="s">
        <v>1731</v>
      </c>
      <c r="B51" s="224">
        <f t="shared" si="12"/>
        <v>20000</v>
      </c>
      <c r="C51" s="225">
        <v>20000</v>
      </c>
      <c r="D51" s="225"/>
      <c r="E51" s="225">
        <f t="shared" si="14"/>
        <v>20000</v>
      </c>
      <c r="F51" s="225"/>
      <c r="G51" s="225"/>
      <c r="H51" s="225"/>
      <c r="I51" s="225"/>
      <c r="J51" s="225"/>
      <c r="K51" s="225"/>
      <c r="L51" s="225"/>
      <c r="M51" s="225"/>
      <c r="N51" s="225"/>
      <c r="O51" s="225"/>
      <c r="P51" s="225"/>
      <c r="Q51" s="225"/>
      <c r="R51" s="916">
        <f t="shared" si="13"/>
        <v>20000</v>
      </c>
      <c r="S51" s="225">
        <f t="shared" si="15"/>
        <v>20000</v>
      </c>
      <c r="T51" s="225"/>
      <c r="U51" s="221"/>
    </row>
    <row r="52" spans="1:21" s="222" customFormat="1">
      <c r="A52" s="230" t="s">
        <v>37</v>
      </c>
      <c r="B52" s="224">
        <f t="shared" si="12"/>
        <v>0</v>
      </c>
      <c r="C52" s="225"/>
      <c r="D52" s="225"/>
      <c r="E52" s="225">
        <f t="shared" si="14"/>
        <v>0</v>
      </c>
      <c r="F52" s="225"/>
      <c r="G52" s="225"/>
      <c r="H52" s="225"/>
      <c r="I52" s="225"/>
      <c r="J52" s="225"/>
      <c r="K52" s="225"/>
      <c r="L52" s="225"/>
      <c r="M52" s="225"/>
      <c r="N52" s="225"/>
      <c r="O52" s="225"/>
      <c r="P52" s="225"/>
      <c r="Q52" s="225"/>
      <c r="R52" s="916">
        <f t="shared" si="13"/>
        <v>0</v>
      </c>
      <c r="S52" s="225"/>
      <c r="T52" s="225"/>
      <c r="U52" s="221"/>
    </row>
    <row r="53" spans="1:21" s="232" customFormat="1">
      <c r="A53" s="227" t="s">
        <v>164</v>
      </c>
      <c r="B53" s="228">
        <f>SUM(C53:D53)</f>
        <v>936528</v>
      </c>
      <c r="C53" s="228">
        <f t="shared" ref="C53:T53" si="16">SUM(C43:C52)</f>
        <v>936528</v>
      </c>
      <c r="D53" s="228">
        <f t="shared" si="16"/>
        <v>0</v>
      </c>
      <c r="E53" s="228">
        <f t="shared" si="16"/>
        <v>936528</v>
      </c>
      <c r="F53" s="228">
        <f t="shared" si="16"/>
        <v>0</v>
      </c>
      <c r="G53" s="228">
        <f t="shared" si="16"/>
        <v>0</v>
      </c>
      <c r="H53" s="228">
        <f t="shared" si="16"/>
        <v>0</v>
      </c>
      <c r="I53" s="228">
        <f t="shared" si="16"/>
        <v>0</v>
      </c>
      <c r="J53" s="228">
        <f t="shared" si="16"/>
        <v>0</v>
      </c>
      <c r="K53" s="228">
        <f t="shared" si="16"/>
        <v>0</v>
      </c>
      <c r="L53" s="228">
        <f t="shared" si="16"/>
        <v>0</v>
      </c>
      <c r="M53" s="228">
        <f t="shared" si="16"/>
        <v>0</v>
      </c>
      <c r="N53" s="228">
        <f t="shared" si="16"/>
        <v>0</v>
      </c>
      <c r="O53" s="228">
        <f t="shared" si="16"/>
        <v>0</v>
      </c>
      <c r="P53" s="228">
        <f t="shared" si="16"/>
        <v>0</v>
      </c>
      <c r="Q53" s="228">
        <f t="shared" si="16"/>
        <v>0</v>
      </c>
      <c r="R53" s="558">
        <f>SUM(R43:R52)</f>
        <v>936528</v>
      </c>
      <c r="S53" s="228">
        <f t="shared" si="16"/>
        <v>775121</v>
      </c>
      <c r="T53" s="228">
        <f t="shared" si="16"/>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7">SUM(C55+D55)</f>
        <v>0</v>
      </c>
      <c r="C55" s="225"/>
      <c r="D55" s="225"/>
      <c r="E55" s="225"/>
      <c r="F55" s="225"/>
      <c r="G55" s="225"/>
      <c r="H55" s="225"/>
      <c r="I55" s="225"/>
      <c r="J55" s="225"/>
      <c r="K55" s="225"/>
      <c r="L55" s="225"/>
      <c r="M55" s="225"/>
      <c r="N55" s="225"/>
      <c r="O55" s="225"/>
      <c r="P55" s="225"/>
      <c r="Q55" s="225"/>
      <c r="R55" s="916">
        <f t="shared" ref="R55:R61" si="18">SUM(E55:Q55)</f>
        <v>0</v>
      </c>
      <c r="S55" s="226"/>
      <c r="T55" s="226"/>
      <c r="U55" s="221"/>
    </row>
    <row r="56" spans="1:21" s="313" customFormat="1">
      <c r="A56" s="307" t="s">
        <v>159</v>
      </c>
      <c r="B56" s="314">
        <f t="shared" si="17"/>
        <v>0</v>
      </c>
      <c r="C56" s="311"/>
      <c r="D56" s="311"/>
      <c r="E56" s="311"/>
      <c r="F56" s="311"/>
      <c r="G56" s="311"/>
      <c r="H56" s="311"/>
      <c r="I56" s="311"/>
      <c r="J56" s="311"/>
      <c r="K56" s="311"/>
      <c r="L56" s="311"/>
      <c r="M56" s="311"/>
      <c r="N56" s="311"/>
      <c r="O56" s="311"/>
      <c r="P56" s="311"/>
      <c r="Q56" s="311"/>
      <c r="R56" s="916">
        <f t="shared" si="18"/>
        <v>0</v>
      </c>
      <c r="S56" s="315"/>
      <c r="T56" s="315"/>
      <c r="U56" s="312"/>
    </row>
    <row r="57" spans="1:21" s="222" customFormat="1">
      <c r="A57" s="223" t="s">
        <v>163</v>
      </c>
      <c r="B57" s="224">
        <f t="shared" si="17"/>
        <v>5000</v>
      </c>
      <c r="C57" s="225">
        <v>5000</v>
      </c>
      <c r="D57" s="225"/>
      <c r="E57" s="225">
        <f>+C57</f>
        <v>5000</v>
      </c>
      <c r="F57" s="225"/>
      <c r="G57" s="225"/>
      <c r="H57" s="225"/>
      <c r="I57" s="225"/>
      <c r="J57" s="225"/>
      <c r="K57" s="225"/>
      <c r="L57" s="225"/>
      <c r="M57" s="225"/>
      <c r="N57" s="225"/>
      <c r="O57" s="225"/>
      <c r="P57" s="225"/>
      <c r="Q57" s="225"/>
      <c r="R57" s="916">
        <f t="shared" si="18"/>
        <v>5000</v>
      </c>
      <c r="S57" s="226"/>
      <c r="T57" s="226"/>
      <c r="U57" s="221"/>
    </row>
    <row r="58" spans="1:21" s="222" customFormat="1">
      <c r="A58" s="457" t="s">
        <v>161</v>
      </c>
      <c r="B58" s="224">
        <f t="shared" si="17"/>
        <v>0</v>
      </c>
      <c r="C58" s="225"/>
      <c r="D58" s="225"/>
      <c r="E58" s="225"/>
      <c r="F58" s="225"/>
      <c r="G58" s="225"/>
      <c r="H58" s="225"/>
      <c r="I58" s="225"/>
      <c r="J58" s="225"/>
      <c r="K58" s="225"/>
      <c r="L58" s="225"/>
      <c r="M58" s="225"/>
      <c r="N58" s="225"/>
      <c r="O58" s="225"/>
      <c r="P58" s="225"/>
      <c r="Q58" s="225"/>
      <c r="R58" s="916">
        <f t="shared" si="18"/>
        <v>0</v>
      </c>
      <c r="S58" s="226"/>
      <c r="T58" s="226"/>
      <c r="U58" s="221"/>
    </row>
    <row r="59" spans="1:21" s="222" customFormat="1">
      <c r="A59" s="223" t="s">
        <v>162</v>
      </c>
      <c r="B59" s="224">
        <f t="shared" si="17"/>
        <v>0</v>
      </c>
      <c r="C59" s="225"/>
      <c r="D59" s="225"/>
      <c r="E59" s="225"/>
      <c r="F59" s="225"/>
      <c r="G59" s="225"/>
      <c r="H59" s="225"/>
      <c r="I59" s="225"/>
      <c r="J59" s="225"/>
      <c r="K59" s="225"/>
      <c r="L59" s="225"/>
      <c r="M59" s="225"/>
      <c r="N59" s="225"/>
      <c r="O59" s="225"/>
      <c r="P59" s="225"/>
      <c r="Q59" s="225"/>
      <c r="R59" s="916">
        <f t="shared" si="18"/>
        <v>0</v>
      </c>
      <c r="S59" s="226"/>
      <c r="T59" s="226"/>
      <c r="U59" s="221"/>
    </row>
    <row r="60" spans="1:21" s="222" customFormat="1">
      <c r="A60" s="956" t="s">
        <v>32</v>
      </c>
      <c r="B60" s="224">
        <f t="shared" si="17"/>
        <v>10000</v>
      </c>
      <c r="C60" s="225">
        <v>10000</v>
      </c>
      <c r="D60" s="225"/>
      <c r="E60" s="225">
        <f>+C60</f>
        <v>10000</v>
      </c>
      <c r="F60" s="225"/>
      <c r="G60" s="225"/>
      <c r="H60" s="225"/>
      <c r="I60" s="225"/>
      <c r="J60" s="225"/>
      <c r="K60" s="225"/>
      <c r="L60" s="225"/>
      <c r="M60" s="225"/>
      <c r="N60" s="225"/>
      <c r="O60" s="225"/>
      <c r="P60" s="225"/>
      <c r="Q60" s="225"/>
      <c r="R60" s="916">
        <f t="shared" si="18"/>
        <v>10000</v>
      </c>
      <c r="S60" s="226"/>
      <c r="T60" s="226"/>
      <c r="U60" s="221"/>
    </row>
    <row r="61" spans="1:21" s="222" customFormat="1">
      <c r="A61" s="230" t="s">
        <v>37</v>
      </c>
      <c r="B61" s="224">
        <f t="shared" si="17"/>
        <v>0</v>
      </c>
      <c r="C61" s="225"/>
      <c r="D61" s="225"/>
      <c r="E61" s="225"/>
      <c r="F61" s="225"/>
      <c r="G61" s="225"/>
      <c r="H61" s="225"/>
      <c r="I61" s="225"/>
      <c r="J61" s="225"/>
      <c r="K61" s="225"/>
      <c r="L61" s="225"/>
      <c r="M61" s="225"/>
      <c r="N61" s="225"/>
      <c r="O61" s="225"/>
      <c r="P61" s="225"/>
      <c r="Q61" s="225"/>
      <c r="R61" s="916">
        <f t="shared" si="18"/>
        <v>0</v>
      </c>
      <c r="S61" s="226"/>
      <c r="T61" s="226"/>
      <c r="U61" s="221"/>
    </row>
    <row r="62" spans="1:21" s="222" customFormat="1" ht="13.7" customHeight="1">
      <c r="A62" s="227" t="s">
        <v>320</v>
      </c>
      <c r="B62" s="224">
        <f>SUM(C62:D62)</f>
        <v>15000</v>
      </c>
      <c r="C62" s="224">
        <f t="shared" ref="C62:Q62" si="19">SUM(C55:C61)</f>
        <v>15000</v>
      </c>
      <c r="D62" s="224">
        <f t="shared" si="19"/>
        <v>0</v>
      </c>
      <c r="E62" s="224">
        <f t="shared" si="19"/>
        <v>15000</v>
      </c>
      <c r="F62" s="224">
        <f t="shared" si="19"/>
        <v>0</v>
      </c>
      <c r="G62" s="224">
        <f t="shared" si="19"/>
        <v>0</v>
      </c>
      <c r="H62" s="224">
        <f t="shared" si="19"/>
        <v>0</v>
      </c>
      <c r="I62" s="224">
        <f t="shared" si="19"/>
        <v>0</v>
      </c>
      <c r="J62" s="224">
        <f t="shared" si="19"/>
        <v>0</v>
      </c>
      <c r="K62" s="224">
        <f t="shared" si="19"/>
        <v>0</v>
      </c>
      <c r="L62" s="224">
        <f t="shared" si="19"/>
        <v>0</v>
      </c>
      <c r="M62" s="224">
        <f t="shared" si="19"/>
        <v>0</v>
      </c>
      <c r="N62" s="224">
        <f t="shared" si="19"/>
        <v>0</v>
      </c>
      <c r="O62" s="224">
        <f t="shared" si="19"/>
        <v>0</v>
      </c>
      <c r="P62" s="224">
        <f t="shared" si="19"/>
        <v>0</v>
      </c>
      <c r="Q62" s="224">
        <f t="shared" si="19"/>
        <v>0</v>
      </c>
      <c r="R62" s="558">
        <f>SUM(R55:R61)</f>
        <v>15000</v>
      </c>
      <c r="S62" s="226"/>
      <c r="T62" s="226"/>
      <c r="U62" s="221"/>
    </row>
    <row r="63" spans="1:21" s="222" customFormat="1">
      <c r="A63" s="233" t="s">
        <v>321</v>
      </c>
      <c r="B63" s="224">
        <f>SUM(B8+B11+B13+B14+B15+B25+B26+B36+B40+B41+B53+B62)</f>
        <v>17220283</v>
      </c>
      <c r="C63" s="224">
        <f t="shared" ref="C63:Q63" si="20">SUM(C8+C11+C13+C14+C15+C25+C26+C36+C40+C41+C53+C62)</f>
        <v>17220283</v>
      </c>
      <c r="D63" s="224">
        <f t="shared" si="20"/>
        <v>0</v>
      </c>
      <c r="E63" s="224">
        <f t="shared" si="20"/>
        <v>7526747</v>
      </c>
      <c r="F63" s="224">
        <f t="shared" si="20"/>
        <v>5915000</v>
      </c>
      <c r="G63" s="224">
        <f t="shared" si="20"/>
        <v>200000</v>
      </c>
      <c r="H63" s="224">
        <f t="shared" si="20"/>
        <v>1500000</v>
      </c>
      <c r="I63" s="224">
        <f t="shared" si="20"/>
        <v>110700</v>
      </c>
      <c r="J63" s="224">
        <f t="shared" si="20"/>
        <v>1967836</v>
      </c>
      <c r="K63" s="224">
        <f t="shared" si="20"/>
        <v>0</v>
      </c>
      <c r="L63" s="224">
        <f t="shared" si="20"/>
        <v>0</v>
      </c>
      <c r="M63" s="224">
        <f t="shared" si="20"/>
        <v>0</v>
      </c>
      <c r="N63" s="224">
        <f t="shared" si="20"/>
        <v>0</v>
      </c>
      <c r="O63" s="224">
        <f t="shared" si="20"/>
        <v>0</v>
      </c>
      <c r="P63" s="224">
        <f t="shared" si="20"/>
        <v>0</v>
      </c>
      <c r="Q63" s="224">
        <f t="shared" si="20"/>
        <v>0</v>
      </c>
      <c r="R63" s="558">
        <f>SUM(R8+R11+R13+R14+R15+R25+R26+R36+R40+R41+R53+R62)</f>
        <v>17220283</v>
      </c>
      <c r="S63" s="224">
        <f>SUM(S10+S13+S14+S15+S25+S26+S36+S40+S41+S53)</f>
        <v>15386971</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65000</v>
      </c>
      <c r="C65" s="225">
        <v>65000</v>
      </c>
      <c r="D65" s="225"/>
      <c r="E65" s="955">
        <f>+C65</f>
        <v>65000</v>
      </c>
      <c r="F65" s="225"/>
      <c r="G65" s="225"/>
      <c r="H65" s="225"/>
      <c r="I65" s="225"/>
      <c r="J65" s="225"/>
      <c r="K65" s="225"/>
      <c r="L65" s="225"/>
      <c r="M65" s="225"/>
      <c r="N65" s="225"/>
      <c r="O65" s="225"/>
      <c r="P65" s="225"/>
      <c r="Q65" s="225"/>
      <c r="R65" s="916">
        <f>SUM(E65:Q65)</f>
        <v>65000</v>
      </c>
      <c r="S65" s="225">
        <f>+R65</f>
        <v>65000</v>
      </c>
      <c r="T65" s="225"/>
      <c r="U65" s="221"/>
    </row>
    <row r="66" spans="1:21" s="222" customFormat="1">
      <c r="A66" s="956" t="s">
        <v>1732</v>
      </c>
      <c r="B66" s="224">
        <f>SUM(C66+D66)</f>
        <v>55000</v>
      </c>
      <c r="C66" s="225">
        <v>55000</v>
      </c>
      <c r="D66" s="225"/>
      <c r="E66" s="225">
        <f>+C66</f>
        <v>55000</v>
      </c>
      <c r="F66" s="225"/>
      <c r="G66" s="225"/>
      <c r="H66" s="225"/>
      <c r="I66" s="225"/>
      <c r="J66" s="225"/>
      <c r="K66" s="225"/>
      <c r="L66" s="225"/>
      <c r="M66" s="225"/>
      <c r="N66" s="225"/>
      <c r="O66" s="225"/>
      <c r="P66" s="225"/>
      <c r="Q66" s="225"/>
      <c r="R66" s="916">
        <f>SUM(E66:Q66)</f>
        <v>55000</v>
      </c>
      <c r="S66" s="955">
        <f>+R66</f>
        <v>55000</v>
      </c>
      <c r="T66" s="225"/>
      <c r="U66" s="221"/>
    </row>
    <row r="67" spans="1:21" s="222" customFormat="1">
      <c r="A67" s="227" t="s">
        <v>652</v>
      </c>
      <c r="B67" s="224">
        <f>SUM(C67:D67)</f>
        <v>120000</v>
      </c>
      <c r="C67" s="224">
        <f>SUM(C64:C66)</f>
        <v>120000</v>
      </c>
      <c r="D67" s="224">
        <f>SUM(D64:D66)</f>
        <v>0</v>
      </c>
      <c r="E67" s="224">
        <f t="shared" ref="E67:T67" si="21">SUM(E65:E66)</f>
        <v>120000</v>
      </c>
      <c r="F67" s="224">
        <f t="shared" si="21"/>
        <v>0</v>
      </c>
      <c r="G67" s="224">
        <f t="shared" si="21"/>
        <v>0</v>
      </c>
      <c r="H67" s="224">
        <f t="shared" si="21"/>
        <v>0</v>
      </c>
      <c r="I67" s="224">
        <f t="shared" si="21"/>
        <v>0</v>
      </c>
      <c r="J67" s="224">
        <f t="shared" si="21"/>
        <v>0</v>
      </c>
      <c r="K67" s="224">
        <f t="shared" si="21"/>
        <v>0</v>
      </c>
      <c r="L67" s="224">
        <f t="shared" si="21"/>
        <v>0</v>
      </c>
      <c r="M67" s="224">
        <f t="shared" si="21"/>
        <v>0</v>
      </c>
      <c r="N67" s="224">
        <f t="shared" si="21"/>
        <v>0</v>
      </c>
      <c r="O67" s="224">
        <f t="shared" si="21"/>
        <v>0</v>
      </c>
      <c r="P67" s="224">
        <f t="shared" si="21"/>
        <v>0</v>
      </c>
      <c r="Q67" s="224">
        <f t="shared" si="21"/>
        <v>0</v>
      </c>
      <c r="R67" s="558">
        <f>SUM(R65:R66)</f>
        <v>120000</v>
      </c>
      <c r="S67" s="228">
        <f>SUM(S65:S66)</f>
        <v>120000</v>
      </c>
      <c r="T67" s="228">
        <f t="shared" si="21"/>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172548</v>
      </c>
      <c r="C72" s="225">
        <v>172548</v>
      </c>
      <c r="D72" s="225"/>
      <c r="E72" s="225"/>
      <c r="F72" s="225"/>
      <c r="G72" s="225"/>
      <c r="H72" s="225"/>
      <c r="I72" s="225"/>
      <c r="J72" s="225">
        <f>C72</f>
        <v>172548</v>
      </c>
      <c r="K72" s="225"/>
      <c r="L72" s="225"/>
      <c r="M72" s="225"/>
      <c r="N72" s="225"/>
      <c r="O72" s="225"/>
      <c r="P72" s="225"/>
      <c r="Q72" s="225"/>
      <c r="R72" s="916">
        <f>SUM(E72:Q72)</f>
        <v>172548</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172548</v>
      </c>
      <c r="C74" s="224">
        <f>SUM(C69:C73)</f>
        <v>172548</v>
      </c>
      <c r="D74" s="224">
        <f>SUM(D69:D73)</f>
        <v>0</v>
      </c>
      <c r="E74" s="224">
        <f t="shared" ref="E74:Q74" si="22">SUM(E69:E73)</f>
        <v>0</v>
      </c>
      <c r="F74" s="224">
        <f t="shared" si="22"/>
        <v>0</v>
      </c>
      <c r="G74" s="224">
        <f t="shared" si="22"/>
        <v>0</v>
      </c>
      <c r="H74" s="224">
        <f t="shared" si="22"/>
        <v>0</v>
      </c>
      <c r="I74" s="224">
        <f t="shared" si="22"/>
        <v>0</v>
      </c>
      <c r="J74" s="224">
        <f t="shared" si="22"/>
        <v>172548</v>
      </c>
      <c r="K74" s="224">
        <f t="shared" si="22"/>
        <v>0</v>
      </c>
      <c r="L74" s="224">
        <f t="shared" si="22"/>
        <v>0</v>
      </c>
      <c r="M74" s="224">
        <f t="shared" si="22"/>
        <v>0</v>
      </c>
      <c r="N74" s="224">
        <f t="shared" si="22"/>
        <v>0</v>
      </c>
      <c r="O74" s="224">
        <f t="shared" si="22"/>
        <v>0</v>
      </c>
      <c r="P74" s="224">
        <f t="shared" si="22"/>
        <v>0</v>
      </c>
      <c r="Q74" s="224">
        <f t="shared" si="22"/>
        <v>0</v>
      </c>
      <c r="R74" s="558">
        <f>SUM(R69:R73)</f>
        <v>172548</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690938</v>
      </c>
      <c r="C76" s="225">
        <v>690938</v>
      </c>
      <c r="D76" s="225"/>
      <c r="E76" s="225">
        <f>+C76</f>
        <v>690938</v>
      </c>
      <c r="F76" s="225"/>
      <c r="G76" s="225"/>
      <c r="H76" s="225"/>
      <c r="I76" s="225"/>
      <c r="J76" s="225"/>
      <c r="K76" s="225"/>
      <c r="L76" s="225"/>
      <c r="M76" s="225"/>
      <c r="N76" s="225"/>
      <c r="O76" s="225"/>
      <c r="P76" s="225"/>
      <c r="Q76" s="225"/>
      <c r="R76" s="916">
        <f>SUM(E76:Q76)</f>
        <v>690938</v>
      </c>
      <c r="S76" s="225">
        <f>+R76</f>
        <v>690938</v>
      </c>
      <c r="T76" s="225"/>
      <c r="U76" s="221"/>
    </row>
    <row r="77" spans="1:21" s="222" customFormat="1">
      <c r="A77" s="457" t="s">
        <v>63</v>
      </c>
      <c r="B77" s="224">
        <f>SUM(C77:D77)</f>
        <v>131107</v>
      </c>
      <c r="C77" s="225">
        <v>131107</v>
      </c>
      <c r="D77" s="225"/>
      <c r="E77" s="225">
        <f>+C77</f>
        <v>131107</v>
      </c>
      <c r="F77" s="225"/>
      <c r="G77" s="225"/>
      <c r="H77" s="225"/>
      <c r="I77" s="225"/>
      <c r="J77" s="225"/>
      <c r="K77" s="225"/>
      <c r="L77" s="225"/>
      <c r="M77" s="225"/>
      <c r="N77" s="225"/>
      <c r="O77" s="225"/>
      <c r="P77" s="225"/>
      <c r="Q77" s="225"/>
      <c r="R77" s="916">
        <f>SUM(E77:Q77)</f>
        <v>131107</v>
      </c>
      <c r="S77" s="225">
        <f>+R77</f>
        <v>131107</v>
      </c>
      <c r="T77" s="225"/>
      <c r="U77" s="221"/>
    </row>
    <row r="78" spans="1:21" s="222" customFormat="1">
      <c r="A78" s="227" t="s">
        <v>1469</v>
      </c>
      <c r="B78" s="224">
        <f>SUM(C78:D78)</f>
        <v>822045</v>
      </c>
      <c r="C78" s="890">
        <f>SUM(C76:C77)</f>
        <v>822045</v>
      </c>
      <c r="D78" s="890">
        <f t="shared" ref="D78:T78" si="23">SUM(D76:D77)</f>
        <v>0</v>
      </c>
      <c r="E78" s="890">
        <f t="shared" si="23"/>
        <v>822045</v>
      </c>
      <c r="F78" s="890">
        <f t="shared" si="23"/>
        <v>0</v>
      </c>
      <c r="G78" s="890">
        <f t="shared" si="23"/>
        <v>0</v>
      </c>
      <c r="H78" s="890">
        <f t="shared" si="23"/>
        <v>0</v>
      </c>
      <c r="I78" s="890">
        <f t="shared" si="23"/>
        <v>0</v>
      </c>
      <c r="J78" s="890">
        <f t="shared" si="23"/>
        <v>0</v>
      </c>
      <c r="K78" s="890">
        <f t="shared" si="23"/>
        <v>0</v>
      </c>
      <c r="L78" s="890">
        <f t="shared" si="23"/>
        <v>0</v>
      </c>
      <c r="M78" s="890">
        <f t="shared" si="23"/>
        <v>0</v>
      </c>
      <c r="N78" s="890">
        <f t="shared" si="23"/>
        <v>0</v>
      </c>
      <c r="O78" s="890">
        <f t="shared" si="23"/>
        <v>0</v>
      </c>
      <c r="P78" s="890">
        <f t="shared" si="23"/>
        <v>0</v>
      </c>
      <c r="Q78" s="890">
        <f t="shared" si="23"/>
        <v>0</v>
      </c>
      <c r="R78" s="890">
        <f t="shared" si="23"/>
        <v>822045</v>
      </c>
      <c r="S78" s="890">
        <f t="shared" si="23"/>
        <v>822045</v>
      </c>
      <c r="T78" s="890">
        <f t="shared" si="23"/>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4">SUM(C80+D80)</f>
        <v>28617</v>
      </c>
      <c r="C80" s="225">
        <v>28617</v>
      </c>
      <c r="D80" s="225"/>
      <c r="E80" s="225">
        <f>+C80</f>
        <v>28617</v>
      </c>
      <c r="F80" s="225"/>
      <c r="G80" s="225"/>
      <c r="H80" s="225"/>
      <c r="I80" s="225"/>
      <c r="J80" s="225"/>
      <c r="K80" s="225"/>
      <c r="L80" s="225"/>
      <c r="M80" s="225"/>
      <c r="N80" s="225"/>
      <c r="O80" s="225"/>
      <c r="P80" s="225"/>
      <c r="Q80" s="225"/>
      <c r="R80" s="916">
        <f t="shared" ref="R80:R94" si="25">SUM(E80:Q80)</f>
        <v>28617</v>
      </c>
      <c r="S80" s="226"/>
      <c r="T80" s="226"/>
      <c r="U80" s="221"/>
    </row>
    <row r="81" spans="1:21" s="222" customFormat="1">
      <c r="A81" s="223" t="s">
        <v>846</v>
      </c>
      <c r="B81" s="224">
        <f t="shared" si="24"/>
        <v>10000</v>
      </c>
      <c r="C81" s="225">
        <v>10000</v>
      </c>
      <c r="D81" s="225"/>
      <c r="E81" s="225">
        <f t="shared" ref="E81:E93" si="26">+C81</f>
        <v>10000</v>
      </c>
      <c r="F81" s="225"/>
      <c r="G81" s="225"/>
      <c r="H81" s="225"/>
      <c r="I81" s="225"/>
      <c r="J81" s="225"/>
      <c r="K81" s="225"/>
      <c r="L81" s="225"/>
      <c r="M81" s="225"/>
      <c r="N81" s="225"/>
      <c r="O81" s="225"/>
      <c r="P81" s="225"/>
      <c r="Q81" s="225"/>
      <c r="R81" s="916">
        <f t="shared" si="25"/>
        <v>10000</v>
      </c>
      <c r="S81" s="225">
        <f>+R81</f>
        <v>10000</v>
      </c>
      <c r="T81" s="225"/>
      <c r="U81" s="221"/>
    </row>
    <row r="82" spans="1:21" s="222" customFormat="1">
      <c r="A82" s="223" t="s">
        <v>847</v>
      </c>
      <c r="B82" s="224">
        <f t="shared" si="24"/>
        <v>1005344</v>
      </c>
      <c r="C82" s="225">
        <v>1005344</v>
      </c>
      <c r="D82" s="225"/>
      <c r="E82" s="225">
        <f t="shared" si="26"/>
        <v>1005344</v>
      </c>
      <c r="F82" s="225"/>
      <c r="G82" s="225"/>
      <c r="H82" s="225"/>
      <c r="I82" s="225"/>
      <c r="J82" s="225"/>
      <c r="K82" s="225"/>
      <c r="L82" s="225"/>
      <c r="M82" s="225"/>
      <c r="N82" s="225"/>
      <c r="O82" s="225"/>
      <c r="P82" s="225"/>
      <c r="Q82" s="225"/>
      <c r="R82" s="916">
        <f t="shared" si="25"/>
        <v>1005344</v>
      </c>
      <c r="S82" s="225">
        <f t="shared" ref="S82:S84" si="27">+R82</f>
        <v>1005344</v>
      </c>
      <c r="T82" s="225"/>
      <c r="U82" s="221"/>
    </row>
    <row r="83" spans="1:21" s="222" customFormat="1">
      <c r="A83" s="223" t="s">
        <v>848</v>
      </c>
      <c r="B83" s="224">
        <f t="shared" si="24"/>
        <v>271562</v>
      </c>
      <c r="C83" s="225">
        <v>271562</v>
      </c>
      <c r="D83" s="225"/>
      <c r="E83" s="225">
        <f t="shared" si="26"/>
        <v>271562</v>
      </c>
      <c r="F83" s="225"/>
      <c r="G83" s="225"/>
      <c r="H83" s="225"/>
      <c r="I83" s="225"/>
      <c r="J83" s="225"/>
      <c r="K83" s="225"/>
      <c r="L83" s="225"/>
      <c r="M83" s="225"/>
      <c r="N83" s="225"/>
      <c r="O83" s="225"/>
      <c r="P83" s="225"/>
      <c r="Q83" s="225"/>
      <c r="R83" s="916">
        <f t="shared" si="25"/>
        <v>271562</v>
      </c>
      <c r="S83" s="225">
        <f t="shared" si="27"/>
        <v>271562</v>
      </c>
      <c r="T83" s="225"/>
      <c r="U83" s="221"/>
    </row>
    <row r="84" spans="1:21" s="222" customFormat="1">
      <c r="A84" s="223" t="s">
        <v>849</v>
      </c>
      <c r="B84" s="224">
        <f t="shared" si="24"/>
        <v>0</v>
      </c>
      <c r="C84" s="225"/>
      <c r="D84" s="225"/>
      <c r="E84" s="225">
        <f t="shared" si="26"/>
        <v>0</v>
      </c>
      <c r="F84" s="225"/>
      <c r="G84" s="225"/>
      <c r="H84" s="225"/>
      <c r="I84" s="225"/>
      <c r="J84" s="225"/>
      <c r="K84" s="225"/>
      <c r="L84" s="225"/>
      <c r="M84" s="225"/>
      <c r="N84" s="225"/>
      <c r="O84" s="225"/>
      <c r="P84" s="225"/>
      <c r="Q84" s="225"/>
      <c r="R84" s="916">
        <f t="shared" si="25"/>
        <v>0</v>
      </c>
      <c r="S84" s="225">
        <f t="shared" si="27"/>
        <v>0</v>
      </c>
      <c r="T84" s="225"/>
      <c r="U84" s="221"/>
    </row>
    <row r="85" spans="1:21" s="222" customFormat="1">
      <c r="A85" s="223" t="s">
        <v>850</v>
      </c>
      <c r="B85" s="224">
        <f t="shared" si="24"/>
        <v>20000</v>
      </c>
      <c r="C85" s="225">
        <v>20000</v>
      </c>
      <c r="D85" s="225"/>
      <c r="E85" s="225">
        <f t="shared" si="26"/>
        <v>20000</v>
      </c>
      <c r="F85" s="225"/>
      <c r="G85" s="225"/>
      <c r="H85" s="225"/>
      <c r="I85" s="225"/>
      <c r="J85" s="225"/>
      <c r="K85" s="225"/>
      <c r="L85" s="225"/>
      <c r="M85" s="225"/>
      <c r="N85" s="225"/>
      <c r="O85" s="225"/>
      <c r="P85" s="225"/>
      <c r="Q85" s="225"/>
      <c r="R85" s="916">
        <f t="shared" si="25"/>
        <v>20000</v>
      </c>
      <c r="S85" s="226"/>
      <c r="T85" s="226"/>
      <c r="U85" s="221"/>
    </row>
    <row r="86" spans="1:21" s="222" customFormat="1">
      <c r="A86" s="223" t="s">
        <v>851</v>
      </c>
      <c r="B86" s="224">
        <f t="shared" si="24"/>
        <v>50000</v>
      </c>
      <c r="C86" s="225">
        <v>50000</v>
      </c>
      <c r="D86" s="225"/>
      <c r="E86" s="225">
        <f t="shared" si="26"/>
        <v>50000</v>
      </c>
      <c r="F86" s="225"/>
      <c r="G86" s="225"/>
      <c r="H86" s="225"/>
      <c r="I86" s="225"/>
      <c r="J86" s="225"/>
      <c r="K86" s="225"/>
      <c r="L86" s="225"/>
      <c r="M86" s="225"/>
      <c r="N86" s="225"/>
      <c r="O86" s="225"/>
      <c r="P86" s="225"/>
      <c r="Q86" s="225"/>
      <c r="R86" s="916">
        <f t="shared" si="25"/>
        <v>50000</v>
      </c>
      <c r="S86" s="225">
        <f>+R86</f>
        <v>50000</v>
      </c>
      <c r="T86" s="225"/>
      <c r="U86" s="221"/>
    </row>
    <row r="87" spans="1:21" s="222" customFormat="1">
      <c r="A87" s="223" t="s">
        <v>852</v>
      </c>
      <c r="B87" s="224">
        <f t="shared" si="24"/>
        <v>10000</v>
      </c>
      <c r="C87" s="225">
        <v>10000</v>
      </c>
      <c r="D87" s="225"/>
      <c r="E87" s="225">
        <f t="shared" si="26"/>
        <v>10000</v>
      </c>
      <c r="F87" s="225"/>
      <c r="G87" s="225"/>
      <c r="H87" s="225"/>
      <c r="I87" s="225"/>
      <c r="J87" s="225"/>
      <c r="K87" s="225"/>
      <c r="L87" s="225"/>
      <c r="M87" s="225"/>
      <c r="N87" s="225"/>
      <c r="O87" s="225"/>
      <c r="P87" s="225"/>
      <c r="Q87" s="225"/>
      <c r="R87" s="916">
        <f t="shared" si="25"/>
        <v>10000</v>
      </c>
      <c r="S87" s="225">
        <f t="shared" ref="S87:S92" si="28">+R87</f>
        <v>10000</v>
      </c>
      <c r="T87" s="225"/>
      <c r="U87" s="221"/>
    </row>
    <row r="88" spans="1:21" s="222" customFormat="1">
      <c r="A88" s="234" t="s">
        <v>404</v>
      </c>
      <c r="B88" s="224">
        <f t="shared" si="24"/>
        <v>45000</v>
      </c>
      <c r="C88" s="225">
        <v>45000</v>
      </c>
      <c r="D88" s="225"/>
      <c r="E88" s="225">
        <f t="shared" si="26"/>
        <v>45000</v>
      </c>
      <c r="F88" s="225"/>
      <c r="G88" s="225"/>
      <c r="H88" s="225"/>
      <c r="I88" s="225"/>
      <c r="J88" s="225"/>
      <c r="K88" s="225"/>
      <c r="L88" s="225"/>
      <c r="M88" s="225"/>
      <c r="N88" s="225"/>
      <c r="O88" s="225"/>
      <c r="P88" s="225"/>
      <c r="Q88" s="225"/>
      <c r="R88" s="916">
        <f t="shared" si="25"/>
        <v>45000</v>
      </c>
      <c r="S88" s="225">
        <f t="shared" si="28"/>
        <v>45000</v>
      </c>
      <c r="T88" s="225"/>
      <c r="U88" s="221"/>
    </row>
    <row r="89" spans="1:21" s="222" customFormat="1">
      <c r="A89" s="889" t="s">
        <v>1471</v>
      </c>
      <c r="B89" s="224">
        <f t="shared" si="24"/>
        <v>10000</v>
      </c>
      <c r="C89" s="225">
        <v>10000</v>
      </c>
      <c r="D89" s="225"/>
      <c r="E89" s="225">
        <f t="shared" si="26"/>
        <v>10000</v>
      </c>
      <c r="F89" s="225"/>
      <c r="G89" s="225"/>
      <c r="H89" s="225"/>
      <c r="I89" s="225"/>
      <c r="J89" s="225"/>
      <c r="K89" s="225"/>
      <c r="L89" s="225"/>
      <c r="M89" s="225"/>
      <c r="N89" s="225"/>
      <c r="O89" s="225"/>
      <c r="P89" s="225"/>
      <c r="Q89" s="225"/>
      <c r="R89" s="916">
        <f t="shared" si="25"/>
        <v>10000</v>
      </c>
      <c r="S89" s="225">
        <f t="shared" si="28"/>
        <v>10000</v>
      </c>
      <c r="T89" s="225"/>
      <c r="U89" s="221"/>
    </row>
    <row r="90" spans="1:21" s="222" customFormat="1">
      <c r="A90" s="956" t="s">
        <v>1733</v>
      </c>
      <c r="B90" s="224">
        <f t="shared" si="24"/>
        <v>70000</v>
      </c>
      <c r="C90" s="225">
        <v>70000</v>
      </c>
      <c r="D90" s="225"/>
      <c r="E90" s="225">
        <f t="shared" si="26"/>
        <v>70000</v>
      </c>
      <c r="F90" s="225"/>
      <c r="G90" s="225"/>
      <c r="H90" s="225"/>
      <c r="I90" s="225"/>
      <c r="J90" s="225"/>
      <c r="K90" s="225"/>
      <c r="L90" s="225"/>
      <c r="M90" s="225"/>
      <c r="N90" s="225"/>
      <c r="O90" s="225"/>
      <c r="P90" s="225"/>
      <c r="Q90" s="225"/>
      <c r="R90" s="916">
        <f t="shared" si="25"/>
        <v>70000</v>
      </c>
      <c r="S90" s="225">
        <f t="shared" si="28"/>
        <v>70000</v>
      </c>
      <c r="T90" s="225"/>
      <c r="U90" s="221"/>
    </row>
    <row r="91" spans="1:21" s="222" customFormat="1">
      <c r="A91" s="956" t="s">
        <v>1763</v>
      </c>
      <c r="B91" s="224">
        <f t="shared" si="24"/>
        <v>35000</v>
      </c>
      <c r="C91" s="225">
        <v>35000</v>
      </c>
      <c r="D91" s="225"/>
      <c r="E91" s="225">
        <f t="shared" si="26"/>
        <v>35000</v>
      </c>
      <c r="F91" s="225"/>
      <c r="G91" s="225"/>
      <c r="H91" s="225"/>
      <c r="I91" s="225"/>
      <c r="J91" s="225"/>
      <c r="K91" s="225"/>
      <c r="L91" s="225"/>
      <c r="M91" s="225"/>
      <c r="N91" s="225"/>
      <c r="O91" s="225"/>
      <c r="P91" s="225"/>
      <c r="Q91" s="225"/>
      <c r="R91" s="916">
        <f t="shared" si="25"/>
        <v>35000</v>
      </c>
      <c r="S91" s="225"/>
      <c r="T91" s="225"/>
      <c r="U91" s="221"/>
    </row>
    <row r="92" spans="1:21" s="222" customFormat="1">
      <c r="A92" s="230" t="s">
        <v>37</v>
      </c>
      <c r="B92" s="224">
        <f t="shared" si="24"/>
        <v>0</v>
      </c>
      <c r="C92" s="225"/>
      <c r="D92" s="225"/>
      <c r="E92" s="225">
        <f t="shared" si="26"/>
        <v>0</v>
      </c>
      <c r="F92" s="225"/>
      <c r="G92" s="225"/>
      <c r="H92" s="225"/>
      <c r="I92" s="225"/>
      <c r="J92" s="225"/>
      <c r="K92" s="225"/>
      <c r="L92" s="225"/>
      <c r="M92" s="225"/>
      <c r="N92" s="225"/>
      <c r="O92" s="225"/>
      <c r="P92" s="225"/>
      <c r="Q92" s="225"/>
      <c r="R92" s="916">
        <f t="shared" si="25"/>
        <v>0</v>
      </c>
      <c r="S92" s="225">
        <f t="shared" si="28"/>
        <v>0</v>
      </c>
      <c r="T92" s="225"/>
      <c r="U92" s="221"/>
    </row>
    <row r="93" spans="1:21" s="222" customFormat="1">
      <c r="A93" s="230" t="s">
        <v>37</v>
      </c>
      <c r="B93" s="224">
        <f t="shared" si="24"/>
        <v>0</v>
      </c>
      <c r="C93" s="225"/>
      <c r="D93" s="225"/>
      <c r="E93" s="225">
        <f t="shared" si="26"/>
        <v>0</v>
      </c>
      <c r="F93" s="225"/>
      <c r="G93" s="225"/>
      <c r="H93" s="225"/>
      <c r="I93" s="225"/>
      <c r="J93" s="225"/>
      <c r="K93" s="225"/>
      <c r="L93" s="225"/>
      <c r="M93" s="225"/>
      <c r="N93" s="225"/>
      <c r="O93" s="225"/>
      <c r="P93" s="225"/>
      <c r="Q93" s="225"/>
      <c r="R93" s="916">
        <f t="shared" si="25"/>
        <v>0</v>
      </c>
      <c r="S93" s="225"/>
      <c r="T93" s="225"/>
      <c r="U93" s="221"/>
    </row>
    <row r="94" spans="1:21" s="222" customFormat="1">
      <c r="A94" s="230" t="s">
        <v>37</v>
      </c>
      <c r="B94" s="224">
        <f t="shared" si="24"/>
        <v>0</v>
      </c>
      <c r="C94" s="225"/>
      <c r="D94" s="225"/>
      <c r="E94" s="225"/>
      <c r="F94" s="225"/>
      <c r="G94" s="225"/>
      <c r="H94" s="225"/>
      <c r="I94" s="225"/>
      <c r="J94" s="225"/>
      <c r="K94" s="225"/>
      <c r="L94" s="225"/>
      <c r="M94" s="225"/>
      <c r="N94" s="225"/>
      <c r="O94" s="225"/>
      <c r="P94" s="225"/>
      <c r="Q94" s="225"/>
      <c r="R94" s="916">
        <f t="shared" si="25"/>
        <v>0</v>
      </c>
      <c r="S94" s="225"/>
      <c r="T94" s="225"/>
      <c r="U94" s="221"/>
    </row>
    <row r="95" spans="1:21" s="222" customFormat="1">
      <c r="A95" s="227" t="s">
        <v>853</v>
      </c>
      <c r="B95" s="224">
        <f>SUM(C95:D95)</f>
        <v>1555523</v>
      </c>
      <c r="C95" s="224">
        <f t="shared" ref="C95:Q95" si="29">SUM(C80:C94)</f>
        <v>1555523</v>
      </c>
      <c r="D95" s="224">
        <f t="shared" si="29"/>
        <v>0</v>
      </c>
      <c r="E95" s="224">
        <f t="shared" si="29"/>
        <v>1555523</v>
      </c>
      <c r="F95" s="224">
        <f t="shared" si="29"/>
        <v>0</v>
      </c>
      <c r="G95" s="224">
        <f t="shared" si="29"/>
        <v>0</v>
      </c>
      <c r="H95" s="224">
        <f t="shared" si="29"/>
        <v>0</v>
      </c>
      <c r="I95" s="224">
        <f t="shared" si="29"/>
        <v>0</v>
      </c>
      <c r="J95" s="224">
        <f t="shared" si="29"/>
        <v>0</v>
      </c>
      <c r="K95" s="224">
        <f t="shared" si="29"/>
        <v>0</v>
      </c>
      <c r="L95" s="224">
        <f t="shared" si="29"/>
        <v>0</v>
      </c>
      <c r="M95" s="224">
        <f t="shared" si="29"/>
        <v>0</v>
      </c>
      <c r="N95" s="224">
        <f t="shared" si="29"/>
        <v>0</v>
      </c>
      <c r="O95" s="224">
        <f t="shared" si="29"/>
        <v>0</v>
      </c>
      <c r="P95" s="224">
        <f t="shared" si="29"/>
        <v>0</v>
      </c>
      <c r="Q95" s="224">
        <f t="shared" si="29"/>
        <v>0</v>
      </c>
      <c r="R95" s="558">
        <f>SUM(R80:R94)</f>
        <v>1555523</v>
      </c>
      <c r="S95" s="228">
        <f>SUM(S81:S84,S86:S94)</f>
        <v>1471906</v>
      </c>
      <c r="T95" s="224">
        <f>SUM(T81:T84,T86:T94)</f>
        <v>0</v>
      </c>
      <c r="U95" s="221"/>
    </row>
    <row r="96" spans="1:21" s="222" customFormat="1">
      <c r="A96" s="227" t="s">
        <v>854</v>
      </c>
      <c r="B96" s="224">
        <f>SUM(C96:D96)</f>
        <v>19890399</v>
      </c>
      <c r="C96" s="224">
        <f>SUM(C63+C67+C74+C78+C95)</f>
        <v>19890399</v>
      </c>
      <c r="D96" s="224">
        <f t="shared" ref="D96:R96" si="30">SUM(D63+D67+D74+D78+D95)</f>
        <v>0</v>
      </c>
      <c r="E96" s="224">
        <f t="shared" si="30"/>
        <v>10024315</v>
      </c>
      <c r="F96" s="224">
        <f t="shared" si="30"/>
        <v>5915000</v>
      </c>
      <c r="G96" s="224">
        <f t="shared" si="30"/>
        <v>200000</v>
      </c>
      <c r="H96" s="224">
        <f t="shared" si="30"/>
        <v>1500000</v>
      </c>
      <c r="I96" s="224">
        <f t="shared" si="30"/>
        <v>110700</v>
      </c>
      <c r="J96" s="224">
        <f t="shared" si="30"/>
        <v>2140384</v>
      </c>
      <c r="K96" s="224">
        <f t="shared" si="30"/>
        <v>0</v>
      </c>
      <c r="L96" s="224">
        <f t="shared" si="30"/>
        <v>0</v>
      </c>
      <c r="M96" s="224">
        <f t="shared" si="30"/>
        <v>0</v>
      </c>
      <c r="N96" s="224">
        <f t="shared" si="30"/>
        <v>0</v>
      </c>
      <c r="O96" s="224">
        <f t="shared" si="30"/>
        <v>0</v>
      </c>
      <c r="P96" s="224">
        <f t="shared" si="30"/>
        <v>0</v>
      </c>
      <c r="Q96" s="224">
        <f t="shared" si="30"/>
        <v>0</v>
      </c>
      <c r="R96" s="224">
        <f t="shared" si="30"/>
        <v>19890399</v>
      </c>
      <c r="S96" s="224">
        <f>SUM(S63+S67+S78+S95)</f>
        <v>17800922</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31">SUM(C98+D98)</f>
        <v>2371124</v>
      </c>
      <c r="C98" s="225">
        <v>2371124</v>
      </c>
      <c r="D98" s="225"/>
      <c r="E98" s="225">
        <f>C98-J98-K98-L98</f>
        <v>7714</v>
      </c>
      <c r="F98" s="225"/>
      <c r="G98" s="225"/>
      <c r="H98" s="225"/>
      <c r="I98" s="225"/>
      <c r="J98" s="225">
        <v>590000</v>
      </c>
      <c r="K98" s="225">
        <f>Application!AG623</f>
        <v>1000000</v>
      </c>
      <c r="L98" s="225">
        <v>773410</v>
      </c>
      <c r="M98" s="225"/>
      <c r="N98" s="225"/>
      <c r="O98" s="225"/>
      <c r="P98" s="225"/>
      <c r="Q98" s="225"/>
      <c r="R98" s="916">
        <f t="shared" ref="R98:R103" si="32">SUM(E98:Q98)</f>
        <v>2371124</v>
      </c>
      <c r="S98" s="225">
        <f>+R98</f>
        <v>2371124</v>
      </c>
      <c r="T98" s="225"/>
      <c r="U98" s="221"/>
    </row>
    <row r="99" spans="1:21" s="222" customFormat="1">
      <c r="A99" s="223" t="s">
        <v>857</v>
      </c>
      <c r="B99" s="224">
        <f t="shared" si="31"/>
        <v>32000</v>
      </c>
      <c r="C99" s="225">
        <v>32000</v>
      </c>
      <c r="D99" s="225"/>
      <c r="E99" s="225">
        <f>C99</f>
        <v>32000</v>
      </c>
      <c r="F99" s="225"/>
      <c r="G99" s="225"/>
      <c r="H99" s="225"/>
      <c r="I99" s="225"/>
      <c r="J99" s="225"/>
      <c r="K99" s="225"/>
      <c r="L99" s="225"/>
      <c r="M99" s="225"/>
      <c r="N99" s="225"/>
      <c r="O99" s="225"/>
      <c r="P99" s="225"/>
      <c r="Q99" s="225"/>
      <c r="R99" s="916">
        <f t="shared" si="32"/>
        <v>32000</v>
      </c>
      <c r="S99" s="225">
        <f>+R99</f>
        <v>32000</v>
      </c>
      <c r="T99" s="225"/>
      <c r="U99" s="221"/>
    </row>
    <row r="100" spans="1:21" s="222" customFormat="1">
      <c r="A100" s="223" t="s">
        <v>858</v>
      </c>
      <c r="B100" s="224">
        <f t="shared" si="31"/>
        <v>0</v>
      </c>
      <c r="C100" s="225"/>
      <c r="D100" s="225"/>
      <c r="E100" s="225"/>
      <c r="F100" s="225"/>
      <c r="G100" s="225"/>
      <c r="H100" s="225"/>
      <c r="I100" s="225"/>
      <c r="J100" s="225"/>
      <c r="K100" s="225"/>
      <c r="L100" s="225"/>
      <c r="M100" s="225"/>
      <c r="N100" s="225"/>
      <c r="O100" s="225"/>
      <c r="P100" s="225"/>
      <c r="Q100" s="225"/>
      <c r="R100" s="916">
        <f t="shared" si="32"/>
        <v>0</v>
      </c>
      <c r="S100" s="225"/>
      <c r="T100" s="225"/>
      <c r="U100" s="221"/>
    </row>
    <row r="101" spans="1:21" s="222" customFormat="1" ht="12" customHeight="1">
      <c r="A101" s="223" t="s">
        <v>859</v>
      </c>
      <c r="B101" s="224">
        <f t="shared" si="31"/>
        <v>0</v>
      </c>
      <c r="C101" s="225"/>
      <c r="D101" s="225"/>
      <c r="E101" s="225"/>
      <c r="F101" s="225"/>
      <c r="G101" s="225"/>
      <c r="H101" s="225"/>
      <c r="I101" s="225"/>
      <c r="J101" s="225"/>
      <c r="K101" s="225"/>
      <c r="L101" s="225"/>
      <c r="M101" s="225"/>
      <c r="N101" s="225"/>
      <c r="O101" s="225"/>
      <c r="P101" s="225"/>
      <c r="Q101" s="225"/>
      <c r="R101" s="916">
        <f t="shared" si="32"/>
        <v>0</v>
      </c>
      <c r="S101" s="225"/>
      <c r="T101" s="225"/>
      <c r="U101" s="221"/>
    </row>
    <row r="102" spans="1:21" s="222" customFormat="1">
      <c r="A102" s="457" t="s">
        <v>1129</v>
      </c>
      <c r="B102" s="224">
        <f t="shared" si="31"/>
        <v>0</v>
      </c>
      <c r="C102" s="225"/>
      <c r="D102" s="225"/>
      <c r="E102" s="225"/>
      <c r="F102" s="225"/>
      <c r="G102" s="225"/>
      <c r="H102" s="225"/>
      <c r="I102" s="225"/>
      <c r="J102" s="225"/>
      <c r="K102" s="225"/>
      <c r="L102" s="225"/>
      <c r="M102" s="225"/>
      <c r="N102" s="225"/>
      <c r="O102" s="225"/>
      <c r="P102" s="225"/>
      <c r="Q102" s="225"/>
      <c r="R102" s="916">
        <f t="shared" si="32"/>
        <v>0</v>
      </c>
      <c r="S102" s="225"/>
      <c r="T102" s="225"/>
      <c r="U102" s="221"/>
    </row>
    <row r="103" spans="1:21" s="222" customFormat="1">
      <c r="A103" s="230" t="s">
        <v>37</v>
      </c>
      <c r="B103" s="224">
        <f t="shared" si="31"/>
        <v>0</v>
      </c>
      <c r="C103" s="225"/>
      <c r="D103" s="225"/>
      <c r="E103" s="225"/>
      <c r="F103" s="225"/>
      <c r="G103" s="225"/>
      <c r="H103" s="225"/>
      <c r="I103" s="225"/>
      <c r="J103" s="225"/>
      <c r="K103" s="225"/>
      <c r="L103" s="225"/>
      <c r="M103" s="225"/>
      <c r="N103" s="225"/>
      <c r="O103" s="225"/>
      <c r="P103" s="225"/>
      <c r="Q103" s="225"/>
      <c r="R103" s="916">
        <f t="shared" si="32"/>
        <v>0</v>
      </c>
      <c r="S103" s="225"/>
      <c r="T103" s="225"/>
      <c r="U103" s="221"/>
    </row>
    <row r="104" spans="1:21" s="222" customFormat="1">
      <c r="A104" s="227" t="s">
        <v>861</v>
      </c>
      <c r="B104" s="224">
        <f>SUM(C104:D104)</f>
        <v>2403124</v>
      </c>
      <c r="C104" s="224">
        <f t="shared" ref="C104:T104" si="33">SUM(C98:C103)</f>
        <v>2403124</v>
      </c>
      <c r="D104" s="224">
        <f t="shared" si="33"/>
        <v>0</v>
      </c>
      <c r="E104" s="224">
        <f t="shared" si="33"/>
        <v>39714</v>
      </c>
      <c r="F104" s="224">
        <f t="shared" si="33"/>
        <v>0</v>
      </c>
      <c r="G104" s="224">
        <f t="shared" si="33"/>
        <v>0</v>
      </c>
      <c r="H104" s="224">
        <f t="shared" si="33"/>
        <v>0</v>
      </c>
      <c r="I104" s="224">
        <f t="shared" si="33"/>
        <v>0</v>
      </c>
      <c r="J104" s="224">
        <f t="shared" si="33"/>
        <v>590000</v>
      </c>
      <c r="K104" s="224">
        <f t="shared" si="33"/>
        <v>1000000</v>
      </c>
      <c r="L104" s="224">
        <f t="shared" si="33"/>
        <v>773410</v>
      </c>
      <c r="M104" s="224">
        <f t="shared" si="33"/>
        <v>0</v>
      </c>
      <c r="N104" s="224">
        <f t="shared" si="33"/>
        <v>0</v>
      </c>
      <c r="O104" s="224">
        <f t="shared" si="33"/>
        <v>0</v>
      </c>
      <c r="P104" s="224">
        <f t="shared" si="33"/>
        <v>0</v>
      </c>
      <c r="Q104" s="224">
        <f t="shared" si="33"/>
        <v>0</v>
      </c>
      <c r="R104" s="558">
        <f>SUM(R98:R103)</f>
        <v>2403124</v>
      </c>
      <c r="S104" s="228">
        <f t="shared" si="33"/>
        <v>2403124</v>
      </c>
      <c r="T104" s="228">
        <f t="shared" si="33"/>
        <v>0</v>
      </c>
      <c r="U104" s="221"/>
    </row>
    <row r="105" spans="1:21" s="222" customFormat="1">
      <c r="A105" s="227" t="s">
        <v>862</v>
      </c>
      <c r="B105" s="228">
        <f>SUM(C105:D105)</f>
        <v>22293523</v>
      </c>
      <c r="C105" s="228">
        <f t="shared" ref="C105:R105" si="34">SUM(C96+C104)</f>
        <v>22293523</v>
      </c>
      <c r="D105" s="228">
        <f t="shared" si="34"/>
        <v>0</v>
      </c>
      <c r="E105" s="228">
        <f t="shared" si="34"/>
        <v>10064029</v>
      </c>
      <c r="F105" s="228">
        <f t="shared" si="34"/>
        <v>5915000</v>
      </c>
      <c r="G105" s="228">
        <f t="shared" si="34"/>
        <v>200000</v>
      </c>
      <c r="H105" s="228">
        <f t="shared" si="34"/>
        <v>1500000</v>
      </c>
      <c r="I105" s="228">
        <f t="shared" si="34"/>
        <v>110700</v>
      </c>
      <c r="J105" s="228">
        <f t="shared" si="34"/>
        <v>2730384</v>
      </c>
      <c r="K105" s="228">
        <f t="shared" si="34"/>
        <v>1000000</v>
      </c>
      <c r="L105" s="228">
        <f t="shared" si="34"/>
        <v>773410</v>
      </c>
      <c r="M105" s="228">
        <f t="shared" si="34"/>
        <v>0</v>
      </c>
      <c r="N105" s="228">
        <f t="shared" si="34"/>
        <v>0</v>
      </c>
      <c r="O105" s="228">
        <f t="shared" si="34"/>
        <v>0</v>
      </c>
      <c r="P105" s="228">
        <f t="shared" si="34"/>
        <v>0</v>
      </c>
      <c r="Q105" s="228">
        <f t="shared" si="34"/>
        <v>0</v>
      </c>
      <c r="R105" s="558">
        <f t="shared" si="34"/>
        <v>22293523</v>
      </c>
      <c r="S105" s="228">
        <f>S96+S104</f>
        <v>20204046</v>
      </c>
      <c r="T105" s="228">
        <f>T96+T104</f>
        <v>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20204046</v>
      </c>
      <c r="T107" s="242">
        <f>T105+T106</f>
        <v>0</v>
      </c>
    </row>
    <row r="108" spans="1:21" s="310" customFormat="1">
      <c r="A108" s="241" t="s">
        <v>974</v>
      </c>
      <c r="B108" s="236"/>
      <c r="C108" s="236"/>
      <c r="D108" s="236"/>
      <c r="E108" s="481">
        <f>Application!AG631</f>
        <v>10064029</v>
      </c>
      <c r="F108" s="481">
        <f>Application!AG618</f>
        <v>5915000</v>
      </c>
      <c r="G108" s="481">
        <f>Application!AG619</f>
        <v>200000</v>
      </c>
      <c r="H108" s="481">
        <f>Application!AG620</f>
        <v>1500000</v>
      </c>
      <c r="I108" s="481">
        <f>Application!AG621</f>
        <v>110700</v>
      </c>
      <c r="J108" s="481">
        <f>Application!AG622</f>
        <v>2730384</v>
      </c>
      <c r="K108" s="481">
        <f>Application!AG623</f>
        <v>1000000</v>
      </c>
      <c r="L108" s="481">
        <f>Application!AG624</f>
        <v>773410</v>
      </c>
      <c r="M108" s="481">
        <f>Application!AG625</f>
        <v>0</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1491</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07" t="s">
        <v>1135</v>
      </c>
      <c r="E122" s="1607"/>
      <c r="F122" s="1607"/>
      <c r="G122" s="535"/>
      <c r="H122" s="535"/>
      <c r="I122" s="535"/>
      <c r="J122" s="535"/>
      <c r="K122" s="535"/>
      <c r="L122" s="535"/>
      <c r="M122" s="535"/>
      <c r="N122" s="535"/>
      <c r="O122" s="535"/>
      <c r="P122" s="535"/>
      <c r="Q122" s="535"/>
      <c r="R122" s="535"/>
      <c r="S122" s="535"/>
      <c r="T122" s="535"/>
      <c r="U122" s="537"/>
    </row>
    <row r="123" spans="1:21">
      <c r="A123" s="535" t="s">
        <v>1136</v>
      </c>
      <c r="B123" s="544"/>
      <c r="C123" s="535"/>
      <c r="D123" s="1596" t="s">
        <v>1492</v>
      </c>
      <c r="E123" s="1597"/>
      <c r="F123" s="1597"/>
      <c r="G123" s="1597"/>
      <c r="H123" s="1597"/>
      <c r="I123" s="1597"/>
      <c r="J123" s="1597"/>
      <c r="K123" s="1597"/>
      <c r="L123" s="1597"/>
      <c r="M123" s="1597"/>
      <c r="N123" s="1597"/>
      <c r="O123" s="1597"/>
      <c r="P123" s="1597"/>
      <c r="Q123" s="1597"/>
      <c r="R123" s="1597"/>
      <c r="S123" s="1597"/>
      <c r="T123" s="535"/>
      <c r="U123" s="537"/>
    </row>
    <row r="124" spans="1:21" ht="12.75">
      <c r="A124" s="534" t="s">
        <v>1137</v>
      </c>
      <c r="B124" s="544"/>
      <c r="C124" s="534"/>
      <c r="D124" s="1597"/>
      <c r="E124" s="1597"/>
      <c r="F124" s="1597"/>
      <c r="G124" s="1597"/>
      <c r="H124" s="1597"/>
      <c r="I124" s="1597"/>
      <c r="J124" s="1597"/>
      <c r="K124" s="1597"/>
      <c r="L124" s="1597"/>
      <c r="M124" s="1597"/>
      <c r="N124" s="1597"/>
      <c r="O124" s="1597"/>
      <c r="P124" s="1597"/>
      <c r="Q124" s="1597"/>
      <c r="R124" s="1597"/>
      <c r="S124" s="1597"/>
      <c r="T124" s="535"/>
      <c r="U124" s="537"/>
    </row>
    <row r="125" spans="1:21" ht="12.75">
      <c r="A125" s="534" t="s">
        <v>1138</v>
      </c>
      <c r="B125" s="544"/>
      <c r="C125" s="534"/>
      <c r="D125" s="1597"/>
      <c r="E125" s="1597"/>
      <c r="F125" s="1597"/>
      <c r="G125" s="1597"/>
      <c r="H125" s="1597"/>
      <c r="I125" s="1597"/>
      <c r="J125" s="1597"/>
      <c r="K125" s="1597"/>
      <c r="L125" s="1597"/>
      <c r="M125" s="1597"/>
      <c r="N125" s="1597"/>
      <c r="O125" s="1597"/>
      <c r="P125" s="1597"/>
      <c r="Q125" s="1597"/>
      <c r="R125" s="1597"/>
      <c r="S125" s="1597"/>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605"/>
      <c r="E128" s="1605"/>
      <c r="F128" s="1605"/>
      <c r="G128" s="1605"/>
      <c r="H128" s="1605"/>
      <c r="I128" s="534"/>
      <c r="J128" s="1595"/>
      <c r="K128" s="1595"/>
      <c r="L128" s="534"/>
      <c r="M128" s="534"/>
      <c r="N128" s="534"/>
      <c r="O128" s="534"/>
      <c r="P128" s="534"/>
      <c r="Q128" s="534"/>
      <c r="R128" s="534"/>
      <c r="S128" s="534"/>
      <c r="T128" s="535"/>
      <c r="U128" s="537"/>
    </row>
    <row r="129" spans="1:21" ht="12.75">
      <c r="A129" s="534" t="s">
        <v>319</v>
      </c>
      <c r="B129" s="544"/>
      <c r="C129" s="534"/>
      <c r="D129" s="1606" t="s">
        <v>1142</v>
      </c>
      <c r="E129" s="1606"/>
      <c r="F129" s="1606"/>
      <c r="G129" s="1606"/>
      <c r="H129" s="1606"/>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599"/>
      <c r="E131" s="1599"/>
      <c r="F131" s="1599"/>
      <c r="G131" s="1599"/>
      <c r="H131" s="1599"/>
      <c r="I131" s="534"/>
      <c r="J131" s="1599"/>
      <c r="K131" s="1599"/>
      <c r="L131" s="1599"/>
      <c r="M131" s="1599"/>
      <c r="N131" s="534"/>
      <c r="O131" s="534"/>
      <c r="P131" s="534"/>
      <c r="Q131" s="534"/>
      <c r="R131" s="534"/>
      <c r="S131" s="534"/>
      <c r="T131" s="535"/>
      <c r="U131" s="537"/>
    </row>
    <row r="132" spans="1:21" ht="12" customHeight="1">
      <c r="A132" s="548"/>
      <c r="B132" s="534"/>
      <c r="C132" s="534"/>
      <c r="D132" s="1598" t="s">
        <v>1145</v>
      </c>
      <c r="E132" s="1598"/>
      <c r="F132" s="1598"/>
      <c r="G132" s="1598"/>
      <c r="H132" s="1598"/>
      <c r="I132" s="534"/>
      <c r="J132" s="1598" t="s">
        <v>1146</v>
      </c>
      <c r="K132" s="1598"/>
      <c r="L132" s="1598"/>
      <c r="M132" s="1598"/>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0"/>
      <c r="B138" s="1601"/>
      <c r="C138" s="1601"/>
      <c r="D138" s="539"/>
      <c r="E138" s="1595"/>
      <c r="F138" s="1595"/>
      <c r="G138" s="534"/>
      <c r="H138" s="534"/>
      <c r="I138" s="534"/>
      <c r="J138" s="534"/>
      <c r="K138" s="534"/>
      <c r="L138" s="534"/>
      <c r="M138" s="534"/>
      <c r="N138" s="534"/>
      <c r="O138" s="534"/>
      <c r="P138" s="534"/>
      <c r="Q138" s="534"/>
      <c r="R138" s="534"/>
      <c r="S138" s="534"/>
      <c r="T138" s="541"/>
      <c r="U138" s="542"/>
    </row>
    <row r="139" spans="1:21" ht="12.75">
      <c r="A139" s="1593" t="s">
        <v>1149</v>
      </c>
      <c r="B139" s="1594"/>
      <c r="C139" s="1594"/>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2" priority="246" stopIfTrue="1">
      <formula>T9&gt;C9</formula>
    </cfRule>
  </conditionalFormatting>
  <conditionalFormatting sqref="S10">
    <cfRule type="expression" dxfId="121" priority="245" stopIfTrue="1">
      <formula>(S10+T10)&gt;C10</formula>
    </cfRule>
  </conditionalFormatting>
  <conditionalFormatting sqref="R8">
    <cfRule type="cellIs" dxfId="120" priority="234" stopIfTrue="1" operator="notEqual">
      <formula>$B8</formula>
    </cfRule>
    <cfRule type="cellIs" priority="237" stopIfTrue="1" operator="notEqual">
      <formula>$B8</formula>
    </cfRule>
  </conditionalFormatting>
  <conditionalFormatting sqref="R4:R7">
    <cfRule type="cellIs" dxfId="119" priority="236" stopIfTrue="1" operator="notEqual">
      <formula>$B4</formula>
    </cfRule>
  </conditionalFormatting>
  <conditionalFormatting sqref="R9:R10">
    <cfRule type="cellIs" dxfId="118" priority="235" stopIfTrue="1" operator="notEqual">
      <formula>$B9</formula>
    </cfRule>
  </conditionalFormatting>
  <conditionalFormatting sqref="R11:R12">
    <cfRule type="cellIs" dxfId="117" priority="232" stopIfTrue="1" operator="notEqual">
      <formula>$B11</formula>
    </cfRule>
    <cfRule type="cellIs" priority="233" stopIfTrue="1" operator="notEqual">
      <formula>$B11</formula>
    </cfRule>
  </conditionalFormatting>
  <conditionalFormatting sqref="R13:R15">
    <cfRule type="cellIs" dxfId="116" priority="231" stopIfTrue="1" operator="notEqual">
      <formula>$B13</formula>
    </cfRule>
  </conditionalFormatting>
  <conditionalFormatting sqref="R25">
    <cfRule type="cellIs" dxfId="115" priority="229" stopIfTrue="1" operator="notEqual">
      <formula>$B25</formula>
    </cfRule>
    <cfRule type="cellIs" priority="230" stopIfTrue="1" operator="notEqual">
      <formula>$B25</formula>
    </cfRule>
  </conditionalFormatting>
  <conditionalFormatting sqref="R17:R24">
    <cfRule type="cellIs" dxfId="114" priority="228" stopIfTrue="1" operator="notEqual">
      <formula>$B17</formula>
    </cfRule>
  </conditionalFormatting>
  <conditionalFormatting sqref="R26">
    <cfRule type="cellIs" dxfId="113" priority="227" stopIfTrue="1" operator="notEqual">
      <formula>$B26</formula>
    </cfRule>
  </conditionalFormatting>
  <conditionalFormatting sqref="R36">
    <cfRule type="cellIs" dxfId="112" priority="225" stopIfTrue="1" operator="notEqual">
      <formula>$B36</formula>
    </cfRule>
    <cfRule type="cellIs" priority="226" stopIfTrue="1" operator="notEqual">
      <formula>$B36</formula>
    </cfRule>
  </conditionalFormatting>
  <conditionalFormatting sqref="R28:R35">
    <cfRule type="cellIs" dxfId="111" priority="224" stopIfTrue="1" operator="notEqual">
      <formula>$B28</formula>
    </cfRule>
  </conditionalFormatting>
  <conditionalFormatting sqref="R40">
    <cfRule type="cellIs" dxfId="110" priority="222" stopIfTrue="1" operator="notEqual">
      <formula>$B40</formula>
    </cfRule>
    <cfRule type="cellIs" priority="223" stopIfTrue="1" operator="notEqual">
      <formula>$B40</formula>
    </cfRule>
  </conditionalFormatting>
  <conditionalFormatting sqref="R38:R39">
    <cfRule type="cellIs" dxfId="109" priority="221" stopIfTrue="1" operator="notEqual">
      <formula>$B38</formula>
    </cfRule>
  </conditionalFormatting>
  <conditionalFormatting sqref="R41">
    <cfRule type="cellIs" dxfId="108" priority="220" stopIfTrue="1" operator="notEqual">
      <formula>$B41</formula>
    </cfRule>
  </conditionalFormatting>
  <conditionalFormatting sqref="R53">
    <cfRule type="cellIs" dxfId="107" priority="218" stopIfTrue="1" operator="notEqual">
      <formula>$B53</formula>
    </cfRule>
    <cfRule type="cellIs" priority="219" stopIfTrue="1" operator="notEqual">
      <formula>$B53</formula>
    </cfRule>
  </conditionalFormatting>
  <conditionalFormatting sqref="R43:R52">
    <cfRule type="cellIs" dxfId="106" priority="217" stopIfTrue="1" operator="notEqual">
      <formula>$B43</formula>
    </cfRule>
  </conditionalFormatting>
  <conditionalFormatting sqref="R62:R63">
    <cfRule type="cellIs" dxfId="105" priority="215" stopIfTrue="1" operator="notEqual">
      <formula>$B62</formula>
    </cfRule>
    <cfRule type="cellIs" priority="216" stopIfTrue="1" operator="notEqual">
      <formula>$B62</formula>
    </cfRule>
  </conditionalFormatting>
  <conditionalFormatting sqref="R55:R61">
    <cfRule type="cellIs" dxfId="104" priority="214" stopIfTrue="1" operator="notEqual">
      <formula>$B55</formula>
    </cfRule>
  </conditionalFormatting>
  <conditionalFormatting sqref="R67">
    <cfRule type="cellIs" dxfId="103" priority="212" stopIfTrue="1" operator="notEqual">
      <formula>$B67</formula>
    </cfRule>
    <cfRule type="cellIs" priority="213" stopIfTrue="1" operator="notEqual">
      <formula>$B67</formula>
    </cfRule>
  </conditionalFormatting>
  <conditionalFormatting sqref="R65:R66">
    <cfRule type="cellIs" dxfId="102" priority="211" stopIfTrue="1" operator="notEqual">
      <formula>$B65</formula>
    </cfRule>
  </conditionalFormatting>
  <conditionalFormatting sqref="R74">
    <cfRule type="cellIs" dxfId="101" priority="209" stopIfTrue="1" operator="notEqual">
      <formula>$B74</formula>
    </cfRule>
    <cfRule type="cellIs" priority="210" stopIfTrue="1" operator="notEqual">
      <formula>$B74</formula>
    </cfRule>
  </conditionalFormatting>
  <conditionalFormatting sqref="R95">
    <cfRule type="cellIs" dxfId="100" priority="207" stopIfTrue="1" operator="notEqual">
      <formula>$B95</formula>
    </cfRule>
    <cfRule type="cellIs" priority="208" stopIfTrue="1" operator="notEqual">
      <formula>$B95</formula>
    </cfRule>
  </conditionalFormatting>
  <conditionalFormatting sqref="R69:R73">
    <cfRule type="cellIs" dxfId="99" priority="206" stopIfTrue="1" operator="notEqual">
      <formula>$B69</formula>
    </cfRule>
  </conditionalFormatting>
  <conditionalFormatting sqref="R76:R77">
    <cfRule type="cellIs" dxfId="98" priority="205" stopIfTrue="1" operator="notEqual">
      <formula>$B76</formula>
    </cfRule>
  </conditionalFormatting>
  <conditionalFormatting sqref="R80:R94">
    <cfRule type="cellIs" dxfId="97" priority="204" stopIfTrue="1" operator="notEqual">
      <formula>$B80</formula>
    </cfRule>
  </conditionalFormatting>
  <conditionalFormatting sqref="R104:R105">
    <cfRule type="cellIs" dxfId="96" priority="202" stopIfTrue="1" operator="notEqual">
      <formula>$B104</formula>
    </cfRule>
    <cfRule type="cellIs" priority="203" stopIfTrue="1" operator="notEqual">
      <formula>$B104</formula>
    </cfRule>
  </conditionalFormatting>
  <conditionalFormatting sqref="R98:R103">
    <cfRule type="cellIs" dxfId="95" priority="201" stopIfTrue="1" operator="notEqual">
      <formula>$B98</formula>
    </cfRule>
  </conditionalFormatting>
  <conditionalFormatting sqref="E105:Q105">
    <cfRule type="cellIs" dxfId="94" priority="200" stopIfTrue="1" operator="notEqual">
      <formula>E$108</formula>
    </cfRule>
  </conditionalFormatting>
  <conditionalFormatting sqref="S13">
    <cfRule type="expression" dxfId="93" priority="197" stopIfTrue="1">
      <formula>(S13+T13)&gt;C13</formula>
    </cfRule>
  </conditionalFormatting>
  <conditionalFormatting sqref="S14">
    <cfRule type="expression" dxfId="92" priority="194" stopIfTrue="1">
      <formula>(S14+T14)&gt;C14</formula>
    </cfRule>
  </conditionalFormatting>
  <conditionalFormatting sqref="S17">
    <cfRule type="expression" dxfId="91" priority="193" stopIfTrue="1">
      <formula>(S17+T17)&gt;C17</formula>
    </cfRule>
  </conditionalFormatting>
  <conditionalFormatting sqref="S18">
    <cfRule type="expression" dxfId="90" priority="185" stopIfTrue="1">
      <formula>(S18+T18)&gt;C18</formula>
    </cfRule>
  </conditionalFormatting>
  <conditionalFormatting sqref="S19">
    <cfRule type="expression" dxfId="89" priority="183" stopIfTrue="1">
      <formula>(S19+T19)&gt;C19</formula>
    </cfRule>
  </conditionalFormatting>
  <conditionalFormatting sqref="S20">
    <cfRule type="expression" dxfId="88" priority="182" stopIfTrue="1">
      <formula>(S20+T20)&gt;C20</formula>
    </cfRule>
  </conditionalFormatting>
  <conditionalFormatting sqref="S21">
    <cfRule type="expression" dxfId="87" priority="181" stopIfTrue="1">
      <formula>(S21+T21)&gt;C21</formula>
    </cfRule>
  </conditionalFormatting>
  <conditionalFormatting sqref="S22">
    <cfRule type="expression" dxfId="86" priority="180" stopIfTrue="1">
      <formula>(S22+T22)&gt;C22</formula>
    </cfRule>
  </conditionalFormatting>
  <conditionalFormatting sqref="S23">
    <cfRule type="expression" dxfId="85" priority="179" stopIfTrue="1">
      <formula>(S23+T23)&gt;C23</formula>
    </cfRule>
  </conditionalFormatting>
  <conditionalFormatting sqref="S24">
    <cfRule type="expression" dxfId="84" priority="178" stopIfTrue="1">
      <formula>(S24+T24)&gt;C24</formula>
    </cfRule>
  </conditionalFormatting>
  <conditionalFormatting sqref="S26">
    <cfRule type="expression" dxfId="83" priority="171" stopIfTrue="1">
      <formula>(S26+T26)&gt;C26</formula>
    </cfRule>
  </conditionalFormatting>
  <conditionalFormatting sqref="S28:S35">
    <cfRule type="expression" dxfId="82" priority="169" stopIfTrue="1">
      <formula>(S28+T28)&gt;C28</formula>
    </cfRule>
  </conditionalFormatting>
  <conditionalFormatting sqref="S38">
    <cfRule type="expression" dxfId="81" priority="153" stopIfTrue="1">
      <formula>(S38+T38)&gt;C38</formula>
    </cfRule>
  </conditionalFormatting>
  <conditionalFormatting sqref="S39">
    <cfRule type="expression" dxfId="80" priority="152" stopIfTrue="1">
      <formula>(S39+T39)&gt;C39</formula>
    </cfRule>
  </conditionalFormatting>
  <conditionalFormatting sqref="S41">
    <cfRule type="expression" dxfId="79" priority="149" stopIfTrue="1">
      <formula>(S41+T41)&gt;C41</formula>
    </cfRule>
  </conditionalFormatting>
  <conditionalFormatting sqref="S43:S51">
    <cfRule type="expression" dxfId="78" priority="147" stopIfTrue="1">
      <formula>(S43+T43)&gt;C43</formula>
    </cfRule>
  </conditionalFormatting>
  <conditionalFormatting sqref="S52">
    <cfRule type="expression" dxfId="77" priority="134" stopIfTrue="1">
      <formula>(S52+T52)&gt;C52</formula>
    </cfRule>
  </conditionalFormatting>
  <conditionalFormatting sqref="S65">
    <cfRule type="expression" dxfId="76" priority="124" stopIfTrue="1">
      <formula>(S65+T65)&gt;C65</formula>
    </cfRule>
  </conditionalFormatting>
  <conditionalFormatting sqref="S66">
    <cfRule type="expression" dxfId="75" priority="123" stopIfTrue="1">
      <formula>(S66+T66)&gt;C66</formula>
    </cfRule>
  </conditionalFormatting>
  <conditionalFormatting sqref="S76">
    <cfRule type="expression" dxfId="74" priority="120" stopIfTrue="1">
      <formula>(S76+T76)&gt;C76</formula>
    </cfRule>
  </conditionalFormatting>
  <conditionalFormatting sqref="S77">
    <cfRule type="expression" dxfId="73" priority="119" stopIfTrue="1">
      <formula>(S77+T77)&gt;C77</formula>
    </cfRule>
  </conditionalFormatting>
  <conditionalFormatting sqref="S81:S84">
    <cfRule type="expression" dxfId="72" priority="116" stopIfTrue="1">
      <formula>(S81+T81)&gt;C81</formula>
    </cfRule>
  </conditionalFormatting>
  <conditionalFormatting sqref="S86:S92">
    <cfRule type="expression" dxfId="71" priority="108" stopIfTrue="1">
      <formula>(S86+T86)&gt;C86</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pane ySplit="2" topLeftCell="A3" activePane="bottomLeft" state="frozen"/>
      <selection pane="bottomLeft" activeCell="C6" sqref="C6"/>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4" t="s">
        <v>1495</v>
      </c>
      <c r="B1" s="1615"/>
      <c r="C1" s="1615"/>
      <c r="D1" s="1615"/>
      <c r="E1" s="1615"/>
      <c r="F1" s="1615"/>
      <c r="G1" s="1615"/>
      <c r="H1" s="1615"/>
      <c r="I1" s="1615"/>
      <c r="J1" s="1616"/>
      <c r="K1" s="583"/>
    </row>
    <row r="2" spans="1:11" s="639" customFormat="1" ht="72">
      <c r="A2" s="635"/>
      <c r="B2" s="636" t="s">
        <v>1179</v>
      </c>
      <c r="C2" s="636" t="s">
        <v>1497</v>
      </c>
      <c r="D2" s="637" t="s">
        <v>1498</v>
      </c>
      <c r="E2" s="636" t="s">
        <v>1393</v>
      </c>
      <c r="F2" s="636" t="s">
        <v>1499</v>
      </c>
      <c r="G2" s="636" t="s">
        <v>1500</v>
      </c>
      <c r="H2" s="636" t="s">
        <v>1180</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1450000</v>
      </c>
      <c r="C4" s="590">
        <f>+B4</f>
        <v>1450000</v>
      </c>
      <c r="D4" s="590"/>
      <c r="E4" s="591"/>
      <c r="F4" s="591"/>
      <c r="G4" s="591"/>
      <c r="H4" s="591"/>
      <c r="I4" s="591"/>
      <c r="J4" s="591"/>
      <c r="K4" s="587"/>
    </row>
    <row r="5" spans="1:11" s="588" customFormat="1">
      <c r="A5" s="592" t="s">
        <v>31</v>
      </c>
      <c r="B5" s="589">
        <f>'Sources and Uses Budget'!C5</f>
        <v>50000</v>
      </c>
      <c r="C5" s="590">
        <f>B5</f>
        <v>50000</v>
      </c>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1500000</v>
      </c>
      <c r="C8" s="589">
        <f>SUM(C4:C7)</f>
        <v>1500000</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1500000</v>
      </c>
      <c r="C12" s="589">
        <f>SUM(C8+C11)</f>
        <v>1500000</v>
      </c>
      <c r="D12" s="589">
        <f>SUM(D8+D11)</f>
        <v>0</v>
      </c>
      <c r="E12" s="591"/>
      <c r="F12" s="591"/>
      <c r="G12" s="591"/>
      <c r="H12" s="591"/>
      <c r="I12" s="591"/>
      <c r="J12" s="591"/>
      <c r="K12" s="587"/>
    </row>
    <row r="13" spans="1:11" s="588" customFormat="1">
      <c r="A13" s="594" t="s">
        <v>1001</v>
      </c>
      <c r="B13" s="589">
        <f>'Sources and Uses Budget'!C13</f>
        <v>100000</v>
      </c>
      <c r="C13" s="590">
        <f>B13</f>
        <v>100000</v>
      </c>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1633796</v>
      </c>
      <c r="C28" s="590">
        <f>+B28</f>
        <v>1633796</v>
      </c>
      <c r="D28" s="590"/>
      <c r="E28" s="589">
        <f>'Sources and Uses Budget'!S28</f>
        <v>1633796</v>
      </c>
      <c r="F28" s="590">
        <f>+E28</f>
        <v>1633796</v>
      </c>
      <c r="G28" s="590"/>
      <c r="H28" s="589">
        <f>'Sources and Uses Budget'!T28</f>
        <v>0</v>
      </c>
      <c r="I28" s="590"/>
      <c r="J28" s="590"/>
      <c r="K28" s="587"/>
    </row>
    <row r="29" spans="1:11" s="588" customFormat="1">
      <c r="A29" s="223" t="s">
        <v>650</v>
      </c>
      <c r="B29" s="589">
        <f>'Sources and Uses Budget'!C29</f>
        <v>10249812</v>
      </c>
      <c r="C29" s="590">
        <f>+B29</f>
        <v>10249812</v>
      </c>
      <c r="D29" s="590"/>
      <c r="E29" s="589">
        <f>'Sources and Uses Budget'!S29</f>
        <v>10249812</v>
      </c>
      <c r="F29" s="590">
        <f t="shared" ref="F29:F35" si="0">+E29</f>
        <v>10249812</v>
      </c>
      <c r="G29" s="590"/>
      <c r="H29" s="589">
        <f>'Sources and Uses Budget'!T29</f>
        <v>0</v>
      </c>
      <c r="I29" s="590"/>
      <c r="J29" s="590"/>
      <c r="K29" s="587"/>
    </row>
    <row r="30" spans="1:11" s="588" customFormat="1">
      <c r="A30" s="223" t="s">
        <v>651</v>
      </c>
      <c r="B30" s="589">
        <f>'Sources and Uses Budget'!C30</f>
        <v>309905</v>
      </c>
      <c r="C30" s="590">
        <f t="shared" ref="C30:C35" si="1">+B30</f>
        <v>309905</v>
      </c>
      <c r="D30" s="590"/>
      <c r="E30" s="589">
        <f>'Sources and Uses Budget'!S30</f>
        <v>309905</v>
      </c>
      <c r="F30" s="590">
        <f t="shared" si="0"/>
        <v>309905</v>
      </c>
      <c r="G30" s="590"/>
      <c r="H30" s="589">
        <f>'Sources and Uses Budget'!T30</f>
        <v>0</v>
      </c>
      <c r="I30" s="590"/>
      <c r="J30" s="590"/>
      <c r="K30" s="587"/>
    </row>
    <row r="31" spans="1:11" s="588" customFormat="1">
      <c r="A31" s="223" t="s">
        <v>144</v>
      </c>
      <c r="B31" s="589">
        <f>'Sources and Uses Budget'!C31</f>
        <v>243870</v>
      </c>
      <c r="C31" s="590">
        <f t="shared" si="1"/>
        <v>243870</v>
      </c>
      <c r="D31" s="590"/>
      <c r="E31" s="589">
        <f>'Sources and Uses Budget'!S31</f>
        <v>243870</v>
      </c>
      <c r="F31" s="590">
        <f t="shared" si="0"/>
        <v>243870</v>
      </c>
      <c r="G31" s="590"/>
      <c r="H31" s="589">
        <f>'Sources and Uses Budget'!T31</f>
        <v>0</v>
      </c>
      <c r="I31" s="590"/>
      <c r="J31" s="590"/>
      <c r="K31" s="587"/>
    </row>
    <row r="32" spans="1:11" s="588" customFormat="1">
      <c r="A32" s="223" t="s">
        <v>145</v>
      </c>
      <c r="B32" s="589">
        <f>'Sources and Uses Budget'!C32</f>
        <v>1145235</v>
      </c>
      <c r="C32" s="590">
        <f t="shared" si="1"/>
        <v>1145235</v>
      </c>
      <c r="D32" s="590"/>
      <c r="E32" s="589">
        <f>'Sources and Uses Budget'!S32</f>
        <v>1145235</v>
      </c>
      <c r="F32" s="590">
        <f t="shared" si="0"/>
        <v>1145235</v>
      </c>
      <c r="G32" s="590"/>
      <c r="H32" s="589">
        <f>'Sources and Uses Budget'!T32</f>
        <v>0</v>
      </c>
      <c r="I32" s="590"/>
      <c r="J32" s="590"/>
      <c r="K32" s="587"/>
    </row>
    <row r="33" spans="1:11" s="588" customFormat="1">
      <c r="A33" s="223" t="s">
        <v>146</v>
      </c>
      <c r="B33" s="589">
        <f>'Sources and Uses Budget'!C33</f>
        <v>0</v>
      </c>
      <c r="C33" s="590">
        <f t="shared" si="1"/>
        <v>0</v>
      </c>
      <c r="D33" s="590"/>
      <c r="E33" s="589">
        <f>'Sources and Uses Budget'!S33</f>
        <v>0</v>
      </c>
      <c r="F33" s="590">
        <f t="shared" si="0"/>
        <v>0</v>
      </c>
      <c r="G33" s="590"/>
      <c r="H33" s="589">
        <f>'Sources and Uses Budget'!T33</f>
        <v>0</v>
      </c>
      <c r="I33" s="590"/>
      <c r="J33" s="590"/>
      <c r="K33" s="587"/>
    </row>
    <row r="34" spans="1:11" s="588" customFormat="1">
      <c r="A34" s="223" t="s">
        <v>147</v>
      </c>
      <c r="B34" s="589">
        <f>'Sources and Uses Budget'!C34</f>
        <v>179232</v>
      </c>
      <c r="C34" s="590">
        <f t="shared" si="1"/>
        <v>179232</v>
      </c>
      <c r="D34" s="590"/>
      <c r="E34" s="589">
        <f>'Sources and Uses Budget'!S34</f>
        <v>179232</v>
      </c>
      <c r="F34" s="590">
        <f t="shared" si="0"/>
        <v>179232</v>
      </c>
      <c r="G34" s="590"/>
      <c r="H34" s="589">
        <f>'Sources and Uses Budget'!T34</f>
        <v>0</v>
      </c>
      <c r="I34" s="590"/>
      <c r="J34" s="590"/>
      <c r="K34" s="587"/>
    </row>
    <row r="35" spans="1:11" s="588" customFormat="1">
      <c r="A35" s="595" t="str">
        <f>'Sources and Uses Budget'!$A35</f>
        <v>Relocation</v>
      </c>
      <c r="B35" s="589">
        <f>'Sources and Uses Budget'!C35</f>
        <v>56905</v>
      </c>
      <c r="C35" s="590">
        <f t="shared" si="1"/>
        <v>56905</v>
      </c>
      <c r="D35" s="590"/>
      <c r="E35" s="589">
        <f>'Sources and Uses Budget'!S35</f>
        <v>0</v>
      </c>
      <c r="F35" s="590">
        <f t="shared" si="0"/>
        <v>0</v>
      </c>
      <c r="G35" s="590"/>
      <c r="H35" s="589">
        <f>'Sources and Uses Budget'!T35</f>
        <v>0</v>
      </c>
      <c r="I35" s="590"/>
      <c r="J35" s="590"/>
      <c r="K35" s="587"/>
    </row>
    <row r="36" spans="1:11" s="588" customFormat="1">
      <c r="A36" s="597" t="s">
        <v>150</v>
      </c>
      <c r="B36" s="589">
        <f>'Sources and Uses Budget'!C36</f>
        <v>13818755</v>
      </c>
      <c r="C36" s="589">
        <f>SUM(C28:C35)</f>
        <v>13818755</v>
      </c>
      <c r="D36" s="589">
        <f>SUM(D28:D35)</f>
        <v>0</v>
      </c>
      <c r="E36" s="589">
        <f>'Sources and Uses Budget'!S36</f>
        <v>13761850</v>
      </c>
      <c r="F36" s="596">
        <f>SUM(F28:F35)</f>
        <v>13761850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535000</v>
      </c>
      <c r="C38" s="590">
        <f>+B38</f>
        <v>535000</v>
      </c>
      <c r="D38" s="590"/>
      <c r="E38" s="589">
        <f>'Sources and Uses Budget'!S38</f>
        <v>535000</v>
      </c>
      <c r="F38" s="590">
        <f>+E38</f>
        <v>535000</v>
      </c>
      <c r="G38" s="590"/>
      <c r="H38" s="589">
        <f>'Sources and Uses Budget'!T38</f>
        <v>0</v>
      </c>
      <c r="I38" s="590"/>
      <c r="J38" s="590"/>
      <c r="K38" s="587"/>
    </row>
    <row r="39" spans="1:11" s="588" customFormat="1">
      <c r="A39" s="592" t="s">
        <v>153</v>
      </c>
      <c r="B39" s="589">
        <f>'Sources and Uses Budget'!C39</f>
        <v>115000</v>
      </c>
      <c r="C39" s="590">
        <f>+B39</f>
        <v>115000</v>
      </c>
      <c r="D39" s="590"/>
      <c r="E39" s="589">
        <f>'Sources and Uses Budget'!S39</f>
        <v>115000</v>
      </c>
      <c r="F39" s="590">
        <f>+E39</f>
        <v>115000</v>
      </c>
      <c r="G39" s="590"/>
      <c r="H39" s="589">
        <f>'Sources and Uses Budget'!T39</f>
        <v>0</v>
      </c>
      <c r="I39" s="590"/>
      <c r="J39" s="590"/>
      <c r="K39" s="587"/>
    </row>
    <row r="40" spans="1:11" s="588" customFormat="1">
      <c r="A40" s="593" t="s">
        <v>154</v>
      </c>
      <c r="B40" s="589">
        <f>'Sources and Uses Budget'!C40</f>
        <v>650000</v>
      </c>
      <c r="C40" s="589">
        <f>SUM(C37:C39)</f>
        <v>650000</v>
      </c>
      <c r="D40" s="589">
        <f>SUM(D37:D39)</f>
        <v>0</v>
      </c>
      <c r="E40" s="589">
        <f>'Sources and Uses Budget'!S40</f>
        <v>650000</v>
      </c>
      <c r="F40" s="596">
        <f>SUM(F38:F39)</f>
        <v>650000</v>
      </c>
      <c r="G40" s="596">
        <f>SUM(G38:G39)</f>
        <v>0</v>
      </c>
      <c r="H40" s="589">
        <f>'Sources and Uses Budget'!T40</f>
        <v>0</v>
      </c>
      <c r="I40" s="596">
        <f>SUM(I38:I39)</f>
        <v>0</v>
      </c>
      <c r="J40" s="596">
        <f>SUM(J38:J39)</f>
        <v>0</v>
      </c>
      <c r="K40" s="587"/>
    </row>
    <row r="41" spans="1:11" s="588" customFormat="1">
      <c r="A41" s="593" t="s">
        <v>155</v>
      </c>
      <c r="B41" s="589">
        <f>'Sources and Uses Budget'!C41</f>
        <v>200000</v>
      </c>
      <c r="C41" s="590">
        <f>+B41</f>
        <v>200000</v>
      </c>
      <c r="D41" s="590"/>
      <c r="E41" s="589">
        <f>'Sources and Uses Budget'!S41</f>
        <v>200000</v>
      </c>
      <c r="F41" s="590">
        <f>+E41</f>
        <v>200000</v>
      </c>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493921</v>
      </c>
      <c r="C43" s="590">
        <f>+B43</f>
        <v>493921</v>
      </c>
      <c r="D43" s="590"/>
      <c r="E43" s="589">
        <f>'Sources and Uses Budget'!S43</f>
        <v>493921</v>
      </c>
      <c r="F43" s="590">
        <f>+E43</f>
        <v>493921</v>
      </c>
      <c r="G43" s="590"/>
      <c r="H43" s="589">
        <f>'Sources and Uses Budget'!T43</f>
        <v>0</v>
      </c>
      <c r="I43" s="590"/>
      <c r="J43" s="590"/>
      <c r="K43" s="587"/>
    </row>
    <row r="44" spans="1:11" s="588" customFormat="1">
      <c r="A44" s="592" t="s">
        <v>158</v>
      </c>
      <c r="B44" s="589">
        <f>'Sources and Uses Budget'!C44</f>
        <v>117200</v>
      </c>
      <c r="C44" s="590">
        <f t="shared" ref="C44:C52" si="2">+B44</f>
        <v>117200</v>
      </c>
      <c r="D44" s="590"/>
      <c r="E44" s="589">
        <f>'Sources and Uses Budget'!S44</f>
        <v>117200</v>
      </c>
      <c r="F44" s="590">
        <f t="shared" ref="F44:F51" si="3">+E44</f>
        <v>117200</v>
      </c>
      <c r="G44" s="590"/>
      <c r="H44" s="589">
        <f>'Sources and Uses Budget'!T44</f>
        <v>0</v>
      </c>
      <c r="I44" s="590"/>
      <c r="J44" s="590"/>
      <c r="K44" s="587"/>
    </row>
    <row r="45" spans="1:11" s="588" customFormat="1" ht="12" customHeight="1">
      <c r="A45" s="592" t="s">
        <v>159</v>
      </c>
      <c r="B45" s="589">
        <f>'Sources and Uses Budget'!C45</f>
        <v>65000</v>
      </c>
      <c r="C45" s="590">
        <f t="shared" si="2"/>
        <v>65000</v>
      </c>
      <c r="D45" s="590"/>
      <c r="E45" s="589">
        <f>'Sources and Uses Budget'!S45</f>
        <v>65000</v>
      </c>
      <c r="F45" s="590">
        <f t="shared" si="3"/>
        <v>65000</v>
      </c>
      <c r="G45" s="590"/>
      <c r="H45" s="589">
        <f>'Sources and Uses Budget'!T45</f>
        <v>0</v>
      </c>
      <c r="I45" s="590"/>
      <c r="J45" s="590"/>
      <c r="K45" s="587"/>
    </row>
    <row r="46" spans="1:11" s="588" customFormat="1">
      <c r="A46" s="592" t="s">
        <v>160</v>
      </c>
      <c r="B46" s="589">
        <f>'Sources and Uses Budget'!C46</f>
        <v>0</v>
      </c>
      <c r="C46" s="590">
        <f t="shared" si="2"/>
        <v>0</v>
      </c>
      <c r="D46" s="590"/>
      <c r="E46" s="589">
        <f>'Sources and Uses Budget'!S46</f>
        <v>0</v>
      </c>
      <c r="F46" s="590">
        <f t="shared" si="3"/>
        <v>0</v>
      </c>
      <c r="G46" s="590"/>
      <c r="H46" s="589">
        <f>'Sources and Uses Budget'!T46</f>
        <v>0</v>
      </c>
      <c r="I46" s="590"/>
      <c r="J46" s="590"/>
      <c r="K46" s="587"/>
    </row>
    <row r="47" spans="1:11" s="588" customFormat="1">
      <c r="A47" s="457" t="s">
        <v>62</v>
      </c>
      <c r="B47" s="589">
        <f>'Sources and Uses Budget'!C47</f>
        <v>161407</v>
      </c>
      <c r="C47" s="590">
        <f t="shared" si="2"/>
        <v>161407</v>
      </c>
      <c r="D47" s="590"/>
      <c r="E47" s="589">
        <f>'Sources and Uses Budget'!S47</f>
        <v>0</v>
      </c>
      <c r="F47" s="590">
        <f t="shared" si="3"/>
        <v>0</v>
      </c>
      <c r="G47" s="590"/>
      <c r="H47" s="589">
        <f>'Sources and Uses Budget'!T47</f>
        <v>0</v>
      </c>
      <c r="I47" s="590"/>
      <c r="J47" s="590"/>
      <c r="K47" s="587"/>
    </row>
    <row r="48" spans="1:11" s="588" customFormat="1">
      <c r="A48" s="592" t="s">
        <v>163</v>
      </c>
      <c r="B48" s="589">
        <f>'Sources and Uses Budget'!C48</f>
        <v>50000</v>
      </c>
      <c r="C48" s="590">
        <f t="shared" si="2"/>
        <v>50000</v>
      </c>
      <c r="D48" s="590"/>
      <c r="E48" s="589">
        <f>'Sources and Uses Budget'!S48</f>
        <v>50000</v>
      </c>
      <c r="F48" s="590">
        <f t="shared" si="3"/>
        <v>50000</v>
      </c>
      <c r="G48" s="590"/>
      <c r="H48" s="589">
        <f>'Sources and Uses Budget'!T48</f>
        <v>0</v>
      </c>
      <c r="I48" s="590"/>
      <c r="J48" s="590"/>
      <c r="K48" s="587"/>
    </row>
    <row r="49" spans="1:11" s="588" customFormat="1">
      <c r="A49" s="592" t="s">
        <v>161</v>
      </c>
      <c r="B49" s="589">
        <f>'Sources and Uses Budget'!C49</f>
        <v>29000</v>
      </c>
      <c r="C49" s="590">
        <f t="shared" si="2"/>
        <v>29000</v>
      </c>
      <c r="D49" s="590"/>
      <c r="E49" s="589">
        <f>'Sources and Uses Budget'!S49</f>
        <v>29000</v>
      </c>
      <c r="F49" s="590">
        <f t="shared" si="3"/>
        <v>29000</v>
      </c>
      <c r="G49" s="590"/>
      <c r="H49" s="589">
        <f>'Sources and Uses Budget'!T49</f>
        <v>0</v>
      </c>
      <c r="I49" s="590"/>
      <c r="J49" s="590"/>
      <c r="K49" s="587"/>
    </row>
    <row r="50" spans="1:11" s="588" customFormat="1">
      <c r="A50" s="592" t="s">
        <v>162</v>
      </c>
      <c r="B50" s="589">
        <f>'Sources and Uses Budget'!C50</f>
        <v>0</v>
      </c>
      <c r="C50" s="590">
        <f t="shared" si="2"/>
        <v>0</v>
      </c>
      <c r="D50" s="590"/>
      <c r="E50" s="589">
        <f>'Sources and Uses Budget'!S50</f>
        <v>0</v>
      </c>
      <c r="F50" s="590">
        <f t="shared" si="3"/>
        <v>0</v>
      </c>
      <c r="G50" s="590"/>
      <c r="H50" s="589">
        <f>'Sources and Uses Budget'!T50</f>
        <v>0</v>
      </c>
      <c r="I50" s="590"/>
      <c r="J50" s="590"/>
      <c r="K50" s="587"/>
    </row>
    <row r="51" spans="1:11" s="588" customFormat="1">
      <c r="A51" s="595" t="str">
        <f>'Sources and Uses Budget'!$A60</f>
        <v>Legal</v>
      </c>
      <c r="B51" s="589">
        <f>'Sources and Uses Budget'!C51</f>
        <v>20000</v>
      </c>
      <c r="C51" s="590">
        <f t="shared" si="2"/>
        <v>20000</v>
      </c>
      <c r="D51" s="590"/>
      <c r="E51" s="589">
        <f>'Sources and Uses Budget'!S51</f>
        <v>20000</v>
      </c>
      <c r="F51" s="590">
        <f t="shared" si="3"/>
        <v>20000</v>
      </c>
      <c r="G51" s="590"/>
      <c r="H51" s="589">
        <f>'Sources and Uses Budget'!T51</f>
        <v>0</v>
      </c>
      <c r="I51" s="590"/>
      <c r="J51" s="590"/>
      <c r="K51" s="587"/>
    </row>
    <row r="52" spans="1:11" s="588" customFormat="1">
      <c r="A52" s="595" t="str">
        <f>'Sources and Uses Budget'!$A61</f>
        <v>Other: (Specify)</v>
      </c>
      <c r="B52" s="589">
        <f>'Sources and Uses Budget'!C52</f>
        <v>0</v>
      </c>
      <c r="C52" s="590">
        <f t="shared" si="2"/>
        <v>0</v>
      </c>
      <c r="D52" s="590">
        <f t="shared" ref="D52" si="4">+B52</f>
        <v>0</v>
      </c>
      <c r="E52" s="589">
        <f>'Sources and Uses Budget'!S52</f>
        <v>0</v>
      </c>
      <c r="F52" s="590"/>
      <c r="G52" s="590">
        <f t="shared" ref="G52" si="5">+E52</f>
        <v>0</v>
      </c>
      <c r="H52" s="589">
        <f>'Sources and Uses Budget'!T52</f>
        <v>0</v>
      </c>
      <c r="I52" s="590"/>
      <c r="J52" s="590"/>
      <c r="K52" s="587"/>
    </row>
    <row r="53" spans="1:11" s="599" customFormat="1">
      <c r="A53" s="593" t="s">
        <v>164</v>
      </c>
      <c r="B53" s="589">
        <f>'Sources and Uses Budget'!C53</f>
        <v>936528</v>
      </c>
      <c r="C53" s="596">
        <f>SUM(C43:C52)</f>
        <v>936528</v>
      </c>
      <c r="D53" s="596">
        <f>SUM(D43:D52)</f>
        <v>0</v>
      </c>
      <c r="E53" s="589">
        <f>'Sources and Uses Budget'!S53</f>
        <v>775121</v>
      </c>
      <c r="F53" s="596">
        <f>SUM(F43:F52)</f>
        <v>775121</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5000</v>
      </c>
      <c r="C57" s="590">
        <f>+B57</f>
        <v>5000</v>
      </c>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Legal</v>
      </c>
      <c r="B60" s="589">
        <f>'Sources and Uses Budget'!C60</f>
        <v>10000</v>
      </c>
      <c r="C60" s="590">
        <f>+B60</f>
        <v>10000</v>
      </c>
      <c r="D60" s="590"/>
      <c r="E60" s="591"/>
      <c r="F60" s="591"/>
      <c r="G60" s="591"/>
      <c r="H60" s="591"/>
      <c r="I60" s="591"/>
      <c r="J60" s="591"/>
      <c r="K60" s="587"/>
    </row>
    <row r="61" spans="1:11" s="588" customFormat="1">
      <c r="A61" s="595" t="str">
        <f>'Sources and Uses Budget'!$A61</f>
        <v>Other: (Specify)</v>
      </c>
      <c r="B61" s="589">
        <f>'Sources and Uses Budget'!C61</f>
        <v>0</v>
      </c>
      <c r="C61" s="590"/>
      <c r="D61" s="590">
        <f t="shared" ref="D61" si="6">+B61</f>
        <v>0</v>
      </c>
      <c r="E61" s="591"/>
      <c r="F61" s="591"/>
      <c r="G61" s="591"/>
      <c r="H61" s="591"/>
      <c r="I61" s="591"/>
      <c r="J61" s="591"/>
      <c r="K61" s="587"/>
    </row>
    <row r="62" spans="1:11" s="588" customFormat="1" ht="13.7" customHeight="1">
      <c r="A62" s="593" t="s">
        <v>320</v>
      </c>
      <c r="B62" s="589">
        <f>'Sources and Uses Budget'!C62</f>
        <v>15000</v>
      </c>
      <c r="C62" s="589">
        <f>SUM(C55:C61)</f>
        <v>15000</v>
      </c>
      <c r="D62" s="589">
        <f>SUM(D55:D61)</f>
        <v>0</v>
      </c>
      <c r="E62" s="591"/>
      <c r="F62" s="591"/>
      <c r="G62" s="591"/>
      <c r="H62" s="591"/>
      <c r="I62" s="591"/>
      <c r="J62" s="591"/>
      <c r="K62" s="587"/>
    </row>
    <row r="63" spans="1:11" s="588" customFormat="1">
      <c r="A63" s="600" t="s">
        <v>321</v>
      </c>
      <c r="B63" s="589">
        <f>'Sources and Uses Budget'!C63</f>
        <v>17220283</v>
      </c>
      <c r="C63" s="589">
        <f>SUM(C8+C11+C13+C14+C15+C25+C26+C36+C40+C41+C53+C62)</f>
        <v>17220283</v>
      </c>
      <c r="D63" s="589">
        <f>SUM(D8+D11+D13+D14+D15+D25+D26+D36+D40+D41+D53+D62)</f>
        <v>0</v>
      </c>
      <c r="E63" s="589">
        <f>'Sources and Uses Budget'!S63</f>
        <v>15386971</v>
      </c>
      <c r="F63" s="589">
        <f>SUM(F10+F13+F14+F15+F25+F26+F36+F40+F41+F53)</f>
        <v>15386971</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65000</v>
      </c>
      <c r="C65" s="590">
        <f>+B65</f>
        <v>65000</v>
      </c>
      <c r="D65" s="590"/>
      <c r="E65" s="589">
        <f>'Sources and Uses Budget'!S65</f>
        <v>65000</v>
      </c>
      <c r="F65" s="590">
        <f>+E65</f>
        <v>65000</v>
      </c>
      <c r="G65" s="590"/>
      <c r="H65" s="589">
        <f>'Sources and Uses Budget'!T65</f>
        <v>0</v>
      </c>
      <c r="I65" s="590"/>
      <c r="J65" s="590"/>
      <c r="K65" s="587"/>
    </row>
    <row r="66" spans="1:11" s="588" customFormat="1">
      <c r="A66" s="595" t="str">
        <f>'Sources and Uses Budget'!$A73</f>
        <v>Other: (Specify)</v>
      </c>
      <c r="B66" s="589">
        <f>'Sources and Uses Budget'!C66</f>
        <v>55000</v>
      </c>
      <c r="C66" s="590">
        <f>+B66</f>
        <v>55000</v>
      </c>
      <c r="D66" s="590"/>
      <c r="E66" s="589">
        <f>'Sources and Uses Budget'!S66</f>
        <v>55000</v>
      </c>
      <c r="F66" s="590">
        <f>+E66</f>
        <v>55000</v>
      </c>
      <c r="G66" s="590"/>
      <c r="H66" s="589">
        <f>'Sources and Uses Budget'!T66</f>
        <v>0</v>
      </c>
      <c r="I66" s="590"/>
      <c r="J66" s="590"/>
      <c r="K66" s="587"/>
    </row>
    <row r="67" spans="1:11" s="588" customFormat="1">
      <c r="A67" s="593" t="s">
        <v>652</v>
      </c>
      <c r="B67" s="589">
        <f>'Sources and Uses Budget'!C67</f>
        <v>120000</v>
      </c>
      <c r="C67" s="589">
        <f>SUM(C64:C66)</f>
        <v>120000</v>
      </c>
      <c r="D67" s="589">
        <f>SUM(D64:D66)</f>
        <v>0</v>
      </c>
      <c r="E67" s="589">
        <f>'Sources and Uses Budget'!S67</f>
        <v>120000</v>
      </c>
      <c r="F67" s="596">
        <f>SUM(F65:F66)</f>
        <v>120000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172548</v>
      </c>
      <c r="C72" s="590">
        <f>+B72</f>
        <v>172548</v>
      </c>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172548</v>
      </c>
      <c r="C74" s="589">
        <f>SUM(C69:C73)</f>
        <v>172548</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690938</v>
      </c>
      <c r="C76" s="590">
        <f>+B76</f>
        <v>690938</v>
      </c>
      <c r="D76" s="590"/>
      <c r="E76" s="589">
        <f>'Sources and Uses Budget'!S76</f>
        <v>690938</v>
      </c>
      <c r="F76" s="590">
        <f>+E76</f>
        <v>690938</v>
      </c>
      <c r="G76" s="590"/>
      <c r="H76" s="589">
        <f>'Sources and Uses Budget'!T76</f>
        <v>0</v>
      </c>
      <c r="I76" s="590"/>
      <c r="J76" s="590"/>
      <c r="K76" s="587"/>
    </row>
    <row r="77" spans="1:11" s="588" customFormat="1">
      <c r="A77" s="592" t="s">
        <v>63</v>
      </c>
      <c r="B77" s="589">
        <f>'Sources and Uses Budget'!C77</f>
        <v>131107</v>
      </c>
      <c r="C77" s="590">
        <f>+B77</f>
        <v>131107</v>
      </c>
      <c r="D77" s="590"/>
      <c r="E77" s="589">
        <f>'Sources and Uses Budget'!S77</f>
        <v>131107</v>
      </c>
      <c r="F77" s="590">
        <f>+E77</f>
        <v>131107</v>
      </c>
      <c r="G77" s="590"/>
      <c r="H77" s="589">
        <f>'Sources and Uses Budget'!T77</f>
        <v>0</v>
      </c>
      <c r="I77" s="590"/>
      <c r="J77" s="590"/>
      <c r="K77" s="587"/>
    </row>
    <row r="78" spans="1:11" s="588" customFormat="1">
      <c r="A78" s="593" t="s">
        <v>1469</v>
      </c>
      <c r="B78" s="589">
        <f>'Sources and Uses Budget'!C78</f>
        <v>822045</v>
      </c>
      <c r="C78" s="589">
        <f>SUM(C76:C77)</f>
        <v>822045</v>
      </c>
      <c r="D78" s="589">
        <f>SUM(D76:D77)</f>
        <v>0</v>
      </c>
      <c r="E78" s="589">
        <f>'Sources and Uses Budget'!S78</f>
        <v>822045</v>
      </c>
      <c r="F78" s="589">
        <f>SUM(F76:F77)</f>
        <v>822045</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28617</v>
      </c>
      <c r="C80" s="590">
        <f>+B80</f>
        <v>28617</v>
      </c>
      <c r="D80" s="590"/>
      <c r="E80" s="591"/>
      <c r="F80" s="591"/>
      <c r="G80" s="591"/>
      <c r="H80" s="591"/>
      <c r="I80" s="591"/>
      <c r="J80" s="591"/>
      <c r="K80" s="587"/>
    </row>
    <row r="81" spans="1:11" s="588" customFormat="1">
      <c r="A81" s="223" t="s">
        <v>846</v>
      </c>
      <c r="B81" s="589">
        <f>'Sources and Uses Budget'!C81</f>
        <v>10000</v>
      </c>
      <c r="C81" s="590">
        <f t="shared" ref="C81:C94" si="7">+B81</f>
        <v>10000</v>
      </c>
      <c r="D81" s="590"/>
      <c r="E81" s="589">
        <f>'Sources and Uses Budget'!S81</f>
        <v>10000</v>
      </c>
      <c r="F81" s="590">
        <f>+E81</f>
        <v>10000</v>
      </c>
      <c r="G81" s="590"/>
      <c r="H81" s="589">
        <f>'Sources and Uses Budget'!T81</f>
        <v>0</v>
      </c>
      <c r="I81" s="590"/>
      <c r="J81" s="590"/>
      <c r="K81" s="587"/>
    </row>
    <row r="82" spans="1:11" s="588" customFormat="1">
      <c r="A82" s="223" t="s">
        <v>847</v>
      </c>
      <c r="B82" s="589">
        <f>'Sources and Uses Budget'!C82</f>
        <v>1005344</v>
      </c>
      <c r="C82" s="590">
        <f t="shared" si="7"/>
        <v>1005344</v>
      </c>
      <c r="D82" s="590"/>
      <c r="E82" s="589">
        <f>'Sources and Uses Budget'!S82</f>
        <v>1005344</v>
      </c>
      <c r="F82" s="590">
        <f>+E82</f>
        <v>1005344</v>
      </c>
      <c r="G82" s="590"/>
      <c r="H82" s="589">
        <f>'Sources and Uses Budget'!T82</f>
        <v>0</v>
      </c>
      <c r="I82" s="590"/>
      <c r="J82" s="590"/>
      <c r="K82" s="587"/>
    </row>
    <row r="83" spans="1:11" s="588" customFormat="1">
      <c r="A83" s="223" t="s">
        <v>848</v>
      </c>
      <c r="B83" s="589">
        <f>'Sources and Uses Budget'!C83</f>
        <v>271562</v>
      </c>
      <c r="C83" s="590">
        <f t="shared" si="7"/>
        <v>271562</v>
      </c>
      <c r="D83" s="590"/>
      <c r="E83" s="589">
        <f>'Sources and Uses Budget'!S83</f>
        <v>271562</v>
      </c>
      <c r="F83" s="590">
        <f>+E83</f>
        <v>271562</v>
      </c>
      <c r="G83" s="590"/>
      <c r="H83" s="589">
        <f>'Sources and Uses Budget'!T83</f>
        <v>0</v>
      </c>
      <c r="I83" s="590"/>
      <c r="J83" s="590"/>
      <c r="K83" s="587"/>
    </row>
    <row r="84" spans="1:11" s="588" customFormat="1">
      <c r="A84" s="223" t="s">
        <v>849</v>
      </c>
      <c r="B84" s="589">
        <f>'Sources and Uses Budget'!C84</f>
        <v>0</v>
      </c>
      <c r="C84" s="590">
        <f t="shared" si="7"/>
        <v>0</v>
      </c>
      <c r="D84" s="590"/>
      <c r="E84" s="589">
        <f>'Sources and Uses Budget'!S84</f>
        <v>0</v>
      </c>
      <c r="F84" s="590"/>
      <c r="G84" s="590">
        <f t="shared" ref="G84" si="8">+E84</f>
        <v>0</v>
      </c>
      <c r="H84" s="589">
        <f>'Sources and Uses Budget'!T84</f>
        <v>0</v>
      </c>
      <c r="I84" s="590"/>
      <c r="J84" s="590"/>
      <c r="K84" s="587"/>
    </row>
    <row r="85" spans="1:11" s="588" customFormat="1">
      <c r="A85" s="223" t="s">
        <v>850</v>
      </c>
      <c r="B85" s="589">
        <f>'Sources and Uses Budget'!C85</f>
        <v>20000</v>
      </c>
      <c r="C85" s="590">
        <f t="shared" si="7"/>
        <v>20000</v>
      </c>
      <c r="D85" s="590"/>
      <c r="E85" s="591"/>
      <c r="F85" s="591"/>
      <c r="G85" s="591"/>
      <c r="H85" s="591"/>
      <c r="I85" s="591"/>
      <c r="J85" s="591"/>
      <c r="K85" s="587"/>
    </row>
    <row r="86" spans="1:11" s="588" customFormat="1">
      <c r="A86" s="223" t="s">
        <v>851</v>
      </c>
      <c r="B86" s="589">
        <f>'Sources and Uses Budget'!C86</f>
        <v>50000</v>
      </c>
      <c r="C86" s="590">
        <f t="shared" si="7"/>
        <v>50000</v>
      </c>
      <c r="D86" s="590"/>
      <c r="E86" s="589">
        <f>'Sources and Uses Budget'!S86</f>
        <v>50000</v>
      </c>
      <c r="F86" s="590">
        <f>+E86</f>
        <v>50000</v>
      </c>
      <c r="G86" s="590"/>
      <c r="H86" s="589">
        <f>'Sources and Uses Budget'!T86</f>
        <v>0</v>
      </c>
      <c r="I86" s="590"/>
      <c r="J86" s="590"/>
      <c r="K86" s="587"/>
    </row>
    <row r="87" spans="1:11" s="588" customFormat="1">
      <c r="A87" s="223" t="s">
        <v>852</v>
      </c>
      <c r="B87" s="589">
        <f>'Sources and Uses Budget'!C87</f>
        <v>10000</v>
      </c>
      <c r="C87" s="590">
        <f t="shared" si="7"/>
        <v>10000</v>
      </c>
      <c r="D87" s="590"/>
      <c r="E87" s="589">
        <f>'Sources and Uses Budget'!S87</f>
        <v>10000</v>
      </c>
      <c r="F87" s="590">
        <f t="shared" ref="F87:F91" si="9">+E87</f>
        <v>10000</v>
      </c>
      <c r="G87" s="590"/>
      <c r="H87" s="589">
        <f>'Sources and Uses Budget'!T87</f>
        <v>0</v>
      </c>
      <c r="I87" s="590"/>
      <c r="J87" s="590"/>
      <c r="K87" s="587"/>
    </row>
    <row r="88" spans="1:11" s="588" customFormat="1">
      <c r="A88" s="234" t="s">
        <v>404</v>
      </c>
      <c r="B88" s="589">
        <f>'Sources and Uses Budget'!C88</f>
        <v>45000</v>
      </c>
      <c r="C88" s="590">
        <f t="shared" si="7"/>
        <v>45000</v>
      </c>
      <c r="D88" s="590"/>
      <c r="E88" s="589">
        <f>'Sources and Uses Budget'!S88</f>
        <v>45000</v>
      </c>
      <c r="F88" s="590">
        <f t="shared" si="9"/>
        <v>45000</v>
      </c>
      <c r="G88" s="590"/>
      <c r="H88" s="589">
        <f>'Sources and Uses Budget'!T88</f>
        <v>0</v>
      </c>
      <c r="I88" s="590"/>
      <c r="J88" s="590"/>
      <c r="K88" s="587"/>
    </row>
    <row r="89" spans="1:11" s="588" customFormat="1">
      <c r="A89" s="889" t="s">
        <v>1471</v>
      </c>
      <c r="B89" s="589">
        <f>'Sources and Uses Budget'!C89</f>
        <v>10000</v>
      </c>
      <c r="C89" s="590">
        <f t="shared" si="7"/>
        <v>10000</v>
      </c>
      <c r="D89" s="590"/>
      <c r="E89" s="589">
        <f>'Sources and Uses Budget'!S89</f>
        <v>10000</v>
      </c>
      <c r="F89" s="590">
        <f t="shared" si="9"/>
        <v>10000</v>
      </c>
      <c r="G89" s="590"/>
      <c r="H89" s="589">
        <f>'Sources and Uses Budget'!T89</f>
        <v>0</v>
      </c>
      <c r="I89" s="590"/>
      <c r="J89" s="590"/>
      <c r="K89" s="587"/>
    </row>
    <row r="90" spans="1:11" s="588" customFormat="1">
      <c r="A90" s="595" t="str">
        <f>'Sources and Uses Budget'!$A90</f>
        <v>Legal/Advisory</v>
      </c>
      <c r="B90" s="589">
        <f>'Sources and Uses Budget'!C90</f>
        <v>70000</v>
      </c>
      <c r="C90" s="590">
        <f t="shared" si="7"/>
        <v>70000</v>
      </c>
      <c r="D90" s="590"/>
      <c r="E90" s="589">
        <f>'Sources and Uses Budget'!S90</f>
        <v>70000</v>
      </c>
      <c r="F90" s="590">
        <f t="shared" si="9"/>
        <v>70000</v>
      </c>
      <c r="G90" s="590"/>
      <c r="H90" s="589">
        <f>'Sources and Uses Budget'!T90</f>
        <v>0</v>
      </c>
      <c r="I90" s="590"/>
      <c r="J90" s="590"/>
      <c r="K90" s="587"/>
    </row>
    <row r="91" spans="1:11" s="588" customFormat="1">
      <c r="A91" s="595" t="str">
        <f>'Sources and Uses Budget'!$A91</f>
        <v>Due Diligence</v>
      </c>
      <c r="B91" s="589">
        <f>'Sources and Uses Budget'!C91</f>
        <v>35000</v>
      </c>
      <c r="C91" s="590">
        <f t="shared" si="7"/>
        <v>35000</v>
      </c>
      <c r="D91" s="590"/>
      <c r="E91" s="589">
        <f>'Sources and Uses Budget'!S91</f>
        <v>0</v>
      </c>
      <c r="F91" s="590">
        <f t="shared" si="9"/>
        <v>0</v>
      </c>
      <c r="G91" s="590"/>
      <c r="H91" s="589">
        <f>'Sources and Uses Budget'!T91</f>
        <v>0</v>
      </c>
      <c r="I91" s="590"/>
      <c r="J91" s="590"/>
      <c r="K91" s="587"/>
    </row>
    <row r="92" spans="1:11" s="588" customFormat="1">
      <c r="A92" s="595" t="str">
        <f>'Sources and Uses Budget'!$A92</f>
        <v>Other: (Specify)</v>
      </c>
      <c r="B92" s="589">
        <f>'Sources and Uses Budget'!C92</f>
        <v>0</v>
      </c>
      <c r="C92" s="590">
        <f t="shared" si="7"/>
        <v>0</v>
      </c>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f t="shared" si="7"/>
        <v>0</v>
      </c>
      <c r="D93" s="590">
        <f t="shared" ref="D93:D94" si="10">+B93</f>
        <v>0</v>
      </c>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f t="shared" si="7"/>
        <v>0</v>
      </c>
      <c r="D94" s="590">
        <f t="shared" si="10"/>
        <v>0</v>
      </c>
      <c r="E94" s="589">
        <f>'Sources and Uses Budget'!S94</f>
        <v>0</v>
      </c>
      <c r="F94" s="590"/>
      <c r="G94" s="590"/>
      <c r="H94" s="589">
        <f>'Sources and Uses Budget'!T94</f>
        <v>0</v>
      </c>
      <c r="I94" s="590"/>
      <c r="J94" s="590"/>
      <c r="K94" s="587"/>
    </row>
    <row r="95" spans="1:11" s="588" customFormat="1">
      <c r="A95" s="593" t="s">
        <v>853</v>
      </c>
      <c r="B95" s="589">
        <f>'Sources and Uses Budget'!C95</f>
        <v>1555523</v>
      </c>
      <c r="C95" s="589">
        <f>SUM(C80:C94)</f>
        <v>1555523</v>
      </c>
      <c r="D95" s="589">
        <f>SUM(D80:D94)</f>
        <v>0</v>
      </c>
      <c r="E95" s="589">
        <f>'Sources and Uses Budget'!S95</f>
        <v>1471906</v>
      </c>
      <c r="F95" s="596">
        <f>SUM(F81:F84,F86:F94)</f>
        <v>1471906</v>
      </c>
      <c r="G95" s="596">
        <f>SUM(G81:G84,G86:G94)</f>
        <v>0</v>
      </c>
      <c r="H95" s="589">
        <f>'Sources and Uses Budget'!T95</f>
        <v>0</v>
      </c>
      <c r="I95" s="589">
        <f>SUM(I81:I84,I86:I94)</f>
        <v>0</v>
      </c>
      <c r="J95" s="589">
        <f>SUM(J81:J84,J86:J94)</f>
        <v>0</v>
      </c>
      <c r="K95" s="587"/>
    </row>
    <row r="96" spans="1:11" s="588" customFormat="1">
      <c r="A96" s="593" t="s">
        <v>1181</v>
      </c>
      <c r="B96" s="589">
        <f>'Sources and Uses Budget'!C96</f>
        <v>19890399</v>
      </c>
      <c r="C96" s="589">
        <f>SUM(C63+C67+C74+C78+C95)</f>
        <v>19890399</v>
      </c>
      <c r="D96" s="589">
        <f>SUM(D63+D67+D74+D78+D95)</f>
        <v>0</v>
      </c>
      <c r="E96" s="589">
        <f>'Sources and Uses Budget'!S96</f>
        <v>17800922</v>
      </c>
      <c r="F96" s="596">
        <f>SUM(+F63+F67+F78+F95)</f>
        <v>17800922</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2371124</v>
      </c>
      <c r="C98" s="590">
        <f>+B98</f>
        <v>2371124</v>
      </c>
      <c r="D98" s="590"/>
      <c r="E98" s="589">
        <f>'Sources and Uses Budget'!S98</f>
        <v>2371124</v>
      </c>
      <c r="F98" s="590">
        <f>+E98</f>
        <v>2371124</v>
      </c>
      <c r="G98" s="590"/>
      <c r="H98" s="589">
        <f>'Sources and Uses Budget'!T98</f>
        <v>0</v>
      </c>
      <c r="I98" s="590"/>
      <c r="J98" s="590"/>
      <c r="K98" s="587"/>
    </row>
    <row r="99" spans="1:11" s="588" customFormat="1">
      <c r="A99" s="223" t="s">
        <v>857</v>
      </c>
      <c r="B99" s="589">
        <f>'Sources and Uses Budget'!C99</f>
        <v>32000</v>
      </c>
      <c r="C99" s="590">
        <f t="shared" ref="C99:C101" si="11">+B99</f>
        <v>32000</v>
      </c>
      <c r="D99" s="590"/>
      <c r="E99" s="589">
        <f>'Sources and Uses Budget'!S99</f>
        <v>32000</v>
      </c>
      <c r="F99" s="590">
        <f>+E99</f>
        <v>32000</v>
      </c>
      <c r="G99" s="590"/>
      <c r="H99" s="589">
        <f>'Sources and Uses Budget'!T99</f>
        <v>0</v>
      </c>
      <c r="I99" s="590"/>
      <c r="J99" s="590"/>
      <c r="K99" s="587"/>
    </row>
    <row r="100" spans="1:11" s="588" customFormat="1">
      <c r="A100" s="223" t="s">
        <v>858</v>
      </c>
      <c r="B100" s="589">
        <f>'Sources and Uses Budget'!C100</f>
        <v>0</v>
      </c>
      <c r="C100" s="590">
        <f t="shared" si="11"/>
        <v>0</v>
      </c>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f t="shared" si="11"/>
        <v>0</v>
      </c>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2403124</v>
      </c>
      <c r="C104" s="589">
        <f>SUM(C98:C103)</f>
        <v>2403124</v>
      </c>
      <c r="D104" s="589">
        <f>SUM(D98:D103)</f>
        <v>0</v>
      </c>
      <c r="E104" s="589">
        <f>'Sources and Uses Budget'!S104</f>
        <v>2403124</v>
      </c>
      <c r="F104" s="596">
        <f>SUM(F98:F103)</f>
        <v>2403124</v>
      </c>
      <c r="G104" s="596">
        <f>SUM(G98:G103)</f>
        <v>0</v>
      </c>
      <c r="H104" s="589">
        <f>'Sources and Uses Budget'!T104</f>
        <v>0</v>
      </c>
      <c r="I104" s="596">
        <f>SUM(I98:I103)</f>
        <v>0</v>
      </c>
      <c r="J104" s="596">
        <f>SUM(J98:J103)</f>
        <v>0</v>
      </c>
      <c r="K104" s="587"/>
    </row>
    <row r="105" spans="1:11" s="588" customFormat="1">
      <c r="A105" s="593" t="s">
        <v>1182</v>
      </c>
      <c r="B105" s="589">
        <f>'Sources and Uses Budget'!C105</f>
        <v>22293523</v>
      </c>
      <c r="C105" s="596">
        <f>SUM(C96+C104)</f>
        <v>22293523</v>
      </c>
      <c r="D105" s="596">
        <f>SUM(D96+D104)</f>
        <v>0</v>
      </c>
      <c r="E105" s="589">
        <f>'Sources and Uses Budget'!S105</f>
        <v>20204046</v>
      </c>
      <c r="F105" s="596">
        <f>F96+F104</f>
        <v>20204046</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20204046</v>
      </c>
      <c r="F107" s="605">
        <f>F105+F106</f>
        <v>20204046</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8"/>
      <c r="E124" s="1609"/>
      <c r="F124" s="1609"/>
      <c r="G124" s="1609"/>
      <c r="H124" s="1609"/>
      <c r="I124" s="1609"/>
      <c r="J124" s="607"/>
      <c r="K124" s="587"/>
    </row>
    <row r="125" spans="1:11" s="588" customFormat="1" ht="12.75">
      <c r="A125" s="618"/>
      <c r="B125" s="617"/>
      <c r="C125" s="618"/>
      <c r="D125" s="1609"/>
      <c r="E125" s="1609"/>
      <c r="F125" s="1609"/>
      <c r="G125" s="1609"/>
      <c r="H125" s="1609"/>
      <c r="I125" s="1609"/>
      <c r="J125" s="607"/>
      <c r="K125" s="587"/>
    </row>
    <row r="126" spans="1:11" s="588" customFormat="1" ht="12.75">
      <c r="A126" s="618"/>
      <c r="B126" s="617"/>
      <c r="C126" s="618"/>
      <c r="D126" s="1609"/>
      <c r="E126" s="1609"/>
      <c r="F126" s="1609"/>
      <c r="G126" s="1609"/>
      <c r="H126" s="1609"/>
      <c r="I126" s="1609"/>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0"/>
      <c r="B139" s="1611"/>
      <c r="C139" s="1611"/>
      <c r="D139" s="630"/>
      <c r="E139" s="618"/>
      <c r="F139" s="618"/>
      <c r="G139" s="618"/>
    </row>
    <row r="140" spans="1:11" ht="12" customHeight="1">
      <c r="A140" s="1612"/>
      <c r="B140" s="1613"/>
      <c r="C140" s="1613"/>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49" zoomScaleNormal="100" zoomScaleSheetLayoutView="100" workbookViewId="0">
      <selection activeCell="AB51" sqref="AB51"/>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55" t="s">
        <v>1600</v>
      </c>
      <c r="B1" s="1655"/>
      <c r="C1" s="1655"/>
      <c r="D1" s="1655"/>
      <c r="E1" s="1655"/>
      <c r="F1" s="1655"/>
      <c r="G1" s="1655"/>
      <c r="H1" s="1655"/>
      <c r="I1" s="1655"/>
      <c r="J1" s="1655"/>
      <c r="K1" s="1655"/>
      <c r="L1" s="1655"/>
      <c r="M1" s="1655"/>
      <c r="N1" s="1655"/>
      <c r="O1" s="1655"/>
      <c r="P1" s="1655"/>
      <c r="Q1" s="1655"/>
      <c r="R1" s="1655"/>
      <c r="S1" s="1655"/>
      <c r="T1" s="1655"/>
      <c r="U1" s="1655"/>
      <c r="V1" s="1655"/>
      <c r="W1" s="1655"/>
      <c r="X1" s="1655"/>
      <c r="Y1" s="1655"/>
      <c r="Z1" s="1655"/>
      <c r="AA1" s="1655"/>
      <c r="AB1" s="1655"/>
      <c r="AC1" s="1655"/>
      <c r="AD1" s="1655"/>
      <c r="AE1" s="1655"/>
      <c r="AF1" s="1655"/>
      <c r="AG1" s="1655"/>
      <c r="AH1" s="1655"/>
      <c r="AI1" s="1655"/>
      <c r="AJ1" s="1655"/>
      <c r="AK1" s="1655"/>
      <c r="AL1" s="1655"/>
      <c r="AM1" s="1655"/>
      <c r="AN1" s="1655"/>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56"/>
      <c r="B2" s="1656"/>
      <c r="C2" s="1656"/>
      <c r="D2" s="1656"/>
      <c r="E2" s="1656"/>
      <c r="F2" s="1656"/>
      <c r="G2" s="1656"/>
      <c r="H2" s="1656"/>
      <c r="I2" s="1656"/>
      <c r="J2" s="1656"/>
      <c r="K2" s="1656"/>
      <c r="L2" s="1656"/>
      <c r="M2" s="1656"/>
      <c r="N2" s="1656"/>
      <c r="O2" s="1656"/>
      <c r="P2" s="1656"/>
      <c r="Q2" s="1656"/>
      <c r="R2" s="1656"/>
      <c r="S2" s="1656"/>
      <c r="T2" s="1656"/>
      <c r="U2" s="1656"/>
      <c r="V2" s="1656"/>
      <c r="W2" s="1656"/>
      <c r="X2" s="1656"/>
      <c r="Y2" s="1656"/>
      <c r="Z2" s="1656"/>
      <c r="AA2" s="1656"/>
      <c r="AB2" s="1656"/>
      <c r="AC2" s="1656"/>
      <c r="AD2" s="1656"/>
      <c r="AE2" s="1656"/>
      <c r="AF2" s="1656"/>
      <c r="AG2" s="1656"/>
      <c r="AH2" s="1656"/>
      <c r="AI2" s="1656"/>
      <c r="AJ2" s="1656"/>
      <c r="AK2" s="1656"/>
      <c r="AL2" s="1656"/>
      <c r="AM2" s="1656"/>
      <c r="AN2" s="1656"/>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57" t="str">
        <f xml:space="preserve"> IF(T25=100%,'Sources and Basis Breakdown'!G2,'Sources and Basis Breakdown'!F2)</f>
        <v>30% PVC for New Const/
Rehabilitation
DDA/QCT
Building(s)</v>
      </c>
      <c r="U7" s="1657"/>
      <c r="V7" s="1657"/>
      <c r="W7" s="1657"/>
      <c r="X7" s="1657"/>
      <c r="Y7" s="1657" t="str">
        <f>IF(T25=100%," ",'Sources and Basis Breakdown'!G2)</f>
        <v>30% PVC for New Const/
Rehabilitation
NON-DDA/
NON-QCT Building(s)</v>
      </c>
      <c r="Z7" s="1657"/>
      <c r="AA7" s="1657"/>
      <c r="AB7" s="1657"/>
      <c r="AC7" s="1657"/>
      <c r="AD7" s="1657" t="str">
        <f xml:space="preserve"> IF(T25=100%, 'Sources and Basis Breakdown'!J2,'Sources and Basis Breakdown'!I2)</f>
        <v>30% PVC for Acquisition
DDA/QCT Building(s)</v>
      </c>
      <c r="AE7" s="1657"/>
      <c r="AF7" s="1657"/>
      <c r="AG7" s="1657"/>
      <c r="AH7" s="1657"/>
      <c r="AI7" s="1657" t="str">
        <f>IF(T25=100%," ",'Sources and Basis Breakdown'!J2)</f>
        <v>30% PVC for Acquisition
NON-DDA/
NON-QCT Building(s)</v>
      </c>
      <c r="AJ7" s="1657"/>
      <c r="AK7" s="1657"/>
      <c r="AL7" s="1657"/>
      <c r="AM7" s="1657"/>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7"/>
      <c r="U8" s="1657"/>
      <c r="V8" s="1657"/>
      <c r="W8" s="1657"/>
      <c r="X8" s="1657"/>
      <c r="Y8" s="1657"/>
      <c r="Z8" s="1657"/>
      <c r="AA8" s="1657"/>
      <c r="AB8" s="1657"/>
      <c r="AC8" s="1657"/>
      <c r="AD8" s="1657"/>
      <c r="AE8" s="1657"/>
      <c r="AF8" s="1657"/>
      <c r="AG8" s="1657"/>
      <c r="AH8" s="1657"/>
      <c r="AI8" s="1657"/>
      <c r="AJ8" s="1657"/>
      <c r="AK8" s="1657"/>
      <c r="AL8" s="1657"/>
      <c r="AM8" s="1657"/>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7"/>
      <c r="U9" s="1657"/>
      <c r="V9" s="1657"/>
      <c r="W9" s="1657"/>
      <c r="X9" s="1657"/>
      <c r="Y9" s="1657"/>
      <c r="Z9" s="1657"/>
      <c r="AA9" s="1657"/>
      <c r="AB9" s="1657"/>
      <c r="AC9" s="1657"/>
      <c r="AD9" s="1657"/>
      <c r="AE9" s="1657"/>
      <c r="AF9" s="1657"/>
      <c r="AG9" s="1657"/>
      <c r="AH9" s="1657"/>
      <c r="AI9" s="1657"/>
      <c r="AJ9" s="1657"/>
      <c r="AK9" s="1657"/>
      <c r="AL9" s="1657"/>
      <c r="AM9" s="1657"/>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57"/>
      <c r="U10" s="1657"/>
      <c r="V10" s="1657"/>
      <c r="W10" s="1657"/>
      <c r="X10" s="1657"/>
      <c r="Y10" s="1657"/>
      <c r="Z10" s="1657"/>
      <c r="AA10" s="1657"/>
      <c r="AB10" s="1657"/>
      <c r="AC10" s="1657"/>
      <c r="AD10" s="1657"/>
      <c r="AE10" s="1657"/>
      <c r="AF10" s="1657"/>
      <c r="AG10" s="1657"/>
      <c r="AH10" s="1657"/>
      <c r="AI10" s="1657"/>
      <c r="AJ10" s="1657"/>
      <c r="AK10" s="1657"/>
      <c r="AL10" s="1657"/>
      <c r="AM10" s="1657"/>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6" t="s">
        <v>407</v>
      </c>
      <c r="C11" s="1627"/>
      <c r="D11" s="1627"/>
      <c r="E11" s="1627"/>
      <c r="F11" s="1627"/>
      <c r="G11" s="1627"/>
      <c r="H11" s="1627"/>
      <c r="I11" s="1627"/>
      <c r="J11" s="1627"/>
      <c r="K11" s="1627"/>
      <c r="L11" s="1627"/>
      <c r="M11" s="1627"/>
      <c r="N11" s="1627"/>
      <c r="O11" s="1627"/>
      <c r="P11" s="1627"/>
      <c r="Q11" s="1627"/>
      <c r="R11" s="1627"/>
      <c r="S11" s="1628"/>
      <c r="T11" s="1658">
        <f>IF('Sources and Basis Breakdown'!F107=0,'Sources and Basis Breakdown'!E107,'Sources and Basis Breakdown'!F107)</f>
        <v>20204046</v>
      </c>
      <c r="U11" s="1659"/>
      <c r="V11" s="1659"/>
      <c r="W11" s="1659"/>
      <c r="X11" s="1659"/>
      <c r="Y11" s="1658">
        <f>IF(Y7=" ",0,IF('Sources and Basis Breakdown'!G107+'Sources and Basis Breakdown'!F107='Sources and Basis Breakdown'!E107,'Sources and Basis Breakdown'!G107,0))</f>
        <v>0</v>
      </c>
      <c r="Z11" s="1659"/>
      <c r="AA11" s="1659"/>
      <c r="AB11" s="1659"/>
      <c r="AC11" s="1659"/>
      <c r="AD11" s="1659">
        <f>IF('Sources and Basis Breakdown'!I107=0,'Sources and Basis Breakdown'!H107,'Sources and Basis Breakdown'!I107)</f>
        <v>0</v>
      </c>
      <c r="AE11" s="1659"/>
      <c r="AF11" s="1659"/>
      <c r="AG11" s="1659"/>
      <c r="AH11" s="1659"/>
      <c r="AI11" s="1659">
        <f>IF(Y7=" ",0,IF('Sources and Basis Breakdown'!I107+'Sources and Basis Breakdown'!J107='Sources and Basis Breakdown'!H107,'Sources and Basis Breakdown'!J107,0))</f>
        <v>0</v>
      </c>
      <c r="AJ11" s="1659"/>
      <c r="AK11" s="1659"/>
      <c r="AL11" s="1659"/>
      <c r="AM11" s="1659"/>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50" t="s">
        <v>544</v>
      </c>
      <c r="C12" s="1651"/>
      <c r="D12" s="1651"/>
      <c r="E12" s="1651"/>
      <c r="F12" s="1651"/>
      <c r="G12" s="1651"/>
      <c r="H12" s="1651"/>
      <c r="I12" s="1651"/>
      <c r="J12" s="1651"/>
      <c r="K12" s="1651"/>
      <c r="L12" s="1651"/>
      <c r="M12" s="1651"/>
      <c r="N12" s="1651"/>
      <c r="O12" s="1651"/>
      <c r="P12" s="1651"/>
      <c r="Q12" s="1651"/>
      <c r="R12" s="1651"/>
      <c r="S12" s="1652"/>
      <c r="T12" s="1660"/>
      <c r="U12" s="1661"/>
      <c r="V12" s="1661"/>
      <c r="W12" s="1661"/>
      <c r="X12" s="1662"/>
      <c r="Y12" s="1660"/>
      <c r="Z12" s="1661"/>
      <c r="AA12" s="1661"/>
      <c r="AB12" s="1661"/>
      <c r="AC12" s="1662"/>
      <c r="AD12" s="1660"/>
      <c r="AE12" s="1661"/>
      <c r="AF12" s="1661"/>
      <c r="AG12" s="1661"/>
      <c r="AH12" s="1662"/>
      <c r="AI12" s="1660"/>
      <c r="AJ12" s="1661"/>
      <c r="AK12" s="1661"/>
      <c r="AL12" s="1661"/>
      <c r="AM12" s="1662"/>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53" t="s">
        <v>545</v>
      </c>
      <c r="D13" s="1653"/>
      <c r="E13" s="1653"/>
      <c r="F13" s="1653"/>
      <c r="G13" s="1653"/>
      <c r="H13" s="1653"/>
      <c r="I13" s="1653"/>
      <c r="J13" s="1653"/>
      <c r="K13" s="1653"/>
      <c r="L13" s="1653"/>
      <c r="M13" s="1653"/>
      <c r="N13" s="1653"/>
      <c r="O13" s="1653"/>
      <c r="P13" s="1653"/>
      <c r="Q13" s="1653"/>
      <c r="R13" s="1653"/>
      <c r="S13" s="1654"/>
      <c r="T13" s="1663"/>
      <c r="U13" s="1664"/>
      <c r="V13" s="1664"/>
      <c r="W13" s="1664"/>
      <c r="X13" s="1664"/>
      <c r="Y13" s="1663"/>
      <c r="Z13" s="1664"/>
      <c r="AA13" s="1664"/>
      <c r="AB13" s="1664"/>
      <c r="AC13" s="1664"/>
      <c r="AD13" s="1664"/>
      <c r="AE13" s="1664"/>
      <c r="AF13" s="1664"/>
      <c r="AG13" s="1664"/>
      <c r="AH13" s="1664"/>
      <c r="AI13" s="1664"/>
      <c r="AJ13" s="1664"/>
      <c r="AK13" s="1664"/>
      <c r="AL13" s="1664"/>
      <c r="AM13" s="1664"/>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53" t="s">
        <v>546</v>
      </c>
      <c r="D14" s="1653"/>
      <c r="E14" s="1653"/>
      <c r="F14" s="1653"/>
      <c r="G14" s="1653"/>
      <c r="H14" s="1653"/>
      <c r="I14" s="1653"/>
      <c r="J14" s="1653"/>
      <c r="K14" s="1653"/>
      <c r="L14" s="1653"/>
      <c r="M14" s="1653"/>
      <c r="N14" s="1653"/>
      <c r="O14" s="1653"/>
      <c r="P14" s="1653"/>
      <c r="Q14" s="1653"/>
      <c r="R14" s="1653"/>
      <c r="S14" s="1654"/>
      <c r="T14" s="1617"/>
      <c r="U14" s="1618"/>
      <c r="V14" s="1618"/>
      <c r="W14" s="1618"/>
      <c r="X14" s="1618"/>
      <c r="Y14" s="1617"/>
      <c r="Z14" s="1618"/>
      <c r="AA14" s="1618"/>
      <c r="AB14" s="1618"/>
      <c r="AC14" s="1618"/>
      <c r="AD14" s="1618"/>
      <c r="AE14" s="1618"/>
      <c r="AF14" s="1618"/>
      <c r="AG14" s="1618"/>
      <c r="AH14" s="1618"/>
      <c r="AI14" s="1618"/>
      <c r="AJ14" s="1618"/>
      <c r="AK14" s="1618"/>
      <c r="AL14" s="1618"/>
      <c r="AM14" s="1618"/>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53" t="s">
        <v>547</v>
      </c>
      <c r="D15" s="1653"/>
      <c r="E15" s="1653"/>
      <c r="F15" s="1653"/>
      <c r="G15" s="1653"/>
      <c r="H15" s="1653"/>
      <c r="I15" s="1653"/>
      <c r="J15" s="1653"/>
      <c r="K15" s="1653"/>
      <c r="L15" s="1653"/>
      <c r="M15" s="1653"/>
      <c r="N15" s="1653"/>
      <c r="O15" s="1653"/>
      <c r="P15" s="1653"/>
      <c r="Q15" s="1653"/>
      <c r="R15" s="1653"/>
      <c r="S15" s="1654"/>
      <c r="T15" s="1617"/>
      <c r="U15" s="1618"/>
      <c r="V15" s="1618"/>
      <c r="W15" s="1618"/>
      <c r="X15" s="1618"/>
      <c r="Y15" s="1617"/>
      <c r="Z15" s="1618"/>
      <c r="AA15" s="1618"/>
      <c r="AB15" s="1618"/>
      <c r="AC15" s="1618"/>
      <c r="AD15" s="1618"/>
      <c r="AE15" s="1618"/>
      <c r="AF15" s="1618"/>
      <c r="AG15" s="1618"/>
      <c r="AH15" s="1618"/>
      <c r="AI15" s="1618"/>
      <c r="AJ15" s="1618"/>
      <c r="AK15" s="1618"/>
      <c r="AL15" s="1618"/>
      <c r="AM15" s="1618"/>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53" t="s">
        <v>888</v>
      </c>
      <c r="D16" s="1653"/>
      <c r="E16" s="1653"/>
      <c r="F16" s="1653"/>
      <c r="G16" s="1653"/>
      <c r="H16" s="1653"/>
      <c r="I16" s="1653"/>
      <c r="J16" s="1653"/>
      <c r="K16" s="1653"/>
      <c r="L16" s="1653"/>
      <c r="M16" s="1653"/>
      <c r="N16" s="1653"/>
      <c r="O16" s="1653"/>
      <c r="P16" s="1653"/>
      <c r="Q16" s="1653"/>
      <c r="R16" s="1653"/>
      <c r="S16" s="1654"/>
      <c r="T16" s="1617">
        <v>55350</v>
      </c>
      <c r="U16" s="1618"/>
      <c r="V16" s="1618"/>
      <c r="W16" s="1618"/>
      <c r="X16" s="1618"/>
      <c r="Y16" s="1617"/>
      <c r="Z16" s="1618"/>
      <c r="AA16" s="1618"/>
      <c r="AB16" s="1618"/>
      <c r="AC16" s="1618"/>
      <c r="AD16" s="1618"/>
      <c r="AE16" s="1618"/>
      <c r="AF16" s="1618"/>
      <c r="AG16" s="1618"/>
      <c r="AH16" s="1618"/>
      <c r="AI16" s="1618"/>
      <c r="AJ16" s="1618"/>
      <c r="AK16" s="1618"/>
      <c r="AL16" s="1618"/>
      <c r="AM16" s="1618"/>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53" t="s">
        <v>548</v>
      </c>
      <c r="D17" s="1653"/>
      <c r="E17" s="1653"/>
      <c r="F17" s="1653"/>
      <c r="G17" s="1653"/>
      <c r="H17" s="1653"/>
      <c r="I17" s="1653"/>
      <c r="J17" s="1653"/>
      <c r="K17" s="1653"/>
      <c r="L17" s="1653"/>
      <c r="M17" s="1653"/>
      <c r="N17" s="1653"/>
      <c r="O17" s="1653"/>
      <c r="P17" s="1653"/>
      <c r="Q17" s="1653"/>
      <c r="R17" s="1653"/>
      <c r="S17" s="1654"/>
      <c r="T17" s="1617"/>
      <c r="U17" s="1618"/>
      <c r="V17" s="1618"/>
      <c r="W17" s="1618"/>
      <c r="X17" s="1618"/>
      <c r="Y17" s="1617"/>
      <c r="Z17" s="1618"/>
      <c r="AA17" s="1618"/>
      <c r="AB17" s="1618"/>
      <c r="AC17" s="1618"/>
      <c r="AD17" s="1618"/>
      <c r="AE17" s="1618"/>
      <c r="AF17" s="1618"/>
      <c r="AG17" s="1618"/>
      <c r="AH17" s="1618"/>
      <c r="AI17" s="1618"/>
      <c r="AJ17" s="1618"/>
      <c r="AK17" s="1618"/>
      <c r="AL17" s="1618"/>
      <c r="AM17" s="1618"/>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48" t="s">
        <v>1070</v>
      </c>
      <c r="D18" s="1648"/>
      <c r="E18" s="1648"/>
      <c r="F18" s="1648"/>
      <c r="G18" s="1648"/>
      <c r="H18" s="1648"/>
      <c r="I18" s="1648"/>
      <c r="J18" s="1648"/>
      <c r="K18" s="1648"/>
      <c r="L18" s="1648"/>
      <c r="M18" s="1648"/>
      <c r="N18" s="1648"/>
      <c r="O18" s="1648"/>
      <c r="P18" s="1648"/>
      <c r="Q18" s="1648"/>
      <c r="R18" s="1648"/>
      <c r="S18" s="1649"/>
      <c r="T18" s="1617"/>
      <c r="U18" s="1618"/>
      <c r="V18" s="1618"/>
      <c r="W18" s="1618"/>
      <c r="X18" s="1618"/>
      <c r="Y18" s="1617"/>
      <c r="Z18" s="1618"/>
      <c r="AA18" s="1618"/>
      <c r="AB18" s="1618"/>
      <c r="AC18" s="1618"/>
      <c r="AD18" s="1618"/>
      <c r="AE18" s="1618"/>
      <c r="AF18" s="1618"/>
      <c r="AG18" s="1618"/>
      <c r="AH18" s="1618"/>
      <c r="AI18" s="1618"/>
      <c r="AJ18" s="1618"/>
      <c r="AK18" s="1618"/>
      <c r="AL18" s="1618"/>
      <c r="AM18" s="1618"/>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48" t="s">
        <v>1070</v>
      </c>
      <c r="D19" s="1648"/>
      <c r="E19" s="1648"/>
      <c r="F19" s="1648"/>
      <c r="G19" s="1648"/>
      <c r="H19" s="1648"/>
      <c r="I19" s="1648"/>
      <c r="J19" s="1648"/>
      <c r="K19" s="1648"/>
      <c r="L19" s="1648"/>
      <c r="M19" s="1648"/>
      <c r="N19" s="1648"/>
      <c r="O19" s="1648"/>
      <c r="P19" s="1648"/>
      <c r="Q19" s="1648"/>
      <c r="R19" s="1648"/>
      <c r="S19" s="1649"/>
      <c r="T19" s="1617"/>
      <c r="U19" s="1618"/>
      <c r="V19" s="1618"/>
      <c r="W19" s="1618"/>
      <c r="X19" s="1618"/>
      <c r="Y19" s="1617"/>
      <c r="Z19" s="1618"/>
      <c r="AA19" s="1618"/>
      <c r="AB19" s="1618"/>
      <c r="AC19" s="1618"/>
      <c r="AD19" s="1618"/>
      <c r="AE19" s="1618"/>
      <c r="AF19" s="1618"/>
      <c r="AG19" s="1618"/>
      <c r="AH19" s="1618"/>
      <c r="AI19" s="1618"/>
      <c r="AJ19" s="1618"/>
      <c r="AK19" s="1618"/>
      <c r="AL19" s="1618"/>
      <c r="AM19" s="1618"/>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6" t="s">
        <v>549</v>
      </c>
      <c r="C20" s="1627"/>
      <c r="D20" s="1627"/>
      <c r="E20" s="1627"/>
      <c r="F20" s="1627"/>
      <c r="G20" s="1627"/>
      <c r="H20" s="1627"/>
      <c r="I20" s="1627"/>
      <c r="J20" s="1627"/>
      <c r="K20" s="1627"/>
      <c r="L20" s="1627"/>
      <c r="M20" s="1627"/>
      <c r="N20" s="1627"/>
      <c r="O20" s="1627"/>
      <c r="P20" s="1627"/>
      <c r="Q20" s="1627"/>
      <c r="R20" s="1627"/>
      <c r="S20" s="1628"/>
      <c r="T20" s="1619">
        <f>SUM(T13:X19)</f>
        <v>55350</v>
      </c>
      <c r="U20" s="1620"/>
      <c r="V20" s="1620"/>
      <c r="W20" s="1620"/>
      <c r="X20" s="1620"/>
      <c r="Y20" s="1619">
        <f>SUM(Y13:AC19)</f>
        <v>0</v>
      </c>
      <c r="Z20" s="1620"/>
      <c r="AA20" s="1620"/>
      <c r="AB20" s="1620"/>
      <c r="AC20" s="1620"/>
      <c r="AD20" s="1621">
        <f>SUM(AD13:AH19)</f>
        <v>0</v>
      </c>
      <c r="AE20" s="1622"/>
      <c r="AF20" s="1622"/>
      <c r="AG20" s="1622"/>
      <c r="AH20" s="1619"/>
      <c r="AI20" s="1621">
        <f>SUM(AI13:AM19)</f>
        <v>0</v>
      </c>
      <c r="AJ20" s="1622"/>
      <c r="AK20" s="1622"/>
      <c r="AL20" s="1622"/>
      <c r="AM20" s="1619"/>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6" t="s">
        <v>1552</v>
      </c>
      <c r="C21" s="1627"/>
      <c r="D21" s="1627"/>
      <c r="E21" s="1627"/>
      <c r="F21" s="1627"/>
      <c r="G21" s="1627"/>
      <c r="H21" s="1627"/>
      <c r="I21" s="1627"/>
      <c r="J21" s="1627"/>
      <c r="K21" s="1627"/>
      <c r="L21" s="1627"/>
      <c r="M21" s="1627"/>
      <c r="N21" s="1627"/>
      <c r="O21" s="1627"/>
      <c r="P21" s="1627"/>
      <c r="Q21" s="1627"/>
      <c r="R21" s="1627"/>
      <c r="S21" s="1628"/>
      <c r="T21" s="1617">
        <v>0</v>
      </c>
      <c r="U21" s="1618"/>
      <c r="V21" s="1618"/>
      <c r="W21" s="1618"/>
      <c r="X21" s="1618"/>
      <c r="Y21" s="1617"/>
      <c r="Z21" s="1618"/>
      <c r="AA21" s="1618"/>
      <c r="AB21" s="1618"/>
      <c r="AC21" s="1618"/>
      <c r="AD21" s="1660"/>
      <c r="AE21" s="1661"/>
      <c r="AF21" s="1661"/>
      <c r="AG21" s="1661"/>
      <c r="AH21" s="1662"/>
      <c r="AI21" s="1660"/>
      <c r="AJ21" s="1661"/>
      <c r="AK21" s="1661"/>
      <c r="AL21" s="1661"/>
      <c r="AM21" s="1662"/>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6" t="s">
        <v>550</v>
      </c>
      <c r="C22" s="1627"/>
      <c r="D22" s="1627"/>
      <c r="E22" s="1627"/>
      <c r="F22" s="1627"/>
      <c r="G22" s="1627"/>
      <c r="H22" s="1627"/>
      <c r="I22" s="1627"/>
      <c r="J22" s="1627"/>
      <c r="K22" s="1627"/>
      <c r="L22" s="1627"/>
      <c r="M22" s="1627"/>
      <c r="N22" s="1627"/>
      <c r="O22" s="1627"/>
      <c r="P22" s="1627"/>
      <c r="Q22" s="1627"/>
      <c r="R22" s="1627"/>
      <c r="S22" s="1628"/>
      <c r="T22" s="1672">
        <f>(T20+T21)*-1</f>
        <v>-55350</v>
      </c>
      <c r="U22" s="1673"/>
      <c r="V22" s="1673"/>
      <c r="W22" s="1673"/>
      <c r="X22" s="1673"/>
      <c r="Y22" s="1672">
        <f>(Y20+Y21)*-1</f>
        <v>0</v>
      </c>
      <c r="Z22" s="1673"/>
      <c r="AA22" s="1673"/>
      <c r="AB22" s="1673"/>
      <c r="AC22" s="1673"/>
      <c r="AD22" s="1674">
        <f>(AD20)*-1</f>
        <v>0</v>
      </c>
      <c r="AE22" s="1675"/>
      <c r="AF22" s="1675"/>
      <c r="AG22" s="1675"/>
      <c r="AH22" s="1672"/>
      <c r="AI22" s="1674">
        <f>(AI20)*-1</f>
        <v>0</v>
      </c>
      <c r="AJ22" s="1675"/>
      <c r="AK22" s="1675"/>
      <c r="AL22" s="1675"/>
      <c r="AM22" s="1672"/>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29" t="s">
        <v>551</v>
      </c>
      <c r="C23" s="1630"/>
      <c r="D23" s="1630"/>
      <c r="E23" s="1630"/>
      <c r="F23" s="1630"/>
      <c r="G23" s="1630"/>
      <c r="H23" s="1630"/>
      <c r="I23" s="1630"/>
      <c r="J23" s="1630"/>
      <c r="K23" s="1630"/>
      <c r="L23" s="1630"/>
      <c r="M23" s="1630"/>
      <c r="N23" s="1630"/>
      <c r="O23" s="1630"/>
      <c r="P23" s="1630"/>
      <c r="Q23" s="1630"/>
      <c r="R23" s="1630"/>
      <c r="S23" s="1631"/>
      <c r="T23" s="1619">
        <f>T11+T22</f>
        <v>20148696</v>
      </c>
      <c r="U23" s="1620"/>
      <c r="V23" s="1620"/>
      <c r="W23" s="1620"/>
      <c r="X23" s="1620"/>
      <c r="Y23" s="1619">
        <f>Y11+Y22</f>
        <v>0</v>
      </c>
      <c r="Z23" s="1620"/>
      <c r="AA23" s="1620"/>
      <c r="AB23" s="1620"/>
      <c r="AC23" s="1620"/>
      <c r="AD23" s="1619">
        <f>AD11+AD22</f>
        <v>0</v>
      </c>
      <c r="AE23" s="1620"/>
      <c r="AF23" s="1620"/>
      <c r="AG23" s="1620"/>
      <c r="AH23" s="1620"/>
      <c r="AI23" s="1619">
        <f>AI11+AI22</f>
        <v>0</v>
      </c>
      <c r="AJ23" s="1620"/>
      <c r="AK23" s="1620"/>
      <c r="AL23" s="1620"/>
      <c r="AM23" s="1620"/>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6" t="s">
        <v>1071</v>
      </c>
      <c r="C24" s="1627"/>
      <c r="D24" s="1627"/>
      <c r="E24" s="1627"/>
      <c r="F24" s="1627"/>
      <c r="G24" s="1627"/>
      <c r="H24" s="1627"/>
      <c r="I24" s="1627"/>
      <c r="J24" s="1627"/>
      <c r="K24" s="1627"/>
      <c r="L24" s="1627"/>
      <c r="M24" s="1627"/>
      <c r="N24" s="1627"/>
      <c r="O24" s="1627"/>
      <c r="P24" s="1627"/>
      <c r="Q24" s="1627"/>
      <c r="R24" s="1627"/>
      <c r="S24" s="1628"/>
      <c r="T24" s="1621">
        <f>Application!AD1004</f>
        <v>34625665.039999999</v>
      </c>
      <c r="U24" s="1622"/>
      <c r="V24" s="1622"/>
      <c r="W24" s="1622"/>
      <c r="X24" s="1622"/>
      <c r="Y24" s="1622"/>
      <c r="Z24" s="1622"/>
      <c r="AA24" s="1622"/>
      <c r="AB24" s="1622"/>
      <c r="AC24" s="1622"/>
      <c r="AD24" s="1622"/>
      <c r="AE24" s="1622"/>
      <c r="AF24" s="1622"/>
      <c r="AG24" s="1622"/>
      <c r="AH24" s="1622"/>
      <c r="AI24" s="1622"/>
      <c r="AJ24" s="1622"/>
      <c r="AK24" s="1622"/>
      <c r="AL24" s="1622"/>
      <c r="AM24" s="1619"/>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34" t="s">
        <v>1553</v>
      </c>
      <c r="C25" s="1635"/>
      <c r="D25" s="1635"/>
      <c r="E25" s="1635"/>
      <c r="F25" s="1635"/>
      <c r="G25" s="1635"/>
      <c r="H25" s="1635"/>
      <c r="I25" s="1635"/>
      <c r="J25" s="1635"/>
      <c r="K25" s="1635"/>
      <c r="L25" s="1635"/>
      <c r="M25" s="1635"/>
      <c r="N25" s="1635"/>
      <c r="O25" s="1635"/>
      <c r="P25" s="1635"/>
      <c r="Q25" s="1635"/>
      <c r="R25" s="1635"/>
      <c r="S25" s="1636"/>
      <c r="T25" s="1667">
        <f>IF(OR(Application!T196="yes",Application!T195="yes"),1.3,1)</f>
        <v>1.3</v>
      </c>
      <c r="U25" s="1668"/>
      <c r="V25" s="1668"/>
      <c r="W25" s="1668"/>
      <c r="X25" s="1668"/>
      <c r="Y25" s="1667">
        <v>1</v>
      </c>
      <c r="Z25" s="1668"/>
      <c r="AA25" s="1668"/>
      <c r="AB25" s="1668"/>
      <c r="AC25" s="1668"/>
      <c r="AD25" s="1667">
        <v>1</v>
      </c>
      <c r="AE25" s="1668"/>
      <c r="AF25" s="1668"/>
      <c r="AG25" s="1668"/>
      <c r="AH25" s="1669"/>
      <c r="AI25" s="1667">
        <v>1</v>
      </c>
      <c r="AJ25" s="1668"/>
      <c r="AK25" s="1668"/>
      <c r="AL25" s="1668"/>
      <c r="AM25" s="1669"/>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6" t="s">
        <v>552</v>
      </c>
      <c r="C26" s="1627"/>
      <c r="D26" s="1627"/>
      <c r="E26" s="1627"/>
      <c r="F26" s="1627"/>
      <c r="G26" s="1627"/>
      <c r="H26" s="1627"/>
      <c r="I26" s="1627"/>
      <c r="J26" s="1627"/>
      <c r="K26" s="1627"/>
      <c r="L26" s="1627"/>
      <c r="M26" s="1627"/>
      <c r="N26" s="1627"/>
      <c r="O26" s="1627"/>
      <c r="P26" s="1627"/>
      <c r="Q26" s="1627"/>
      <c r="R26" s="1627"/>
      <c r="S26" s="1628"/>
      <c r="T26" s="1670">
        <f>T23*T25</f>
        <v>26193304.800000001</v>
      </c>
      <c r="U26" s="1671"/>
      <c r="V26" s="1671"/>
      <c r="W26" s="1671"/>
      <c r="X26" s="1671"/>
      <c r="Y26" s="1670">
        <f>Y23*Y25</f>
        <v>0</v>
      </c>
      <c r="Z26" s="1671"/>
      <c r="AA26" s="1671"/>
      <c r="AB26" s="1671"/>
      <c r="AC26" s="1671"/>
      <c r="AD26" s="1670">
        <f>AD23*AD25</f>
        <v>0</v>
      </c>
      <c r="AE26" s="1671"/>
      <c r="AF26" s="1671"/>
      <c r="AG26" s="1671"/>
      <c r="AH26" s="1671"/>
      <c r="AI26" s="1670">
        <f>AI23*AI25</f>
        <v>0</v>
      </c>
      <c r="AJ26" s="1671"/>
      <c r="AK26" s="1671"/>
      <c r="AL26" s="1671"/>
      <c r="AM26" s="1671"/>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37" t="s">
        <v>461</v>
      </c>
      <c r="C27" s="1638"/>
      <c r="D27" s="1638"/>
      <c r="E27" s="1638"/>
      <c r="F27" s="1638"/>
      <c r="G27" s="1638"/>
      <c r="H27" s="1638"/>
      <c r="I27" s="1638"/>
      <c r="J27" s="1638"/>
      <c r="K27" s="1638"/>
      <c r="L27" s="1638"/>
      <c r="M27" s="1638"/>
      <c r="N27" s="1638"/>
      <c r="O27" s="1638"/>
      <c r="P27" s="1638"/>
      <c r="Q27" s="1638"/>
      <c r="R27" s="1638"/>
      <c r="S27" s="1639"/>
      <c r="T27" s="1665">
        <f>Application!$AG$432</f>
        <v>1</v>
      </c>
      <c r="U27" s="1666"/>
      <c r="V27" s="1666"/>
      <c r="W27" s="1666"/>
      <c r="X27" s="1666"/>
      <c r="Y27" s="1665">
        <f>Application!$AG$432</f>
        <v>1</v>
      </c>
      <c r="Z27" s="1666"/>
      <c r="AA27" s="1666"/>
      <c r="AB27" s="1666"/>
      <c r="AC27" s="1666"/>
      <c r="AD27" s="1665">
        <f>Application!$AG$432</f>
        <v>1</v>
      </c>
      <c r="AE27" s="1666"/>
      <c r="AF27" s="1666"/>
      <c r="AG27" s="1666"/>
      <c r="AH27" s="1666"/>
      <c r="AI27" s="1665">
        <f>Application!$AG$432</f>
        <v>1</v>
      </c>
      <c r="AJ27" s="1666"/>
      <c r="AK27" s="1666"/>
      <c r="AL27" s="1666"/>
      <c r="AM27" s="1666"/>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6" t="s">
        <v>553</v>
      </c>
      <c r="C28" s="1627"/>
      <c r="D28" s="1627"/>
      <c r="E28" s="1627"/>
      <c r="F28" s="1627"/>
      <c r="G28" s="1627"/>
      <c r="H28" s="1627"/>
      <c r="I28" s="1627"/>
      <c r="J28" s="1627"/>
      <c r="K28" s="1627"/>
      <c r="L28" s="1627"/>
      <c r="M28" s="1627"/>
      <c r="N28" s="1627"/>
      <c r="O28" s="1627"/>
      <c r="P28" s="1627"/>
      <c r="Q28" s="1627"/>
      <c r="R28" s="1627"/>
      <c r="S28" s="1628"/>
      <c r="T28" s="1640">
        <f>IF(ISERROR((T26*T27)),0,(T26*T27))</f>
        <v>26193304.800000001</v>
      </c>
      <c r="U28" s="1641"/>
      <c r="V28" s="1641"/>
      <c r="W28" s="1641"/>
      <c r="X28" s="1641"/>
      <c r="Y28" s="1640">
        <f>IF(ISERROR((Y26*Y27)),0,(Y26*Y27))</f>
        <v>0</v>
      </c>
      <c r="Z28" s="1641"/>
      <c r="AA28" s="1641"/>
      <c r="AB28" s="1641"/>
      <c r="AC28" s="1641"/>
      <c r="AD28" s="1640">
        <f>IF(ISERROR((AD26*AD27)),0,(AD26*AD27))</f>
        <v>0</v>
      </c>
      <c r="AE28" s="1641"/>
      <c r="AF28" s="1641"/>
      <c r="AG28" s="1641"/>
      <c r="AH28" s="1641"/>
      <c r="AI28" s="1640">
        <f>IF(ISERROR((AI26*AI27)),0,(AI26*AI27))</f>
        <v>0</v>
      </c>
      <c r="AJ28" s="1641"/>
      <c r="AK28" s="1641"/>
      <c r="AL28" s="1641"/>
      <c r="AM28" s="1641"/>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6" t="s">
        <v>570</v>
      </c>
      <c r="C29" s="1627"/>
      <c r="D29" s="1627"/>
      <c r="E29" s="1627"/>
      <c r="F29" s="1627"/>
      <c r="G29" s="1627"/>
      <c r="H29" s="1627"/>
      <c r="I29" s="1627"/>
      <c r="J29" s="1627"/>
      <c r="K29" s="1627"/>
      <c r="L29" s="1627"/>
      <c r="M29" s="1627"/>
      <c r="N29" s="1627"/>
      <c r="O29" s="1627"/>
      <c r="P29" s="1627"/>
      <c r="Q29" s="1627"/>
      <c r="R29" s="1627"/>
      <c r="S29" s="1628"/>
      <c r="T29" s="1621">
        <f>T28+Y28+AD28+AI28</f>
        <v>26193304.800000001</v>
      </c>
      <c r="U29" s="1622"/>
      <c r="V29" s="1622"/>
      <c r="W29" s="1622"/>
      <c r="X29" s="1622"/>
      <c r="Y29" s="1622"/>
      <c r="Z29" s="1622"/>
      <c r="AA29" s="1622"/>
      <c r="AB29" s="1622"/>
      <c r="AC29" s="1622"/>
      <c r="AD29" s="1622"/>
      <c r="AE29" s="1622"/>
      <c r="AF29" s="1622"/>
      <c r="AG29" s="1622"/>
      <c r="AH29" s="1622"/>
      <c r="AI29" s="1622"/>
      <c r="AJ29" s="1622"/>
      <c r="AK29" s="1622"/>
      <c r="AL29" s="1622"/>
      <c r="AM29" s="1619"/>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32" t="s">
        <v>1557</v>
      </c>
      <c r="C30" s="1632"/>
      <c r="D30" s="1632"/>
      <c r="E30" s="1632"/>
      <c r="F30" s="1632"/>
      <c r="G30" s="1632"/>
      <c r="H30" s="1632"/>
      <c r="I30" s="1632"/>
      <c r="J30" s="1632"/>
      <c r="K30" s="1632"/>
      <c r="L30" s="1632"/>
      <c r="M30" s="1632"/>
      <c r="N30" s="1632"/>
      <c r="O30" s="1632"/>
      <c r="P30" s="1632"/>
      <c r="Q30" s="1632"/>
      <c r="R30" s="1632"/>
      <c r="S30" s="1632"/>
      <c r="T30" s="1632"/>
      <c r="U30" s="1632"/>
      <c r="V30" s="1632"/>
      <c r="W30" s="1632"/>
      <c r="X30" s="1632"/>
      <c r="Y30" s="1632"/>
      <c r="Z30" s="1632"/>
      <c r="AA30" s="1632"/>
      <c r="AB30" s="1632"/>
      <c r="AC30" s="1632"/>
      <c r="AD30" s="1632"/>
      <c r="AE30" s="1632"/>
      <c r="AF30" s="1632"/>
      <c r="AG30" s="1632"/>
      <c r="AH30" s="1632"/>
      <c r="AI30" s="1632"/>
      <c r="AJ30" s="1632"/>
      <c r="AK30" s="1632"/>
      <c r="AL30" s="1632"/>
      <c r="AM30" s="1632"/>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32" t="s">
        <v>1554</v>
      </c>
      <c r="C31" s="1632"/>
      <c r="D31" s="1632"/>
      <c r="E31" s="1632"/>
      <c r="F31" s="1632"/>
      <c r="G31" s="1632"/>
      <c r="H31" s="1632"/>
      <c r="I31" s="1632"/>
      <c r="J31" s="1632"/>
      <c r="K31" s="1632"/>
      <c r="L31" s="1632"/>
      <c r="M31" s="1632"/>
      <c r="N31" s="1632"/>
      <c r="O31" s="1632"/>
      <c r="P31" s="1632"/>
      <c r="Q31" s="1632"/>
      <c r="R31" s="1632"/>
      <c r="S31" s="1632"/>
      <c r="T31" s="1632"/>
      <c r="U31" s="1632"/>
      <c r="V31" s="1632"/>
      <c r="W31" s="1632"/>
      <c r="X31" s="1632"/>
      <c r="Y31" s="1632"/>
      <c r="Z31" s="1632"/>
      <c r="AA31" s="1632"/>
      <c r="AB31" s="1632"/>
      <c r="AC31" s="1632"/>
      <c r="AD31" s="1632"/>
      <c r="AE31" s="1632"/>
      <c r="AF31" s="1632"/>
      <c r="AG31" s="1632"/>
      <c r="AH31" s="1632"/>
      <c r="AI31" s="1632"/>
      <c r="AJ31" s="1632"/>
      <c r="AK31" s="1632"/>
      <c r="AL31" s="1632"/>
      <c r="AM31" s="1632"/>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7" t="s">
        <v>1387</v>
      </c>
      <c r="Z35" s="1657"/>
      <c r="AA35" s="1657"/>
      <c r="AB35" s="1657"/>
      <c r="AC35" s="1657"/>
      <c r="AD35" s="1689" t="s">
        <v>394</v>
      </c>
      <c r="AE35" s="1689"/>
      <c r="AF35" s="1689"/>
      <c r="AG35" s="1689"/>
      <c r="AH35" s="1689"/>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7"/>
      <c r="Z36" s="1657"/>
      <c r="AA36" s="1657"/>
      <c r="AB36" s="1657"/>
      <c r="AC36" s="1657"/>
      <c r="AD36" s="1689"/>
      <c r="AE36" s="1689"/>
      <c r="AF36" s="1689"/>
      <c r="AG36" s="1689"/>
      <c r="AH36" s="1689"/>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7"/>
      <c r="Z37" s="1657"/>
      <c r="AA37" s="1657"/>
      <c r="AB37" s="1657"/>
      <c r="AC37" s="1657"/>
      <c r="AD37" s="1689"/>
      <c r="AE37" s="1689"/>
      <c r="AF37" s="1689"/>
      <c r="AG37" s="1689"/>
      <c r="AH37" s="1689"/>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6" t="s">
        <v>553</v>
      </c>
      <c r="C38" s="1627"/>
      <c r="D38" s="1627"/>
      <c r="E38" s="1627"/>
      <c r="F38" s="1627"/>
      <c r="G38" s="1627"/>
      <c r="H38" s="1627"/>
      <c r="I38" s="1627"/>
      <c r="J38" s="1627"/>
      <c r="K38" s="1627"/>
      <c r="L38" s="1627"/>
      <c r="M38" s="1627"/>
      <c r="N38" s="1627"/>
      <c r="O38" s="1627"/>
      <c r="P38" s="1627"/>
      <c r="Q38" s="1627"/>
      <c r="R38" s="1627"/>
      <c r="S38" s="1627"/>
      <c r="T38" s="1627"/>
      <c r="U38" s="1627"/>
      <c r="V38" s="1627"/>
      <c r="W38" s="1627"/>
      <c r="X38" s="1628"/>
      <c r="Y38" s="1620">
        <f>IF(T24&gt;=(T23+Y23+AD23+AI23),T28+Y28,0)</f>
        <v>26193304.800000001</v>
      </c>
      <c r="Z38" s="1620"/>
      <c r="AA38" s="1620"/>
      <c r="AB38" s="1620"/>
      <c r="AC38" s="1620"/>
      <c r="AD38" s="1620">
        <f>IF(T24&gt;=(T23+Y23+AD23+AI23),AD28+AI28,0)</f>
        <v>0</v>
      </c>
      <c r="AE38" s="1620"/>
      <c r="AF38" s="1620"/>
      <c r="AG38" s="1620"/>
      <c r="AH38" s="1620"/>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6" t="s">
        <v>1555</v>
      </c>
      <c r="C39" s="1627"/>
      <c r="D39" s="1627"/>
      <c r="E39" s="1627"/>
      <c r="F39" s="1627"/>
      <c r="G39" s="1627"/>
      <c r="H39" s="1627"/>
      <c r="I39" s="1627"/>
      <c r="J39" s="1627"/>
      <c r="K39" s="1627"/>
      <c r="L39" s="1627"/>
      <c r="M39" s="1627"/>
      <c r="N39" s="1627"/>
      <c r="O39" s="1627"/>
      <c r="P39" s="1627"/>
      <c r="Q39" s="1627"/>
      <c r="R39" s="1627"/>
      <c r="S39" s="1627"/>
      <c r="T39" s="1627"/>
      <c r="U39" s="1627"/>
      <c r="V39" s="1627"/>
      <c r="W39" s="1627"/>
      <c r="X39" s="1628"/>
      <c r="Y39" s="1690">
        <v>3.2399999999999998E-2</v>
      </c>
      <c r="Z39" s="1690"/>
      <c r="AA39" s="1690"/>
      <c r="AB39" s="1690"/>
      <c r="AC39" s="1690"/>
      <c r="AD39" s="1690">
        <v>3.2099999999999997E-2</v>
      </c>
      <c r="AE39" s="1690"/>
      <c r="AF39" s="1690"/>
      <c r="AG39" s="1690"/>
      <c r="AH39" s="1690"/>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6" t="s">
        <v>693</v>
      </c>
      <c r="C40" s="1627"/>
      <c r="D40" s="1627"/>
      <c r="E40" s="1627"/>
      <c r="F40" s="1627"/>
      <c r="G40" s="1627"/>
      <c r="H40" s="1627"/>
      <c r="I40" s="1627"/>
      <c r="J40" s="1627"/>
      <c r="K40" s="1627"/>
      <c r="L40" s="1627"/>
      <c r="M40" s="1627"/>
      <c r="N40" s="1627"/>
      <c r="O40" s="1627"/>
      <c r="P40" s="1627"/>
      <c r="Q40" s="1627"/>
      <c r="R40" s="1627"/>
      <c r="S40" s="1627"/>
      <c r="T40" s="1627"/>
      <c r="U40" s="1627"/>
      <c r="V40" s="1627"/>
      <c r="W40" s="1627"/>
      <c r="X40" s="1628"/>
      <c r="Y40" s="1620">
        <f>ROUND(Y38*Y39,0)</f>
        <v>848663</v>
      </c>
      <c r="Z40" s="1620"/>
      <c r="AA40" s="1620"/>
      <c r="AB40" s="1620"/>
      <c r="AC40" s="1620"/>
      <c r="AD40" s="1619">
        <f>ROUND(AD38*AD39,0)</f>
        <v>0</v>
      </c>
      <c r="AE40" s="1620"/>
      <c r="AF40" s="1620"/>
      <c r="AG40" s="1620"/>
      <c r="AH40" s="1620"/>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6" t="s">
        <v>694</v>
      </c>
      <c r="C41" s="1627"/>
      <c r="D41" s="1627"/>
      <c r="E41" s="1627"/>
      <c r="F41" s="1627"/>
      <c r="G41" s="1627"/>
      <c r="H41" s="1627"/>
      <c r="I41" s="1627"/>
      <c r="J41" s="1627"/>
      <c r="K41" s="1627"/>
      <c r="L41" s="1627"/>
      <c r="M41" s="1627"/>
      <c r="N41" s="1627"/>
      <c r="O41" s="1627"/>
      <c r="P41" s="1627"/>
      <c r="Q41" s="1627"/>
      <c r="R41" s="1627"/>
      <c r="S41" s="1627"/>
      <c r="T41" s="1627"/>
      <c r="U41" s="1627"/>
      <c r="V41" s="1627"/>
      <c r="W41" s="1627"/>
      <c r="X41" s="1628"/>
      <c r="Y41" s="1642">
        <f>Y40+AD40</f>
        <v>848663</v>
      </c>
      <c r="Z41" s="1643"/>
      <c r="AA41" s="1643"/>
      <c r="AB41" s="1643"/>
      <c r="AC41" s="1643"/>
      <c r="AD41" s="1643"/>
      <c r="AE41" s="1643"/>
      <c r="AF41" s="1643"/>
      <c r="AG41" s="1643"/>
      <c r="AH41" s="1644"/>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33" t="s">
        <v>1556</v>
      </c>
      <c r="C42" s="1633"/>
      <c r="D42" s="1633"/>
      <c r="E42" s="1633"/>
      <c r="F42" s="1633"/>
      <c r="G42" s="1633"/>
      <c r="H42" s="1633"/>
      <c r="I42" s="1633"/>
      <c r="J42" s="1633"/>
      <c r="K42" s="1633"/>
      <c r="L42" s="1633"/>
      <c r="M42" s="1633"/>
      <c r="N42" s="1633"/>
      <c r="O42" s="1633"/>
      <c r="P42" s="1633"/>
      <c r="Q42" s="1633"/>
      <c r="R42" s="1633"/>
      <c r="S42" s="1633"/>
      <c r="T42" s="1633"/>
      <c r="U42" s="1633"/>
      <c r="V42" s="1633"/>
      <c r="W42" s="1633"/>
      <c r="X42" s="1633"/>
      <c r="Y42" s="1633"/>
      <c r="Z42" s="1633"/>
      <c r="AA42" s="1633"/>
      <c r="AB42" s="1633"/>
      <c r="AC42" s="1633"/>
      <c r="AD42" s="1633"/>
      <c r="AE42" s="1633"/>
      <c r="AF42" s="1633"/>
      <c r="AG42" s="1633"/>
      <c r="AH42" s="1633"/>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24" t="s">
        <v>1587</v>
      </c>
      <c r="B44" s="1624"/>
      <c r="C44" s="1624"/>
      <c r="D44" s="1624"/>
      <c r="E44" s="1624"/>
      <c r="F44" s="1624"/>
      <c r="G44" s="1624"/>
      <c r="H44" s="1624"/>
      <c r="I44" s="1624"/>
      <c r="J44" s="1624"/>
      <c r="K44" s="1624"/>
      <c r="L44" s="1624"/>
      <c r="M44" s="1624"/>
      <c r="N44" s="1624"/>
      <c r="O44" s="1624"/>
      <c r="P44" s="1624"/>
      <c r="Q44" s="1624"/>
      <c r="R44" s="1624"/>
      <c r="S44" s="1624"/>
      <c r="T44" s="1624"/>
      <c r="U44" s="1624"/>
      <c r="V44" s="1624"/>
      <c r="W44" s="1624"/>
      <c r="X44" s="1624"/>
      <c r="Y44" s="1624"/>
      <c r="Z44" s="1624"/>
      <c r="AA44" s="1624"/>
      <c r="AB44" s="1624"/>
      <c r="AC44" s="1624"/>
      <c r="AD44" s="1624"/>
      <c r="AE44" s="1624"/>
      <c r="AF44" s="1624"/>
      <c r="AG44" s="1624"/>
      <c r="AH44" s="1624"/>
      <c r="AI44" s="1624"/>
      <c r="AJ44" s="1624"/>
      <c r="AK44" s="1624"/>
      <c r="AL44" s="1624"/>
      <c r="AM44" s="1624"/>
      <c r="AN44" s="1624"/>
      <c r="AO44" s="1624"/>
      <c r="AP44" s="1624"/>
      <c r="AQ44" s="1624"/>
      <c r="AR44" s="1624"/>
      <c r="AS44" s="1624"/>
      <c r="AT44" s="1624"/>
      <c r="AU44" s="1624"/>
      <c r="AV44" s="1624"/>
      <c r="AW44" s="1624"/>
      <c r="AX44" s="1624"/>
      <c r="AY44" s="1624"/>
      <c r="AZ44" s="1624"/>
      <c r="BA44" s="1624"/>
      <c r="BB44" s="1624"/>
      <c r="BC44" s="1624"/>
      <c r="BD44" s="1624"/>
      <c r="BE44" s="1624"/>
      <c r="BF44" s="1624"/>
      <c r="BG44" s="1624"/>
      <c r="BH44" s="1624"/>
      <c r="BI44" s="1624"/>
      <c r="BJ44" s="1624"/>
      <c r="BK44" s="1624"/>
      <c r="BL44" s="1624"/>
      <c r="BM44" s="1624"/>
      <c r="BN44" s="1624"/>
      <c r="BO44" s="1624"/>
      <c r="BP44" s="1624"/>
      <c r="BQ44" s="1624"/>
      <c r="BR44" s="1624"/>
      <c r="BS44" s="1624"/>
      <c r="BT44" s="1624"/>
      <c r="BU44" s="1624"/>
      <c r="BV44" s="1624"/>
      <c r="BW44" s="1624"/>
      <c r="BX44" s="1624"/>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5">
        <f>'Sources and Uses Budget'!B105-'Sources and Uses Budget'!B15</f>
        <v>22293523</v>
      </c>
      <c r="AC47" s="1646"/>
      <c r="AD47" s="1646"/>
      <c r="AE47" s="1646"/>
      <c r="AF47" s="1647"/>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5">
        <f>Application!AG630-MIN('Sources and Uses Budget'!B15,Application!AG390)</f>
        <v>12229494</v>
      </c>
      <c r="AC48" s="1646"/>
      <c r="AD48" s="1646"/>
      <c r="AE48" s="1646"/>
      <c r="AF48" s="1647"/>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5">
        <f>AB47-AB48</f>
        <v>10064029</v>
      </c>
      <c r="AC49" s="1646"/>
      <c r="AD49" s="1646"/>
      <c r="AE49" s="1646"/>
      <c r="AF49" s="1647"/>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82">
        <v>0.95</v>
      </c>
      <c r="AC50" s="1683"/>
      <c r="AD50" s="1683"/>
      <c r="AE50" s="1683"/>
      <c r="AF50" s="1684"/>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85" t="s">
        <v>1183</v>
      </c>
      <c r="F51" s="1685"/>
      <c r="G51" s="1685"/>
      <c r="H51" s="1685"/>
      <c r="I51" s="1685"/>
      <c r="J51" s="1685"/>
      <c r="K51" s="1685"/>
      <c r="L51" s="1685"/>
      <c r="M51" s="1685"/>
      <c r="N51" s="1685"/>
      <c r="O51" s="1685"/>
      <c r="P51" s="1685"/>
      <c r="Q51" s="1685"/>
      <c r="R51" s="1685"/>
      <c r="S51" s="1685"/>
      <c r="T51" s="1685"/>
      <c r="U51" s="1685"/>
      <c r="V51" s="1685"/>
      <c r="W51" s="1685"/>
      <c r="X51" s="1685"/>
      <c r="Y51" s="1685"/>
      <c r="Z51" s="1685"/>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85"/>
      <c r="F52" s="1685"/>
      <c r="G52" s="1685"/>
      <c r="H52" s="1685"/>
      <c r="I52" s="1685"/>
      <c r="J52" s="1685"/>
      <c r="K52" s="1685"/>
      <c r="L52" s="1685"/>
      <c r="M52" s="1685"/>
      <c r="N52" s="1685"/>
      <c r="O52" s="1685"/>
      <c r="P52" s="1685"/>
      <c r="Q52" s="1685"/>
      <c r="R52" s="1685"/>
      <c r="S52" s="1685"/>
      <c r="T52" s="1685"/>
      <c r="U52" s="1685"/>
      <c r="V52" s="1685"/>
      <c r="W52" s="1685"/>
      <c r="X52" s="1685"/>
      <c r="Y52" s="1685"/>
      <c r="Z52" s="1685"/>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5">
        <f>ROUND(IF(ISERROR((AB49/AB50)),0,(AB49/AB50)),0)</f>
        <v>10593715</v>
      </c>
      <c r="AC54" s="1646"/>
      <c r="AD54" s="1646"/>
      <c r="AE54" s="1646"/>
      <c r="AF54" s="1647"/>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5">
        <f>(AB54/10)</f>
        <v>1059371.5</v>
      </c>
      <c r="AC55" s="1646"/>
      <c r="AD55" s="1646"/>
      <c r="AE55" s="1646"/>
      <c r="AF55" s="1647"/>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86">
        <f>(IF((Y41&lt;AB55),Y41,AB55))</f>
        <v>848663</v>
      </c>
      <c r="AC56" s="1687"/>
      <c r="AD56" s="1687"/>
      <c r="AE56" s="1687"/>
      <c r="AF56" s="1688"/>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5">
        <f>ROUND((10*AB56*AB50),0)</f>
        <v>8062299</v>
      </c>
      <c r="AC57" s="1646"/>
      <c r="AD57" s="1646"/>
      <c r="AE57" s="1646"/>
      <c r="AF57" s="1647"/>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76">
        <f>AB49-AB57</f>
        <v>2001730</v>
      </c>
      <c r="AC59" s="1676"/>
      <c r="AD59" s="1676"/>
      <c r="AE59" s="1676"/>
      <c r="AF59" s="1676"/>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24" t="str">
        <f>IF(Application!AF204="yes","Farmworker State Credit", "$500M State Credit" )</f>
        <v>$500M State Credit</v>
      </c>
      <c r="B61" s="1624"/>
      <c r="C61" s="1624"/>
      <c r="D61" s="1624"/>
      <c r="E61" s="1624"/>
      <c r="F61" s="1624"/>
      <c r="G61" s="1624"/>
      <c r="H61" s="1624"/>
      <c r="I61" s="1624"/>
      <c r="J61" s="1624"/>
      <c r="K61" s="1624"/>
      <c r="L61" s="1624"/>
      <c r="M61" s="1624"/>
      <c r="N61" s="1624"/>
      <c r="O61" s="1624"/>
      <c r="P61" s="1624"/>
      <c r="Q61" s="1624"/>
      <c r="R61" s="1624"/>
      <c r="S61" s="1624"/>
      <c r="T61" s="1624"/>
      <c r="U61" s="1624"/>
      <c r="V61" s="1624"/>
      <c r="W61" s="1624"/>
      <c r="X61" s="1624"/>
      <c r="Y61" s="1624"/>
      <c r="Z61" s="1624"/>
      <c r="AA61" s="1624"/>
      <c r="AB61" s="1624"/>
      <c r="AC61" s="1624"/>
      <c r="AD61" s="1624"/>
      <c r="AE61" s="1624"/>
      <c r="AF61" s="1624"/>
      <c r="AG61" s="1624"/>
      <c r="AH61" s="1624"/>
      <c r="AI61" s="1624"/>
      <c r="AJ61" s="1624"/>
      <c r="AK61" s="1624"/>
      <c r="AL61" s="1624"/>
      <c r="AM61" s="1624"/>
      <c r="AN61" s="1624"/>
      <c r="AO61" s="1624"/>
      <c r="AP61" s="1624"/>
      <c r="AQ61" s="1624"/>
      <c r="AR61" s="1624"/>
      <c r="AS61" s="1624"/>
      <c r="AT61" s="1624"/>
      <c r="AU61" s="1624"/>
      <c r="AV61" s="1624"/>
      <c r="AW61" s="1624"/>
      <c r="AX61" s="1624"/>
      <c r="AY61" s="1624"/>
      <c r="AZ61" s="1624"/>
      <c r="BA61" s="1624"/>
      <c r="BB61" s="1624"/>
      <c r="BC61" s="1624"/>
      <c r="BD61" s="1624"/>
      <c r="BE61" s="1624"/>
      <c r="BF61" s="1624"/>
      <c r="BG61" s="1624"/>
      <c r="BH61" s="1624"/>
      <c r="BI61" s="1624"/>
      <c r="BJ61" s="1624"/>
      <c r="BK61" s="1624"/>
      <c r="BL61" s="1624"/>
      <c r="BM61" s="1624"/>
      <c r="BN61" s="1624"/>
      <c r="BO61" s="1624"/>
      <c r="BP61" s="1624"/>
      <c r="BQ61" s="1624"/>
      <c r="BR61" s="1624"/>
      <c r="BS61" s="1624"/>
      <c r="BT61" s="1624"/>
      <c r="BU61" s="1624"/>
      <c r="BV61" s="1624"/>
      <c r="BW61" s="1624"/>
      <c r="BX61" s="1624"/>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77" t="s">
        <v>1102</v>
      </c>
      <c r="Z63" s="1677"/>
      <c r="AA63" s="1677"/>
      <c r="AB63" s="1677"/>
      <c r="AC63" s="1677"/>
      <c r="AD63" s="1677" t="s">
        <v>394</v>
      </c>
      <c r="AE63" s="1677"/>
      <c r="AF63" s="1677"/>
      <c r="AG63" s="1677"/>
      <c r="AH63" s="1677"/>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78">
        <f>IF(OR(Application!M350="yes",Application!AF204="yes"),(T23*T27)+Y28,0)</f>
        <v>20148696</v>
      </c>
      <c r="Z64" s="1679"/>
      <c r="AA64" s="1679"/>
      <c r="AB64" s="1679"/>
      <c r="AC64" s="1680"/>
      <c r="AD64" s="1678">
        <f>IF(AND(Application!AF204="yes",Application!M353="yes"),AD28+AI28,0)</f>
        <v>0</v>
      </c>
      <c r="AE64" s="1679"/>
      <c r="AF64" s="1679"/>
      <c r="AG64" s="1679"/>
      <c r="AH64" s="1680"/>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81" t="s">
        <v>1537</v>
      </c>
      <c r="F65" s="1681"/>
      <c r="G65" s="1681"/>
      <c r="H65" s="1681"/>
      <c r="I65" s="1681"/>
      <c r="J65" s="1681"/>
      <c r="K65" s="1681"/>
      <c r="L65" s="1681"/>
      <c r="M65" s="1681"/>
      <c r="N65" s="1681"/>
      <c r="O65" s="1681"/>
      <c r="P65" s="1681"/>
      <c r="Q65" s="1681"/>
      <c r="R65" s="1681"/>
      <c r="S65" s="1681"/>
      <c r="T65" s="1681"/>
      <c r="U65" s="1681"/>
      <c r="V65" s="1681"/>
      <c r="W65" s="1681"/>
      <c r="X65" s="1681"/>
      <c r="Y65" s="1681"/>
      <c r="Z65" s="1681"/>
      <c r="AA65" s="1681"/>
      <c r="AB65" s="1681"/>
      <c r="AC65" s="1681"/>
      <c r="AD65" s="1681"/>
      <c r="AE65" s="1681"/>
      <c r="AF65" s="1681"/>
      <c r="AG65" s="1681"/>
      <c r="AH65" s="1681"/>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81"/>
      <c r="F66" s="1681"/>
      <c r="G66" s="1681"/>
      <c r="H66" s="1681"/>
      <c r="I66" s="1681"/>
      <c r="J66" s="1681"/>
      <c r="K66" s="1681"/>
      <c r="L66" s="1681"/>
      <c r="M66" s="1681"/>
      <c r="N66" s="1681"/>
      <c r="O66" s="1681"/>
      <c r="P66" s="1681"/>
      <c r="Q66" s="1681"/>
      <c r="R66" s="1681"/>
      <c r="S66" s="1681"/>
      <c r="T66" s="1681"/>
      <c r="U66" s="1681"/>
      <c r="V66" s="1681"/>
      <c r="W66" s="1681"/>
      <c r="X66" s="1681"/>
      <c r="Y66" s="1681"/>
      <c r="Z66" s="1681"/>
      <c r="AA66" s="1681"/>
      <c r="AB66" s="1681"/>
      <c r="AC66" s="1681"/>
      <c r="AD66" s="1681"/>
      <c r="AE66" s="1681"/>
      <c r="AF66" s="1681"/>
      <c r="AG66" s="1681"/>
      <c r="AH66" s="1681"/>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96">
        <f>IF(Application!AF204="yes",0.75,0.3)</f>
        <v>0.3</v>
      </c>
      <c r="Z67" s="1696"/>
      <c r="AA67" s="1696"/>
      <c r="AB67" s="1696"/>
      <c r="AC67" s="1696"/>
      <c r="AD67" s="1696">
        <f>IF(Application!AF204="yes",0.75,0.3)</f>
        <v>0.3</v>
      </c>
      <c r="AE67" s="1696"/>
      <c r="AF67" s="1696"/>
      <c r="AG67" s="1696"/>
      <c r="AH67" s="1696"/>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97">
        <f>ROUND(Y64*Y67,0)</f>
        <v>6044609</v>
      </c>
      <c r="Z68" s="1698"/>
      <c r="AA68" s="1698"/>
      <c r="AB68" s="1698"/>
      <c r="AC68" s="1698"/>
      <c r="AD68" s="1697" t="str">
        <f>IF(Application!D210="At-Risk",AD64*AD67,"$0")</f>
        <v>$0</v>
      </c>
      <c r="AE68" s="1698"/>
      <c r="AF68" s="1698"/>
      <c r="AG68" s="1698"/>
      <c r="AH68" s="1698"/>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82">
        <v>0.7</v>
      </c>
      <c r="AC71" s="1683"/>
      <c r="AD71" s="1683"/>
      <c r="AE71" s="1683"/>
      <c r="AF71" s="1684"/>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99" t="s">
        <v>1540</v>
      </c>
      <c r="F72" s="1699"/>
      <c r="G72" s="1699"/>
      <c r="H72" s="1699"/>
      <c r="I72" s="1699"/>
      <c r="J72" s="1699"/>
      <c r="K72" s="1699"/>
      <c r="L72" s="1699"/>
      <c r="M72" s="1699"/>
      <c r="N72" s="1699"/>
      <c r="O72" s="1699"/>
      <c r="P72" s="1699"/>
      <c r="Q72" s="1699"/>
      <c r="R72" s="1699"/>
      <c r="S72" s="1699"/>
      <c r="T72" s="1699"/>
      <c r="U72" s="1699"/>
      <c r="V72" s="1699"/>
      <c r="W72" s="1699"/>
      <c r="X72" s="1699"/>
      <c r="Y72" s="1699"/>
      <c r="Z72" s="1699"/>
      <c r="AA72" s="1699"/>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99"/>
      <c r="F73" s="1699"/>
      <c r="G73" s="1699"/>
      <c r="H73" s="1699"/>
      <c r="I73" s="1699"/>
      <c r="J73" s="1699"/>
      <c r="K73" s="1699"/>
      <c r="L73" s="1699"/>
      <c r="M73" s="1699"/>
      <c r="N73" s="1699"/>
      <c r="O73" s="1699"/>
      <c r="P73" s="1699"/>
      <c r="Q73" s="1699"/>
      <c r="R73" s="1699"/>
      <c r="S73" s="1699"/>
      <c r="T73" s="1699"/>
      <c r="U73" s="1699"/>
      <c r="V73" s="1699"/>
      <c r="W73" s="1699"/>
      <c r="X73" s="1699"/>
      <c r="Y73" s="1699"/>
      <c r="Z73" s="1699"/>
      <c r="AA73" s="1699"/>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99"/>
      <c r="F74" s="1699"/>
      <c r="G74" s="1699"/>
      <c r="H74" s="1699"/>
      <c r="I74" s="1699"/>
      <c r="J74" s="1699"/>
      <c r="K74" s="1699"/>
      <c r="L74" s="1699"/>
      <c r="M74" s="1699"/>
      <c r="N74" s="1699"/>
      <c r="O74" s="1699"/>
      <c r="P74" s="1699"/>
      <c r="Q74" s="1699"/>
      <c r="R74" s="1699"/>
      <c r="S74" s="1699"/>
      <c r="T74" s="1699"/>
      <c r="U74" s="1699"/>
      <c r="V74" s="1699"/>
      <c r="W74" s="1699"/>
      <c r="X74" s="1699"/>
      <c r="Y74" s="1699"/>
      <c r="Z74" s="1699"/>
      <c r="AA74" s="1699"/>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91">
        <f>ROUND(IF(ISERROR((AB59/AB71)),0,(AB59/AB71)),0)</f>
        <v>2859614</v>
      </c>
      <c r="AC76" s="1691"/>
      <c r="AD76" s="1691"/>
      <c r="AE76" s="1691"/>
      <c r="AF76" s="1691"/>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92">
        <f>IF((Y68+AD68&lt;AB76),Y68+AD68,AB76)</f>
        <v>2859614</v>
      </c>
      <c r="AC77" s="1693"/>
      <c r="AD77" s="1693"/>
      <c r="AE77" s="1693"/>
      <c r="AF77" s="1694"/>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95">
        <f>AB77*AB71</f>
        <v>2001729.7999999998</v>
      </c>
      <c r="AC78" s="1695"/>
      <c r="AD78" s="1695"/>
      <c r="AE78" s="1695"/>
      <c r="AF78" s="1695"/>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76">
        <f>AB49-(AB57+AB78)</f>
        <v>0.19999999925494194</v>
      </c>
      <c r="AC80" s="1676"/>
      <c r="AD80" s="1676"/>
      <c r="AE80" s="1676"/>
      <c r="AF80" s="1676"/>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FUNDING GAP MUST NOT EXCEED ZERO</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24" t="s">
        <v>1588</v>
      </c>
      <c r="B83" s="1624"/>
      <c r="C83" s="1624"/>
      <c r="D83" s="1624"/>
      <c r="E83" s="1624"/>
      <c r="F83" s="1624"/>
      <c r="G83" s="1624"/>
      <c r="H83" s="1624"/>
      <c r="I83" s="1624"/>
      <c r="J83" s="1624"/>
      <c r="K83" s="1624"/>
      <c r="L83" s="1624"/>
      <c r="M83" s="1624"/>
      <c r="N83" s="1624"/>
      <c r="O83" s="1624"/>
      <c r="P83" s="1624"/>
      <c r="Q83" s="1624"/>
      <c r="R83" s="1624"/>
      <c r="S83" s="1624"/>
      <c r="T83" s="1624"/>
      <c r="U83" s="1624"/>
      <c r="V83" s="1624"/>
      <c r="W83" s="1624"/>
      <c r="X83" s="1624"/>
      <c r="Y83" s="1624"/>
      <c r="Z83" s="1624"/>
      <c r="AA83" s="1624"/>
      <c r="AB83" s="1624"/>
      <c r="AC83" s="1624"/>
      <c r="AD83" s="1624"/>
      <c r="AE83" s="1624"/>
      <c r="AF83" s="1624"/>
      <c r="AG83" s="1624"/>
      <c r="AH83" s="1624"/>
      <c r="AI83" s="1624"/>
      <c r="AJ83" s="1624"/>
      <c r="AK83" s="1624"/>
      <c r="AL83" s="1624"/>
      <c r="AM83" s="1624"/>
      <c r="AN83" s="1624"/>
      <c r="AO83" s="1624"/>
      <c r="AP83" s="1624"/>
      <c r="AQ83" s="1624"/>
      <c r="AR83" s="1624"/>
      <c r="AS83" s="1624"/>
      <c r="AT83" s="1624"/>
      <c r="AU83" s="1624"/>
      <c r="AV83" s="1624"/>
      <c r="AW83" s="1624"/>
      <c r="AX83" s="1624"/>
      <c r="AY83" s="1624"/>
      <c r="AZ83" s="1624"/>
      <c r="BA83" s="1624"/>
      <c r="BB83" s="1624"/>
      <c r="BC83" s="1624"/>
      <c r="BD83" s="1624"/>
      <c r="BE83" s="1624"/>
      <c r="BF83" s="1624"/>
      <c r="BG83" s="1624"/>
      <c r="BH83" s="1624"/>
      <c r="BI83" s="1624"/>
      <c r="BJ83" s="1624"/>
      <c r="BK83" s="1624"/>
      <c r="BL83" s="1624"/>
      <c r="BM83" s="1624"/>
      <c r="BN83" s="1624"/>
      <c r="BO83" s="1624"/>
      <c r="BP83" s="1624"/>
      <c r="BQ83" s="1624"/>
      <c r="BR83" s="1624"/>
      <c r="BS83" s="1624"/>
      <c r="BT83" s="1624"/>
      <c r="BU83" s="1624"/>
      <c r="BV83" s="1624"/>
      <c r="BW83" s="1624"/>
      <c r="BX83" s="1624"/>
    </row>
    <row r="84" spans="1:98" ht="13.5" thickTop="1"/>
    <row r="85" spans="1:98" ht="12.75">
      <c r="A85" s="819" t="s">
        <v>643</v>
      </c>
      <c r="C85" s="344" t="s">
        <v>1586</v>
      </c>
    </row>
    <row r="86" spans="1:98" ht="12.75">
      <c r="D86" s="344" t="s">
        <v>1643</v>
      </c>
      <c r="AB86" s="1625">
        <f>IF(A61="$500M State Credit",AB77/(Application!AG424-Application!AG425),"N/A")</f>
        <v>62165.521739130432</v>
      </c>
      <c r="AC86" s="1625"/>
      <c r="AD86" s="1625"/>
      <c r="AE86" s="1625"/>
      <c r="AF86" s="1625"/>
    </row>
    <row r="87" spans="1:98" ht="13.5" thickBot="1">
      <c r="D87" s="344" t="s">
        <v>1644</v>
      </c>
      <c r="AB87" s="1623">
        <f>IF(A61="$500M State Credit",(Application!AG424-Application!AG425)/AB77,"N/A")</f>
        <v>1.6086087143229822E-5</v>
      </c>
      <c r="AC87" s="1623"/>
      <c r="AD87" s="1623"/>
      <c r="AE87" s="1623"/>
      <c r="AF87" s="1623"/>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206"/>
  <sheetViews>
    <sheetView tabSelected="1" topLeftCell="A24" zoomScaleNormal="100" zoomScaleSheetLayoutView="100" workbookViewId="0">
      <selection activeCell="E51" sqref="E51"/>
    </sheetView>
  </sheetViews>
  <sheetFormatPr defaultColWidth="0" defaultRowHeight="12.75" zeroHeight="1"/>
  <cols>
    <col min="1" max="1" width="3.7109375" customWidth="1"/>
    <col min="2" max="2" width="29.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708480</v>
      </c>
      <c r="G4" s="366">
        <f>E4*$C$4</f>
        <v>726191.99999999988</v>
      </c>
      <c r="I4" s="366">
        <f>G4*$C$4</f>
        <v>744346.79999999981</v>
      </c>
      <c r="K4" s="366">
        <f>I4*$C$4</f>
        <v>762955.46999999974</v>
      </c>
      <c r="M4" s="366">
        <f>K4*$C$4</f>
        <v>782029.35674999969</v>
      </c>
      <c r="O4" s="366">
        <f>M4*$C$4</f>
        <v>801580.09066874965</v>
      </c>
      <c r="Q4" s="366">
        <f>O4*$C$4</f>
        <v>821619.5929354683</v>
      </c>
      <c r="S4" s="366">
        <f>Q4*$C$4</f>
        <v>842160.08275885496</v>
      </c>
      <c r="U4" s="366">
        <f>S4*$C$4</f>
        <v>863214.08482782624</v>
      </c>
      <c r="W4" s="366">
        <f>U4*$C$4</f>
        <v>884794.43694852188</v>
      </c>
      <c r="Y4" s="366">
        <f>W4*$C$4</f>
        <v>906914.29787223483</v>
      </c>
      <c r="AA4" s="366">
        <f>Y4*$C$4</f>
        <v>929587.15531904064</v>
      </c>
      <c r="AC4" s="366">
        <f>AA4*$C$4</f>
        <v>952826.83420201659</v>
      </c>
      <c r="AE4" s="366">
        <f>AC4*$C$4</f>
        <v>976647.50505706691</v>
      </c>
      <c r="AG4" s="366">
        <f>AE4*$C$4</f>
        <v>1001063.6926834935</v>
      </c>
    </row>
    <row r="5" spans="1:34" s="350" customFormat="1" ht="14.25">
      <c r="B5" s="350" t="s">
        <v>925</v>
      </c>
      <c r="C5" s="391">
        <f>IF(Application!$D$210="Special Needs",0.1,0.05)</f>
        <v>0.05</v>
      </c>
      <c r="E5" s="368">
        <f>-E4*$C$5</f>
        <v>-35424</v>
      </c>
      <c r="F5" s="368"/>
      <c r="G5" s="368">
        <f>-G4*$C$5</f>
        <v>-36309.599999999999</v>
      </c>
      <c r="H5" s="368"/>
      <c r="I5" s="368">
        <f>-I4*$C$5</f>
        <v>-37217.339999999989</v>
      </c>
      <c r="J5" s="368"/>
      <c r="K5" s="368">
        <f>-K4*$C$5</f>
        <v>-38147.773499999988</v>
      </c>
      <c r="L5" s="368"/>
      <c r="M5" s="368">
        <f>-M4*$C$5</f>
        <v>-39101.467837499986</v>
      </c>
      <c r="N5" s="368"/>
      <c r="O5" s="368">
        <f>-O4*$C$5</f>
        <v>-40079.004533437488</v>
      </c>
      <c r="P5" s="368"/>
      <c r="Q5" s="368">
        <f>-Q4*$C$5</f>
        <v>-41080.97964677342</v>
      </c>
      <c r="R5" s="368"/>
      <c r="S5" s="368">
        <f>-S4*$C$5</f>
        <v>-42108.004137942749</v>
      </c>
      <c r="T5" s="368"/>
      <c r="U5" s="368">
        <f>-U4*$C$5</f>
        <v>-43160.704241391315</v>
      </c>
      <c r="V5" s="368"/>
      <c r="W5" s="368">
        <f>-W4*$C$5</f>
        <v>-44239.721847426095</v>
      </c>
      <c r="X5" s="368"/>
      <c r="Y5" s="368">
        <f>-Y4*$C$5</f>
        <v>-45345.714893611745</v>
      </c>
      <c r="Z5" s="368"/>
      <c r="AA5" s="368">
        <f>-AA4*$C$5</f>
        <v>-46479.357765952038</v>
      </c>
      <c r="AB5" s="368"/>
      <c r="AC5" s="368">
        <f>-AC4*$C$5</f>
        <v>-47641.341710100831</v>
      </c>
      <c r="AD5" s="368"/>
      <c r="AE5" s="368">
        <f>-AE4*$C$5</f>
        <v>-48832.375252853351</v>
      </c>
      <c r="AF5" s="368"/>
      <c r="AG5" s="368">
        <f>-AG4*$C$5</f>
        <v>-50053.184634174679</v>
      </c>
    </row>
    <row r="6" spans="1:34" s="350" customFormat="1" ht="14.25">
      <c r="A6" s="350" t="s">
        <v>923</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925</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1770</v>
      </c>
      <c r="C8" s="390">
        <v>1.0249999999999999</v>
      </c>
      <c r="E8" s="369">
        <f>Application!Z793</f>
        <v>23920</v>
      </c>
      <c r="F8" s="369"/>
      <c r="G8" s="369">
        <f>E8*$C$8</f>
        <v>24517.999999999996</v>
      </c>
      <c r="H8" s="369"/>
      <c r="I8" s="369">
        <f>G8*$C$8</f>
        <v>25130.949999999993</v>
      </c>
      <c r="J8" s="369"/>
      <c r="K8" s="369">
        <f>I8*$C$8</f>
        <v>25759.22374999999</v>
      </c>
      <c r="L8" s="369"/>
      <c r="M8" s="369">
        <f>K8*$C$8</f>
        <v>26403.204343749989</v>
      </c>
      <c r="N8" s="369"/>
      <c r="O8" s="369">
        <f>M8*$C$8</f>
        <v>27063.284452343738</v>
      </c>
      <c r="P8" s="369"/>
      <c r="Q8" s="369">
        <f>O8*$C$8</f>
        <v>27739.866563652329</v>
      </c>
      <c r="R8" s="369"/>
      <c r="S8" s="369">
        <f>Q8*$C$8</f>
        <v>28433.363227743634</v>
      </c>
      <c r="T8" s="369"/>
      <c r="U8" s="369">
        <f>S8*$C$8</f>
        <v>29144.197308437222</v>
      </c>
      <c r="V8" s="369"/>
      <c r="W8" s="369">
        <f>U8*$C$8</f>
        <v>29872.802241148151</v>
      </c>
      <c r="X8" s="369"/>
      <c r="Y8" s="369">
        <f>W8*$C$8</f>
        <v>30619.622297176851</v>
      </c>
      <c r="Z8" s="369"/>
      <c r="AA8" s="369">
        <f>Y8*$C$8</f>
        <v>31385.112854606268</v>
      </c>
      <c r="AB8" s="369"/>
      <c r="AC8" s="369">
        <f>AA8*$C$8</f>
        <v>32169.740675971421</v>
      </c>
      <c r="AD8" s="369"/>
      <c r="AE8" s="369">
        <f>AC8*$C$8</f>
        <v>32973.984192870703</v>
      </c>
      <c r="AF8" s="369"/>
      <c r="AG8" s="369">
        <f>AE8*$C$8</f>
        <v>33798.333797692467</v>
      </c>
    </row>
    <row r="9" spans="1:34" s="350" customFormat="1" ht="14.25">
      <c r="B9" s="350" t="s">
        <v>925</v>
      </c>
      <c r="C9" s="391">
        <f>IF(Application!$D$210="Special Needs",0.1,0.05)</f>
        <v>0.05</v>
      </c>
      <c r="E9" s="388">
        <f>-E8*$C$9</f>
        <v>-1196</v>
      </c>
      <c r="F9" s="368"/>
      <c r="G9" s="388">
        <f>-G8*$C$9</f>
        <v>-1225.8999999999999</v>
      </c>
      <c r="H9" s="368"/>
      <c r="I9" s="388">
        <f>-I8*$C$9</f>
        <v>-1256.5474999999997</v>
      </c>
      <c r="J9" s="368"/>
      <c r="K9" s="388">
        <f>-K8*$C$9</f>
        <v>-1287.9611874999996</v>
      </c>
      <c r="L9" s="368"/>
      <c r="M9" s="388">
        <f>-M8*$C$9</f>
        <v>-1320.1602171874995</v>
      </c>
      <c r="N9" s="368"/>
      <c r="O9" s="388">
        <f>-O8*$C$9</f>
        <v>-1353.1642226171871</v>
      </c>
      <c r="P9" s="368"/>
      <c r="Q9" s="388">
        <f>-Q8*$C$9</f>
        <v>-1386.9933281826166</v>
      </c>
      <c r="R9" s="368"/>
      <c r="S9" s="388">
        <f>-S8*$C$9</f>
        <v>-1421.6681613871817</v>
      </c>
      <c r="T9" s="368"/>
      <c r="U9" s="388">
        <f>-U8*$C$9</f>
        <v>-1457.2098654218612</v>
      </c>
      <c r="V9" s="368"/>
      <c r="W9" s="388">
        <f>-W8*$C$9</f>
        <v>-1493.6401120574076</v>
      </c>
      <c r="X9" s="368"/>
      <c r="Y9" s="388">
        <f>-Y8*$C$9</f>
        <v>-1530.9811148588426</v>
      </c>
      <c r="Z9" s="368"/>
      <c r="AA9" s="388">
        <f>-AA8*$C$9</f>
        <v>-1569.2556427303134</v>
      </c>
      <c r="AB9" s="368"/>
      <c r="AC9" s="388">
        <f>-AC8*$C$9</f>
        <v>-1608.4870337985712</v>
      </c>
      <c r="AD9" s="368"/>
      <c r="AE9" s="388">
        <f>-AE8*$C$9</f>
        <v>-1648.6992096435351</v>
      </c>
      <c r="AF9" s="368"/>
      <c r="AG9" s="388">
        <f>-AG8*$C$9</f>
        <v>-1689.9166898846233</v>
      </c>
    </row>
    <row r="10" spans="1:34" s="350" customFormat="1" ht="14.25">
      <c r="A10" s="962" t="str">
        <f>Application!P796</f>
        <v>(COSR Draw)</v>
      </c>
      <c r="C10" s="391"/>
      <c r="E10" s="961">
        <f>Application!Z796</f>
        <v>51806</v>
      </c>
      <c r="F10" s="368"/>
      <c r="G10" s="961">
        <f>E10</f>
        <v>51806</v>
      </c>
      <c r="H10" s="368"/>
      <c r="I10" s="961">
        <f>G10</f>
        <v>51806</v>
      </c>
      <c r="J10" s="368"/>
      <c r="K10" s="961">
        <f>I10</f>
        <v>51806</v>
      </c>
      <c r="L10" s="368"/>
      <c r="M10" s="961">
        <f>K10</f>
        <v>51806</v>
      </c>
      <c r="N10" s="368"/>
      <c r="O10" s="961">
        <f>M10</f>
        <v>51806</v>
      </c>
      <c r="P10" s="368"/>
      <c r="Q10" s="961">
        <f>O10</f>
        <v>51806</v>
      </c>
      <c r="R10" s="368"/>
      <c r="S10" s="961">
        <f>Q10</f>
        <v>51806</v>
      </c>
      <c r="T10" s="368"/>
      <c r="U10" s="961">
        <f>S10</f>
        <v>51806</v>
      </c>
      <c r="V10" s="368"/>
      <c r="W10" s="961">
        <f>U10</f>
        <v>51806</v>
      </c>
      <c r="X10" s="368"/>
      <c r="Y10" s="961">
        <f>W10</f>
        <v>51806</v>
      </c>
      <c r="Z10" s="368"/>
      <c r="AA10" s="961">
        <f>Y10</f>
        <v>51806</v>
      </c>
      <c r="AB10" s="368"/>
      <c r="AC10" s="961">
        <f>AA10</f>
        <v>51806</v>
      </c>
      <c r="AD10" s="368"/>
      <c r="AE10" s="961">
        <f>AC10</f>
        <v>51806</v>
      </c>
      <c r="AF10" s="368"/>
      <c r="AG10" s="961">
        <f>AE10</f>
        <v>51806</v>
      </c>
    </row>
    <row r="11" spans="1:34" s="370" customFormat="1" ht="15">
      <c r="A11" s="370" t="s">
        <v>947</v>
      </c>
      <c r="C11" s="361"/>
      <c r="E11" s="370">
        <f>SUM(E4:E10)</f>
        <v>747586</v>
      </c>
      <c r="G11" s="370">
        <f>SUM(G4:G10)</f>
        <v>764980.49999999988</v>
      </c>
      <c r="I11" s="370">
        <f>SUM(I4:I10)</f>
        <v>782809.86249999981</v>
      </c>
      <c r="K11" s="370">
        <f>SUM(K4:K10)</f>
        <v>801084.95906249969</v>
      </c>
      <c r="M11" s="370">
        <f>SUM(M4:M10)</f>
        <v>819816.93303906219</v>
      </c>
      <c r="O11" s="370">
        <f>SUM(O4:O10)</f>
        <v>839017.20636503876</v>
      </c>
      <c r="Q11" s="370">
        <f>SUM(Q4:Q10)</f>
        <v>858697.48652416456</v>
      </c>
      <c r="S11" s="370">
        <f>SUM(S4:S10)</f>
        <v>878869.77368726861</v>
      </c>
      <c r="U11" s="370">
        <f>SUM(U4:U10)</f>
        <v>899546.3680294503</v>
      </c>
      <c r="W11" s="370">
        <f>SUM(W4:W10)</f>
        <v>920739.87723018648</v>
      </c>
      <c r="Y11" s="370">
        <f>SUM(Y4:Y10)</f>
        <v>942463.22416094108</v>
      </c>
      <c r="AA11" s="370">
        <f>SUM(AA4:AA10)</f>
        <v>964729.65476496459</v>
      </c>
      <c r="AC11" s="370">
        <f>SUM(AC4:AC10)</f>
        <v>987552.74613408849</v>
      </c>
      <c r="AE11" s="370">
        <f>SUM(AE4:AE10)</f>
        <v>1010946.4147874407</v>
      </c>
      <c r="AG11" s="370">
        <f>SUM(AG4:AG10)</f>
        <v>1034924.9251571266</v>
      </c>
    </row>
    <row r="12" spans="1:34">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ht="15.75">
      <c r="A13" s="352" t="s">
        <v>926</v>
      </c>
      <c r="C13" s="380"/>
      <c r="E13" s="360"/>
      <c r="F13" s="360"/>
      <c r="G13" s="360"/>
      <c r="H13" s="360"/>
      <c r="I13" s="360"/>
      <c r="J13" s="360"/>
      <c r="K13" s="360"/>
      <c r="L13" s="360"/>
      <c r="M13" s="360"/>
      <c r="N13" s="360"/>
      <c r="O13" s="360"/>
      <c r="P13" s="360"/>
      <c r="Q13" s="360"/>
      <c r="R13" s="360"/>
      <c r="S13" s="360"/>
      <c r="T13" s="360"/>
      <c r="U13" s="360"/>
      <c r="V13" s="360"/>
      <c r="W13" s="360"/>
      <c r="X13" s="360"/>
      <c r="Y13" s="360"/>
      <c r="Z13" s="360"/>
      <c r="AA13" s="360"/>
      <c r="AB13" s="360"/>
      <c r="AC13" s="360"/>
      <c r="AD13" s="360"/>
      <c r="AE13" s="360"/>
      <c r="AF13" s="360"/>
      <c r="AG13" s="360"/>
    </row>
    <row r="14" spans="1:34" s="350" customFormat="1" ht="14.25">
      <c r="A14" s="350" t="s">
        <v>927</v>
      </c>
      <c r="C14" s="390">
        <v>1.0349999999999999</v>
      </c>
      <c r="E14" s="369"/>
      <c r="F14" s="369"/>
      <c r="G14" s="369"/>
      <c r="H14" s="369"/>
      <c r="I14" s="369"/>
      <c r="J14" s="369"/>
      <c r="K14" s="369"/>
      <c r="L14" s="369"/>
      <c r="M14" s="369"/>
      <c r="N14" s="369"/>
      <c r="O14" s="369"/>
      <c r="P14" s="369"/>
      <c r="Q14" s="369"/>
      <c r="R14" s="369"/>
      <c r="S14" s="369"/>
      <c r="T14" s="369"/>
      <c r="U14" s="369"/>
      <c r="V14" s="369"/>
      <c r="W14" s="369"/>
      <c r="X14" s="369"/>
      <c r="Y14" s="369"/>
      <c r="Z14" s="369"/>
      <c r="AA14" s="369"/>
      <c r="AB14" s="369"/>
      <c r="AC14" s="369"/>
      <c r="AD14" s="369"/>
      <c r="AE14" s="369"/>
      <c r="AF14" s="369"/>
      <c r="AG14" s="369"/>
    </row>
    <row r="15" spans="1:34" s="366" customFormat="1" ht="14.25">
      <c r="A15" s="366" t="s">
        <v>928</v>
      </c>
      <c r="C15" s="381"/>
      <c r="E15" s="366">
        <f>Application!W827</f>
        <v>44906</v>
      </c>
      <c r="G15" s="366">
        <f>E15*$C$14</f>
        <v>46477.71</v>
      </c>
      <c r="I15" s="366">
        <f>G15*$C$14</f>
        <v>48104.429849999993</v>
      </c>
      <c r="K15" s="366">
        <f>I15*$C$14</f>
        <v>49788.084894749991</v>
      </c>
      <c r="M15" s="366">
        <f>K15*$C$14</f>
        <v>51530.667866066236</v>
      </c>
      <c r="O15" s="366">
        <f>M15*$C$14</f>
        <v>53334.24124137855</v>
      </c>
      <c r="Q15" s="366">
        <f>O15*$C$14</f>
        <v>55200.939684826793</v>
      </c>
      <c r="S15" s="366">
        <f>Q15*$C$14</f>
        <v>57132.972573795727</v>
      </c>
      <c r="U15" s="366">
        <f>S15*$C$14</f>
        <v>59132.626613878572</v>
      </c>
      <c r="W15" s="366">
        <f>U15*$C$14</f>
        <v>61202.268545364321</v>
      </c>
      <c r="Y15" s="366">
        <f>W15*$C$14</f>
        <v>63344.347944452064</v>
      </c>
      <c r="AA15" s="366">
        <f>Y15*$C$14</f>
        <v>65561.400122507883</v>
      </c>
      <c r="AC15" s="366">
        <f>AA15*$C$14</f>
        <v>67856.049126795653</v>
      </c>
      <c r="AE15" s="366">
        <f>AC15*$C$14</f>
        <v>70231.01084623349</v>
      </c>
      <c r="AG15" s="366">
        <f>AE15*$C$14</f>
        <v>72689.096225851652</v>
      </c>
    </row>
    <row r="16" spans="1:34" s="350" customFormat="1" ht="14.25">
      <c r="A16" s="350" t="s">
        <v>368</v>
      </c>
      <c r="C16" s="380"/>
      <c r="E16" s="369">
        <f>Application!W829</f>
        <v>36620</v>
      </c>
      <c r="F16" s="369"/>
      <c r="G16" s="369">
        <f t="shared" ref="G16:AG21" si="0">E16*$C$14</f>
        <v>37901.699999999997</v>
      </c>
      <c r="H16" s="369"/>
      <c r="I16" s="369">
        <f t="shared" si="0"/>
        <v>39228.259499999993</v>
      </c>
      <c r="J16" s="369"/>
      <c r="K16" s="369">
        <f t="shared" si="0"/>
        <v>40601.248582499989</v>
      </c>
      <c r="L16" s="369"/>
      <c r="M16" s="369">
        <f t="shared" si="0"/>
        <v>42022.292282887487</v>
      </c>
      <c r="N16" s="369"/>
      <c r="O16" s="369">
        <f t="shared" si="0"/>
        <v>43493.072512788545</v>
      </c>
      <c r="P16" s="369"/>
      <c r="Q16" s="369">
        <f t="shared" si="0"/>
        <v>45015.330050736142</v>
      </c>
      <c r="R16" s="369"/>
      <c r="S16" s="369">
        <f t="shared" si="0"/>
        <v>46590.866602511902</v>
      </c>
      <c r="T16" s="369"/>
      <c r="U16" s="369">
        <f t="shared" si="0"/>
        <v>48221.546933599813</v>
      </c>
      <c r="V16" s="369"/>
      <c r="W16" s="369">
        <f t="shared" si="0"/>
        <v>49909.301076275806</v>
      </c>
      <c r="X16" s="369"/>
      <c r="Y16" s="369">
        <f t="shared" si="0"/>
        <v>51656.126613945453</v>
      </c>
      <c r="Z16" s="369"/>
      <c r="AA16" s="369">
        <f t="shared" si="0"/>
        <v>53464.091045433539</v>
      </c>
      <c r="AB16" s="369"/>
      <c r="AC16" s="369">
        <f t="shared" si="0"/>
        <v>55335.334232023706</v>
      </c>
      <c r="AD16" s="369"/>
      <c r="AE16" s="369">
        <f t="shared" si="0"/>
        <v>57272.070930144531</v>
      </c>
      <c r="AF16" s="369"/>
      <c r="AG16" s="369">
        <f t="shared" si="0"/>
        <v>59276.593412699585</v>
      </c>
    </row>
    <row r="17" spans="1:33" s="350" customFormat="1" ht="14.25">
      <c r="A17" s="350" t="s">
        <v>610</v>
      </c>
      <c r="C17" s="380"/>
      <c r="E17" s="369">
        <f>Application!W835</f>
        <v>48577</v>
      </c>
      <c r="F17" s="369"/>
      <c r="G17" s="369">
        <f t="shared" si="0"/>
        <v>50277.195</v>
      </c>
      <c r="H17" s="369"/>
      <c r="I17" s="369">
        <f t="shared" si="0"/>
        <v>52036.896824999996</v>
      </c>
      <c r="J17" s="369"/>
      <c r="K17" s="369">
        <f t="shared" si="0"/>
        <v>53858.188213874993</v>
      </c>
      <c r="L17" s="369"/>
      <c r="M17" s="369">
        <f t="shared" si="0"/>
        <v>55743.224801360615</v>
      </c>
      <c r="N17" s="369"/>
      <c r="O17" s="369">
        <f t="shared" si="0"/>
        <v>57694.237669408234</v>
      </c>
      <c r="P17" s="369"/>
      <c r="Q17" s="369">
        <f t="shared" si="0"/>
        <v>59713.535987837517</v>
      </c>
      <c r="R17" s="369"/>
      <c r="S17" s="369">
        <f t="shared" si="0"/>
        <v>61803.509747411823</v>
      </c>
      <c r="T17" s="369"/>
      <c r="U17" s="369">
        <f t="shared" si="0"/>
        <v>63966.632588571229</v>
      </c>
      <c r="V17" s="369"/>
      <c r="W17" s="369">
        <f t="shared" si="0"/>
        <v>66205.464729171217</v>
      </c>
      <c r="X17" s="369"/>
      <c r="Y17" s="369">
        <f t="shared" si="0"/>
        <v>68522.655994692206</v>
      </c>
      <c r="Z17" s="369"/>
      <c r="AA17" s="369">
        <f t="shared" si="0"/>
        <v>70920.948954506428</v>
      </c>
      <c r="AB17" s="369"/>
      <c r="AC17" s="369">
        <f t="shared" si="0"/>
        <v>73403.182167914143</v>
      </c>
      <c r="AD17" s="369"/>
      <c r="AE17" s="369">
        <f t="shared" si="0"/>
        <v>75972.293543791136</v>
      </c>
      <c r="AF17" s="369"/>
      <c r="AG17" s="369">
        <f t="shared" si="0"/>
        <v>78631.323817823824</v>
      </c>
    </row>
    <row r="18" spans="1:33" s="350" customFormat="1" ht="14.25">
      <c r="A18" s="350" t="s">
        <v>929</v>
      </c>
      <c r="C18" s="380"/>
      <c r="E18" s="369">
        <f>Application!W840</f>
        <v>49480</v>
      </c>
      <c r="F18" s="369"/>
      <c r="G18" s="369">
        <f t="shared" si="0"/>
        <v>51211.799999999996</v>
      </c>
      <c r="H18" s="369"/>
      <c r="I18" s="369">
        <f t="shared" si="0"/>
        <v>53004.212999999989</v>
      </c>
      <c r="J18" s="369"/>
      <c r="K18" s="369">
        <f t="shared" si="0"/>
        <v>54859.360454999987</v>
      </c>
      <c r="L18" s="369"/>
      <c r="M18" s="369">
        <f t="shared" si="0"/>
        <v>56779.438070924982</v>
      </c>
      <c r="N18" s="369"/>
      <c r="O18" s="369">
        <f t="shared" si="0"/>
        <v>58766.718403407351</v>
      </c>
      <c r="P18" s="369"/>
      <c r="Q18" s="369">
        <f t="shared" si="0"/>
        <v>60823.553547526601</v>
      </c>
      <c r="R18" s="369"/>
      <c r="S18" s="369">
        <f t="shared" si="0"/>
        <v>62952.377921690029</v>
      </c>
      <c r="T18" s="369"/>
      <c r="U18" s="369">
        <f t="shared" si="0"/>
        <v>65155.711148949173</v>
      </c>
      <c r="V18" s="369"/>
      <c r="W18" s="369">
        <f t="shared" si="0"/>
        <v>67436.161039162384</v>
      </c>
      <c r="X18" s="369"/>
      <c r="Y18" s="369">
        <f t="shared" si="0"/>
        <v>69796.426675533061</v>
      </c>
      <c r="Z18" s="369"/>
      <c r="AA18" s="369">
        <f t="shared" si="0"/>
        <v>72239.301609176706</v>
      </c>
      <c r="AB18" s="369"/>
      <c r="AC18" s="369">
        <f t="shared" si="0"/>
        <v>74767.67716549788</v>
      </c>
      <c r="AD18" s="369"/>
      <c r="AE18" s="369">
        <f t="shared" si="0"/>
        <v>77384.545866290297</v>
      </c>
      <c r="AF18" s="369"/>
      <c r="AG18" s="369">
        <f t="shared" si="0"/>
        <v>80093.004971610455</v>
      </c>
    </row>
    <row r="19" spans="1:33" s="350" customFormat="1" ht="14.25">
      <c r="A19" s="350" t="s">
        <v>162</v>
      </c>
      <c r="C19" s="380"/>
      <c r="E19" s="369">
        <f>Application!W841</f>
        <v>16272</v>
      </c>
      <c r="F19" s="369"/>
      <c r="G19" s="369">
        <f t="shared" si="0"/>
        <v>16841.52</v>
      </c>
      <c r="H19" s="369"/>
      <c r="I19" s="369">
        <f t="shared" si="0"/>
        <v>17430.9732</v>
      </c>
      <c r="J19" s="369"/>
      <c r="K19" s="369">
        <f t="shared" si="0"/>
        <v>18041.057261999998</v>
      </c>
      <c r="L19" s="369"/>
      <c r="M19" s="369">
        <f t="shared" si="0"/>
        <v>18672.494266169997</v>
      </c>
      <c r="N19" s="369"/>
      <c r="O19" s="369">
        <f t="shared" si="0"/>
        <v>19326.031565485944</v>
      </c>
      <c r="P19" s="369"/>
      <c r="Q19" s="369">
        <f t="shared" si="0"/>
        <v>20002.442670277949</v>
      </c>
      <c r="R19" s="369"/>
      <c r="S19" s="369">
        <f t="shared" si="0"/>
        <v>20702.528163737676</v>
      </c>
      <c r="T19" s="369"/>
      <c r="U19" s="369">
        <f t="shared" si="0"/>
        <v>21427.116649468491</v>
      </c>
      <c r="V19" s="369"/>
      <c r="W19" s="369">
        <f t="shared" si="0"/>
        <v>22177.065732199888</v>
      </c>
      <c r="X19" s="369"/>
      <c r="Y19" s="369">
        <f t="shared" si="0"/>
        <v>22953.263032826882</v>
      </c>
      <c r="Z19" s="369"/>
      <c r="AA19" s="369">
        <f t="shared" si="0"/>
        <v>23756.627238975823</v>
      </c>
      <c r="AB19" s="369"/>
      <c r="AC19" s="369">
        <f t="shared" si="0"/>
        <v>24588.109192339976</v>
      </c>
      <c r="AD19" s="369"/>
      <c r="AE19" s="369">
        <f t="shared" si="0"/>
        <v>25448.693014071872</v>
      </c>
      <c r="AF19" s="369"/>
      <c r="AG19" s="369">
        <f t="shared" si="0"/>
        <v>26339.397269564386</v>
      </c>
    </row>
    <row r="20" spans="1:33" s="350" customFormat="1" ht="14.25">
      <c r="A20" s="350" t="s">
        <v>423</v>
      </c>
      <c r="C20" s="380"/>
      <c r="E20" s="369">
        <f>Application!W850</f>
        <v>49945</v>
      </c>
      <c r="F20" s="369"/>
      <c r="G20" s="369">
        <f t="shared" si="0"/>
        <v>51693.074999999997</v>
      </c>
      <c r="H20" s="369"/>
      <c r="I20" s="369">
        <f t="shared" si="0"/>
        <v>53502.332624999995</v>
      </c>
      <c r="J20" s="369"/>
      <c r="K20" s="369">
        <f t="shared" si="0"/>
        <v>55374.914266874992</v>
      </c>
      <c r="L20" s="369"/>
      <c r="M20" s="369">
        <f t="shared" si="0"/>
        <v>57313.036266215611</v>
      </c>
      <c r="N20" s="369"/>
      <c r="O20" s="369">
        <f t="shared" si="0"/>
        <v>59318.992535533151</v>
      </c>
      <c r="P20" s="369"/>
      <c r="Q20" s="369">
        <f t="shared" si="0"/>
        <v>61395.157274276804</v>
      </c>
      <c r="R20" s="369"/>
      <c r="S20" s="369">
        <f t="shared" si="0"/>
        <v>63543.987778876486</v>
      </c>
      <c r="T20" s="369"/>
      <c r="U20" s="369">
        <f t="shared" si="0"/>
        <v>65768.027351137163</v>
      </c>
      <c r="V20" s="369"/>
      <c r="W20" s="369">
        <f t="shared" si="0"/>
        <v>68069.908308426966</v>
      </c>
      <c r="X20" s="369"/>
      <c r="Y20" s="369">
        <f t="shared" si="0"/>
        <v>70452.35509922191</v>
      </c>
      <c r="Z20" s="369"/>
      <c r="AA20" s="369">
        <f t="shared" si="0"/>
        <v>72918.187527694667</v>
      </c>
      <c r="AB20" s="369"/>
      <c r="AC20" s="369">
        <f t="shared" si="0"/>
        <v>75470.324091163973</v>
      </c>
      <c r="AD20" s="369"/>
      <c r="AE20" s="369">
        <f t="shared" si="0"/>
        <v>78111.785434354708</v>
      </c>
      <c r="AF20" s="369"/>
      <c r="AG20" s="369">
        <f t="shared" si="0"/>
        <v>80845.697924557113</v>
      </c>
    </row>
    <row r="21" spans="1:33" s="350" customFormat="1" ht="14.25">
      <c r="A21" s="373" t="s">
        <v>1072</v>
      </c>
      <c r="B21" s="373"/>
      <c r="C21" s="380"/>
      <c r="E21" s="379">
        <f>Application!W857</f>
        <v>0</v>
      </c>
      <c r="F21" s="369"/>
      <c r="G21" s="379">
        <f t="shared" si="0"/>
        <v>0</v>
      </c>
      <c r="H21" s="369"/>
      <c r="I21" s="379">
        <f t="shared" si="0"/>
        <v>0</v>
      </c>
      <c r="J21" s="369"/>
      <c r="K21" s="379">
        <f t="shared" si="0"/>
        <v>0</v>
      </c>
      <c r="L21" s="369"/>
      <c r="M21" s="379">
        <f t="shared" si="0"/>
        <v>0</v>
      </c>
      <c r="N21" s="369"/>
      <c r="O21" s="379">
        <f t="shared" si="0"/>
        <v>0</v>
      </c>
      <c r="P21" s="369"/>
      <c r="Q21" s="379">
        <f t="shared" si="0"/>
        <v>0</v>
      </c>
      <c r="R21" s="369"/>
      <c r="S21" s="379">
        <f t="shared" si="0"/>
        <v>0</v>
      </c>
      <c r="T21" s="369"/>
      <c r="U21" s="379">
        <f t="shared" si="0"/>
        <v>0</v>
      </c>
      <c r="V21" s="369"/>
      <c r="W21" s="379">
        <f t="shared" si="0"/>
        <v>0</v>
      </c>
      <c r="X21" s="369"/>
      <c r="Y21" s="379">
        <f t="shared" si="0"/>
        <v>0</v>
      </c>
      <c r="Z21" s="369"/>
      <c r="AA21" s="379">
        <f t="shared" si="0"/>
        <v>0</v>
      </c>
      <c r="AB21" s="369"/>
      <c r="AC21" s="379">
        <f t="shared" si="0"/>
        <v>0</v>
      </c>
      <c r="AD21" s="369"/>
      <c r="AE21" s="379">
        <f t="shared" si="0"/>
        <v>0</v>
      </c>
      <c r="AF21" s="369"/>
      <c r="AG21" s="379">
        <f t="shared" si="0"/>
        <v>0</v>
      </c>
    </row>
    <row r="22" spans="1:33" s="370" customFormat="1" ht="15">
      <c r="A22" s="370" t="s">
        <v>930</v>
      </c>
      <c r="C22" s="380"/>
      <c r="E22" s="370">
        <f>SUM(E15:E21)</f>
        <v>245800</v>
      </c>
      <c r="G22" s="370">
        <f>SUM(G15:G21)</f>
        <v>254403</v>
      </c>
      <c r="I22" s="370">
        <f>SUM(I15:I21)</f>
        <v>263307.10499999998</v>
      </c>
      <c r="K22" s="370">
        <f>SUM(K15:K21)</f>
        <v>272522.85367499996</v>
      </c>
      <c r="M22" s="370">
        <f>SUM(M15:M21)</f>
        <v>282061.15355362493</v>
      </c>
      <c r="O22" s="370">
        <f>SUM(O15:O21)</f>
        <v>291933.29392800177</v>
      </c>
      <c r="Q22" s="370">
        <f>SUM(Q15:Q21)</f>
        <v>302150.95921548177</v>
      </c>
      <c r="S22" s="370">
        <f>SUM(S15:S21)</f>
        <v>312726.24278802366</v>
      </c>
      <c r="U22" s="370">
        <f>SUM(U15:U21)</f>
        <v>323671.66128560447</v>
      </c>
      <c r="W22" s="370">
        <f>SUM(W15:W21)</f>
        <v>335000.16943060054</v>
      </c>
      <c r="Y22" s="370">
        <f>SUM(Y15:Y21)</f>
        <v>346725.17536067159</v>
      </c>
      <c r="AA22" s="370">
        <f>SUM(AA15:AA21)</f>
        <v>358860.5564982951</v>
      </c>
      <c r="AC22" s="370">
        <f>SUM(AC15:AC21)</f>
        <v>371420.67597573536</v>
      </c>
      <c r="AE22" s="370">
        <f>SUM(AE15:AE21)</f>
        <v>384420.39963488595</v>
      </c>
      <c r="AG22" s="370">
        <f>SUM(AG15:AG21)</f>
        <v>397875.11362210696</v>
      </c>
    </row>
    <row r="23" spans="1:33" s="350" customFormat="1" ht="14.25">
      <c r="C23" s="380"/>
      <c r="E23" s="369"/>
      <c r="F23" s="369"/>
      <c r="G23" s="369"/>
      <c r="H23" s="369"/>
      <c r="I23" s="369"/>
      <c r="J23" s="369"/>
      <c r="K23" s="369"/>
      <c r="L23" s="369"/>
      <c r="M23" s="369"/>
      <c r="N23" s="369"/>
      <c r="O23" s="369"/>
      <c r="P23" s="369"/>
      <c r="Q23" s="369"/>
      <c r="R23" s="369"/>
      <c r="S23" s="369"/>
      <c r="T23" s="369"/>
      <c r="U23" s="369"/>
      <c r="V23" s="369"/>
      <c r="W23" s="369"/>
      <c r="X23" s="369"/>
      <c r="Y23" s="369"/>
      <c r="Z23" s="369"/>
      <c r="AA23" s="369"/>
      <c r="AB23" s="369"/>
      <c r="AC23" s="369"/>
      <c r="AD23" s="369"/>
      <c r="AE23" s="369"/>
      <c r="AF23" s="369"/>
      <c r="AG23" s="369"/>
    </row>
    <row r="24" spans="1:33" s="350" customFormat="1" ht="14.25">
      <c r="A24" s="350" t="s">
        <v>1395</v>
      </c>
      <c r="C24" s="392">
        <v>1.0349999999999999</v>
      </c>
      <c r="E24" s="369">
        <f>Application!AC865</f>
        <v>0</v>
      </c>
      <c r="F24" s="369"/>
      <c r="G24" s="369">
        <f>E24*$C$24</f>
        <v>0</v>
      </c>
      <c r="H24" s="369"/>
      <c r="I24" s="369">
        <f>G24*$C$24</f>
        <v>0</v>
      </c>
      <c r="J24" s="369"/>
      <c r="K24" s="369">
        <f>I24*$C$24</f>
        <v>0</v>
      </c>
      <c r="L24" s="369"/>
      <c r="M24" s="369">
        <f>K24*$C$24</f>
        <v>0</v>
      </c>
      <c r="N24" s="369"/>
      <c r="O24" s="369">
        <f>M24*$C$24</f>
        <v>0</v>
      </c>
      <c r="P24" s="369"/>
      <c r="Q24" s="369">
        <f>O24*$C$24</f>
        <v>0</v>
      </c>
      <c r="R24" s="369"/>
      <c r="S24" s="369">
        <f>Q24*$C$24</f>
        <v>0</v>
      </c>
      <c r="T24" s="369"/>
      <c r="U24" s="369">
        <f>S24*$C$24</f>
        <v>0</v>
      </c>
      <c r="V24" s="369"/>
      <c r="W24" s="369">
        <f>U24*$C$24</f>
        <v>0</v>
      </c>
      <c r="X24" s="369"/>
      <c r="Y24" s="369">
        <f>W24*$C$24</f>
        <v>0</v>
      </c>
      <c r="Z24" s="369"/>
      <c r="AA24" s="369">
        <f>Y24*$C$24</f>
        <v>0</v>
      </c>
      <c r="AB24" s="369"/>
      <c r="AC24" s="369">
        <f>AA24*$C$24</f>
        <v>0</v>
      </c>
      <c r="AD24" s="369"/>
      <c r="AE24" s="369">
        <f>AC24*$C$24</f>
        <v>0</v>
      </c>
      <c r="AF24" s="369"/>
      <c r="AG24" s="369">
        <f>AE24*$C$24</f>
        <v>0</v>
      </c>
    </row>
    <row r="25" spans="1:33" s="350" customFormat="1" ht="14.25">
      <c r="A25" s="350" t="s">
        <v>932</v>
      </c>
      <c r="C25" s="392">
        <v>1.0349999999999999</v>
      </c>
      <c r="E25" s="369">
        <f>Application!AC866</f>
        <v>40800</v>
      </c>
      <c r="F25" s="369"/>
      <c r="G25" s="369">
        <f>E25*$C$25</f>
        <v>42228</v>
      </c>
      <c r="H25" s="369"/>
      <c r="I25" s="369">
        <f>G25*$C$25</f>
        <v>43705.979999999996</v>
      </c>
      <c r="J25" s="369"/>
      <c r="K25" s="369">
        <f>I25*$C$25</f>
        <v>45235.689299999991</v>
      </c>
      <c r="L25" s="369"/>
      <c r="M25" s="369">
        <f>K25*$C$25</f>
        <v>46818.93842549999</v>
      </c>
      <c r="N25" s="369"/>
      <c r="O25" s="369">
        <f>M25*$C$25</f>
        <v>48457.601270392486</v>
      </c>
      <c r="P25" s="369"/>
      <c r="Q25" s="369">
        <f>O25*$C$25</f>
        <v>50153.617314856223</v>
      </c>
      <c r="R25" s="369"/>
      <c r="S25" s="369">
        <f>Q25*$C$25</f>
        <v>51908.993920876186</v>
      </c>
      <c r="T25" s="369"/>
      <c r="U25" s="369">
        <f>S25*$C$25</f>
        <v>53725.808708106852</v>
      </c>
      <c r="V25" s="369"/>
      <c r="W25" s="369">
        <f>U25*$C$25</f>
        <v>55606.212012890588</v>
      </c>
      <c r="X25" s="369"/>
      <c r="Y25" s="369">
        <f>W25*$C$25</f>
        <v>57552.429433341757</v>
      </c>
      <c r="Z25" s="369"/>
      <c r="AA25" s="369">
        <f>Y25*$C$25</f>
        <v>59566.764463508713</v>
      </c>
      <c r="AB25" s="369"/>
      <c r="AC25" s="369">
        <f>AA25*$C$25</f>
        <v>61651.601219731514</v>
      </c>
      <c r="AD25" s="369"/>
      <c r="AE25" s="369">
        <f>AC25*$C$25</f>
        <v>63809.407262422115</v>
      </c>
      <c r="AF25" s="369"/>
      <c r="AG25" s="369">
        <f>AE25*$C$25</f>
        <v>66042.736516606878</v>
      </c>
    </row>
    <row r="26" spans="1:33" s="350" customFormat="1" ht="14.25">
      <c r="A26" s="350" t="s">
        <v>933</v>
      </c>
      <c r="C26" s="392"/>
      <c r="E26" s="369">
        <f>Application!AC867</f>
        <v>22500</v>
      </c>
      <c r="F26" s="369"/>
      <c r="G26" s="369">
        <f>$E$26</f>
        <v>22500</v>
      </c>
      <c r="H26" s="369"/>
      <c r="I26" s="369">
        <f>$E$26</f>
        <v>22500</v>
      </c>
      <c r="J26" s="369"/>
      <c r="K26" s="369">
        <f>$E$26</f>
        <v>22500</v>
      </c>
      <c r="L26" s="369"/>
      <c r="M26" s="369">
        <f>$E$26</f>
        <v>22500</v>
      </c>
      <c r="N26" s="369"/>
      <c r="O26" s="369">
        <f>$E$26</f>
        <v>22500</v>
      </c>
      <c r="P26" s="369"/>
      <c r="Q26" s="369">
        <f>$E$26</f>
        <v>22500</v>
      </c>
      <c r="R26" s="369"/>
      <c r="S26" s="369">
        <f>$E$26</f>
        <v>22500</v>
      </c>
      <c r="T26" s="369"/>
      <c r="U26" s="369">
        <f>$E$26</f>
        <v>22500</v>
      </c>
      <c r="V26" s="369"/>
      <c r="W26" s="369">
        <f>$E$26</f>
        <v>22500</v>
      </c>
      <c r="X26" s="369"/>
      <c r="Y26" s="369">
        <f>$E$26</f>
        <v>22500</v>
      </c>
      <c r="Z26" s="369"/>
      <c r="AA26" s="369">
        <f>$E$26</f>
        <v>22500</v>
      </c>
      <c r="AB26" s="369"/>
      <c r="AC26" s="369">
        <f>$E$26</f>
        <v>22500</v>
      </c>
      <c r="AD26" s="369"/>
      <c r="AE26" s="369">
        <f>$E$26</f>
        <v>22500</v>
      </c>
      <c r="AF26" s="369"/>
      <c r="AG26" s="369">
        <f>$E$26</f>
        <v>22500</v>
      </c>
    </row>
    <row r="27" spans="1:33" s="350" customFormat="1" ht="14.25">
      <c r="A27" s="350" t="s">
        <v>931</v>
      </c>
      <c r="C27" s="390">
        <v>1.02</v>
      </c>
      <c r="E27" s="369">
        <f>Application!AC868</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Application!E869</f>
        <v>Other (Specify):</v>
      </c>
      <c r="B28" s="373"/>
      <c r="C28" s="509">
        <v>1.0349999999999999</v>
      </c>
      <c r="E28" s="369">
        <f>Application!AC869</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A29" s="373" t="str">
        <f>Application!E870</f>
        <v>Other (Specify):</v>
      </c>
      <c r="B29" s="373"/>
      <c r="C29" s="509">
        <v>1.0349999999999999</v>
      </c>
      <c r="E29" s="369">
        <f>Application!AC870</f>
        <v>0</v>
      </c>
      <c r="F29" s="369"/>
      <c r="G29" s="369">
        <f>E29*$C$29</f>
        <v>0</v>
      </c>
      <c r="H29" s="369"/>
      <c r="I29" s="369">
        <f>G29*$C$29</f>
        <v>0</v>
      </c>
      <c r="J29" s="369"/>
      <c r="K29" s="369">
        <f>I29*$C$29</f>
        <v>0</v>
      </c>
      <c r="L29" s="369"/>
      <c r="M29" s="369">
        <f>K29*$C$29</f>
        <v>0</v>
      </c>
      <c r="N29" s="369"/>
      <c r="O29" s="369">
        <f>M29*$C$29</f>
        <v>0</v>
      </c>
      <c r="P29" s="369"/>
      <c r="Q29" s="369">
        <f>O29*$C$29</f>
        <v>0</v>
      </c>
      <c r="R29" s="369"/>
      <c r="S29" s="369">
        <f>Q29*$C$29</f>
        <v>0</v>
      </c>
      <c r="T29" s="369"/>
      <c r="U29" s="369">
        <f>S29*$C$29</f>
        <v>0</v>
      </c>
      <c r="V29" s="369"/>
      <c r="W29" s="369">
        <f>U29*$C$29</f>
        <v>0</v>
      </c>
      <c r="X29" s="369"/>
      <c r="Y29" s="369">
        <f>W29*$C$29</f>
        <v>0</v>
      </c>
      <c r="Z29" s="369"/>
      <c r="AA29" s="369">
        <f>Y29*$C$29</f>
        <v>0</v>
      </c>
      <c r="AB29" s="369"/>
      <c r="AC29" s="369">
        <f>AA29*$C$29</f>
        <v>0</v>
      </c>
      <c r="AD29" s="369"/>
      <c r="AE29" s="369">
        <f>AC29*$C$29</f>
        <v>0</v>
      </c>
      <c r="AF29" s="369"/>
      <c r="AG29" s="369">
        <f>AE29*$C$29</f>
        <v>0</v>
      </c>
    </row>
    <row r="30" spans="1:33" s="350" customFormat="1" ht="14.25">
      <c r="C30" s="367"/>
      <c r="E30" s="369"/>
      <c r="F30" s="369"/>
      <c r="G30" s="369"/>
      <c r="H30" s="369"/>
      <c r="I30" s="369"/>
      <c r="J30" s="369"/>
      <c r="K30" s="369"/>
      <c r="L30" s="369"/>
      <c r="M30" s="369"/>
      <c r="N30" s="369"/>
      <c r="O30" s="369"/>
      <c r="P30" s="369"/>
      <c r="Q30" s="369"/>
      <c r="R30" s="369"/>
      <c r="S30" s="369"/>
      <c r="T30" s="369"/>
      <c r="U30" s="369"/>
      <c r="V30" s="369"/>
      <c r="W30" s="369"/>
      <c r="X30" s="369"/>
      <c r="Y30" s="369"/>
      <c r="Z30" s="369"/>
      <c r="AA30" s="369"/>
      <c r="AB30" s="369"/>
      <c r="AC30" s="369"/>
      <c r="AD30" s="369"/>
      <c r="AE30" s="369"/>
      <c r="AF30" s="369"/>
      <c r="AG30" s="369"/>
    </row>
    <row r="31" spans="1:33" s="370" customFormat="1" ht="15">
      <c r="A31" s="370" t="s">
        <v>191</v>
      </c>
      <c r="C31" s="371"/>
      <c r="E31" s="370">
        <f>SUM(E22:E29)</f>
        <v>309100</v>
      </c>
      <c r="G31" s="370">
        <f>SUM(G22:G29)</f>
        <v>319131</v>
      </c>
      <c r="I31" s="370">
        <f>SUM(I22:I29)</f>
        <v>329513.08499999996</v>
      </c>
      <c r="K31" s="370">
        <f>SUM(K22:K29)</f>
        <v>340258.54297499993</v>
      </c>
      <c r="M31" s="370">
        <f>SUM(M22:M29)</f>
        <v>351380.09197912493</v>
      </c>
      <c r="O31" s="370">
        <f>SUM(O22:O29)</f>
        <v>362890.89519839425</v>
      </c>
      <c r="Q31" s="370">
        <f>SUM(Q22:Q29)</f>
        <v>374804.57653033797</v>
      </c>
      <c r="S31" s="370">
        <f>SUM(S22:S29)</f>
        <v>387135.23670889984</v>
      </c>
      <c r="U31" s="370">
        <f>SUM(U22:U29)</f>
        <v>399897.46999371133</v>
      </c>
      <c r="W31" s="370">
        <f>SUM(W22:W29)</f>
        <v>413106.38144349115</v>
      </c>
      <c r="Y31" s="370">
        <f>SUM(Y22:Y29)</f>
        <v>426777.60479401337</v>
      </c>
      <c r="AA31" s="370">
        <f>SUM(AA22:AA29)</f>
        <v>440927.32096180384</v>
      </c>
      <c r="AC31" s="370">
        <f>SUM(AC22:AC29)</f>
        <v>455572.27719546686</v>
      </c>
      <c r="AE31" s="370">
        <f>SUM(AE22:AE29)</f>
        <v>470729.8068973081</v>
      </c>
      <c r="AG31" s="370">
        <f>SUM(AG22:AG29)</f>
        <v>486417.85013871384</v>
      </c>
    </row>
    <row r="32" spans="1:33" s="350" customFormat="1" ht="14.25">
      <c r="C32" s="367"/>
      <c r="E32" s="369"/>
      <c r="F32" s="369"/>
      <c r="G32" s="369"/>
      <c r="H32" s="369"/>
      <c r="I32" s="369"/>
      <c r="J32" s="369"/>
      <c r="K32" s="369"/>
      <c r="L32" s="369"/>
      <c r="M32" s="369"/>
      <c r="N32" s="369"/>
      <c r="O32" s="369"/>
      <c r="P32" s="369"/>
      <c r="Q32" s="369"/>
      <c r="R32" s="369"/>
      <c r="S32" s="369"/>
      <c r="T32" s="369"/>
      <c r="U32" s="369"/>
      <c r="V32" s="369"/>
      <c r="W32" s="369"/>
      <c r="X32" s="369"/>
      <c r="Y32" s="369"/>
      <c r="Z32" s="369"/>
      <c r="AA32" s="369"/>
      <c r="AB32" s="369"/>
      <c r="AC32" s="369"/>
      <c r="AD32" s="369"/>
      <c r="AE32" s="369"/>
      <c r="AF32" s="369"/>
      <c r="AG32" s="369"/>
    </row>
    <row r="33" spans="1:33" s="370" customFormat="1" ht="15">
      <c r="A33" s="370" t="s">
        <v>934</v>
      </c>
      <c r="C33" s="371"/>
      <c r="E33" s="370">
        <f>E11-E31</f>
        <v>438486</v>
      </c>
      <c r="G33" s="370">
        <f>G11-G31</f>
        <v>445849.49999999988</v>
      </c>
      <c r="I33" s="370">
        <f>I11-I31</f>
        <v>453296.77749999985</v>
      </c>
      <c r="K33" s="370">
        <f>K11-K31</f>
        <v>460826.41608749976</v>
      </c>
      <c r="M33" s="370">
        <f>M11-M31</f>
        <v>468436.84105993726</v>
      </c>
      <c r="O33" s="370">
        <f>O11-O31</f>
        <v>476126.3111666445</v>
      </c>
      <c r="Q33" s="370">
        <f>Q11-Q31</f>
        <v>483892.90999382659</v>
      </c>
      <c r="S33" s="370">
        <f>S11-S31</f>
        <v>491734.53697836876</v>
      </c>
      <c r="U33" s="370">
        <f>U11-U31</f>
        <v>499648.89803573897</v>
      </c>
      <c r="W33" s="370">
        <f>W11-W31</f>
        <v>507633.49578669533</v>
      </c>
      <c r="Y33" s="370">
        <f>Y11-Y31</f>
        <v>515685.61936692771</v>
      </c>
      <c r="AA33" s="370">
        <f>AA11-AA31</f>
        <v>523802.33380316076</v>
      </c>
      <c r="AC33" s="370">
        <f>AC11-AC31</f>
        <v>531980.46893862169</v>
      </c>
      <c r="AE33" s="370">
        <f>AE11-AE31</f>
        <v>540216.60789013258</v>
      </c>
      <c r="AG33" s="370">
        <f>AG11-AG31</f>
        <v>548507.07501841278</v>
      </c>
    </row>
    <row r="34" spans="1:33" s="350" customFormat="1" ht="14.25">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3" s="350" customFormat="1" ht="15">
      <c r="A35" s="365" t="s">
        <v>948</v>
      </c>
      <c r="C35" s="367"/>
      <c r="E35" s="369"/>
      <c r="F35" s="369"/>
      <c r="G35" s="369"/>
      <c r="H35" s="369"/>
      <c r="I35" s="369"/>
      <c r="J35" s="369"/>
      <c r="K35" s="369"/>
      <c r="L35" s="369"/>
      <c r="M35" s="369"/>
      <c r="N35" s="369"/>
      <c r="O35" s="369"/>
      <c r="P35" s="369"/>
      <c r="Q35" s="369"/>
      <c r="R35" s="369"/>
      <c r="S35" s="369"/>
      <c r="T35" s="369"/>
      <c r="U35" s="369"/>
      <c r="V35" s="369"/>
      <c r="W35" s="369"/>
      <c r="X35" s="369"/>
      <c r="Y35" s="369"/>
      <c r="Z35" s="369"/>
      <c r="AA35" s="369"/>
      <c r="AB35" s="369"/>
      <c r="AC35" s="369"/>
      <c r="AD35" s="369"/>
      <c r="AE35" s="369"/>
      <c r="AF35" s="369"/>
      <c r="AG35" s="369"/>
    </row>
    <row r="36" spans="1:33" s="350" customFormat="1" ht="14.25">
      <c r="A36" s="372" t="str">
        <f>Application!C618</f>
        <v>Pacific Western Bank</v>
      </c>
      <c r="B36" s="373"/>
      <c r="C36" s="367"/>
      <c r="E36" s="369">
        <f>Application!AB618</f>
        <v>369923</v>
      </c>
      <c r="F36" s="369"/>
      <c r="G36" s="369">
        <f>$E$36</f>
        <v>369923</v>
      </c>
      <c r="H36" s="369"/>
      <c r="I36" s="369">
        <f>$E$36</f>
        <v>369923</v>
      </c>
      <c r="J36" s="369"/>
      <c r="K36" s="369">
        <f>$E$36</f>
        <v>369923</v>
      </c>
      <c r="L36" s="369"/>
      <c r="M36" s="369">
        <f>$E$36</f>
        <v>369923</v>
      </c>
      <c r="N36" s="369"/>
      <c r="O36" s="369">
        <f>$E$36</f>
        <v>369923</v>
      </c>
      <c r="P36" s="369"/>
      <c r="Q36" s="369">
        <f>$E$36</f>
        <v>369923</v>
      </c>
      <c r="R36" s="369"/>
      <c r="S36" s="369">
        <f>$E$36</f>
        <v>369923</v>
      </c>
      <c r="T36" s="369"/>
      <c r="U36" s="369">
        <f>$E$36</f>
        <v>369923</v>
      </c>
      <c r="V36" s="369"/>
      <c r="W36" s="369">
        <f>$E$36</f>
        <v>369923</v>
      </c>
      <c r="X36" s="369"/>
      <c r="Y36" s="369">
        <f>$E$36</f>
        <v>369923</v>
      </c>
      <c r="Z36" s="369"/>
      <c r="AA36" s="369">
        <f>$E$36</f>
        <v>369923</v>
      </c>
      <c r="AB36" s="369"/>
      <c r="AC36" s="369">
        <f>$E$36</f>
        <v>369923</v>
      </c>
      <c r="AD36" s="369"/>
      <c r="AE36" s="369">
        <f>$E$36</f>
        <v>369923</v>
      </c>
      <c r="AF36" s="369"/>
      <c r="AG36" s="369">
        <f>$E$36</f>
        <v>369923</v>
      </c>
    </row>
    <row r="37" spans="1:33" s="350" customFormat="1" ht="14.25">
      <c r="A37" s="372" t="str">
        <f>Application!C622</f>
        <v>NPLH</v>
      </c>
      <c r="B37" s="373"/>
      <c r="C37" s="367"/>
      <c r="E37" s="369">
        <f>Application!AB622</f>
        <v>11468</v>
      </c>
      <c r="F37" s="369"/>
      <c r="G37" s="369">
        <f>$E$37</f>
        <v>11468</v>
      </c>
      <c r="H37" s="369"/>
      <c r="I37" s="369">
        <f>$E$37</f>
        <v>11468</v>
      </c>
      <c r="J37" s="369"/>
      <c r="K37" s="369">
        <f>$E$37</f>
        <v>11468</v>
      </c>
      <c r="L37" s="369"/>
      <c r="M37" s="369">
        <f>$E$37</f>
        <v>11468</v>
      </c>
      <c r="N37" s="369"/>
      <c r="O37" s="369">
        <f>$E$37</f>
        <v>11468</v>
      </c>
      <c r="P37" s="369"/>
      <c r="Q37" s="369">
        <f>$E$37</f>
        <v>11468</v>
      </c>
      <c r="R37" s="369"/>
      <c r="S37" s="369">
        <f>$E$37</f>
        <v>11468</v>
      </c>
      <c r="T37" s="369"/>
      <c r="U37" s="369">
        <f>$E$37</f>
        <v>11468</v>
      </c>
      <c r="V37" s="369"/>
      <c r="W37" s="369">
        <f>$E$37</f>
        <v>11468</v>
      </c>
      <c r="X37" s="369"/>
      <c r="Y37" s="369">
        <f>$E$37</f>
        <v>11468</v>
      </c>
      <c r="Z37" s="369"/>
      <c r="AA37" s="369">
        <f>$E$37</f>
        <v>11468</v>
      </c>
      <c r="AB37" s="369"/>
      <c r="AC37" s="369">
        <f>$E$37</f>
        <v>11468</v>
      </c>
      <c r="AD37" s="369"/>
      <c r="AE37" s="369">
        <f>$E$37</f>
        <v>11468</v>
      </c>
      <c r="AF37" s="369"/>
      <c r="AG37" s="369">
        <f>$E$37</f>
        <v>11468</v>
      </c>
    </row>
    <row r="38" spans="1:33" s="350" customFormat="1" ht="14.25">
      <c r="A38" s="372"/>
      <c r="B38" s="373"/>
      <c r="C38" s="367"/>
      <c r="E38" s="379"/>
      <c r="F38" s="369"/>
      <c r="G38" s="379">
        <f>$E$38</f>
        <v>0</v>
      </c>
      <c r="H38" s="369"/>
      <c r="I38" s="379">
        <f>$E$38</f>
        <v>0</v>
      </c>
      <c r="J38" s="369"/>
      <c r="K38" s="379">
        <f>$E$38</f>
        <v>0</v>
      </c>
      <c r="L38" s="369"/>
      <c r="M38" s="379">
        <f>$E$38</f>
        <v>0</v>
      </c>
      <c r="N38" s="369"/>
      <c r="O38" s="379">
        <f>$E$38</f>
        <v>0</v>
      </c>
      <c r="P38" s="369"/>
      <c r="Q38" s="379">
        <f>$E$38</f>
        <v>0</v>
      </c>
      <c r="R38" s="369"/>
      <c r="S38" s="379">
        <f>$E$38</f>
        <v>0</v>
      </c>
      <c r="T38" s="369"/>
      <c r="U38" s="379">
        <f>$E$38</f>
        <v>0</v>
      </c>
      <c r="V38" s="369"/>
      <c r="W38" s="379">
        <f>$E$38</f>
        <v>0</v>
      </c>
      <c r="X38" s="369"/>
      <c r="Y38" s="379">
        <f>$E$38</f>
        <v>0</v>
      </c>
      <c r="Z38" s="369"/>
      <c r="AA38" s="379">
        <f>$E$38</f>
        <v>0</v>
      </c>
      <c r="AB38" s="369"/>
      <c r="AC38" s="379">
        <f>$E$38</f>
        <v>0</v>
      </c>
      <c r="AD38" s="369"/>
      <c r="AE38" s="379">
        <f>$E$38</f>
        <v>0</v>
      </c>
      <c r="AF38" s="369"/>
      <c r="AG38" s="379">
        <f>$E$38</f>
        <v>0</v>
      </c>
    </row>
    <row r="39" spans="1:33" s="370" customFormat="1" ht="15">
      <c r="A39" s="370" t="s">
        <v>935</v>
      </c>
      <c r="C39" s="371"/>
      <c r="E39" s="370">
        <f>SUM(E36:E38)</f>
        <v>381391</v>
      </c>
      <c r="G39" s="370">
        <f>SUM(G36:G38)</f>
        <v>381391</v>
      </c>
      <c r="I39" s="370">
        <f>SUM(I36:I38)</f>
        <v>381391</v>
      </c>
      <c r="K39" s="370">
        <f>SUM(K36:K38)</f>
        <v>381391</v>
      </c>
      <c r="M39" s="370">
        <f>SUM(M36:M38)</f>
        <v>381391</v>
      </c>
      <c r="O39" s="370">
        <f>SUM(O36:O38)</f>
        <v>381391</v>
      </c>
      <c r="Q39" s="370">
        <f>SUM(Q36:Q38)</f>
        <v>381391</v>
      </c>
      <c r="S39" s="370">
        <f>SUM(S36:S38)</f>
        <v>381391</v>
      </c>
      <c r="U39" s="370">
        <f>SUM(U36:U38)</f>
        <v>381391</v>
      </c>
      <c r="W39" s="370">
        <f>SUM(W36:W38)</f>
        <v>381391</v>
      </c>
      <c r="Y39" s="370">
        <f>SUM(Y36:Y38)</f>
        <v>381391</v>
      </c>
      <c r="AA39" s="370">
        <f>SUM(AA36:AA38)</f>
        <v>381391</v>
      </c>
      <c r="AC39" s="370">
        <f>SUM(AC36:AC38)</f>
        <v>381391</v>
      </c>
      <c r="AE39" s="370">
        <f>SUM(AE36:AE38)</f>
        <v>381391</v>
      </c>
      <c r="AG39" s="370">
        <f>SUM(AG36:AG38)</f>
        <v>381391</v>
      </c>
    </row>
    <row r="40" spans="1:33" s="350" customFormat="1" ht="14.25">
      <c r="C40" s="367"/>
      <c r="E40" s="369"/>
      <c r="F40" s="369"/>
      <c r="G40" s="369"/>
      <c r="H40" s="369"/>
      <c r="I40" s="369"/>
      <c r="J40" s="369"/>
      <c r="K40" s="369"/>
      <c r="L40" s="369"/>
      <c r="M40" s="369"/>
      <c r="N40" s="369"/>
      <c r="O40" s="369"/>
      <c r="P40" s="369"/>
      <c r="Q40" s="369"/>
      <c r="R40" s="369"/>
      <c r="S40" s="369"/>
      <c r="T40" s="369"/>
      <c r="U40" s="369"/>
      <c r="V40" s="369"/>
      <c r="W40" s="369"/>
      <c r="X40" s="369"/>
      <c r="Y40" s="369"/>
      <c r="Z40" s="369"/>
      <c r="AA40" s="369"/>
      <c r="AB40" s="369"/>
      <c r="AC40" s="369"/>
      <c r="AD40" s="369"/>
      <c r="AE40" s="369"/>
      <c r="AF40" s="369"/>
      <c r="AG40" s="369"/>
    </row>
    <row r="41" spans="1:33" s="370" customFormat="1" ht="15">
      <c r="A41" s="370" t="s">
        <v>936</v>
      </c>
      <c r="C41" s="371"/>
      <c r="E41" s="370">
        <f>E33-E39</f>
        <v>57095</v>
      </c>
      <c r="G41" s="370">
        <f>G33-G39</f>
        <v>64458.499999999884</v>
      </c>
      <c r="I41" s="370">
        <f>I33-I39</f>
        <v>71905.777499999851</v>
      </c>
      <c r="K41" s="370">
        <f>K33-K39</f>
        <v>79435.416087499761</v>
      </c>
      <c r="M41" s="370">
        <f>M33-M39</f>
        <v>87045.841059937258</v>
      </c>
      <c r="O41" s="370">
        <f>O33-O39</f>
        <v>94735.311166644504</v>
      </c>
      <c r="Q41" s="370">
        <f>Q33-Q39</f>
        <v>102501.90999382659</v>
      </c>
      <c r="S41" s="370">
        <f>S33-S39</f>
        <v>110343.53697836876</v>
      </c>
      <c r="U41" s="370">
        <f>U33-U39</f>
        <v>118257.89803573897</v>
      </c>
      <c r="W41" s="370">
        <f>W33-W39</f>
        <v>126242.49578669533</v>
      </c>
      <c r="Y41" s="370">
        <f>Y33-Y39</f>
        <v>134294.61936692771</v>
      </c>
      <c r="AA41" s="370">
        <f>AA33-AA39</f>
        <v>142411.33380316076</v>
      </c>
      <c r="AC41" s="370">
        <f>AC33-AC39</f>
        <v>150589.46893862169</v>
      </c>
      <c r="AE41" s="370">
        <f>AE33-AE39</f>
        <v>158825.60789013258</v>
      </c>
      <c r="AG41" s="370">
        <f>AG33-AG39</f>
        <v>167116.07501841278</v>
      </c>
    </row>
    <row r="42" spans="1:33" s="350" customFormat="1" ht="14.25">
      <c r="C42" s="367"/>
      <c r="E42" s="369"/>
      <c r="F42" s="369"/>
      <c r="G42" s="369"/>
      <c r="H42" s="369"/>
      <c r="I42" s="369"/>
      <c r="J42" s="369"/>
      <c r="K42" s="369"/>
      <c r="L42" s="369"/>
      <c r="M42" s="369"/>
      <c r="N42" s="369"/>
      <c r="O42" s="369"/>
      <c r="P42" s="369"/>
      <c r="Q42" s="369"/>
      <c r="R42" s="369"/>
      <c r="S42" s="369"/>
      <c r="T42" s="369"/>
      <c r="U42" s="369"/>
      <c r="V42" s="369"/>
      <c r="W42" s="369"/>
      <c r="X42" s="369"/>
      <c r="Y42" s="369"/>
      <c r="Z42" s="369"/>
      <c r="AA42" s="369"/>
      <c r="AB42" s="369"/>
      <c r="AC42" s="369"/>
      <c r="AD42" s="369"/>
      <c r="AE42" s="369"/>
      <c r="AF42" s="369"/>
      <c r="AG42" s="369"/>
    </row>
    <row r="43" spans="1:33" s="374" customFormat="1" ht="14.25">
      <c r="A43" s="374" t="s">
        <v>938</v>
      </c>
      <c r="C43" s="367"/>
      <c r="E43" s="374">
        <f>E41/(E4+E6+E8)</f>
        <v>7.795603495357728E-2</v>
      </c>
      <c r="G43" s="374">
        <f>G41/(G4+G6+G8)</f>
        <v>8.5863382664410889E-2</v>
      </c>
      <c r="I43" s="374">
        <f>I41/(I4+I6+I8)</f>
        <v>9.3447507091660373E-2</v>
      </c>
      <c r="K43" s="374">
        <f>K41/(K4+K6+K8)</f>
        <v>0.10071501991400524</v>
      </c>
      <c r="M43" s="374">
        <f>M41/(M4+M6+M8)</f>
        <v>0.10767235914170831</v>
      </c>
      <c r="O43" s="374">
        <f>O41/(O4+O6+O8)</f>
        <v>0.11432579323137702</v>
      </c>
      <c r="Q43" s="374">
        <f>Q41/(Q4+Q6+Q8)</f>
        <v>0.12068142509918407</v>
      </c>
      <c r="S43" s="374">
        <f>S41/(S4+S6+S8)</f>
        <v>0.1267451960350128</v>
      </c>
      <c r="U43" s="374">
        <f>U41/(U4+U6+U8)</f>
        <v>0.13252288951993044</v>
      </c>
      <c r="W43" s="374">
        <f>W41/(W4+W6+W8)</f>
        <v>0.13802013494933651</v>
      </c>
      <c r="Y43" s="374">
        <f>Y41/(Y4+Y6+Y8)</f>
        <v>0.14324241126407541</v>
      </c>
      <c r="AA43" s="374">
        <f>AA41/(AA4+AA6+AA8)</f>
        <v>0.14819505049174544</v>
      </c>
      <c r="AC43" s="374">
        <f>AC41/(AC4+AC6+AC8)</f>
        <v>0.15288324120038213</v>
      </c>
      <c r="AE43" s="374">
        <f>AE41/(AE4+AE6+AE8)</f>
        <v>0.15731203186664186</v>
      </c>
      <c r="AG43" s="374">
        <f>AG41/(AG4+AG6+AG8)</f>
        <v>0.16148633416055777</v>
      </c>
    </row>
    <row r="44" spans="1:33" s="374" customFormat="1" ht="14.25">
      <c r="A44" s="374" t="s">
        <v>939</v>
      </c>
      <c r="C44" s="367"/>
      <c r="E44" s="374">
        <f>E41/E39</f>
        <v>0.14970201184611068</v>
      </c>
      <c r="G44" s="374">
        <f>G41/G39</f>
        <v>0.16900896979739921</v>
      </c>
      <c r="I44" s="374">
        <f>I41/I39</f>
        <v>0.18853559077167487</v>
      </c>
      <c r="K44" s="374">
        <f>K41/K39</f>
        <v>0.20827816096210913</v>
      </c>
      <c r="M44" s="374">
        <f>M41/M39</f>
        <v>0.22823255152831939</v>
      </c>
      <c r="O44" s="374">
        <f>O41/O39</f>
        <v>0.2483941969439355</v>
      </c>
      <c r="Q44" s="374">
        <f>Q41/Q39</f>
        <v>0.26875807240817584</v>
      </c>
      <c r="S44" s="374">
        <f>S41/S39</f>
        <v>0.28931867028421954</v>
      </c>
      <c r="U44" s="374">
        <f>U41/U39</f>
        <v>0.31006997552574384</v>
      </c>
      <c r="W44" s="374">
        <f>W41/W39</f>
        <v>0.33100544005153593</v>
      </c>
      <c r="Y44" s="374">
        <f>Y41/Y39</f>
        <v>0.35211795602656515</v>
      </c>
      <c r="AA44" s="374">
        <f>AA41/AA39</f>
        <v>0.37339982800632621</v>
      </c>
      <c r="AC44" s="374">
        <f>AC41/AC39</f>
        <v>0.39484274389962454</v>
      </c>
      <c r="AE44" s="374">
        <f>AE41/AE39</f>
        <v>0.41643774470329026</v>
      </c>
      <c r="AG44" s="374">
        <f>AG41/AG39</f>
        <v>0.43817519296053864</v>
      </c>
    </row>
    <row r="45" spans="1:33" s="375" customFormat="1" ht="14.25">
      <c r="A45" s="375" t="s">
        <v>937</v>
      </c>
      <c r="C45" s="376"/>
      <c r="E45" s="375">
        <f>E33/E39</f>
        <v>1.1497020118461108</v>
      </c>
      <c r="G45" s="375">
        <f>G33/G39</f>
        <v>1.1690089697973993</v>
      </c>
      <c r="I45" s="375">
        <f>I33/I39</f>
        <v>1.1885355907716748</v>
      </c>
      <c r="K45" s="375">
        <f>K33/K39</f>
        <v>1.2082781609621092</v>
      </c>
      <c r="M45" s="375">
        <f>M33/M39</f>
        <v>1.2282325515283194</v>
      </c>
      <c r="O45" s="375">
        <f>O33/O39</f>
        <v>1.2483941969439356</v>
      </c>
      <c r="Q45" s="375">
        <f>Q33/Q39</f>
        <v>1.2687580724081757</v>
      </c>
      <c r="S45" s="375">
        <f>S33/S39</f>
        <v>1.2893186702842194</v>
      </c>
      <c r="U45" s="375">
        <f>U33/U39</f>
        <v>1.3100699755257439</v>
      </c>
      <c r="W45" s="375">
        <f>W33/W39</f>
        <v>1.3310054400515359</v>
      </c>
      <c r="Y45" s="375">
        <f>Y33/Y39</f>
        <v>1.3521179560265653</v>
      </c>
      <c r="AA45" s="375">
        <f>AA33/AA39</f>
        <v>1.3733998280063262</v>
      </c>
      <c r="AC45" s="375">
        <f>AC33/AC39</f>
        <v>1.3948427438996245</v>
      </c>
      <c r="AE45" s="375">
        <f>AE33/AE39</f>
        <v>1.4164377447032903</v>
      </c>
      <c r="AG45" s="375">
        <f>AG33/AG39</f>
        <v>1.4381751929605386</v>
      </c>
    </row>
    <row r="46" spans="1:33" s="350" customFormat="1" ht="14.25">
      <c r="A46" s="377"/>
      <c r="B46" s="377"/>
      <c r="C46" s="378"/>
      <c r="D46" s="377"/>
      <c r="E46" s="379"/>
      <c r="F46" s="379"/>
      <c r="G46" s="379"/>
      <c r="H46" s="379"/>
      <c r="I46" s="379"/>
      <c r="J46" s="379"/>
      <c r="K46" s="379"/>
      <c r="L46" s="379"/>
      <c r="M46" s="379"/>
      <c r="N46" s="379"/>
      <c r="O46" s="379"/>
      <c r="P46" s="379"/>
      <c r="Q46" s="379"/>
      <c r="R46" s="379"/>
      <c r="S46" s="379"/>
      <c r="T46" s="379"/>
      <c r="U46" s="379"/>
      <c r="V46" s="379"/>
      <c r="W46" s="379"/>
      <c r="X46" s="379"/>
      <c r="Y46" s="379"/>
      <c r="Z46" s="379"/>
      <c r="AA46" s="379"/>
      <c r="AB46" s="379"/>
      <c r="AC46" s="379"/>
      <c r="AD46" s="379"/>
      <c r="AE46" s="379"/>
      <c r="AF46" s="379"/>
      <c r="AG46" s="379"/>
    </row>
    <row r="47" spans="1:33" s="152" customFormat="1">
      <c r="A47" s="152" t="s">
        <v>950</v>
      </c>
      <c r="C47" s="380"/>
      <c r="E47" s="363"/>
      <c r="F47" s="363"/>
      <c r="G47" s="363"/>
      <c r="H47" s="363"/>
      <c r="I47" s="363"/>
      <c r="J47" s="363"/>
      <c r="K47" s="363"/>
      <c r="L47" s="363"/>
      <c r="M47" s="363"/>
      <c r="N47" s="363"/>
      <c r="O47" s="363"/>
      <c r="P47" s="363"/>
      <c r="Q47" s="363"/>
      <c r="R47" s="363"/>
      <c r="S47" s="363"/>
      <c r="T47" s="363"/>
      <c r="U47" s="363"/>
      <c r="V47" s="363"/>
      <c r="W47" s="363"/>
      <c r="X47" s="363"/>
      <c r="Y47" s="363"/>
      <c r="Z47" s="363"/>
      <c r="AA47" s="363"/>
      <c r="AB47" s="363"/>
      <c r="AC47" s="363"/>
      <c r="AD47" s="363"/>
      <c r="AE47" s="363"/>
      <c r="AF47" s="363"/>
      <c r="AG47" s="363"/>
    </row>
    <row r="48" spans="1:33" s="255" customFormat="1">
      <c r="A48" s="255" t="s">
        <v>941</v>
      </c>
      <c r="C48" s="394">
        <v>0.03</v>
      </c>
      <c r="E48" s="383"/>
      <c r="G48" s="958">
        <f>+(E48*$C48)+E48</f>
        <v>0</v>
      </c>
      <c r="I48" s="958">
        <f t="shared" ref="I48" si="1">+(G48*$C48)+G48</f>
        <v>0</v>
      </c>
      <c r="K48" s="958">
        <f t="shared" ref="K48" si="2">+(I48*$C48)+I48</f>
        <v>0</v>
      </c>
      <c r="M48" s="958">
        <f t="shared" ref="M48" si="3">+(K48*$C48)+K48</f>
        <v>0</v>
      </c>
      <c r="O48" s="958">
        <f t="shared" ref="O48" si="4">+(M48*$C48)+M48</f>
        <v>0</v>
      </c>
      <c r="Q48" s="958">
        <f t="shared" ref="Q48" si="5">+(O48*$C48)+O48</f>
        <v>0</v>
      </c>
      <c r="S48" s="958">
        <f t="shared" ref="S48" si="6">+(Q48*$C48)+Q48</f>
        <v>0</v>
      </c>
      <c r="U48" s="958">
        <f t="shared" ref="U48" si="7">+(S48*$C48)+S48</f>
        <v>0</v>
      </c>
      <c r="W48" s="958">
        <f t="shared" ref="W48" si="8">+(U48*$C48)+U48</f>
        <v>0</v>
      </c>
      <c r="Y48" s="958">
        <f t="shared" ref="Y48" si="9">+(W48*$C48)+W48</f>
        <v>0</v>
      </c>
      <c r="AA48" s="958">
        <f t="shared" ref="AA48" si="10">+(Y48*$C48)+Y48</f>
        <v>0</v>
      </c>
      <c r="AC48" s="958">
        <f t="shared" ref="AC48" si="11">+(AA48*$C48)+AA48</f>
        <v>0</v>
      </c>
      <c r="AE48" s="958">
        <f t="shared" ref="AE48" si="12">+(AC48*$C48)+AC48</f>
        <v>0</v>
      </c>
      <c r="AG48" s="958">
        <f t="shared" ref="AG48" si="13">+(AE48*$C48)+AE48</f>
        <v>0</v>
      </c>
    </row>
    <row r="49" spans="1:16384" s="152" customFormat="1" ht="14.25">
      <c r="A49" s="152" t="s">
        <v>942</v>
      </c>
      <c r="C49" s="394">
        <v>0.03</v>
      </c>
      <c r="E49" s="384"/>
      <c r="F49" s="363"/>
      <c r="G49" s="369">
        <f>(E49*$C49)+E49</f>
        <v>0</v>
      </c>
      <c r="H49" s="363"/>
      <c r="I49" s="369">
        <f t="shared" ref="I49" si="14">(G49*$C49)+G49</f>
        <v>0</v>
      </c>
      <c r="J49" s="363"/>
      <c r="K49" s="369">
        <f t="shared" ref="K49" si="15">(I49*$C49)+I49</f>
        <v>0</v>
      </c>
      <c r="L49" s="363"/>
      <c r="M49" s="369">
        <f t="shared" ref="M49" si="16">(K49*$C49)+K49</f>
        <v>0</v>
      </c>
      <c r="N49" s="363"/>
      <c r="O49" s="369">
        <f t="shared" ref="O49" si="17">(M49*$C49)+M49</f>
        <v>0</v>
      </c>
      <c r="P49" s="363"/>
      <c r="Q49" s="369">
        <f t="shared" ref="Q49" si="18">(O49*$C49)+O49</f>
        <v>0</v>
      </c>
      <c r="R49" s="363"/>
      <c r="S49" s="369">
        <f t="shared" ref="S49" si="19">(Q49*$C49)+Q49</f>
        <v>0</v>
      </c>
      <c r="T49" s="363"/>
      <c r="U49" s="369">
        <f t="shared" ref="U49" si="20">(S49*$C49)+S49</f>
        <v>0</v>
      </c>
      <c r="V49" s="363"/>
      <c r="W49" s="369">
        <f t="shared" ref="W49" si="21">(U49*$C49)+U49</f>
        <v>0</v>
      </c>
      <c r="X49" s="363"/>
      <c r="Y49" s="369">
        <f t="shared" ref="Y49" si="22">(W49*$C49)+W49</f>
        <v>0</v>
      </c>
      <c r="Z49" s="363"/>
      <c r="AA49" s="369">
        <f t="shared" ref="AA49" si="23">(Y49*$C49)+Y49</f>
        <v>0</v>
      </c>
      <c r="AB49" s="363"/>
      <c r="AC49" s="369">
        <f t="shared" ref="AC49" si="24">(AA49*$C49)+AA49</f>
        <v>0</v>
      </c>
      <c r="AD49" s="363"/>
      <c r="AE49" s="369">
        <f t="shared" ref="AE49" si="25">(AC49*$C49)+AC49</f>
        <v>0</v>
      </c>
      <c r="AF49" s="363"/>
      <c r="AG49" s="369">
        <f t="shared" ref="AG49" si="26">(AE49*$C49)+AE49</f>
        <v>0</v>
      </c>
      <c r="AH49" s="363"/>
      <c r="AI49" s="363"/>
    </row>
    <row r="50" spans="1:16384" s="152" customFormat="1" ht="14.25">
      <c r="A50" s="152" t="s">
        <v>943</v>
      </c>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16384" s="152" customFormat="1" ht="14.25">
      <c r="A51" s="957" t="s">
        <v>1751</v>
      </c>
      <c r="B51" s="382"/>
      <c r="C51" s="394">
        <v>0.03</v>
      </c>
      <c r="E51" s="384"/>
      <c r="F51" s="363"/>
      <c r="G51" s="369">
        <f>+(E51*$C51)+E51</f>
        <v>0</v>
      </c>
      <c r="H51" s="363"/>
      <c r="I51" s="369">
        <f t="shared" ref="I51" si="27">+(G51*$C51)+G51</f>
        <v>0</v>
      </c>
      <c r="J51" s="363"/>
      <c r="K51" s="369">
        <f t="shared" ref="K51" si="28">+(I51*$C51)+I51</f>
        <v>0</v>
      </c>
      <c r="L51" s="363"/>
      <c r="M51" s="369">
        <f t="shared" ref="M51" si="29">+(K51*$C51)+K51</f>
        <v>0</v>
      </c>
      <c r="N51" s="363"/>
      <c r="O51" s="369">
        <f t="shared" ref="O51" si="30">+(M51*$C51)+M51</f>
        <v>0</v>
      </c>
      <c r="P51" s="363"/>
      <c r="Q51" s="369">
        <f t="shared" ref="Q51" si="31">+(O51*$C51)+O51</f>
        <v>0</v>
      </c>
      <c r="R51" s="363"/>
      <c r="S51" s="369">
        <f t="shared" ref="S51" si="32">+(Q51*$C51)+Q51</f>
        <v>0</v>
      </c>
      <c r="T51" s="363"/>
      <c r="U51" s="369">
        <f t="shared" ref="U51" si="33">+(S51*$C51)+S51</f>
        <v>0</v>
      </c>
      <c r="V51" s="363"/>
      <c r="W51" s="369">
        <f t="shared" ref="W51" si="34">+(U51*$C51)+U51</f>
        <v>0</v>
      </c>
      <c r="X51" s="363"/>
      <c r="Y51" s="369">
        <f t="shared" ref="Y51" si="35">+(W51*$C51)+W51</f>
        <v>0</v>
      </c>
      <c r="Z51" s="363"/>
      <c r="AA51" s="369">
        <f t="shared" ref="AA51" si="36">+(Y51*$C51)+Y51</f>
        <v>0</v>
      </c>
      <c r="AB51" s="363"/>
      <c r="AC51" s="369">
        <f t="shared" ref="AC51" si="37">+(AA51*$C51)+AA51</f>
        <v>0</v>
      </c>
      <c r="AD51" s="363"/>
      <c r="AE51" s="369">
        <f t="shared" ref="AE51" si="38">+(AC51*$C51)+AC51</f>
        <v>0</v>
      </c>
      <c r="AF51" s="363"/>
      <c r="AG51" s="369">
        <f t="shared" ref="AG51" si="39">+(AE51*$C51)+AE51</f>
        <v>0</v>
      </c>
      <c r="AH51" s="363"/>
      <c r="AI51" s="369">
        <f t="shared" ref="AI51" si="40">+(AG51*$C51)+AG51</f>
        <v>0</v>
      </c>
      <c r="AJ51" s="363"/>
      <c r="AK51" s="369">
        <f t="shared" ref="AK51" si="41">+(AI51*$C51)+AI51</f>
        <v>0</v>
      </c>
      <c r="AL51" s="363"/>
      <c r="AM51" s="369">
        <f t="shared" ref="AM51" si="42">+(AK51*$C51)+AK51</f>
        <v>0</v>
      </c>
      <c r="AN51" s="363"/>
      <c r="AO51" s="369">
        <f t="shared" ref="AO51" si="43">+(AM51*$C51)+AM51</f>
        <v>0</v>
      </c>
      <c r="AP51" s="363"/>
      <c r="AQ51" s="369">
        <f t="shared" ref="AQ51" si="44">+(AO51*$C51)+AO51</f>
        <v>0</v>
      </c>
      <c r="AR51" s="363"/>
      <c r="AS51" s="369">
        <f t="shared" ref="AS51" si="45">+(AQ51*$C51)+AQ51</f>
        <v>0</v>
      </c>
      <c r="AT51" s="363"/>
      <c r="AU51" s="369">
        <f t="shared" ref="AU51" si="46">+(AS51*$C51)+AS51</f>
        <v>0</v>
      </c>
      <c r="AV51" s="363"/>
      <c r="AW51" s="369">
        <f t="shared" ref="AW51" si="47">+(AU51*$C51)+AU51</f>
        <v>0</v>
      </c>
      <c r="AX51" s="363"/>
      <c r="AY51" s="369">
        <f t="shared" ref="AY51" si="48">+(AW51*$C51)+AW51</f>
        <v>0</v>
      </c>
      <c r="AZ51" s="363"/>
      <c r="BA51" s="369">
        <f t="shared" ref="BA51" si="49">+(AY51*$C51)+AY51</f>
        <v>0</v>
      </c>
      <c r="BB51" s="363"/>
      <c r="BC51" s="369">
        <f t="shared" ref="BC51" si="50">+(BA51*$C51)+BA51</f>
        <v>0</v>
      </c>
      <c r="BD51" s="363"/>
      <c r="BE51" s="369">
        <f t="shared" ref="BE51" si="51">+(BC51*$C51)+BC51</f>
        <v>0</v>
      </c>
      <c r="BF51" s="363"/>
      <c r="BG51" s="369">
        <f t="shared" ref="BG51" si="52">+(BE51*$C51)+BE51</f>
        <v>0</v>
      </c>
      <c r="BH51" s="363"/>
      <c r="BI51" s="369">
        <f t="shared" ref="BI51" si="53">+(BG51*$C51)+BG51</f>
        <v>0</v>
      </c>
      <c r="BJ51" s="363"/>
      <c r="BK51" s="369">
        <f t="shared" ref="BK51" si="54">+(BI51*$C51)+BI51</f>
        <v>0</v>
      </c>
      <c r="BL51" s="363"/>
      <c r="BM51" s="369">
        <f t="shared" ref="BM51" si="55">+(BK51*$C51)+BK51</f>
        <v>0</v>
      </c>
      <c r="BN51" s="363"/>
      <c r="BO51" s="369">
        <f t="shared" ref="BO51" si="56">+(BM51*$C51)+BM51</f>
        <v>0</v>
      </c>
      <c r="BP51" s="363"/>
      <c r="BQ51" s="369">
        <f t="shared" ref="BQ51" si="57">+(BO51*$C51)+BO51</f>
        <v>0</v>
      </c>
      <c r="BR51" s="363"/>
      <c r="BS51" s="369">
        <f t="shared" ref="BS51" si="58">+(BQ51*$C51)+BQ51</f>
        <v>0</v>
      </c>
      <c r="BT51" s="363"/>
      <c r="BU51" s="369">
        <f t="shared" ref="BU51" si="59">+(BS51*$C51)+BS51</f>
        <v>0</v>
      </c>
      <c r="BV51" s="363"/>
      <c r="BW51" s="369">
        <f t="shared" ref="BW51" si="60">+(BU51*$C51)+BU51</f>
        <v>0</v>
      </c>
      <c r="BX51" s="363"/>
      <c r="BY51" s="369">
        <f t="shared" ref="BY51" si="61">+(BW51*$C51)+BW51</f>
        <v>0</v>
      </c>
      <c r="BZ51" s="363"/>
      <c r="CA51" s="369">
        <f t="shared" ref="CA51" si="62">+(BY51*$C51)+BY51</f>
        <v>0</v>
      </c>
      <c r="CB51" s="363"/>
      <c r="CC51" s="369">
        <f t="shared" ref="CC51" si="63">+(CA51*$C51)+CA51</f>
        <v>0</v>
      </c>
      <c r="CD51" s="363"/>
      <c r="CE51" s="369">
        <f t="shared" ref="CE51" si="64">+(CC51*$C51)+CC51</f>
        <v>0</v>
      </c>
      <c r="CF51" s="363"/>
      <c r="CG51" s="369">
        <f t="shared" ref="CG51" si="65">+(CE51*$C51)+CE51</f>
        <v>0</v>
      </c>
      <c r="CH51" s="363"/>
      <c r="CI51" s="369">
        <f t="shared" ref="CI51" si="66">+(CG51*$C51)+CG51</f>
        <v>0</v>
      </c>
      <c r="CJ51" s="363"/>
      <c r="CK51" s="369">
        <f t="shared" ref="CK51" si="67">+(CI51*$C51)+CI51</f>
        <v>0</v>
      </c>
      <c r="CL51" s="363"/>
      <c r="CM51" s="369">
        <f t="shared" ref="CM51" si="68">+(CK51*$C51)+CK51</f>
        <v>0</v>
      </c>
      <c r="CN51" s="363"/>
      <c r="CO51" s="369">
        <f t="shared" ref="CO51" si="69">+(CM51*$C51)+CM51</f>
        <v>0</v>
      </c>
      <c r="CP51" s="363"/>
      <c r="CQ51" s="369">
        <f t="shared" ref="CQ51" si="70">+(CO51*$C51)+CO51</f>
        <v>0</v>
      </c>
      <c r="CR51" s="363"/>
      <c r="CS51" s="369">
        <f t="shared" ref="CS51" si="71">+(CQ51*$C51)+CQ51</f>
        <v>0</v>
      </c>
      <c r="CT51" s="363"/>
      <c r="CU51" s="369">
        <f t="shared" ref="CU51" si="72">+(CS51*$C51)+CS51</f>
        <v>0</v>
      </c>
      <c r="CV51" s="363"/>
      <c r="CW51" s="369">
        <f t="shared" ref="CW51" si="73">+(CU51*$C51)+CU51</f>
        <v>0</v>
      </c>
      <c r="CX51" s="363"/>
      <c r="CY51" s="369">
        <f t="shared" ref="CY51" si="74">+(CW51*$C51)+CW51</f>
        <v>0</v>
      </c>
      <c r="CZ51" s="363"/>
      <c r="DA51" s="369">
        <f t="shared" ref="DA51" si="75">+(CY51*$C51)+CY51</f>
        <v>0</v>
      </c>
      <c r="DB51" s="363"/>
      <c r="DC51" s="369">
        <f t="shared" ref="DC51" si="76">+(DA51*$C51)+DA51</f>
        <v>0</v>
      </c>
      <c r="DD51" s="363"/>
      <c r="DE51" s="369">
        <f t="shared" ref="DE51" si="77">+(DC51*$C51)+DC51</f>
        <v>0</v>
      </c>
      <c r="DF51" s="363"/>
      <c r="DG51" s="369">
        <f t="shared" ref="DG51" si="78">+(DE51*$C51)+DE51</f>
        <v>0</v>
      </c>
      <c r="DH51" s="363"/>
      <c r="DI51" s="369">
        <f t="shared" ref="DI51" si="79">+(DG51*$C51)+DG51</f>
        <v>0</v>
      </c>
      <c r="DJ51" s="363"/>
      <c r="DK51" s="369">
        <f t="shared" ref="DK51" si="80">+(DI51*$C51)+DI51</f>
        <v>0</v>
      </c>
      <c r="DL51" s="363"/>
      <c r="DM51" s="369">
        <f t="shared" ref="DM51" si="81">+(DK51*$C51)+DK51</f>
        <v>0</v>
      </c>
      <c r="DN51" s="363"/>
      <c r="DO51" s="369">
        <f t="shared" ref="DO51" si="82">+(DM51*$C51)+DM51</f>
        <v>0</v>
      </c>
      <c r="DP51" s="363"/>
      <c r="DQ51" s="369">
        <f t="shared" ref="DQ51" si="83">+(DO51*$C51)+DO51</f>
        <v>0</v>
      </c>
      <c r="DR51" s="363"/>
      <c r="DS51" s="369">
        <f t="shared" ref="DS51" si="84">+(DQ51*$C51)+DQ51</f>
        <v>0</v>
      </c>
      <c r="DT51" s="363"/>
      <c r="DU51" s="369">
        <f t="shared" ref="DU51" si="85">+(DS51*$C51)+DS51</f>
        <v>0</v>
      </c>
      <c r="DV51" s="363"/>
      <c r="DW51" s="369">
        <f t="shared" ref="DW51" si="86">+(DU51*$C51)+DU51</f>
        <v>0</v>
      </c>
      <c r="DX51" s="363"/>
      <c r="DY51" s="369">
        <f t="shared" ref="DY51" si="87">+(DW51*$C51)+DW51</f>
        <v>0</v>
      </c>
      <c r="DZ51" s="363"/>
      <c r="EA51" s="369">
        <f t="shared" ref="EA51" si="88">+(DY51*$C51)+DY51</f>
        <v>0</v>
      </c>
      <c r="EB51" s="363"/>
      <c r="EC51" s="369">
        <f t="shared" ref="EC51" si="89">+(EA51*$C51)+EA51</f>
        <v>0</v>
      </c>
      <c r="ED51" s="363"/>
      <c r="EE51" s="369">
        <f t="shared" ref="EE51" si="90">+(EC51*$C51)+EC51</f>
        <v>0</v>
      </c>
      <c r="EF51" s="363"/>
      <c r="EG51" s="369">
        <f t="shared" ref="EG51" si="91">+(EE51*$C51)+EE51</f>
        <v>0</v>
      </c>
      <c r="EH51" s="363"/>
      <c r="EI51" s="369">
        <f t="shared" ref="EI51" si="92">+(EG51*$C51)+EG51</f>
        <v>0</v>
      </c>
      <c r="EJ51" s="363"/>
      <c r="EK51" s="369">
        <f t="shared" ref="EK51" si="93">+(EI51*$C51)+EI51</f>
        <v>0</v>
      </c>
      <c r="EL51" s="363"/>
      <c r="EM51" s="369">
        <f t="shared" ref="EM51" si="94">+(EK51*$C51)+EK51</f>
        <v>0</v>
      </c>
      <c r="EN51" s="363"/>
      <c r="EO51" s="369">
        <f t="shared" ref="EO51" si="95">+(EM51*$C51)+EM51</f>
        <v>0</v>
      </c>
      <c r="EP51" s="363"/>
      <c r="EQ51" s="369">
        <f t="shared" ref="EQ51" si="96">+(EO51*$C51)+EO51</f>
        <v>0</v>
      </c>
      <c r="ER51" s="363"/>
      <c r="ES51" s="369">
        <f t="shared" ref="ES51" si="97">+(EQ51*$C51)+EQ51</f>
        <v>0</v>
      </c>
      <c r="ET51" s="363"/>
      <c r="EU51" s="369">
        <f t="shared" ref="EU51" si="98">+(ES51*$C51)+ES51</f>
        <v>0</v>
      </c>
      <c r="EV51" s="363"/>
      <c r="EW51" s="369">
        <f t="shared" ref="EW51" si="99">+(EU51*$C51)+EU51</f>
        <v>0</v>
      </c>
      <c r="EX51" s="363"/>
      <c r="EY51" s="369">
        <f t="shared" ref="EY51" si="100">+(EW51*$C51)+EW51</f>
        <v>0</v>
      </c>
      <c r="EZ51" s="363"/>
      <c r="FA51" s="369">
        <f t="shared" ref="FA51" si="101">+(EY51*$C51)+EY51</f>
        <v>0</v>
      </c>
      <c r="FB51" s="363"/>
      <c r="FC51" s="369">
        <f t="shared" ref="FC51" si="102">+(FA51*$C51)+FA51</f>
        <v>0</v>
      </c>
      <c r="FD51" s="363"/>
      <c r="FE51" s="369">
        <f t="shared" ref="FE51" si="103">+(FC51*$C51)+FC51</f>
        <v>0</v>
      </c>
      <c r="FF51" s="363"/>
      <c r="FG51" s="369">
        <f t="shared" ref="FG51" si="104">+(FE51*$C51)+FE51</f>
        <v>0</v>
      </c>
      <c r="FH51" s="363"/>
      <c r="FI51" s="369">
        <f t="shared" ref="FI51" si="105">+(FG51*$C51)+FG51</f>
        <v>0</v>
      </c>
      <c r="FJ51" s="363"/>
      <c r="FK51" s="369">
        <f t="shared" ref="FK51" si="106">+(FI51*$C51)+FI51</f>
        <v>0</v>
      </c>
      <c r="FL51" s="363"/>
      <c r="FM51" s="369">
        <f t="shared" ref="FM51" si="107">+(FK51*$C51)+FK51</f>
        <v>0</v>
      </c>
      <c r="FN51" s="363"/>
      <c r="FO51" s="369">
        <f t="shared" ref="FO51" si="108">+(FM51*$C51)+FM51</f>
        <v>0</v>
      </c>
      <c r="FP51" s="363"/>
      <c r="FQ51" s="369">
        <f t="shared" ref="FQ51" si="109">+(FO51*$C51)+FO51</f>
        <v>0</v>
      </c>
      <c r="FR51" s="363"/>
      <c r="FS51" s="369">
        <f t="shared" ref="FS51" si="110">+(FQ51*$C51)+FQ51</f>
        <v>0</v>
      </c>
      <c r="FT51" s="363"/>
      <c r="FU51" s="369">
        <f t="shared" ref="FU51" si="111">+(FS51*$C51)+FS51</f>
        <v>0</v>
      </c>
      <c r="FV51" s="363"/>
      <c r="FW51" s="369">
        <f t="shared" ref="FW51" si="112">+(FU51*$C51)+FU51</f>
        <v>0</v>
      </c>
      <c r="FX51" s="363"/>
      <c r="FY51" s="369">
        <f t="shared" ref="FY51" si="113">+(FW51*$C51)+FW51</f>
        <v>0</v>
      </c>
      <c r="FZ51" s="363"/>
      <c r="GA51" s="369">
        <f t="shared" ref="GA51" si="114">+(FY51*$C51)+FY51</f>
        <v>0</v>
      </c>
      <c r="GB51" s="363"/>
      <c r="GC51" s="369">
        <f t="shared" ref="GC51" si="115">+(GA51*$C51)+GA51</f>
        <v>0</v>
      </c>
      <c r="GD51" s="363"/>
      <c r="GE51" s="369">
        <f t="shared" ref="GE51" si="116">+(GC51*$C51)+GC51</f>
        <v>0</v>
      </c>
      <c r="GF51" s="363"/>
      <c r="GG51" s="369">
        <f t="shared" ref="GG51" si="117">+(GE51*$C51)+GE51</f>
        <v>0</v>
      </c>
      <c r="GH51" s="363"/>
      <c r="GI51" s="369">
        <f t="shared" ref="GI51" si="118">+(GG51*$C51)+GG51</f>
        <v>0</v>
      </c>
      <c r="GJ51" s="363"/>
      <c r="GK51" s="369">
        <f t="shared" ref="GK51" si="119">+(GI51*$C51)+GI51</f>
        <v>0</v>
      </c>
      <c r="GL51" s="363"/>
      <c r="GM51" s="369">
        <f t="shared" ref="GM51" si="120">+(GK51*$C51)+GK51</f>
        <v>0</v>
      </c>
      <c r="GN51" s="363"/>
      <c r="GO51" s="369">
        <f t="shared" ref="GO51" si="121">+(GM51*$C51)+GM51</f>
        <v>0</v>
      </c>
      <c r="GP51" s="363"/>
      <c r="GQ51" s="369">
        <f t="shared" ref="GQ51" si="122">+(GO51*$C51)+GO51</f>
        <v>0</v>
      </c>
      <c r="GR51" s="363"/>
      <c r="GS51" s="369">
        <f t="shared" ref="GS51" si="123">+(GQ51*$C51)+GQ51</f>
        <v>0</v>
      </c>
      <c r="GT51" s="363"/>
      <c r="GU51" s="369">
        <f t="shared" ref="GU51" si="124">+(GS51*$C51)+GS51</f>
        <v>0</v>
      </c>
      <c r="GV51" s="363"/>
      <c r="GW51" s="369">
        <f t="shared" ref="GW51" si="125">+(GU51*$C51)+GU51</f>
        <v>0</v>
      </c>
      <c r="GX51" s="363"/>
      <c r="GY51" s="369">
        <f t="shared" ref="GY51" si="126">+(GW51*$C51)+GW51</f>
        <v>0</v>
      </c>
      <c r="GZ51" s="363"/>
      <c r="HA51" s="369">
        <f t="shared" ref="HA51" si="127">+(GY51*$C51)+GY51</f>
        <v>0</v>
      </c>
      <c r="HB51" s="363"/>
      <c r="HC51" s="369">
        <f t="shared" ref="HC51" si="128">+(HA51*$C51)+HA51</f>
        <v>0</v>
      </c>
      <c r="HD51" s="363"/>
      <c r="HE51" s="369">
        <f t="shared" ref="HE51" si="129">+(HC51*$C51)+HC51</f>
        <v>0</v>
      </c>
      <c r="HF51" s="363"/>
      <c r="HG51" s="369">
        <f t="shared" ref="HG51" si="130">+(HE51*$C51)+HE51</f>
        <v>0</v>
      </c>
      <c r="HH51" s="363"/>
      <c r="HI51" s="369">
        <f t="shared" ref="HI51" si="131">+(HG51*$C51)+HG51</f>
        <v>0</v>
      </c>
      <c r="HJ51" s="363"/>
      <c r="HK51" s="369">
        <f t="shared" ref="HK51" si="132">+(HI51*$C51)+HI51</f>
        <v>0</v>
      </c>
      <c r="HL51" s="363"/>
      <c r="HM51" s="369">
        <f t="shared" ref="HM51" si="133">+(HK51*$C51)+HK51</f>
        <v>0</v>
      </c>
      <c r="HN51" s="363"/>
      <c r="HO51" s="369">
        <f t="shared" ref="HO51" si="134">+(HM51*$C51)+HM51</f>
        <v>0</v>
      </c>
      <c r="HP51" s="363"/>
      <c r="HQ51" s="369">
        <f t="shared" ref="HQ51" si="135">+(HO51*$C51)+HO51</f>
        <v>0</v>
      </c>
      <c r="HR51" s="363"/>
      <c r="HS51" s="369">
        <f t="shared" ref="HS51" si="136">+(HQ51*$C51)+HQ51</f>
        <v>0</v>
      </c>
      <c r="HT51" s="363"/>
      <c r="HU51" s="369">
        <f t="shared" ref="HU51" si="137">+(HS51*$C51)+HS51</f>
        <v>0</v>
      </c>
      <c r="HV51" s="363"/>
      <c r="HW51" s="369">
        <f t="shared" ref="HW51" si="138">+(HU51*$C51)+HU51</f>
        <v>0</v>
      </c>
      <c r="HX51" s="363"/>
      <c r="HY51" s="369">
        <f t="shared" ref="HY51" si="139">+(HW51*$C51)+HW51</f>
        <v>0</v>
      </c>
      <c r="HZ51" s="363"/>
      <c r="IA51" s="369">
        <f t="shared" ref="IA51" si="140">+(HY51*$C51)+HY51</f>
        <v>0</v>
      </c>
      <c r="IB51" s="363"/>
      <c r="IC51" s="369">
        <f t="shared" ref="IC51" si="141">+(IA51*$C51)+IA51</f>
        <v>0</v>
      </c>
      <c r="ID51" s="363"/>
      <c r="IE51" s="369">
        <f t="shared" ref="IE51" si="142">+(IC51*$C51)+IC51</f>
        <v>0</v>
      </c>
      <c r="IF51" s="363"/>
      <c r="IG51" s="369">
        <f t="shared" ref="IG51" si="143">+(IE51*$C51)+IE51</f>
        <v>0</v>
      </c>
      <c r="IH51" s="363"/>
      <c r="II51" s="369">
        <f t="shared" ref="II51" si="144">+(IG51*$C51)+IG51</f>
        <v>0</v>
      </c>
      <c r="IJ51" s="363"/>
      <c r="IK51" s="369">
        <f t="shared" ref="IK51" si="145">+(II51*$C51)+II51</f>
        <v>0</v>
      </c>
      <c r="IL51" s="363"/>
      <c r="IM51" s="369">
        <f t="shared" ref="IM51" si="146">+(IK51*$C51)+IK51</f>
        <v>0</v>
      </c>
      <c r="IN51" s="363"/>
      <c r="IO51" s="369">
        <f t="shared" ref="IO51" si="147">+(IM51*$C51)+IM51</f>
        <v>0</v>
      </c>
      <c r="IP51" s="363"/>
      <c r="IQ51" s="369">
        <f t="shared" ref="IQ51" si="148">+(IO51*$C51)+IO51</f>
        <v>0</v>
      </c>
      <c r="IR51" s="363"/>
      <c r="IS51" s="369">
        <f t="shared" ref="IS51" si="149">+(IQ51*$C51)+IQ51</f>
        <v>0</v>
      </c>
      <c r="IT51" s="363"/>
      <c r="IU51" s="369">
        <f t="shared" ref="IU51" si="150">+(IS51*$C51)+IS51</f>
        <v>0</v>
      </c>
      <c r="IV51" s="363"/>
      <c r="IW51" s="369">
        <f t="shared" ref="IW51" si="151">+(IU51*$C51)+IU51</f>
        <v>0</v>
      </c>
      <c r="IX51" s="363"/>
      <c r="IY51" s="369">
        <f t="shared" ref="IY51" si="152">+(IW51*$C51)+IW51</f>
        <v>0</v>
      </c>
      <c r="IZ51" s="363"/>
      <c r="JA51" s="369">
        <f t="shared" ref="JA51" si="153">+(IY51*$C51)+IY51</f>
        <v>0</v>
      </c>
      <c r="JB51" s="363"/>
      <c r="JC51" s="369">
        <f t="shared" ref="JC51" si="154">+(JA51*$C51)+JA51</f>
        <v>0</v>
      </c>
      <c r="JD51" s="363"/>
      <c r="JE51" s="369">
        <f t="shared" ref="JE51" si="155">+(JC51*$C51)+JC51</f>
        <v>0</v>
      </c>
      <c r="JF51" s="363"/>
      <c r="JG51" s="369">
        <f t="shared" ref="JG51" si="156">+(JE51*$C51)+JE51</f>
        <v>0</v>
      </c>
      <c r="JH51" s="363"/>
      <c r="JI51" s="369">
        <f t="shared" ref="JI51" si="157">+(JG51*$C51)+JG51</f>
        <v>0</v>
      </c>
      <c r="JJ51" s="363"/>
      <c r="JK51" s="369">
        <f t="shared" ref="JK51" si="158">+(JI51*$C51)+JI51</f>
        <v>0</v>
      </c>
      <c r="JL51" s="363"/>
      <c r="JM51" s="369">
        <f t="shared" ref="JM51" si="159">+(JK51*$C51)+JK51</f>
        <v>0</v>
      </c>
      <c r="JN51" s="363"/>
      <c r="JO51" s="369">
        <f t="shared" ref="JO51" si="160">+(JM51*$C51)+JM51</f>
        <v>0</v>
      </c>
      <c r="JP51" s="363"/>
      <c r="JQ51" s="369">
        <f t="shared" ref="JQ51" si="161">+(JO51*$C51)+JO51</f>
        <v>0</v>
      </c>
      <c r="JR51" s="363"/>
      <c r="JS51" s="369">
        <f t="shared" ref="JS51" si="162">+(JQ51*$C51)+JQ51</f>
        <v>0</v>
      </c>
      <c r="JT51" s="363"/>
      <c r="JU51" s="369">
        <f t="shared" ref="JU51" si="163">+(JS51*$C51)+JS51</f>
        <v>0</v>
      </c>
      <c r="JV51" s="363"/>
      <c r="JW51" s="369">
        <f t="shared" ref="JW51" si="164">+(JU51*$C51)+JU51</f>
        <v>0</v>
      </c>
      <c r="JX51" s="363"/>
      <c r="JY51" s="369">
        <f t="shared" ref="JY51" si="165">+(JW51*$C51)+JW51</f>
        <v>0</v>
      </c>
      <c r="JZ51" s="363"/>
      <c r="KA51" s="369">
        <f t="shared" ref="KA51" si="166">+(JY51*$C51)+JY51</f>
        <v>0</v>
      </c>
      <c r="KB51" s="363"/>
      <c r="KC51" s="369">
        <f t="shared" ref="KC51" si="167">+(KA51*$C51)+KA51</f>
        <v>0</v>
      </c>
      <c r="KD51" s="363"/>
      <c r="KE51" s="369">
        <f t="shared" ref="KE51" si="168">+(KC51*$C51)+KC51</f>
        <v>0</v>
      </c>
      <c r="KF51" s="363"/>
      <c r="KG51" s="369">
        <f t="shared" ref="KG51" si="169">+(KE51*$C51)+KE51</f>
        <v>0</v>
      </c>
      <c r="KH51" s="363"/>
      <c r="KI51" s="369">
        <f t="shared" ref="KI51" si="170">+(KG51*$C51)+KG51</f>
        <v>0</v>
      </c>
      <c r="KJ51" s="363"/>
      <c r="KK51" s="369">
        <f t="shared" ref="KK51" si="171">+(KI51*$C51)+KI51</f>
        <v>0</v>
      </c>
      <c r="KL51" s="363"/>
      <c r="KM51" s="369">
        <f t="shared" ref="KM51" si="172">+(KK51*$C51)+KK51</f>
        <v>0</v>
      </c>
      <c r="KN51" s="363"/>
      <c r="KO51" s="369">
        <f t="shared" ref="KO51" si="173">+(KM51*$C51)+KM51</f>
        <v>0</v>
      </c>
      <c r="KP51" s="363"/>
      <c r="KQ51" s="369">
        <f t="shared" ref="KQ51" si="174">+(KO51*$C51)+KO51</f>
        <v>0</v>
      </c>
      <c r="KR51" s="363"/>
      <c r="KS51" s="369">
        <f t="shared" ref="KS51" si="175">+(KQ51*$C51)+KQ51</f>
        <v>0</v>
      </c>
      <c r="KT51" s="363"/>
      <c r="KU51" s="369">
        <f t="shared" ref="KU51" si="176">+(KS51*$C51)+KS51</f>
        <v>0</v>
      </c>
      <c r="KV51" s="363"/>
      <c r="KW51" s="369">
        <f t="shared" ref="KW51" si="177">+(KU51*$C51)+KU51</f>
        <v>0</v>
      </c>
      <c r="KX51" s="363"/>
      <c r="KY51" s="369">
        <f t="shared" ref="KY51" si="178">+(KW51*$C51)+KW51</f>
        <v>0</v>
      </c>
      <c r="KZ51" s="363"/>
      <c r="LA51" s="369">
        <f t="shared" ref="LA51" si="179">+(KY51*$C51)+KY51</f>
        <v>0</v>
      </c>
      <c r="LB51" s="363"/>
      <c r="LC51" s="369">
        <f t="shared" ref="LC51" si="180">+(LA51*$C51)+LA51</f>
        <v>0</v>
      </c>
      <c r="LD51" s="363"/>
      <c r="LE51" s="369">
        <f t="shared" ref="LE51" si="181">+(LC51*$C51)+LC51</f>
        <v>0</v>
      </c>
      <c r="LF51" s="363"/>
      <c r="LG51" s="369">
        <f t="shared" ref="LG51" si="182">+(LE51*$C51)+LE51</f>
        <v>0</v>
      </c>
      <c r="LH51" s="363"/>
      <c r="LI51" s="369">
        <f t="shared" ref="LI51" si="183">+(LG51*$C51)+LG51</f>
        <v>0</v>
      </c>
      <c r="LJ51" s="363"/>
      <c r="LK51" s="369">
        <f t="shared" ref="LK51" si="184">+(LI51*$C51)+LI51</f>
        <v>0</v>
      </c>
      <c r="LL51" s="363"/>
      <c r="LM51" s="369">
        <f t="shared" ref="LM51" si="185">+(LK51*$C51)+LK51</f>
        <v>0</v>
      </c>
      <c r="LN51" s="363"/>
      <c r="LO51" s="369">
        <f t="shared" ref="LO51" si="186">+(LM51*$C51)+LM51</f>
        <v>0</v>
      </c>
      <c r="LP51" s="363"/>
      <c r="LQ51" s="369">
        <f t="shared" ref="LQ51" si="187">+(LO51*$C51)+LO51</f>
        <v>0</v>
      </c>
      <c r="LR51" s="363"/>
      <c r="LS51" s="369">
        <f t="shared" ref="LS51" si="188">+(LQ51*$C51)+LQ51</f>
        <v>0</v>
      </c>
      <c r="LT51" s="363"/>
      <c r="LU51" s="369">
        <f t="shared" ref="LU51" si="189">+(LS51*$C51)+LS51</f>
        <v>0</v>
      </c>
      <c r="LV51" s="363"/>
      <c r="LW51" s="369">
        <f t="shared" ref="LW51" si="190">+(LU51*$C51)+LU51</f>
        <v>0</v>
      </c>
      <c r="LX51" s="363"/>
      <c r="LY51" s="369">
        <f t="shared" ref="LY51" si="191">+(LW51*$C51)+LW51</f>
        <v>0</v>
      </c>
      <c r="LZ51" s="363"/>
      <c r="MA51" s="369">
        <f t="shared" ref="MA51" si="192">+(LY51*$C51)+LY51</f>
        <v>0</v>
      </c>
      <c r="MB51" s="363"/>
      <c r="MC51" s="369">
        <f t="shared" ref="MC51" si="193">+(MA51*$C51)+MA51</f>
        <v>0</v>
      </c>
      <c r="MD51" s="363"/>
      <c r="ME51" s="369">
        <f t="shared" ref="ME51" si="194">+(MC51*$C51)+MC51</f>
        <v>0</v>
      </c>
      <c r="MF51" s="363"/>
      <c r="MG51" s="369">
        <f t="shared" ref="MG51" si="195">+(ME51*$C51)+ME51</f>
        <v>0</v>
      </c>
      <c r="MH51" s="363"/>
      <c r="MI51" s="369">
        <f t="shared" ref="MI51" si="196">+(MG51*$C51)+MG51</f>
        <v>0</v>
      </c>
      <c r="MJ51" s="363"/>
      <c r="MK51" s="369">
        <f t="shared" ref="MK51" si="197">+(MI51*$C51)+MI51</f>
        <v>0</v>
      </c>
      <c r="ML51" s="363"/>
      <c r="MM51" s="369">
        <f t="shared" ref="MM51" si="198">+(MK51*$C51)+MK51</f>
        <v>0</v>
      </c>
      <c r="MN51" s="363"/>
      <c r="MO51" s="369">
        <f t="shared" ref="MO51" si="199">+(MM51*$C51)+MM51</f>
        <v>0</v>
      </c>
      <c r="MP51" s="363"/>
      <c r="MQ51" s="369">
        <f t="shared" ref="MQ51" si="200">+(MO51*$C51)+MO51</f>
        <v>0</v>
      </c>
      <c r="MR51" s="363"/>
      <c r="MS51" s="369">
        <f t="shared" ref="MS51" si="201">+(MQ51*$C51)+MQ51</f>
        <v>0</v>
      </c>
      <c r="MT51" s="363"/>
      <c r="MU51" s="369">
        <f t="shared" ref="MU51" si="202">+(MS51*$C51)+MS51</f>
        <v>0</v>
      </c>
      <c r="MV51" s="363"/>
      <c r="MW51" s="369">
        <f t="shared" ref="MW51" si="203">+(MU51*$C51)+MU51</f>
        <v>0</v>
      </c>
      <c r="MX51" s="363"/>
      <c r="MY51" s="369">
        <f t="shared" ref="MY51" si="204">+(MW51*$C51)+MW51</f>
        <v>0</v>
      </c>
      <c r="MZ51" s="363"/>
      <c r="NA51" s="369">
        <f t="shared" ref="NA51" si="205">+(MY51*$C51)+MY51</f>
        <v>0</v>
      </c>
      <c r="NB51" s="363"/>
      <c r="NC51" s="369">
        <f t="shared" ref="NC51" si="206">+(NA51*$C51)+NA51</f>
        <v>0</v>
      </c>
      <c r="ND51" s="363"/>
      <c r="NE51" s="369">
        <f t="shared" ref="NE51" si="207">+(NC51*$C51)+NC51</f>
        <v>0</v>
      </c>
      <c r="NF51" s="363"/>
      <c r="NG51" s="369">
        <f t="shared" ref="NG51" si="208">+(NE51*$C51)+NE51</f>
        <v>0</v>
      </c>
      <c r="NH51" s="363"/>
      <c r="NI51" s="369">
        <f t="shared" ref="NI51" si="209">+(NG51*$C51)+NG51</f>
        <v>0</v>
      </c>
      <c r="NJ51" s="363"/>
      <c r="NK51" s="369">
        <f t="shared" ref="NK51" si="210">+(NI51*$C51)+NI51</f>
        <v>0</v>
      </c>
      <c r="NL51" s="363"/>
      <c r="NM51" s="369">
        <f t="shared" ref="NM51" si="211">+(NK51*$C51)+NK51</f>
        <v>0</v>
      </c>
      <c r="NN51" s="363"/>
      <c r="NO51" s="369">
        <f t="shared" ref="NO51" si="212">+(NM51*$C51)+NM51</f>
        <v>0</v>
      </c>
      <c r="NP51" s="363"/>
      <c r="NQ51" s="369">
        <f t="shared" ref="NQ51" si="213">+(NO51*$C51)+NO51</f>
        <v>0</v>
      </c>
      <c r="NR51" s="363"/>
      <c r="NS51" s="369">
        <f t="shared" ref="NS51" si="214">+(NQ51*$C51)+NQ51</f>
        <v>0</v>
      </c>
      <c r="NT51" s="363"/>
      <c r="NU51" s="369">
        <f t="shared" ref="NU51" si="215">+(NS51*$C51)+NS51</f>
        <v>0</v>
      </c>
      <c r="NV51" s="363"/>
      <c r="NW51" s="369">
        <f t="shared" ref="NW51" si="216">+(NU51*$C51)+NU51</f>
        <v>0</v>
      </c>
      <c r="NX51" s="363"/>
      <c r="NY51" s="369">
        <f t="shared" ref="NY51" si="217">+(NW51*$C51)+NW51</f>
        <v>0</v>
      </c>
      <c r="NZ51" s="363"/>
      <c r="OA51" s="369">
        <f t="shared" ref="OA51" si="218">+(NY51*$C51)+NY51</f>
        <v>0</v>
      </c>
      <c r="OB51" s="363"/>
      <c r="OC51" s="369">
        <f t="shared" ref="OC51" si="219">+(OA51*$C51)+OA51</f>
        <v>0</v>
      </c>
      <c r="OD51" s="363"/>
      <c r="OE51" s="369">
        <f t="shared" ref="OE51" si="220">+(OC51*$C51)+OC51</f>
        <v>0</v>
      </c>
      <c r="OF51" s="363"/>
      <c r="OG51" s="369">
        <f t="shared" ref="OG51" si="221">+(OE51*$C51)+OE51</f>
        <v>0</v>
      </c>
      <c r="OH51" s="363"/>
      <c r="OI51" s="369">
        <f t="shared" ref="OI51" si="222">+(OG51*$C51)+OG51</f>
        <v>0</v>
      </c>
      <c r="OJ51" s="363"/>
      <c r="OK51" s="369">
        <f t="shared" ref="OK51" si="223">+(OI51*$C51)+OI51</f>
        <v>0</v>
      </c>
      <c r="OL51" s="363"/>
      <c r="OM51" s="369">
        <f t="shared" ref="OM51" si="224">+(OK51*$C51)+OK51</f>
        <v>0</v>
      </c>
      <c r="ON51" s="363"/>
      <c r="OO51" s="369">
        <f t="shared" ref="OO51" si="225">+(OM51*$C51)+OM51</f>
        <v>0</v>
      </c>
      <c r="OP51" s="363"/>
      <c r="OQ51" s="369">
        <f t="shared" ref="OQ51" si="226">+(OO51*$C51)+OO51</f>
        <v>0</v>
      </c>
      <c r="OR51" s="363"/>
      <c r="OS51" s="369">
        <f t="shared" ref="OS51" si="227">+(OQ51*$C51)+OQ51</f>
        <v>0</v>
      </c>
      <c r="OT51" s="363"/>
      <c r="OU51" s="369">
        <f t="shared" ref="OU51" si="228">+(OS51*$C51)+OS51</f>
        <v>0</v>
      </c>
      <c r="OV51" s="363"/>
      <c r="OW51" s="369">
        <f t="shared" ref="OW51" si="229">+(OU51*$C51)+OU51</f>
        <v>0</v>
      </c>
      <c r="OX51" s="363"/>
      <c r="OY51" s="369">
        <f t="shared" ref="OY51" si="230">+(OW51*$C51)+OW51</f>
        <v>0</v>
      </c>
      <c r="OZ51" s="363"/>
      <c r="PA51" s="369">
        <f t="shared" ref="PA51" si="231">+(OY51*$C51)+OY51</f>
        <v>0</v>
      </c>
      <c r="PB51" s="363"/>
      <c r="PC51" s="369">
        <f t="shared" ref="PC51" si="232">+(PA51*$C51)+PA51</f>
        <v>0</v>
      </c>
      <c r="PD51" s="363"/>
      <c r="PE51" s="369">
        <f t="shared" ref="PE51" si="233">+(PC51*$C51)+PC51</f>
        <v>0</v>
      </c>
      <c r="PF51" s="363"/>
      <c r="PG51" s="369">
        <f t="shared" ref="PG51" si="234">+(PE51*$C51)+PE51</f>
        <v>0</v>
      </c>
      <c r="PH51" s="363"/>
      <c r="PI51" s="369">
        <f t="shared" ref="PI51" si="235">+(PG51*$C51)+PG51</f>
        <v>0</v>
      </c>
      <c r="PJ51" s="363"/>
      <c r="PK51" s="369">
        <f t="shared" ref="PK51" si="236">+(PI51*$C51)+PI51</f>
        <v>0</v>
      </c>
      <c r="PL51" s="363"/>
      <c r="PM51" s="369">
        <f t="shared" ref="PM51" si="237">+(PK51*$C51)+PK51</f>
        <v>0</v>
      </c>
      <c r="PN51" s="363"/>
      <c r="PO51" s="369">
        <f t="shared" ref="PO51" si="238">+(PM51*$C51)+PM51</f>
        <v>0</v>
      </c>
      <c r="PP51" s="363"/>
      <c r="PQ51" s="369">
        <f t="shared" ref="PQ51" si="239">+(PO51*$C51)+PO51</f>
        <v>0</v>
      </c>
      <c r="PR51" s="363"/>
      <c r="PS51" s="369">
        <f t="shared" ref="PS51" si="240">+(PQ51*$C51)+PQ51</f>
        <v>0</v>
      </c>
      <c r="PT51" s="363"/>
      <c r="PU51" s="369">
        <f t="shared" ref="PU51" si="241">+(PS51*$C51)+PS51</f>
        <v>0</v>
      </c>
      <c r="PV51" s="363"/>
      <c r="PW51" s="369">
        <f t="shared" ref="PW51" si="242">+(PU51*$C51)+PU51</f>
        <v>0</v>
      </c>
      <c r="PX51" s="363"/>
      <c r="PY51" s="369">
        <f t="shared" ref="PY51" si="243">+(PW51*$C51)+PW51</f>
        <v>0</v>
      </c>
      <c r="PZ51" s="363"/>
      <c r="QA51" s="369">
        <f t="shared" ref="QA51" si="244">+(PY51*$C51)+PY51</f>
        <v>0</v>
      </c>
      <c r="QB51" s="363"/>
      <c r="QC51" s="369">
        <f t="shared" ref="QC51" si="245">+(QA51*$C51)+QA51</f>
        <v>0</v>
      </c>
      <c r="QD51" s="363"/>
      <c r="QE51" s="369">
        <f t="shared" ref="QE51" si="246">+(QC51*$C51)+QC51</f>
        <v>0</v>
      </c>
      <c r="QF51" s="363"/>
      <c r="QG51" s="369">
        <f t="shared" ref="QG51" si="247">+(QE51*$C51)+QE51</f>
        <v>0</v>
      </c>
      <c r="QH51" s="363"/>
      <c r="QI51" s="369">
        <f t="shared" ref="QI51" si="248">+(QG51*$C51)+QG51</f>
        <v>0</v>
      </c>
      <c r="QJ51" s="363"/>
      <c r="QK51" s="369">
        <f t="shared" ref="QK51" si="249">+(QI51*$C51)+QI51</f>
        <v>0</v>
      </c>
      <c r="QL51" s="363"/>
      <c r="QM51" s="369">
        <f t="shared" ref="QM51" si="250">+(QK51*$C51)+QK51</f>
        <v>0</v>
      </c>
      <c r="QN51" s="363"/>
      <c r="QO51" s="369">
        <f t="shared" ref="QO51" si="251">+(QM51*$C51)+QM51</f>
        <v>0</v>
      </c>
      <c r="QP51" s="363"/>
      <c r="QQ51" s="369">
        <f t="shared" ref="QQ51" si="252">+(QO51*$C51)+QO51</f>
        <v>0</v>
      </c>
      <c r="QR51" s="363"/>
      <c r="QS51" s="369">
        <f t="shared" ref="QS51" si="253">+(QQ51*$C51)+QQ51</f>
        <v>0</v>
      </c>
      <c r="QT51" s="363"/>
      <c r="QU51" s="369">
        <f t="shared" ref="QU51" si="254">+(QS51*$C51)+QS51</f>
        <v>0</v>
      </c>
      <c r="QV51" s="363"/>
      <c r="QW51" s="369">
        <f t="shared" ref="QW51" si="255">+(QU51*$C51)+QU51</f>
        <v>0</v>
      </c>
      <c r="QX51" s="363"/>
      <c r="QY51" s="369">
        <f t="shared" ref="QY51" si="256">+(QW51*$C51)+QW51</f>
        <v>0</v>
      </c>
      <c r="QZ51" s="363"/>
      <c r="RA51" s="369">
        <f t="shared" ref="RA51" si="257">+(QY51*$C51)+QY51</f>
        <v>0</v>
      </c>
      <c r="RB51" s="363"/>
      <c r="RC51" s="369">
        <f t="shared" ref="RC51" si="258">+(RA51*$C51)+RA51</f>
        <v>0</v>
      </c>
      <c r="RD51" s="363"/>
      <c r="RE51" s="369">
        <f t="shared" ref="RE51" si="259">+(RC51*$C51)+RC51</f>
        <v>0</v>
      </c>
      <c r="RF51" s="363"/>
      <c r="RG51" s="369">
        <f t="shared" ref="RG51" si="260">+(RE51*$C51)+RE51</f>
        <v>0</v>
      </c>
      <c r="RH51" s="363"/>
      <c r="RI51" s="369">
        <f t="shared" ref="RI51" si="261">+(RG51*$C51)+RG51</f>
        <v>0</v>
      </c>
      <c r="RJ51" s="363"/>
      <c r="RK51" s="369">
        <f t="shared" ref="RK51" si="262">+(RI51*$C51)+RI51</f>
        <v>0</v>
      </c>
      <c r="RL51" s="363"/>
      <c r="RM51" s="369">
        <f t="shared" ref="RM51" si="263">+(RK51*$C51)+RK51</f>
        <v>0</v>
      </c>
      <c r="RN51" s="363"/>
      <c r="RO51" s="369">
        <f t="shared" ref="RO51" si="264">+(RM51*$C51)+RM51</f>
        <v>0</v>
      </c>
      <c r="RP51" s="363"/>
      <c r="RQ51" s="369">
        <f t="shared" ref="RQ51" si="265">+(RO51*$C51)+RO51</f>
        <v>0</v>
      </c>
      <c r="RR51" s="363"/>
      <c r="RS51" s="369">
        <f t="shared" ref="RS51" si="266">+(RQ51*$C51)+RQ51</f>
        <v>0</v>
      </c>
      <c r="RT51" s="363"/>
      <c r="RU51" s="369">
        <f t="shared" ref="RU51" si="267">+(RS51*$C51)+RS51</f>
        <v>0</v>
      </c>
      <c r="RV51" s="363"/>
      <c r="RW51" s="369">
        <f t="shared" ref="RW51" si="268">+(RU51*$C51)+RU51</f>
        <v>0</v>
      </c>
      <c r="RX51" s="363"/>
      <c r="RY51" s="369">
        <f t="shared" ref="RY51" si="269">+(RW51*$C51)+RW51</f>
        <v>0</v>
      </c>
      <c r="RZ51" s="363"/>
      <c r="SA51" s="369">
        <f t="shared" ref="SA51" si="270">+(RY51*$C51)+RY51</f>
        <v>0</v>
      </c>
      <c r="SB51" s="363"/>
      <c r="SC51" s="369">
        <f t="shared" ref="SC51" si="271">+(SA51*$C51)+SA51</f>
        <v>0</v>
      </c>
      <c r="SD51" s="363"/>
      <c r="SE51" s="369">
        <f t="shared" ref="SE51" si="272">+(SC51*$C51)+SC51</f>
        <v>0</v>
      </c>
      <c r="SF51" s="363"/>
      <c r="SG51" s="369">
        <f t="shared" ref="SG51" si="273">+(SE51*$C51)+SE51</f>
        <v>0</v>
      </c>
      <c r="SH51" s="363"/>
      <c r="SI51" s="369">
        <f t="shared" ref="SI51" si="274">+(SG51*$C51)+SG51</f>
        <v>0</v>
      </c>
      <c r="SJ51" s="363"/>
      <c r="SK51" s="369">
        <f t="shared" ref="SK51" si="275">+(SI51*$C51)+SI51</f>
        <v>0</v>
      </c>
      <c r="SL51" s="363"/>
      <c r="SM51" s="369">
        <f t="shared" ref="SM51" si="276">+(SK51*$C51)+SK51</f>
        <v>0</v>
      </c>
      <c r="SN51" s="363"/>
      <c r="SO51" s="369">
        <f t="shared" ref="SO51" si="277">+(SM51*$C51)+SM51</f>
        <v>0</v>
      </c>
      <c r="SP51" s="363"/>
      <c r="SQ51" s="369">
        <f t="shared" ref="SQ51" si="278">+(SO51*$C51)+SO51</f>
        <v>0</v>
      </c>
      <c r="SR51" s="363"/>
      <c r="SS51" s="369">
        <f t="shared" ref="SS51" si="279">+(SQ51*$C51)+SQ51</f>
        <v>0</v>
      </c>
      <c r="ST51" s="363"/>
      <c r="SU51" s="369">
        <f t="shared" ref="SU51" si="280">+(SS51*$C51)+SS51</f>
        <v>0</v>
      </c>
      <c r="SV51" s="363"/>
      <c r="SW51" s="369">
        <f t="shared" ref="SW51" si="281">+(SU51*$C51)+SU51</f>
        <v>0</v>
      </c>
      <c r="SX51" s="363"/>
      <c r="SY51" s="369">
        <f t="shared" ref="SY51" si="282">+(SW51*$C51)+SW51</f>
        <v>0</v>
      </c>
      <c r="SZ51" s="363"/>
      <c r="TA51" s="369">
        <f t="shared" ref="TA51" si="283">+(SY51*$C51)+SY51</f>
        <v>0</v>
      </c>
      <c r="TB51" s="363"/>
      <c r="TC51" s="369">
        <f t="shared" ref="TC51" si="284">+(TA51*$C51)+TA51</f>
        <v>0</v>
      </c>
      <c r="TD51" s="363"/>
      <c r="TE51" s="369">
        <f t="shared" ref="TE51" si="285">+(TC51*$C51)+TC51</f>
        <v>0</v>
      </c>
      <c r="TF51" s="363"/>
      <c r="TG51" s="369">
        <f t="shared" ref="TG51" si="286">+(TE51*$C51)+TE51</f>
        <v>0</v>
      </c>
      <c r="TH51" s="363"/>
      <c r="TI51" s="369">
        <f t="shared" ref="TI51" si="287">+(TG51*$C51)+TG51</f>
        <v>0</v>
      </c>
      <c r="TJ51" s="363"/>
      <c r="TK51" s="369">
        <f t="shared" ref="TK51" si="288">+(TI51*$C51)+TI51</f>
        <v>0</v>
      </c>
      <c r="TL51" s="363"/>
      <c r="TM51" s="369">
        <f t="shared" ref="TM51" si="289">+(TK51*$C51)+TK51</f>
        <v>0</v>
      </c>
      <c r="TN51" s="363"/>
      <c r="TO51" s="369">
        <f t="shared" ref="TO51" si="290">+(TM51*$C51)+TM51</f>
        <v>0</v>
      </c>
      <c r="TP51" s="363"/>
      <c r="TQ51" s="369">
        <f t="shared" ref="TQ51" si="291">+(TO51*$C51)+TO51</f>
        <v>0</v>
      </c>
      <c r="TR51" s="363"/>
      <c r="TS51" s="369">
        <f t="shared" ref="TS51" si="292">+(TQ51*$C51)+TQ51</f>
        <v>0</v>
      </c>
      <c r="TT51" s="363"/>
      <c r="TU51" s="369">
        <f t="shared" ref="TU51" si="293">+(TS51*$C51)+TS51</f>
        <v>0</v>
      </c>
      <c r="TV51" s="363"/>
      <c r="TW51" s="369">
        <f t="shared" ref="TW51" si="294">+(TU51*$C51)+TU51</f>
        <v>0</v>
      </c>
      <c r="TX51" s="363"/>
      <c r="TY51" s="369">
        <f t="shared" ref="TY51" si="295">+(TW51*$C51)+TW51</f>
        <v>0</v>
      </c>
      <c r="TZ51" s="363"/>
      <c r="UA51" s="369">
        <f t="shared" ref="UA51" si="296">+(TY51*$C51)+TY51</f>
        <v>0</v>
      </c>
      <c r="UB51" s="363"/>
      <c r="UC51" s="369">
        <f t="shared" ref="UC51" si="297">+(UA51*$C51)+UA51</f>
        <v>0</v>
      </c>
      <c r="UD51" s="363"/>
      <c r="UE51" s="369">
        <f t="shared" ref="UE51" si="298">+(UC51*$C51)+UC51</f>
        <v>0</v>
      </c>
      <c r="UF51" s="363"/>
      <c r="UG51" s="369">
        <f t="shared" ref="UG51" si="299">+(UE51*$C51)+UE51</f>
        <v>0</v>
      </c>
      <c r="UH51" s="363"/>
      <c r="UI51" s="369">
        <f t="shared" ref="UI51" si="300">+(UG51*$C51)+UG51</f>
        <v>0</v>
      </c>
      <c r="UJ51" s="363"/>
      <c r="UK51" s="369">
        <f t="shared" ref="UK51" si="301">+(UI51*$C51)+UI51</f>
        <v>0</v>
      </c>
      <c r="UL51" s="363"/>
      <c r="UM51" s="369">
        <f t="shared" ref="UM51" si="302">+(UK51*$C51)+UK51</f>
        <v>0</v>
      </c>
      <c r="UN51" s="363"/>
      <c r="UO51" s="369">
        <f t="shared" ref="UO51" si="303">+(UM51*$C51)+UM51</f>
        <v>0</v>
      </c>
      <c r="UP51" s="363"/>
      <c r="UQ51" s="369">
        <f t="shared" ref="UQ51" si="304">+(UO51*$C51)+UO51</f>
        <v>0</v>
      </c>
      <c r="UR51" s="363"/>
      <c r="US51" s="369">
        <f t="shared" ref="US51" si="305">+(UQ51*$C51)+UQ51</f>
        <v>0</v>
      </c>
      <c r="UT51" s="363"/>
      <c r="UU51" s="369">
        <f t="shared" ref="UU51" si="306">+(US51*$C51)+US51</f>
        <v>0</v>
      </c>
      <c r="UV51" s="363"/>
      <c r="UW51" s="369">
        <f t="shared" ref="UW51" si="307">+(UU51*$C51)+UU51</f>
        <v>0</v>
      </c>
      <c r="UX51" s="363"/>
      <c r="UY51" s="369">
        <f t="shared" ref="UY51" si="308">+(UW51*$C51)+UW51</f>
        <v>0</v>
      </c>
      <c r="UZ51" s="363"/>
      <c r="VA51" s="369">
        <f t="shared" ref="VA51" si="309">+(UY51*$C51)+UY51</f>
        <v>0</v>
      </c>
      <c r="VB51" s="363"/>
      <c r="VC51" s="369">
        <f t="shared" ref="VC51" si="310">+(VA51*$C51)+VA51</f>
        <v>0</v>
      </c>
      <c r="VD51" s="363"/>
      <c r="VE51" s="369">
        <f t="shared" ref="VE51" si="311">+(VC51*$C51)+VC51</f>
        <v>0</v>
      </c>
      <c r="VF51" s="363"/>
      <c r="VG51" s="369">
        <f t="shared" ref="VG51" si="312">+(VE51*$C51)+VE51</f>
        <v>0</v>
      </c>
      <c r="VH51" s="363"/>
      <c r="VI51" s="369">
        <f t="shared" ref="VI51" si="313">+(VG51*$C51)+VG51</f>
        <v>0</v>
      </c>
      <c r="VJ51" s="363"/>
      <c r="VK51" s="369">
        <f t="shared" ref="VK51" si="314">+(VI51*$C51)+VI51</f>
        <v>0</v>
      </c>
      <c r="VL51" s="363"/>
      <c r="VM51" s="369">
        <f t="shared" ref="VM51" si="315">+(VK51*$C51)+VK51</f>
        <v>0</v>
      </c>
      <c r="VN51" s="363"/>
      <c r="VO51" s="369">
        <f t="shared" ref="VO51" si="316">+(VM51*$C51)+VM51</f>
        <v>0</v>
      </c>
      <c r="VP51" s="363"/>
      <c r="VQ51" s="369">
        <f t="shared" ref="VQ51" si="317">+(VO51*$C51)+VO51</f>
        <v>0</v>
      </c>
      <c r="VR51" s="363"/>
      <c r="VS51" s="369">
        <f t="shared" ref="VS51" si="318">+(VQ51*$C51)+VQ51</f>
        <v>0</v>
      </c>
      <c r="VT51" s="363"/>
      <c r="VU51" s="369">
        <f t="shared" ref="VU51" si="319">+(VS51*$C51)+VS51</f>
        <v>0</v>
      </c>
      <c r="VV51" s="363"/>
      <c r="VW51" s="369">
        <f t="shared" ref="VW51" si="320">+(VU51*$C51)+VU51</f>
        <v>0</v>
      </c>
      <c r="VX51" s="363"/>
      <c r="VY51" s="369">
        <f t="shared" ref="VY51" si="321">+(VW51*$C51)+VW51</f>
        <v>0</v>
      </c>
      <c r="VZ51" s="363"/>
      <c r="WA51" s="369">
        <f t="shared" ref="WA51" si="322">+(VY51*$C51)+VY51</f>
        <v>0</v>
      </c>
      <c r="WB51" s="363"/>
      <c r="WC51" s="369">
        <f t="shared" ref="WC51" si="323">+(WA51*$C51)+WA51</f>
        <v>0</v>
      </c>
      <c r="WD51" s="363"/>
      <c r="WE51" s="369">
        <f t="shared" ref="WE51" si="324">+(WC51*$C51)+WC51</f>
        <v>0</v>
      </c>
      <c r="WF51" s="363"/>
      <c r="WG51" s="369">
        <f t="shared" ref="WG51" si="325">+(WE51*$C51)+WE51</f>
        <v>0</v>
      </c>
      <c r="WH51" s="363"/>
      <c r="WI51" s="369">
        <f t="shared" ref="WI51" si="326">+(WG51*$C51)+WG51</f>
        <v>0</v>
      </c>
      <c r="WJ51" s="363"/>
      <c r="WK51" s="369">
        <f t="shared" ref="WK51" si="327">+(WI51*$C51)+WI51</f>
        <v>0</v>
      </c>
      <c r="WL51" s="363"/>
      <c r="WM51" s="369">
        <f t="shared" ref="WM51" si="328">+(WK51*$C51)+WK51</f>
        <v>0</v>
      </c>
      <c r="WN51" s="363"/>
      <c r="WO51" s="369">
        <f t="shared" ref="WO51" si="329">+(WM51*$C51)+WM51</f>
        <v>0</v>
      </c>
      <c r="WP51" s="363"/>
      <c r="WQ51" s="369">
        <f t="shared" ref="WQ51" si="330">+(WO51*$C51)+WO51</f>
        <v>0</v>
      </c>
      <c r="WR51" s="363"/>
      <c r="WS51" s="369">
        <f t="shared" ref="WS51" si="331">+(WQ51*$C51)+WQ51</f>
        <v>0</v>
      </c>
      <c r="WT51" s="363"/>
      <c r="WU51" s="369">
        <f t="shared" ref="WU51" si="332">+(WS51*$C51)+WS51</f>
        <v>0</v>
      </c>
      <c r="WV51" s="363"/>
      <c r="WW51" s="369">
        <f t="shared" ref="WW51" si="333">+(WU51*$C51)+WU51</f>
        <v>0</v>
      </c>
      <c r="WX51" s="363"/>
      <c r="WY51" s="369">
        <f t="shared" ref="WY51" si="334">+(WW51*$C51)+WW51</f>
        <v>0</v>
      </c>
      <c r="WZ51" s="363"/>
      <c r="XA51" s="369">
        <f t="shared" ref="XA51" si="335">+(WY51*$C51)+WY51</f>
        <v>0</v>
      </c>
      <c r="XB51" s="363"/>
      <c r="XC51" s="369">
        <f t="shared" ref="XC51" si="336">+(XA51*$C51)+XA51</f>
        <v>0</v>
      </c>
      <c r="XD51" s="363"/>
      <c r="XE51" s="369">
        <f t="shared" ref="XE51" si="337">+(XC51*$C51)+XC51</f>
        <v>0</v>
      </c>
      <c r="XF51" s="363"/>
      <c r="XG51" s="369">
        <f t="shared" ref="XG51" si="338">+(XE51*$C51)+XE51</f>
        <v>0</v>
      </c>
      <c r="XH51" s="363"/>
      <c r="XI51" s="369">
        <f t="shared" ref="XI51" si="339">+(XG51*$C51)+XG51</f>
        <v>0</v>
      </c>
      <c r="XJ51" s="363"/>
      <c r="XK51" s="369">
        <f t="shared" ref="XK51" si="340">+(XI51*$C51)+XI51</f>
        <v>0</v>
      </c>
      <c r="XL51" s="363"/>
      <c r="XM51" s="369">
        <f t="shared" ref="XM51" si="341">+(XK51*$C51)+XK51</f>
        <v>0</v>
      </c>
      <c r="XN51" s="363"/>
      <c r="XO51" s="369">
        <f t="shared" ref="XO51" si="342">+(XM51*$C51)+XM51</f>
        <v>0</v>
      </c>
      <c r="XP51" s="363"/>
      <c r="XQ51" s="369">
        <f t="shared" ref="XQ51" si="343">+(XO51*$C51)+XO51</f>
        <v>0</v>
      </c>
      <c r="XR51" s="363"/>
      <c r="XS51" s="369">
        <f t="shared" ref="XS51" si="344">+(XQ51*$C51)+XQ51</f>
        <v>0</v>
      </c>
      <c r="XT51" s="363"/>
      <c r="XU51" s="369">
        <f t="shared" ref="XU51" si="345">+(XS51*$C51)+XS51</f>
        <v>0</v>
      </c>
      <c r="XV51" s="363"/>
      <c r="XW51" s="369">
        <f t="shared" ref="XW51" si="346">+(XU51*$C51)+XU51</f>
        <v>0</v>
      </c>
      <c r="XX51" s="363"/>
      <c r="XY51" s="369">
        <f t="shared" ref="XY51" si="347">+(XW51*$C51)+XW51</f>
        <v>0</v>
      </c>
      <c r="XZ51" s="363"/>
      <c r="YA51" s="369">
        <f t="shared" ref="YA51" si="348">+(XY51*$C51)+XY51</f>
        <v>0</v>
      </c>
      <c r="YB51" s="363"/>
      <c r="YC51" s="369">
        <f t="shared" ref="YC51" si="349">+(YA51*$C51)+YA51</f>
        <v>0</v>
      </c>
      <c r="YD51" s="363"/>
      <c r="YE51" s="369">
        <f t="shared" ref="YE51" si="350">+(YC51*$C51)+YC51</f>
        <v>0</v>
      </c>
      <c r="YF51" s="363"/>
      <c r="YG51" s="369">
        <f t="shared" ref="YG51" si="351">+(YE51*$C51)+YE51</f>
        <v>0</v>
      </c>
      <c r="YH51" s="363"/>
      <c r="YI51" s="369">
        <f t="shared" ref="YI51" si="352">+(YG51*$C51)+YG51</f>
        <v>0</v>
      </c>
      <c r="YJ51" s="363"/>
      <c r="YK51" s="369">
        <f t="shared" ref="YK51" si="353">+(YI51*$C51)+YI51</f>
        <v>0</v>
      </c>
      <c r="YL51" s="363"/>
      <c r="YM51" s="369">
        <f t="shared" ref="YM51" si="354">+(YK51*$C51)+YK51</f>
        <v>0</v>
      </c>
      <c r="YN51" s="363"/>
      <c r="YO51" s="369">
        <f t="shared" ref="YO51" si="355">+(YM51*$C51)+YM51</f>
        <v>0</v>
      </c>
      <c r="YP51" s="363"/>
      <c r="YQ51" s="369">
        <f t="shared" ref="YQ51" si="356">+(YO51*$C51)+YO51</f>
        <v>0</v>
      </c>
      <c r="YR51" s="363"/>
      <c r="YS51" s="369">
        <f t="shared" ref="YS51" si="357">+(YQ51*$C51)+YQ51</f>
        <v>0</v>
      </c>
      <c r="YT51" s="363"/>
      <c r="YU51" s="369">
        <f t="shared" ref="YU51" si="358">+(YS51*$C51)+YS51</f>
        <v>0</v>
      </c>
      <c r="YV51" s="363"/>
      <c r="YW51" s="369">
        <f t="shared" ref="YW51" si="359">+(YU51*$C51)+YU51</f>
        <v>0</v>
      </c>
      <c r="YX51" s="363"/>
      <c r="YY51" s="369">
        <f t="shared" ref="YY51" si="360">+(YW51*$C51)+YW51</f>
        <v>0</v>
      </c>
      <c r="YZ51" s="363"/>
      <c r="ZA51" s="369">
        <f t="shared" ref="ZA51" si="361">+(YY51*$C51)+YY51</f>
        <v>0</v>
      </c>
      <c r="ZB51" s="363"/>
      <c r="ZC51" s="369">
        <f t="shared" ref="ZC51" si="362">+(ZA51*$C51)+ZA51</f>
        <v>0</v>
      </c>
      <c r="ZD51" s="363"/>
      <c r="ZE51" s="369">
        <f t="shared" ref="ZE51" si="363">+(ZC51*$C51)+ZC51</f>
        <v>0</v>
      </c>
      <c r="ZF51" s="363"/>
      <c r="ZG51" s="369">
        <f t="shared" ref="ZG51" si="364">+(ZE51*$C51)+ZE51</f>
        <v>0</v>
      </c>
      <c r="ZH51" s="363"/>
      <c r="ZI51" s="369">
        <f t="shared" ref="ZI51" si="365">+(ZG51*$C51)+ZG51</f>
        <v>0</v>
      </c>
      <c r="ZJ51" s="363"/>
      <c r="ZK51" s="369">
        <f t="shared" ref="ZK51" si="366">+(ZI51*$C51)+ZI51</f>
        <v>0</v>
      </c>
      <c r="ZL51" s="363"/>
      <c r="ZM51" s="369">
        <f t="shared" ref="ZM51" si="367">+(ZK51*$C51)+ZK51</f>
        <v>0</v>
      </c>
      <c r="ZN51" s="363"/>
      <c r="ZO51" s="369">
        <f t="shared" ref="ZO51" si="368">+(ZM51*$C51)+ZM51</f>
        <v>0</v>
      </c>
      <c r="ZP51" s="363"/>
      <c r="ZQ51" s="369">
        <f t="shared" ref="ZQ51" si="369">+(ZO51*$C51)+ZO51</f>
        <v>0</v>
      </c>
      <c r="ZR51" s="363"/>
      <c r="ZS51" s="369">
        <f t="shared" ref="ZS51" si="370">+(ZQ51*$C51)+ZQ51</f>
        <v>0</v>
      </c>
      <c r="ZT51" s="363"/>
      <c r="ZU51" s="369">
        <f t="shared" ref="ZU51" si="371">+(ZS51*$C51)+ZS51</f>
        <v>0</v>
      </c>
      <c r="ZV51" s="363"/>
      <c r="ZW51" s="369">
        <f t="shared" ref="ZW51" si="372">+(ZU51*$C51)+ZU51</f>
        <v>0</v>
      </c>
      <c r="ZX51" s="363"/>
      <c r="ZY51" s="369">
        <f t="shared" ref="ZY51" si="373">+(ZW51*$C51)+ZW51</f>
        <v>0</v>
      </c>
      <c r="ZZ51" s="363"/>
      <c r="AAA51" s="369">
        <f t="shared" ref="AAA51" si="374">+(ZY51*$C51)+ZY51</f>
        <v>0</v>
      </c>
      <c r="AAB51" s="363"/>
      <c r="AAC51" s="369">
        <f t="shared" ref="AAC51" si="375">+(AAA51*$C51)+AAA51</f>
        <v>0</v>
      </c>
      <c r="AAD51" s="363"/>
      <c r="AAE51" s="369">
        <f t="shared" ref="AAE51" si="376">+(AAC51*$C51)+AAC51</f>
        <v>0</v>
      </c>
      <c r="AAF51" s="363"/>
      <c r="AAG51" s="369">
        <f t="shared" ref="AAG51" si="377">+(AAE51*$C51)+AAE51</f>
        <v>0</v>
      </c>
      <c r="AAH51" s="363"/>
      <c r="AAI51" s="369">
        <f t="shared" ref="AAI51" si="378">+(AAG51*$C51)+AAG51</f>
        <v>0</v>
      </c>
      <c r="AAJ51" s="363"/>
      <c r="AAK51" s="369">
        <f t="shared" ref="AAK51" si="379">+(AAI51*$C51)+AAI51</f>
        <v>0</v>
      </c>
      <c r="AAL51" s="363"/>
      <c r="AAM51" s="369">
        <f t="shared" ref="AAM51" si="380">+(AAK51*$C51)+AAK51</f>
        <v>0</v>
      </c>
      <c r="AAN51" s="363"/>
      <c r="AAO51" s="369">
        <f t="shared" ref="AAO51" si="381">+(AAM51*$C51)+AAM51</f>
        <v>0</v>
      </c>
      <c r="AAP51" s="363"/>
      <c r="AAQ51" s="369">
        <f t="shared" ref="AAQ51" si="382">+(AAO51*$C51)+AAO51</f>
        <v>0</v>
      </c>
      <c r="AAR51" s="363"/>
      <c r="AAS51" s="369">
        <f t="shared" ref="AAS51" si="383">+(AAQ51*$C51)+AAQ51</f>
        <v>0</v>
      </c>
      <c r="AAT51" s="363"/>
      <c r="AAU51" s="369">
        <f t="shared" ref="AAU51" si="384">+(AAS51*$C51)+AAS51</f>
        <v>0</v>
      </c>
      <c r="AAV51" s="363"/>
      <c r="AAW51" s="369">
        <f t="shared" ref="AAW51" si="385">+(AAU51*$C51)+AAU51</f>
        <v>0</v>
      </c>
      <c r="AAX51" s="363"/>
      <c r="AAY51" s="369">
        <f t="shared" ref="AAY51" si="386">+(AAW51*$C51)+AAW51</f>
        <v>0</v>
      </c>
      <c r="AAZ51" s="363"/>
      <c r="ABA51" s="369">
        <f t="shared" ref="ABA51" si="387">+(AAY51*$C51)+AAY51</f>
        <v>0</v>
      </c>
      <c r="ABB51" s="363"/>
      <c r="ABC51" s="369">
        <f t="shared" ref="ABC51" si="388">+(ABA51*$C51)+ABA51</f>
        <v>0</v>
      </c>
      <c r="ABD51" s="363"/>
      <c r="ABE51" s="369">
        <f t="shared" ref="ABE51" si="389">+(ABC51*$C51)+ABC51</f>
        <v>0</v>
      </c>
      <c r="ABF51" s="363"/>
      <c r="ABG51" s="369">
        <f t="shared" ref="ABG51" si="390">+(ABE51*$C51)+ABE51</f>
        <v>0</v>
      </c>
      <c r="ABH51" s="363"/>
      <c r="ABI51" s="369">
        <f t="shared" ref="ABI51" si="391">+(ABG51*$C51)+ABG51</f>
        <v>0</v>
      </c>
      <c r="ABJ51" s="363"/>
      <c r="ABK51" s="369">
        <f t="shared" ref="ABK51" si="392">+(ABI51*$C51)+ABI51</f>
        <v>0</v>
      </c>
      <c r="ABL51" s="363"/>
      <c r="ABM51" s="369">
        <f t="shared" ref="ABM51" si="393">+(ABK51*$C51)+ABK51</f>
        <v>0</v>
      </c>
      <c r="ABN51" s="363"/>
      <c r="ABO51" s="369">
        <f t="shared" ref="ABO51" si="394">+(ABM51*$C51)+ABM51</f>
        <v>0</v>
      </c>
      <c r="ABP51" s="363"/>
      <c r="ABQ51" s="369">
        <f t="shared" ref="ABQ51" si="395">+(ABO51*$C51)+ABO51</f>
        <v>0</v>
      </c>
      <c r="ABR51" s="363"/>
      <c r="ABS51" s="369">
        <f t="shared" ref="ABS51" si="396">+(ABQ51*$C51)+ABQ51</f>
        <v>0</v>
      </c>
      <c r="ABT51" s="363"/>
      <c r="ABU51" s="369">
        <f t="shared" ref="ABU51" si="397">+(ABS51*$C51)+ABS51</f>
        <v>0</v>
      </c>
      <c r="ABV51" s="363"/>
      <c r="ABW51" s="369">
        <f t="shared" ref="ABW51" si="398">+(ABU51*$C51)+ABU51</f>
        <v>0</v>
      </c>
      <c r="ABX51" s="363"/>
      <c r="ABY51" s="369">
        <f t="shared" ref="ABY51" si="399">+(ABW51*$C51)+ABW51</f>
        <v>0</v>
      </c>
      <c r="ABZ51" s="363"/>
      <c r="ACA51" s="369">
        <f t="shared" ref="ACA51" si="400">+(ABY51*$C51)+ABY51</f>
        <v>0</v>
      </c>
      <c r="ACB51" s="363"/>
      <c r="ACC51" s="369">
        <f t="shared" ref="ACC51" si="401">+(ACA51*$C51)+ACA51</f>
        <v>0</v>
      </c>
      <c r="ACD51" s="363"/>
      <c r="ACE51" s="369">
        <f t="shared" ref="ACE51" si="402">+(ACC51*$C51)+ACC51</f>
        <v>0</v>
      </c>
      <c r="ACF51" s="363"/>
      <c r="ACG51" s="369">
        <f t="shared" ref="ACG51" si="403">+(ACE51*$C51)+ACE51</f>
        <v>0</v>
      </c>
      <c r="ACH51" s="363"/>
      <c r="ACI51" s="369">
        <f t="shared" ref="ACI51" si="404">+(ACG51*$C51)+ACG51</f>
        <v>0</v>
      </c>
      <c r="ACJ51" s="363"/>
      <c r="ACK51" s="369">
        <f t="shared" ref="ACK51" si="405">+(ACI51*$C51)+ACI51</f>
        <v>0</v>
      </c>
      <c r="ACL51" s="363"/>
      <c r="ACM51" s="369">
        <f t="shared" ref="ACM51" si="406">+(ACK51*$C51)+ACK51</f>
        <v>0</v>
      </c>
      <c r="ACN51" s="363"/>
      <c r="ACO51" s="369">
        <f t="shared" ref="ACO51" si="407">+(ACM51*$C51)+ACM51</f>
        <v>0</v>
      </c>
      <c r="ACP51" s="363"/>
      <c r="ACQ51" s="369">
        <f t="shared" ref="ACQ51" si="408">+(ACO51*$C51)+ACO51</f>
        <v>0</v>
      </c>
      <c r="ACR51" s="363"/>
      <c r="ACS51" s="369">
        <f t="shared" ref="ACS51" si="409">+(ACQ51*$C51)+ACQ51</f>
        <v>0</v>
      </c>
      <c r="ACT51" s="363"/>
      <c r="ACU51" s="369">
        <f t="shared" ref="ACU51" si="410">+(ACS51*$C51)+ACS51</f>
        <v>0</v>
      </c>
      <c r="ACV51" s="363"/>
      <c r="ACW51" s="369">
        <f t="shared" ref="ACW51" si="411">+(ACU51*$C51)+ACU51</f>
        <v>0</v>
      </c>
      <c r="ACX51" s="363"/>
      <c r="ACY51" s="369">
        <f t="shared" ref="ACY51" si="412">+(ACW51*$C51)+ACW51</f>
        <v>0</v>
      </c>
      <c r="ACZ51" s="363"/>
      <c r="ADA51" s="369">
        <f t="shared" ref="ADA51" si="413">+(ACY51*$C51)+ACY51</f>
        <v>0</v>
      </c>
      <c r="ADB51" s="363"/>
      <c r="ADC51" s="369">
        <f t="shared" ref="ADC51" si="414">+(ADA51*$C51)+ADA51</f>
        <v>0</v>
      </c>
      <c r="ADD51" s="363"/>
      <c r="ADE51" s="369">
        <f t="shared" ref="ADE51" si="415">+(ADC51*$C51)+ADC51</f>
        <v>0</v>
      </c>
      <c r="ADF51" s="363"/>
      <c r="ADG51" s="369">
        <f t="shared" ref="ADG51" si="416">+(ADE51*$C51)+ADE51</f>
        <v>0</v>
      </c>
      <c r="ADH51" s="363"/>
      <c r="ADI51" s="369">
        <f t="shared" ref="ADI51" si="417">+(ADG51*$C51)+ADG51</f>
        <v>0</v>
      </c>
      <c r="ADJ51" s="363"/>
      <c r="ADK51" s="369">
        <f t="shared" ref="ADK51" si="418">+(ADI51*$C51)+ADI51</f>
        <v>0</v>
      </c>
      <c r="ADL51" s="363"/>
      <c r="ADM51" s="369">
        <f t="shared" ref="ADM51" si="419">+(ADK51*$C51)+ADK51</f>
        <v>0</v>
      </c>
      <c r="ADN51" s="363"/>
      <c r="ADO51" s="369">
        <f t="shared" ref="ADO51" si="420">+(ADM51*$C51)+ADM51</f>
        <v>0</v>
      </c>
      <c r="ADP51" s="363"/>
      <c r="ADQ51" s="369">
        <f t="shared" ref="ADQ51" si="421">+(ADO51*$C51)+ADO51</f>
        <v>0</v>
      </c>
      <c r="ADR51" s="363"/>
      <c r="ADS51" s="369">
        <f t="shared" ref="ADS51" si="422">+(ADQ51*$C51)+ADQ51</f>
        <v>0</v>
      </c>
      <c r="ADT51" s="363"/>
      <c r="ADU51" s="369">
        <f t="shared" ref="ADU51" si="423">+(ADS51*$C51)+ADS51</f>
        <v>0</v>
      </c>
      <c r="ADV51" s="363"/>
      <c r="ADW51" s="369">
        <f t="shared" ref="ADW51" si="424">+(ADU51*$C51)+ADU51</f>
        <v>0</v>
      </c>
      <c r="ADX51" s="363"/>
      <c r="ADY51" s="369">
        <f t="shared" ref="ADY51" si="425">+(ADW51*$C51)+ADW51</f>
        <v>0</v>
      </c>
      <c r="ADZ51" s="363"/>
      <c r="AEA51" s="369">
        <f t="shared" ref="AEA51" si="426">+(ADY51*$C51)+ADY51</f>
        <v>0</v>
      </c>
      <c r="AEB51" s="363"/>
      <c r="AEC51" s="369">
        <f t="shared" ref="AEC51" si="427">+(AEA51*$C51)+AEA51</f>
        <v>0</v>
      </c>
      <c r="AED51" s="363"/>
      <c r="AEE51" s="369">
        <f t="shared" ref="AEE51" si="428">+(AEC51*$C51)+AEC51</f>
        <v>0</v>
      </c>
      <c r="AEF51" s="363"/>
      <c r="AEG51" s="369">
        <f t="shared" ref="AEG51" si="429">+(AEE51*$C51)+AEE51</f>
        <v>0</v>
      </c>
      <c r="AEH51" s="363"/>
      <c r="AEI51" s="369">
        <f t="shared" ref="AEI51" si="430">+(AEG51*$C51)+AEG51</f>
        <v>0</v>
      </c>
      <c r="AEJ51" s="363"/>
      <c r="AEK51" s="369">
        <f t="shared" ref="AEK51" si="431">+(AEI51*$C51)+AEI51</f>
        <v>0</v>
      </c>
      <c r="AEL51" s="363"/>
      <c r="AEM51" s="369">
        <f t="shared" ref="AEM51" si="432">+(AEK51*$C51)+AEK51</f>
        <v>0</v>
      </c>
      <c r="AEN51" s="363"/>
      <c r="AEO51" s="369">
        <f t="shared" ref="AEO51" si="433">+(AEM51*$C51)+AEM51</f>
        <v>0</v>
      </c>
      <c r="AEP51" s="363"/>
      <c r="AEQ51" s="369">
        <f t="shared" ref="AEQ51" si="434">+(AEO51*$C51)+AEO51</f>
        <v>0</v>
      </c>
      <c r="AER51" s="363"/>
      <c r="AES51" s="369">
        <f t="shared" ref="AES51" si="435">+(AEQ51*$C51)+AEQ51</f>
        <v>0</v>
      </c>
      <c r="AET51" s="363"/>
      <c r="AEU51" s="369">
        <f t="shared" ref="AEU51" si="436">+(AES51*$C51)+AES51</f>
        <v>0</v>
      </c>
      <c r="AEV51" s="363"/>
      <c r="AEW51" s="369">
        <f t="shared" ref="AEW51" si="437">+(AEU51*$C51)+AEU51</f>
        <v>0</v>
      </c>
      <c r="AEX51" s="363"/>
      <c r="AEY51" s="369">
        <f t="shared" ref="AEY51" si="438">+(AEW51*$C51)+AEW51</f>
        <v>0</v>
      </c>
      <c r="AEZ51" s="363"/>
      <c r="AFA51" s="369">
        <f t="shared" ref="AFA51" si="439">+(AEY51*$C51)+AEY51</f>
        <v>0</v>
      </c>
      <c r="AFB51" s="363"/>
      <c r="AFC51" s="369">
        <f t="shared" ref="AFC51" si="440">+(AFA51*$C51)+AFA51</f>
        <v>0</v>
      </c>
      <c r="AFD51" s="363"/>
      <c r="AFE51" s="369">
        <f t="shared" ref="AFE51" si="441">+(AFC51*$C51)+AFC51</f>
        <v>0</v>
      </c>
      <c r="AFF51" s="363"/>
      <c r="AFG51" s="369">
        <f t="shared" ref="AFG51" si="442">+(AFE51*$C51)+AFE51</f>
        <v>0</v>
      </c>
      <c r="AFH51" s="363"/>
      <c r="AFI51" s="369">
        <f t="shared" ref="AFI51" si="443">+(AFG51*$C51)+AFG51</f>
        <v>0</v>
      </c>
      <c r="AFJ51" s="363"/>
      <c r="AFK51" s="369">
        <f t="shared" ref="AFK51" si="444">+(AFI51*$C51)+AFI51</f>
        <v>0</v>
      </c>
      <c r="AFL51" s="363"/>
      <c r="AFM51" s="369">
        <f t="shared" ref="AFM51" si="445">+(AFK51*$C51)+AFK51</f>
        <v>0</v>
      </c>
      <c r="AFN51" s="363"/>
      <c r="AFO51" s="369">
        <f t="shared" ref="AFO51" si="446">+(AFM51*$C51)+AFM51</f>
        <v>0</v>
      </c>
      <c r="AFP51" s="363"/>
      <c r="AFQ51" s="369">
        <f t="shared" ref="AFQ51" si="447">+(AFO51*$C51)+AFO51</f>
        <v>0</v>
      </c>
      <c r="AFR51" s="363"/>
      <c r="AFS51" s="369">
        <f t="shared" ref="AFS51" si="448">+(AFQ51*$C51)+AFQ51</f>
        <v>0</v>
      </c>
      <c r="AFT51" s="363"/>
      <c r="AFU51" s="369">
        <f t="shared" ref="AFU51" si="449">+(AFS51*$C51)+AFS51</f>
        <v>0</v>
      </c>
      <c r="AFV51" s="363"/>
      <c r="AFW51" s="369">
        <f t="shared" ref="AFW51" si="450">+(AFU51*$C51)+AFU51</f>
        <v>0</v>
      </c>
      <c r="AFX51" s="363"/>
      <c r="AFY51" s="369">
        <f t="shared" ref="AFY51" si="451">+(AFW51*$C51)+AFW51</f>
        <v>0</v>
      </c>
      <c r="AFZ51" s="363"/>
      <c r="AGA51" s="369">
        <f t="shared" ref="AGA51" si="452">+(AFY51*$C51)+AFY51</f>
        <v>0</v>
      </c>
      <c r="AGB51" s="363"/>
      <c r="AGC51" s="369">
        <f t="shared" ref="AGC51" si="453">+(AGA51*$C51)+AGA51</f>
        <v>0</v>
      </c>
      <c r="AGD51" s="363"/>
      <c r="AGE51" s="369">
        <f t="shared" ref="AGE51" si="454">+(AGC51*$C51)+AGC51</f>
        <v>0</v>
      </c>
      <c r="AGF51" s="363"/>
      <c r="AGG51" s="369">
        <f t="shared" ref="AGG51" si="455">+(AGE51*$C51)+AGE51</f>
        <v>0</v>
      </c>
      <c r="AGH51" s="363"/>
      <c r="AGI51" s="369">
        <f t="shared" ref="AGI51" si="456">+(AGG51*$C51)+AGG51</f>
        <v>0</v>
      </c>
      <c r="AGJ51" s="363"/>
      <c r="AGK51" s="369">
        <f t="shared" ref="AGK51" si="457">+(AGI51*$C51)+AGI51</f>
        <v>0</v>
      </c>
      <c r="AGL51" s="363"/>
      <c r="AGM51" s="369">
        <f t="shared" ref="AGM51" si="458">+(AGK51*$C51)+AGK51</f>
        <v>0</v>
      </c>
      <c r="AGN51" s="363"/>
      <c r="AGO51" s="369">
        <f t="shared" ref="AGO51" si="459">+(AGM51*$C51)+AGM51</f>
        <v>0</v>
      </c>
      <c r="AGP51" s="363"/>
      <c r="AGQ51" s="369">
        <f t="shared" ref="AGQ51" si="460">+(AGO51*$C51)+AGO51</f>
        <v>0</v>
      </c>
      <c r="AGR51" s="363"/>
      <c r="AGS51" s="369">
        <f t="shared" ref="AGS51" si="461">+(AGQ51*$C51)+AGQ51</f>
        <v>0</v>
      </c>
      <c r="AGT51" s="363"/>
      <c r="AGU51" s="369">
        <f t="shared" ref="AGU51" si="462">+(AGS51*$C51)+AGS51</f>
        <v>0</v>
      </c>
      <c r="AGV51" s="363"/>
      <c r="AGW51" s="369">
        <f t="shared" ref="AGW51" si="463">+(AGU51*$C51)+AGU51</f>
        <v>0</v>
      </c>
      <c r="AGX51" s="363"/>
      <c r="AGY51" s="369">
        <f t="shared" ref="AGY51" si="464">+(AGW51*$C51)+AGW51</f>
        <v>0</v>
      </c>
      <c r="AGZ51" s="363"/>
      <c r="AHA51" s="369">
        <f t="shared" ref="AHA51" si="465">+(AGY51*$C51)+AGY51</f>
        <v>0</v>
      </c>
      <c r="AHB51" s="363"/>
      <c r="AHC51" s="369">
        <f t="shared" ref="AHC51" si="466">+(AHA51*$C51)+AHA51</f>
        <v>0</v>
      </c>
      <c r="AHD51" s="363"/>
      <c r="AHE51" s="369">
        <f t="shared" ref="AHE51" si="467">+(AHC51*$C51)+AHC51</f>
        <v>0</v>
      </c>
      <c r="AHF51" s="363"/>
      <c r="AHG51" s="369">
        <f t="shared" ref="AHG51" si="468">+(AHE51*$C51)+AHE51</f>
        <v>0</v>
      </c>
      <c r="AHH51" s="363"/>
      <c r="AHI51" s="369">
        <f t="shared" ref="AHI51" si="469">+(AHG51*$C51)+AHG51</f>
        <v>0</v>
      </c>
      <c r="AHJ51" s="363"/>
      <c r="AHK51" s="369">
        <f t="shared" ref="AHK51" si="470">+(AHI51*$C51)+AHI51</f>
        <v>0</v>
      </c>
      <c r="AHL51" s="363"/>
      <c r="AHM51" s="369">
        <f t="shared" ref="AHM51" si="471">+(AHK51*$C51)+AHK51</f>
        <v>0</v>
      </c>
      <c r="AHN51" s="363"/>
      <c r="AHO51" s="369">
        <f t="shared" ref="AHO51" si="472">+(AHM51*$C51)+AHM51</f>
        <v>0</v>
      </c>
      <c r="AHP51" s="363"/>
      <c r="AHQ51" s="369">
        <f t="shared" ref="AHQ51" si="473">+(AHO51*$C51)+AHO51</f>
        <v>0</v>
      </c>
      <c r="AHR51" s="363"/>
      <c r="AHS51" s="369">
        <f t="shared" ref="AHS51" si="474">+(AHQ51*$C51)+AHQ51</f>
        <v>0</v>
      </c>
      <c r="AHT51" s="363"/>
      <c r="AHU51" s="369">
        <f t="shared" ref="AHU51" si="475">+(AHS51*$C51)+AHS51</f>
        <v>0</v>
      </c>
      <c r="AHV51" s="363"/>
      <c r="AHW51" s="369">
        <f t="shared" ref="AHW51" si="476">+(AHU51*$C51)+AHU51</f>
        <v>0</v>
      </c>
      <c r="AHX51" s="363"/>
      <c r="AHY51" s="369">
        <f t="shared" ref="AHY51" si="477">+(AHW51*$C51)+AHW51</f>
        <v>0</v>
      </c>
      <c r="AHZ51" s="363"/>
      <c r="AIA51" s="369">
        <f t="shared" ref="AIA51" si="478">+(AHY51*$C51)+AHY51</f>
        <v>0</v>
      </c>
      <c r="AIB51" s="363"/>
      <c r="AIC51" s="369">
        <f t="shared" ref="AIC51" si="479">+(AIA51*$C51)+AIA51</f>
        <v>0</v>
      </c>
      <c r="AID51" s="363"/>
      <c r="AIE51" s="369">
        <f t="shared" ref="AIE51" si="480">+(AIC51*$C51)+AIC51</f>
        <v>0</v>
      </c>
      <c r="AIF51" s="363"/>
      <c r="AIG51" s="369">
        <f t="shared" ref="AIG51" si="481">+(AIE51*$C51)+AIE51</f>
        <v>0</v>
      </c>
      <c r="AIH51" s="363"/>
      <c r="AII51" s="369">
        <f t="shared" ref="AII51" si="482">+(AIG51*$C51)+AIG51</f>
        <v>0</v>
      </c>
      <c r="AIJ51" s="363"/>
      <c r="AIK51" s="369">
        <f t="shared" ref="AIK51" si="483">+(AII51*$C51)+AII51</f>
        <v>0</v>
      </c>
      <c r="AIL51" s="363"/>
      <c r="AIM51" s="369">
        <f t="shared" ref="AIM51" si="484">+(AIK51*$C51)+AIK51</f>
        <v>0</v>
      </c>
      <c r="AIN51" s="363"/>
      <c r="AIO51" s="369">
        <f t="shared" ref="AIO51" si="485">+(AIM51*$C51)+AIM51</f>
        <v>0</v>
      </c>
      <c r="AIP51" s="363"/>
      <c r="AIQ51" s="369">
        <f t="shared" ref="AIQ51" si="486">+(AIO51*$C51)+AIO51</f>
        <v>0</v>
      </c>
      <c r="AIR51" s="363"/>
      <c r="AIS51" s="369">
        <f t="shared" ref="AIS51" si="487">+(AIQ51*$C51)+AIQ51</f>
        <v>0</v>
      </c>
      <c r="AIT51" s="363"/>
      <c r="AIU51" s="369">
        <f t="shared" ref="AIU51" si="488">+(AIS51*$C51)+AIS51</f>
        <v>0</v>
      </c>
      <c r="AIV51" s="363"/>
      <c r="AIW51" s="369">
        <f t="shared" ref="AIW51" si="489">+(AIU51*$C51)+AIU51</f>
        <v>0</v>
      </c>
      <c r="AIX51" s="363"/>
      <c r="AIY51" s="369">
        <f t="shared" ref="AIY51" si="490">+(AIW51*$C51)+AIW51</f>
        <v>0</v>
      </c>
      <c r="AIZ51" s="363"/>
      <c r="AJA51" s="369">
        <f t="shared" ref="AJA51" si="491">+(AIY51*$C51)+AIY51</f>
        <v>0</v>
      </c>
      <c r="AJB51" s="363"/>
      <c r="AJC51" s="369">
        <f t="shared" ref="AJC51" si="492">+(AJA51*$C51)+AJA51</f>
        <v>0</v>
      </c>
      <c r="AJD51" s="363"/>
      <c r="AJE51" s="369">
        <f t="shared" ref="AJE51" si="493">+(AJC51*$C51)+AJC51</f>
        <v>0</v>
      </c>
      <c r="AJF51" s="363"/>
      <c r="AJG51" s="369">
        <f t="shared" ref="AJG51" si="494">+(AJE51*$C51)+AJE51</f>
        <v>0</v>
      </c>
      <c r="AJH51" s="363"/>
      <c r="AJI51" s="369">
        <f t="shared" ref="AJI51" si="495">+(AJG51*$C51)+AJG51</f>
        <v>0</v>
      </c>
      <c r="AJJ51" s="363"/>
      <c r="AJK51" s="369">
        <f t="shared" ref="AJK51" si="496">+(AJI51*$C51)+AJI51</f>
        <v>0</v>
      </c>
      <c r="AJL51" s="363"/>
      <c r="AJM51" s="369">
        <f t="shared" ref="AJM51" si="497">+(AJK51*$C51)+AJK51</f>
        <v>0</v>
      </c>
      <c r="AJN51" s="363"/>
      <c r="AJO51" s="369">
        <f t="shared" ref="AJO51" si="498">+(AJM51*$C51)+AJM51</f>
        <v>0</v>
      </c>
      <c r="AJP51" s="363"/>
      <c r="AJQ51" s="369">
        <f t="shared" ref="AJQ51" si="499">+(AJO51*$C51)+AJO51</f>
        <v>0</v>
      </c>
      <c r="AJR51" s="363"/>
      <c r="AJS51" s="369">
        <f t="shared" ref="AJS51" si="500">+(AJQ51*$C51)+AJQ51</f>
        <v>0</v>
      </c>
      <c r="AJT51" s="363"/>
      <c r="AJU51" s="369">
        <f t="shared" ref="AJU51" si="501">+(AJS51*$C51)+AJS51</f>
        <v>0</v>
      </c>
      <c r="AJV51" s="363"/>
      <c r="AJW51" s="369">
        <f t="shared" ref="AJW51" si="502">+(AJU51*$C51)+AJU51</f>
        <v>0</v>
      </c>
      <c r="AJX51" s="363"/>
      <c r="AJY51" s="369">
        <f t="shared" ref="AJY51" si="503">+(AJW51*$C51)+AJW51</f>
        <v>0</v>
      </c>
      <c r="AJZ51" s="363"/>
      <c r="AKA51" s="369">
        <f t="shared" ref="AKA51" si="504">+(AJY51*$C51)+AJY51</f>
        <v>0</v>
      </c>
      <c r="AKB51" s="363"/>
      <c r="AKC51" s="369">
        <f t="shared" ref="AKC51" si="505">+(AKA51*$C51)+AKA51</f>
        <v>0</v>
      </c>
      <c r="AKD51" s="363"/>
      <c r="AKE51" s="369">
        <f t="shared" ref="AKE51" si="506">+(AKC51*$C51)+AKC51</f>
        <v>0</v>
      </c>
      <c r="AKF51" s="363"/>
      <c r="AKG51" s="369">
        <f t="shared" ref="AKG51" si="507">+(AKE51*$C51)+AKE51</f>
        <v>0</v>
      </c>
      <c r="AKH51" s="363"/>
      <c r="AKI51" s="369">
        <f t="shared" ref="AKI51" si="508">+(AKG51*$C51)+AKG51</f>
        <v>0</v>
      </c>
      <c r="AKJ51" s="363"/>
      <c r="AKK51" s="369">
        <f t="shared" ref="AKK51" si="509">+(AKI51*$C51)+AKI51</f>
        <v>0</v>
      </c>
      <c r="AKL51" s="363"/>
      <c r="AKM51" s="369">
        <f t="shared" ref="AKM51" si="510">+(AKK51*$C51)+AKK51</f>
        <v>0</v>
      </c>
      <c r="AKN51" s="363"/>
      <c r="AKO51" s="369">
        <f t="shared" ref="AKO51" si="511">+(AKM51*$C51)+AKM51</f>
        <v>0</v>
      </c>
      <c r="AKP51" s="363"/>
      <c r="AKQ51" s="369">
        <f t="shared" ref="AKQ51" si="512">+(AKO51*$C51)+AKO51</f>
        <v>0</v>
      </c>
      <c r="AKR51" s="363"/>
      <c r="AKS51" s="369">
        <f t="shared" ref="AKS51" si="513">+(AKQ51*$C51)+AKQ51</f>
        <v>0</v>
      </c>
      <c r="AKT51" s="363"/>
      <c r="AKU51" s="369">
        <f t="shared" ref="AKU51" si="514">+(AKS51*$C51)+AKS51</f>
        <v>0</v>
      </c>
      <c r="AKV51" s="363"/>
      <c r="AKW51" s="369">
        <f t="shared" ref="AKW51" si="515">+(AKU51*$C51)+AKU51</f>
        <v>0</v>
      </c>
      <c r="AKX51" s="363"/>
      <c r="AKY51" s="369">
        <f t="shared" ref="AKY51" si="516">+(AKW51*$C51)+AKW51</f>
        <v>0</v>
      </c>
      <c r="AKZ51" s="363"/>
      <c r="ALA51" s="369">
        <f t="shared" ref="ALA51" si="517">+(AKY51*$C51)+AKY51</f>
        <v>0</v>
      </c>
      <c r="ALB51" s="363"/>
      <c r="ALC51" s="369">
        <f t="shared" ref="ALC51" si="518">+(ALA51*$C51)+ALA51</f>
        <v>0</v>
      </c>
      <c r="ALD51" s="363"/>
      <c r="ALE51" s="369">
        <f t="shared" ref="ALE51" si="519">+(ALC51*$C51)+ALC51</f>
        <v>0</v>
      </c>
      <c r="ALF51" s="363"/>
      <c r="ALG51" s="369">
        <f t="shared" ref="ALG51" si="520">+(ALE51*$C51)+ALE51</f>
        <v>0</v>
      </c>
      <c r="ALH51" s="363"/>
      <c r="ALI51" s="369">
        <f t="shared" ref="ALI51" si="521">+(ALG51*$C51)+ALG51</f>
        <v>0</v>
      </c>
      <c r="ALJ51" s="363"/>
      <c r="ALK51" s="369">
        <f t="shared" ref="ALK51" si="522">+(ALI51*$C51)+ALI51</f>
        <v>0</v>
      </c>
      <c r="ALL51" s="363"/>
      <c r="ALM51" s="369">
        <f t="shared" ref="ALM51" si="523">+(ALK51*$C51)+ALK51</f>
        <v>0</v>
      </c>
      <c r="ALN51" s="363"/>
      <c r="ALO51" s="369">
        <f t="shared" ref="ALO51" si="524">+(ALM51*$C51)+ALM51</f>
        <v>0</v>
      </c>
      <c r="ALP51" s="363"/>
      <c r="ALQ51" s="369">
        <f t="shared" ref="ALQ51" si="525">+(ALO51*$C51)+ALO51</f>
        <v>0</v>
      </c>
      <c r="ALR51" s="363"/>
      <c r="ALS51" s="369">
        <f t="shared" ref="ALS51" si="526">+(ALQ51*$C51)+ALQ51</f>
        <v>0</v>
      </c>
      <c r="ALT51" s="363"/>
      <c r="ALU51" s="369">
        <f t="shared" ref="ALU51" si="527">+(ALS51*$C51)+ALS51</f>
        <v>0</v>
      </c>
      <c r="ALV51" s="363"/>
      <c r="ALW51" s="369">
        <f t="shared" ref="ALW51" si="528">+(ALU51*$C51)+ALU51</f>
        <v>0</v>
      </c>
      <c r="ALX51" s="363"/>
      <c r="ALY51" s="369">
        <f t="shared" ref="ALY51" si="529">+(ALW51*$C51)+ALW51</f>
        <v>0</v>
      </c>
      <c r="ALZ51" s="363"/>
      <c r="AMA51" s="369">
        <f t="shared" ref="AMA51" si="530">+(ALY51*$C51)+ALY51</f>
        <v>0</v>
      </c>
      <c r="AMB51" s="363"/>
      <c r="AMC51" s="369">
        <f t="shared" ref="AMC51" si="531">+(AMA51*$C51)+AMA51</f>
        <v>0</v>
      </c>
      <c r="AMD51" s="363"/>
      <c r="AME51" s="369">
        <f t="shared" ref="AME51" si="532">+(AMC51*$C51)+AMC51</f>
        <v>0</v>
      </c>
      <c r="AMF51" s="363"/>
      <c r="AMG51" s="369">
        <f t="shared" ref="AMG51" si="533">+(AME51*$C51)+AME51</f>
        <v>0</v>
      </c>
      <c r="AMH51" s="363"/>
      <c r="AMI51" s="369">
        <f t="shared" ref="AMI51" si="534">+(AMG51*$C51)+AMG51</f>
        <v>0</v>
      </c>
      <c r="AMJ51" s="363"/>
      <c r="AMK51" s="369">
        <f t="shared" ref="AMK51" si="535">+(AMI51*$C51)+AMI51</f>
        <v>0</v>
      </c>
      <c r="AML51" s="363"/>
      <c r="AMM51" s="369">
        <f t="shared" ref="AMM51" si="536">+(AMK51*$C51)+AMK51</f>
        <v>0</v>
      </c>
      <c r="AMN51" s="363"/>
      <c r="AMO51" s="369">
        <f t="shared" ref="AMO51" si="537">+(AMM51*$C51)+AMM51</f>
        <v>0</v>
      </c>
      <c r="AMP51" s="363"/>
      <c r="AMQ51" s="369">
        <f t="shared" ref="AMQ51" si="538">+(AMO51*$C51)+AMO51</f>
        <v>0</v>
      </c>
      <c r="AMR51" s="363"/>
      <c r="AMS51" s="369">
        <f t="shared" ref="AMS51" si="539">+(AMQ51*$C51)+AMQ51</f>
        <v>0</v>
      </c>
      <c r="AMT51" s="363"/>
      <c r="AMU51" s="369">
        <f t="shared" ref="AMU51" si="540">+(AMS51*$C51)+AMS51</f>
        <v>0</v>
      </c>
      <c r="AMV51" s="363"/>
      <c r="AMW51" s="369">
        <f t="shared" ref="AMW51" si="541">+(AMU51*$C51)+AMU51</f>
        <v>0</v>
      </c>
      <c r="AMX51" s="363"/>
      <c r="AMY51" s="369">
        <f t="shared" ref="AMY51" si="542">+(AMW51*$C51)+AMW51</f>
        <v>0</v>
      </c>
      <c r="AMZ51" s="363"/>
      <c r="ANA51" s="369">
        <f t="shared" ref="ANA51" si="543">+(AMY51*$C51)+AMY51</f>
        <v>0</v>
      </c>
      <c r="ANB51" s="363"/>
      <c r="ANC51" s="369">
        <f t="shared" ref="ANC51" si="544">+(ANA51*$C51)+ANA51</f>
        <v>0</v>
      </c>
      <c r="AND51" s="363"/>
      <c r="ANE51" s="369">
        <f t="shared" ref="ANE51" si="545">+(ANC51*$C51)+ANC51</f>
        <v>0</v>
      </c>
      <c r="ANF51" s="363"/>
      <c r="ANG51" s="369">
        <f t="shared" ref="ANG51" si="546">+(ANE51*$C51)+ANE51</f>
        <v>0</v>
      </c>
      <c r="ANH51" s="363"/>
      <c r="ANI51" s="369">
        <f t="shared" ref="ANI51" si="547">+(ANG51*$C51)+ANG51</f>
        <v>0</v>
      </c>
      <c r="ANJ51" s="363"/>
      <c r="ANK51" s="369">
        <f t="shared" ref="ANK51" si="548">+(ANI51*$C51)+ANI51</f>
        <v>0</v>
      </c>
      <c r="ANL51" s="363"/>
      <c r="ANM51" s="369">
        <f t="shared" ref="ANM51" si="549">+(ANK51*$C51)+ANK51</f>
        <v>0</v>
      </c>
      <c r="ANN51" s="363"/>
      <c r="ANO51" s="369">
        <f t="shared" ref="ANO51" si="550">+(ANM51*$C51)+ANM51</f>
        <v>0</v>
      </c>
      <c r="ANP51" s="363"/>
      <c r="ANQ51" s="369">
        <f t="shared" ref="ANQ51" si="551">+(ANO51*$C51)+ANO51</f>
        <v>0</v>
      </c>
      <c r="ANR51" s="363"/>
      <c r="ANS51" s="369">
        <f t="shared" ref="ANS51" si="552">+(ANQ51*$C51)+ANQ51</f>
        <v>0</v>
      </c>
      <c r="ANT51" s="363"/>
      <c r="ANU51" s="369">
        <f t="shared" ref="ANU51" si="553">+(ANS51*$C51)+ANS51</f>
        <v>0</v>
      </c>
      <c r="ANV51" s="363"/>
      <c r="ANW51" s="369">
        <f t="shared" ref="ANW51" si="554">+(ANU51*$C51)+ANU51</f>
        <v>0</v>
      </c>
      <c r="ANX51" s="363"/>
      <c r="ANY51" s="369">
        <f t="shared" ref="ANY51" si="555">+(ANW51*$C51)+ANW51</f>
        <v>0</v>
      </c>
      <c r="ANZ51" s="363"/>
      <c r="AOA51" s="369">
        <f t="shared" ref="AOA51" si="556">+(ANY51*$C51)+ANY51</f>
        <v>0</v>
      </c>
      <c r="AOB51" s="363"/>
      <c r="AOC51" s="369">
        <f t="shared" ref="AOC51" si="557">+(AOA51*$C51)+AOA51</f>
        <v>0</v>
      </c>
      <c r="AOD51" s="363"/>
      <c r="AOE51" s="369">
        <f t="shared" ref="AOE51" si="558">+(AOC51*$C51)+AOC51</f>
        <v>0</v>
      </c>
      <c r="AOF51" s="363"/>
      <c r="AOG51" s="369">
        <f t="shared" ref="AOG51" si="559">+(AOE51*$C51)+AOE51</f>
        <v>0</v>
      </c>
      <c r="AOH51" s="363"/>
      <c r="AOI51" s="369">
        <f t="shared" ref="AOI51" si="560">+(AOG51*$C51)+AOG51</f>
        <v>0</v>
      </c>
      <c r="AOJ51" s="363"/>
      <c r="AOK51" s="369">
        <f t="shared" ref="AOK51" si="561">+(AOI51*$C51)+AOI51</f>
        <v>0</v>
      </c>
      <c r="AOL51" s="363"/>
      <c r="AOM51" s="369">
        <f t="shared" ref="AOM51" si="562">+(AOK51*$C51)+AOK51</f>
        <v>0</v>
      </c>
      <c r="AON51" s="363"/>
      <c r="AOO51" s="369">
        <f t="shared" ref="AOO51" si="563">+(AOM51*$C51)+AOM51</f>
        <v>0</v>
      </c>
      <c r="AOP51" s="363"/>
      <c r="AOQ51" s="369">
        <f t="shared" ref="AOQ51" si="564">+(AOO51*$C51)+AOO51</f>
        <v>0</v>
      </c>
      <c r="AOR51" s="363"/>
      <c r="AOS51" s="369">
        <f t="shared" ref="AOS51" si="565">+(AOQ51*$C51)+AOQ51</f>
        <v>0</v>
      </c>
      <c r="AOT51" s="363"/>
      <c r="AOU51" s="369">
        <f t="shared" ref="AOU51" si="566">+(AOS51*$C51)+AOS51</f>
        <v>0</v>
      </c>
      <c r="AOV51" s="363"/>
      <c r="AOW51" s="369">
        <f t="shared" ref="AOW51" si="567">+(AOU51*$C51)+AOU51</f>
        <v>0</v>
      </c>
      <c r="AOX51" s="363"/>
      <c r="AOY51" s="369">
        <f t="shared" ref="AOY51" si="568">+(AOW51*$C51)+AOW51</f>
        <v>0</v>
      </c>
      <c r="AOZ51" s="363"/>
      <c r="APA51" s="369">
        <f t="shared" ref="APA51" si="569">+(AOY51*$C51)+AOY51</f>
        <v>0</v>
      </c>
      <c r="APB51" s="363"/>
      <c r="APC51" s="369">
        <f t="shared" ref="APC51" si="570">+(APA51*$C51)+APA51</f>
        <v>0</v>
      </c>
      <c r="APD51" s="363"/>
      <c r="APE51" s="369">
        <f t="shared" ref="APE51" si="571">+(APC51*$C51)+APC51</f>
        <v>0</v>
      </c>
      <c r="APF51" s="363"/>
      <c r="APG51" s="369">
        <f t="shared" ref="APG51" si="572">+(APE51*$C51)+APE51</f>
        <v>0</v>
      </c>
      <c r="APH51" s="363"/>
      <c r="API51" s="369">
        <f t="shared" ref="API51" si="573">+(APG51*$C51)+APG51</f>
        <v>0</v>
      </c>
      <c r="APJ51" s="363"/>
      <c r="APK51" s="369">
        <f t="shared" ref="APK51" si="574">+(API51*$C51)+API51</f>
        <v>0</v>
      </c>
      <c r="APL51" s="363"/>
      <c r="APM51" s="369">
        <f t="shared" ref="APM51" si="575">+(APK51*$C51)+APK51</f>
        <v>0</v>
      </c>
      <c r="APN51" s="363"/>
      <c r="APO51" s="369">
        <f t="shared" ref="APO51" si="576">+(APM51*$C51)+APM51</f>
        <v>0</v>
      </c>
      <c r="APP51" s="363"/>
      <c r="APQ51" s="369">
        <f t="shared" ref="APQ51" si="577">+(APO51*$C51)+APO51</f>
        <v>0</v>
      </c>
      <c r="APR51" s="363"/>
      <c r="APS51" s="369">
        <f t="shared" ref="APS51" si="578">+(APQ51*$C51)+APQ51</f>
        <v>0</v>
      </c>
      <c r="APT51" s="363"/>
      <c r="APU51" s="369">
        <f t="shared" ref="APU51" si="579">+(APS51*$C51)+APS51</f>
        <v>0</v>
      </c>
      <c r="APV51" s="363"/>
      <c r="APW51" s="369">
        <f t="shared" ref="APW51" si="580">+(APU51*$C51)+APU51</f>
        <v>0</v>
      </c>
      <c r="APX51" s="363"/>
      <c r="APY51" s="369">
        <f t="shared" ref="APY51" si="581">+(APW51*$C51)+APW51</f>
        <v>0</v>
      </c>
      <c r="APZ51" s="363"/>
      <c r="AQA51" s="369">
        <f t="shared" ref="AQA51" si="582">+(APY51*$C51)+APY51</f>
        <v>0</v>
      </c>
      <c r="AQB51" s="363"/>
      <c r="AQC51" s="369">
        <f t="shared" ref="AQC51" si="583">+(AQA51*$C51)+AQA51</f>
        <v>0</v>
      </c>
      <c r="AQD51" s="363"/>
      <c r="AQE51" s="369">
        <f t="shared" ref="AQE51" si="584">+(AQC51*$C51)+AQC51</f>
        <v>0</v>
      </c>
      <c r="AQF51" s="363"/>
      <c r="AQG51" s="369">
        <f t="shared" ref="AQG51" si="585">+(AQE51*$C51)+AQE51</f>
        <v>0</v>
      </c>
      <c r="AQH51" s="363"/>
      <c r="AQI51" s="369">
        <f t="shared" ref="AQI51" si="586">+(AQG51*$C51)+AQG51</f>
        <v>0</v>
      </c>
      <c r="AQJ51" s="363"/>
      <c r="AQK51" s="369">
        <f t="shared" ref="AQK51" si="587">+(AQI51*$C51)+AQI51</f>
        <v>0</v>
      </c>
      <c r="AQL51" s="363"/>
      <c r="AQM51" s="369">
        <f t="shared" ref="AQM51" si="588">+(AQK51*$C51)+AQK51</f>
        <v>0</v>
      </c>
      <c r="AQN51" s="363"/>
      <c r="AQO51" s="369">
        <f t="shared" ref="AQO51" si="589">+(AQM51*$C51)+AQM51</f>
        <v>0</v>
      </c>
      <c r="AQP51" s="363"/>
      <c r="AQQ51" s="369">
        <f t="shared" ref="AQQ51" si="590">+(AQO51*$C51)+AQO51</f>
        <v>0</v>
      </c>
      <c r="AQR51" s="363"/>
      <c r="AQS51" s="369">
        <f t="shared" ref="AQS51" si="591">+(AQQ51*$C51)+AQQ51</f>
        <v>0</v>
      </c>
      <c r="AQT51" s="363"/>
      <c r="AQU51" s="369">
        <f t="shared" ref="AQU51" si="592">+(AQS51*$C51)+AQS51</f>
        <v>0</v>
      </c>
      <c r="AQV51" s="363"/>
      <c r="AQW51" s="369">
        <f t="shared" ref="AQW51" si="593">+(AQU51*$C51)+AQU51</f>
        <v>0</v>
      </c>
      <c r="AQX51" s="363"/>
      <c r="AQY51" s="369">
        <f t="shared" ref="AQY51" si="594">+(AQW51*$C51)+AQW51</f>
        <v>0</v>
      </c>
      <c r="AQZ51" s="363"/>
      <c r="ARA51" s="369">
        <f t="shared" ref="ARA51" si="595">+(AQY51*$C51)+AQY51</f>
        <v>0</v>
      </c>
      <c r="ARB51" s="363"/>
      <c r="ARC51" s="369">
        <f t="shared" ref="ARC51" si="596">+(ARA51*$C51)+ARA51</f>
        <v>0</v>
      </c>
      <c r="ARD51" s="363"/>
      <c r="ARE51" s="369">
        <f t="shared" ref="ARE51" si="597">+(ARC51*$C51)+ARC51</f>
        <v>0</v>
      </c>
      <c r="ARF51" s="363"/>
      <c r="ARG51" s="369">
        <f t="shared" ref="ARG51" si="598">+(ARE51*$C51)+ARE51</f>
        <v>0</v>
      </c>
      <c r="ARH51" s="363"/>
      <c r="ARI51" s="369">
        <f t="shared" ref="ARI51" si="599">+(ARG51*$C51)+ARG51</f>
        <v>0</v>
      </c>
      <c r="ARJ51" s="363"/>
      <c r="ARK51" s="369">
        <f t="shared" ref="ARK51" si="600">+(ARI51*$C51)+ARI51</f>
        <v>0</v>
      </c>
      <c r="ARL51" s="363"/>
      <c r="ARM51" s="369">
        <f t="shared" ref="ARM51" si="601">+(ARK51*$C51)+ARK51</f>
        <v>0</v>
      </c>
      <c r="ARN51" s="363"/>
      <c r="ARO51" s="369">
        <f t="shared" ref="ARO51" si="602">+(ARM51*$C51)+ARM51</f>
        <v>0</v>
      </c>
      <c r="ARP51" s="363"/>
      <c r="ARQ51" s="369">
        <f t="shared" ref="ARQ51" si="603">+(ARO51*$C51)+ARO51</f>
        <v>0</v>
      </c>
      <c r="ARR51" s="363"/>
      <c r="ARS51" s="369">
        <f t="shared" ref="ARS51" si="604">+(ARQ51*$C51)+ARQ51</f>
        <v>0</v>
      </c>
      <c r="ART51" s="363"/>
      <c r="ARU51" s="369">
        <f t="shared" ref="ARU51" si="605">+(ARS51*$C51)+ARS51</f>
        <v>0</v>
      </c>
      <c r="ARV51" s="363"/>
      <c r="ARW51" s="369">
        <f t="shared" ref="ARW51" si="606">+(ARU51*$C51)+ARU51</f>
        <v>0</v>
      </c>
      <c r="ARX51" s="363"/>
      <c r="ARY51" s="369">
        <f t="shared" ref="ARY51" si="607">+(ARW51*$C51)+ARW51</f>
        <v>0</v>
      </c>
      <c r="ARZ51" s="363"/>
      <c r="ASA51" s="369">
        <f t="shared" ref="ASA51" si="608">+(ARY51*$C51)+ARY51</f>
        <v>0</v>
      </c>
      <c r="ASB51" s="363"/>
      <c r="ASC51" s="369">
        <f t="shared" ref="ASC51" si="609">+(ASA51*$C51)+ASA51</f>
        <v>0</v>
      </c>
      <c r="ASD51" s="363"/>
      <c r="ASE51" s="369">
        <f t="shared" ref="ASE51" si="610">+(ASC51*$C51)+ASC51</f>
        <v>0</v>
      </c>
      <c r="ASF51" s="363"/>
      <c r="ASG51" s="369">
        <f t="shared" ref="ASG51" si="611">+(ASE51*$C51)+ASE51</f>
        <v>0</v>
      </c>
      <c r="ASH51" s="363"/>
      <c r="ASI51" s="369">
        <f t="shared" ref="ASI51" si="612">+(ASG51*$C51)+ASG51</f>
        <v>0</v>
      </c>
      <c r="ASJ51" s="363"/>
      <c r="ASK51" s="369">
        <f t="shared" ref="ASK51" si="613">+(ASI51*$C51)+ASI51</f>
        <v>0</v>
      </c>
      <c r="ASL51" s="363"/>
      <c r="ASM51" s="369">
        <f t="shared" ref="ASM51" si="614">+(ASK51*$C51)+ASK51</f>
        <v>0</v>
      </c>
      <c r="ASN51" s="363"/>
      <c r="ASO51" s="369">
        <f t="shared" ref="ASO51" si="615">+(ASM51*$C51)+ASM51</f>
        <v>0</v>
      </c>
      <c r="ASP51" s="363"/>
      <c r="ASQ51" s="369">
        <f t="shared" ref="ASQ51" si="616">+(ASO51*$C51)+ASO51</f>
        <v>0</v>
      </c>
      <c r="ASR51" s="363"/>
      <c r="ASS51" s="369">
        <f t="shared" ref="ASS51" si="617">+(ASQ51*$C51)+ASQ51</f>
        <v>0</v>
      </c>
      <c r="AST51" s="363"/>
      <c r="ASU51" s="369">
        <f t="shared" ref="ASU51" si="618">+(ASS51*$C51)+ASS51</f>
        <v>0</v>
      </c>
      <c r="ASV51" s="363"/>
      <c r="ASW51" s="369">
        <f t="shared" ref="ASW51" si="619">+(ASU51*$C51)+ASU51</f>
        <v>0</v>
      </c>
      <c r="ASX51" s="363"/>
      <c r="ASY51" s="369">
        <f t="shared" ref="ASY51" si="620">+(ASW51*$C51)+ASW51</f>
        <v>0</v>
      </c>
      <c r="ASZ51" s="363"/>
      <c r="ATA51" s="369">
        <f t="shared" ref="ATA51" si="621">+(ASY51*$C51)+ASY51</f>
        <v>0</v>
      </c>
      <c r="ATB51" s="363"/>
      <c r="ATC51" s="369">
        <f t="shared" ref="ATC51" si="622">+(ATA51*$C51)+ATA51</f>
        <v>0</v>
      </c>
      <c r="ATD51" s="363"/>
      <c r="ATE51" s="369">
        <f t="shared" ref="ATE51" si="623">+(ATC51*$C51)+ATC51</f>
        <v>0</v>
      </c>
      <c r="ATF51" s="363"/>
      <c r="ATG51" s="369">
        <f t="shared" ref="ATG51" si="624">+(ATE51*$C51)+ATE51</f>
        <v>0</v>
      </c>
      <c r="ATH51" s="363"/>
      <c r="ATI51" s="369">
        <f t="shared" ref="ATI51" si="625">+(ATG51*$C51)+ATG51</f>
        <v>0</v>
      </c>
      <c r="ATJ51" s="363"/>
      <c r="ATK51" s="369">
        <f t="shared" ref="ATK51" si="626">+(ATI51*$C51)+ATI51</f>
        <v>0</v>
      </c>
      <c r="ATL51" s="363"/>
      <c r="ATM51" s="369">
        <f t="shared" ref="ATM51" si="627">+(ATK51*$C51)+ATK51</f>
        <v>0</v>
      </c>
      <c r="ATN51" s="363"/>
      <c r="ATO51" s="369">
        <f t="shared" ref="ATO51" si="628">+(ATM51*$C51)+ATM51</f>
        <v>0</v>
      </c>
      <c r="ATP51" s="363"/>
      <c r="ATQ51" s="369">
        <f t="shared" ref="ATQ51" si="629">+(ATO51*$C51)+ATO51</f>
        <v>0</v>
      </c>
      <c r="ATR51" s="363"/>
      <c r="ATS51" s="369">
        <f t="shared" ref="ATS51" si="630">+(ATQ51*$C51)+ATQ51</f>
        <v>0</v>
      </c>
      <c r="ATT51" s="363"/>
      <c r="ATU51" s="369">
        <f t="shared" ref="ATU51" si="631">+(ATS51*$C51)+ATS51</f>
        <v>0</v>
      </c>
      <c r="ATV51" s="363"/>
      <c r="ATW51" s="369">
        <f t="shared" ref="ATW51" si="632">+(ATU51*$C51)+ATU51</f>
        <v>0</v>
      </c>
      <c r="ATX51" s="363"/>
      <c r="ATY51" s="369">
        <f t="shared" ref="ATY51" si="633">+(ATW51*$C51)+ATW51</f>
        <v>0</v>
      </c>
      <c r="ATZ51" s="363"/>
      <c r="AUA51" s="369">
        <f t="shared" ref="AUA51" si="634">+(ATY51*$C51)+ATY51</f>
        <v>0</v>
      </c>
      <c r="AUB51" s="363"/>
      <c r="AUC51" s="369">
        <f t="shared" ref="AUC51" si="635">+(AUA51*$C51)+AUA51</f>
        <v>0</v>
      </c>
      <c r="AUD51" s="363"/>
      <c r="AUE51" s="369">
        <f t="shared" ref="AUE51" si="636">+(AUC51*$C51)+AUC51</f>
        <v>0</v>
      </c>
      <c r="AUF51" s="363"/>
      <c r="AUG51" s="369">
        <f t="shared" ref="AUG51" si="637">+(AUE51*$C51)+AUE51</f>
        <v>0</v>
      </c>
      <c r="AUH51" s="363"/>
      <c r="AUI51" s="369">
        <f t="shared" ref="AUI51" si="638">+(AUG51*$C51)+AUG51</f>
        <v>0</v>
      </c>
      <c r="AUJ51" s="363"/>
      <c r="AUK51" s="369">
        <f t="shared" ref="AUK51" si="639">+(AUI51*$C51)+AUI51</f>
        <v>0</v>
      </c>
      <c r="AUL51" s="363"/>
      <c r="AUM51" s="369">
        <f t="shared" ref="AUM51" si="640">+(AUK51*$C51)+AUK51</f>
        <v>0</v>
      </c>
      <c r="AUN51" s="363"/>
      <c r="AUO51" s="369">
        <f t="shared" ref="AUO51" si="641">+(AUM51*$C51)+AUM51</f>
        <v>0</v>
      </c>
      <c r="AUP51" s="363"/>
      <c r="AUQ51" s="369">
        <f t="shared" ref="AUQ51" si="642">+(AUO51*$C51)+AUO51</f>
        <v>0</v>
      </c>
      <c r="AUR51" s="363"/>
      <c r="AUS51" s="369">
        <f t="shared" ref="AUS51" si="643">+(AUQ51*$C51)+AUQ51</f>
        <v>0</v>
      </c>
      <c r="AUT51" s="363"/>
      <c r="AUU51" s="369">
        <f t="shared" ref="AUU51" si="644">+(AUS51*$C51)+AUS51</f>
        <v>0</v>
      </c>
      <c r="AUV51" s="363"/>
      <c r="AUW51" s="369">
        <f t="shared" ref="AUW51" si="645">+(AUU51*$C51)+AUU51</f>
        <v>0</v>
      </c>
      <c r="AUX51" s="363"/>
      <c r="AUY51" s="369">
        <f t="shared" ref="AUY51" si="646">+(AUW51*$C51)+AUW51</f>
        <v>0</v>
      </c>
      <c r="AUZ51" s="363"/>
      <c r="AVA51" s="369">
        <f t="shared" ref="AVA51" si="647">+(AUY51*$C51)+AUY51</f>
        <v>0</v>
      </c>
      <c r="AVB51" s="363"/>
      <c r="AVC51" s="369">
        <f t="shared" ref="AVC51" si="648">+(AVA51*$C51)+AVA51</f>
        <v>0</v>
      </c>
      <c r="AVD51" s="363"/>
      <c r="AVE51" s="369">
        <f t="shared" ref="AVE51" si="649">+(AVC51*$C51)+AVC51</f>
        <v>0</v>
      </c>
      <c r="AVF51" s="363"/>
      <c r="AVG51" s="369">
        <f t="shared" ref="AVG51" si="650">+(AVE51*$C51)+AVE51</f>
        <v>0</v>
      </c>
      <c r="AVH51" s="363"/>
      <c r="AVI51" s="369">
        <f t="shared" ref="AVI51" si="651">+(AVG51*$C51)+AVG51</f>
        <v>0</v>
      </c>
      <c r="AVJ51" s="363"/>
      <c r="AVK51" s="369">
        <f t="shared" ref="AVK51" si="652">+(AVI51*$C51)+AVI51</f>
        <v>0</v>
      </c>
      <c r="AVL51" s="363"/>
      <c r="AVM51" s="369">
        <f t="shared" ref="AVM51" si="653">+(AVK51*$C51)+AVK51</f>
        <v>0</v>
      </c>
      <c r="AVN51" s="363"/>
      <c r="AVO51" s="369">
        <f t="shared" ref="AVO51" si="654">+(AVM51*$C51)+AVM51</f>
        <v>0</v>
      </c>
      <c r="AVP51" s="363"/>
      <c r="AVQ51" s="369">
        <f t="shared" ref="AVQ51" si="655">+(AVO51*$C51)+AVO51</f>
        <v>0</v>
      </c>
      <c r="AVR51" s="363"/>
      <c r="AVS51" s="369">
        <f t="shared" ref="AVS51" si="656">+(AVQ51*$C51)+AVQ51</f>
        <v>0</v>
      </c>
      <c r="AVT51" s="363"/>
      <c r="AVU51" s="369">
        <f t="shared" ref="AVU51" si="657">+(AVS51*$C51)+AVS51</f>
        <v>0</v>
      </c>
      <c r="AVV51" s="363"/>
      <c r="AVW51" s="369">
        <f t="shared" ref="AVW51" si="658">+(AVU51*$C51)+AVU51</f>
        <v>0</v>
      </c>
      <c r="AVX51" s="363"/>
      <c r="AVY51" s="369">
        <f t="shared" ref="AVY51" si="659">+(AVW51*$C51)+AVW51</f>
        <v>0</v>
      </c>
      <c r="AVZ51" s="363"/>
      <c r="AWA51" s="369">
        <f t="shared" ref="AWA51" si="660">+(AVY51*$C51)+AVY51</f>
        <v>0</v>
      </c>
      <c r="AWB51" s="363"/>
      <c r="AWC51" s="369">
        <f t="shared" ref="AWC51" si="661">+(AWA51*$C51)+AWA51</f>
        <v>0</v>
      </c>
      <c r="AWD51" s="363"/>
      <c r="AWE51" s="369">
        <f t="shared" ref="AWE51" si="662">+(AWC51*$C51)+AWC51</f>
        <v>0</v>
      </c>
      <c r="AWF51" s="363"/>
      <c r="AWG51" s="369">
        <f t="shared" ref="AWG51" si="663">+(AWE51*$C51)+AWE51</f>
        <v>0</v>
      </c>
      <c r="AWH51" s="363"/>
      <c r="AWI51" s="369">
        <f t="shared" ref="AWI51" si="664">+(AWG51*$C51)+AWG51</f>
        <v>0</v>
      </c>
      <c r="AWJ51" s="363"/>
      <c r="AWK51" s="369">
        <f t="shared" ref="AWK51" si="665">+(AWI51*$C51)+AWI51</f>
        <v>0</v>
      </c>
      <c r="AWL51" s="363"/>
      <c r="AWM51" s="369">
        <f t="shared" ref="AWM51" si="666">+(AWK51*$C51)+AWK51</f>
        <v>0</v>
      </c>
      <c r="AWN51" s="363"/>
      <c r="AWO51" s="369">
        <f t="shared" ref="AWO51" si="667">+(AWM51*$C51)+AWM51</f>
        <v>0</v>
      </c>
      <c r="AWP51" s="363"/>
      <c r="AWQ51" s="369">
        <f t="shared" ref="AWQ51" si="668">+(AWO51*$C51)+AWO51</f>
        <v>0</v>
      </c>
      <c r="AWR51" s="363"/>
      <c r="AWS51" s="369">
        <f t="shared" ref="AWS51" si="669">+(AWQ51*$C51)+AWQ51</f>
        <v>0</v>
      </c>
      <c r="AWT51" s="363"/>
      <c r="AWU51" s="369">
        <f t="shared" ref="AWU51" si="670">+(AWS51*$C51)+AWS51</f>
        <v>0</v>
      </c>
      <c r="AWV51" s="363"/>
      <c r="AWW51" s="369">
        <f t="shared" ref="AWW51" si="671">+(AWU51*$C51)+AWU51</f>
        <v>0</v>
      </c>
      <c r="AWX51" s="363"/>
      <c r="AWY51" s="369">
        <f t="shared" ref="AWY51" si="672">+(AWW51*$C51)+AWW51</f>
        <v>0</v>
      </c>
      <c r="AWZ51" s="363"/>
      <c r="AXA51" s="369">
        <f t="shared" ref="AXA51" si="673">+(AWY51*$C51)+AWY51</f>
        <v>0</v>
      </c>
      <c r="AXB51" s="363"/>
      <c r="AXC51" s="369">
        <f t="shared" ref="AXC51" si="674">+(AXA51*$C51)+AXA51</f>
        <v>0</v>
      </c>
      <c r="AXD51" s="363"/>
      <c r="AXE51" s="369">
        <f t="shared" ref="AXE51" si="675">+(AXC51*$C51)+AXC51</f>
        <v>0</v>
      </c>
      <c r="AXF51" s="363"/>
      <c r="AXG51" s="369">
        <f t="shared" ref="AXG51" si="676">+(AXE51*$C51)+AXE51</f>
        <v>0</v>
      </c>
      <c r="AXH51" s="363"/>
      <c r="AXI51" s="369">
        <f t="shared" ref="AXI51" si="677">+(AXG51*$C51)+AXG51</f>
        <v>0</v>
      </c>
      <c r="AXJ51" s="363"/>
      <c r="AXK51" s="369">
        <f t="shared" ref="AXK51" si="678">+(AXI51*$C51)+AXI51</f>
        <v>0</v>
      </c>
      <c r="AXL51" s="363"/>
      <c r="AXM51" s="369">
        <f t="shared" ref="AXM51" si="679">+(AXK51*$C51)+AXK51</f>
        <v>0</v>
      </c>
      <c r="AXN51" s="363"/>
      <c r="AXO51" s="369">
        <f t="shared" ref="AXO51" si="680">+(AXM51*$C51)+AXM51</f>
        <v>0</v>
      </c>
      <c r="AXP51" s="363"/>
      <c r="AXQ51" s="369">
        <f t="shared" ref="AXQ51" si="681">+(AXO51*$C51)+AXO51</f>
        <v>0</v>
      </c>
      <c r="AXR51" s="363"/>
      <c r="AXS51" s="369">
        <f t="shared" ref="AXS51" si="682">+(AXQ51*$C51)+AXQ51</f>
        <v>0</v>
      </c>
      <c r="AXT51" s="363"/>
      <c r="AXU51" s="369">
        <f t="shared" ref="AXU51" si="683">+(AXS51*$C51)+AXS51</f>
        <v>0</v>
      </c>
      <c r="AXV51" s="363"/>
      <c r="AXW51" s="369">
        <f t="shared" ref="AXW51" si="684">+(AXU51*$C51)+AXU51</f>
        <v>0</v>
      </c>
      <c r="AXX51" s="363"/>
      <c r="AXY51" s="369">
        <f t="shared" ref="AXY51" si="685">+(AXW51*$C51)+AXW51</f>
        <v>0</v>
      </c>
      <c r="AXZ51" s="363"/>
      <c r="AYA51" s="369">
        <f t="shared" ref="AYA51" si="686">+(AXY51*$C51)+AXY51</f>
        <v>0</v>
      </c>
      <c r="AYB51" s="363"/>
      <c r="AYC51" s="369">
        <f t="shared" ref="AYC51" si="687">+(AYA51*$C51)+AYA51</f>
        <v>0</v>
      </c>
      <c r="AYD51" s="363"/>
      <c r="AYE51" s="369">
        <f t="shared" ref="AYE51" si="688">+(AYC51*$C51)+AYC51</f>
        <v>0</v>
      </c>
      <c r="AYF51" s="363"/>
      <c r="AYG51" s="369">
        <f t="shared" ref="AYG51" si="689">+(AYE51*$C51)+AYE51</f>
        <v>0</v>
      </c>
      <c r="AYH51" s="363"/>
      <c r="AYI51" s="369">
        <f t="shared" ref="AYI51" si="690">+(AYG51*$C51)+AYG51</f>
        <v>0</v>
      </c>
      <c r="AYJ51" s="363"/>
      <c r="AYK51" s="369">
        <f t="shared" ref="AYK51" si="691">+(AYI51*$C51)+AYI51</f>
        <v>0</v>
      </c>
      <c r="AYL51" s="363"/>
      <c r="AYM51" s="369">
        <f t="shared" ref="AYM51" si="692">+(AYK51*$C51)+AYK51</f>
        <v>0</v>
      </c>
      <c r="AYN51" s="363"/>
      <c r="AYO51" s="369">
        <f t="shared" ref="AYO51" si="693">+(AYM51*$C51)+AYM51</f>
        <v>0</v>
      </c>
      <c r="AYP51" s="363"/>
      <c r="AYQ51" s="369">
        <f t="shared" ref="AYQ51" si="694">+(AYO51*$C51)+AYO51</f>
        <v>0</v>
      </c>
      <c r="AYR51" s="363"/>
      <c r="AYS51" s="369">
        <f t="shared" ref="AYS51" si="695">+(AYQ51*$C51)+AYQ51</f>
        <v>0</v>
      </c>
      <c r="AYT51" s="363"/>
      <c r="AYU51" s="369">
        <f t="shared" ref="AYU51" si="696">+(AYS51*$C51)+AYS51</f>
        <v>0</v>
      </c>
      <c r="AYV51" s="363"/>
      <c r="AYW51" s="369">
        <f t="shared" ref="AYW51" si="697">+(AYU51*$C51)+AYU51</f>
        <v>0</v>
      </c>
      <c r="AYX51" s="363"/>
      <c r="AYY51" s="369">
        <f t="shared" ref="AYY51" si="698">+(AYW51*$C51)+AYW51</f>
        <v>0</v>
      </c>
      <c r="AYZ51" s="363"/>
      <c r="AZA51" s="369">
        <f t="shared" ref="AZA51" si="699">+(AYY51*$C51)+AYY51</f>
        <v>0</v>
      </c>
      <c r="AZB51" s="363"/>
      <c r="AZC51" s="369">
        <f t="shared" ref="AZC51" si="700">+(AZA51*$C51)+AZA51</f>
        <v>0</v>
      </c>
      <c r="AZD51" s="363"/>
      <c r="AZE51" s="369">
        <f t="shared" ref="AZE51" si="701">+(AZC51*$C51)+AZC51</f>
        <v>0</v>
      </c>
      <c r="AZF51" s="363"/>
      <c r="AZG51" s="369">
        <f t="shared" ref="AZG51" si="702">+(AZE51*$C51)+AZE51</f>
        <v>0</v>
      </c>
      <c r="AZH51" s="363"/>
      <c r="AZI51" s="369">
        <f t="shared" ref="AZI51" si="703">+(AZG51*$C51)+AZG51</f>
        <v>0</v>
      </c>
      <c r="AZJ51" s="363"/>
      <c r="AZK51" s="369">
        <f t="shared" ref="AZK51" si="704">+(AZI51*$C51)+AZI51</f>
        <v>0</v>
      </c>
      <c r="AZL51" s="363"/>
      <c r="AZM51" s="369">
        <f t="shared" ref="AZM51" si="705">+(AZK51*$C51)+AZK51</f>
        <v>0</v>
      </c>
      <c r="AZN51" s="363"/>
      <c r="AZO51" s="369">
        <f t="shared" ref="AZO51" si="706">+(AZM51*$C51)+AZM51</f>
        <v>0</v>
      </c>
      <c r="AZP51" s="363"/>
      <c r="AZQ51" s="369">
        <f t="shared" ref="AZQ51" si="707">+(AZO51*$C51)+AZO51</f>
        <v>0</v>
      </c>
      <c r="AZR51" s="363"/>
      <c r="AZS51" s="369">
        <f t="shared" ref="AZS51" si="708">+(AZQ51*$C51)+AZQ51</f>
        <v>0</v>
      </c>
      <c r="AZT51" s="363"/>
      <c r="AZU51" s="369">
        <f t="shared" ref="AZU51" si="709">+(AZS51*$C51)+AZS51</f>
        <v>0</v>
      </c>
      <c r="AZV51" s="363"/>
      <c r="AZW51" s="369">
        <f t="shared" ref="AZW51" si="710">+(AZU51*$C51)+AZU51</f>
        <v>0</v>
      </c>
      <c r="AZX51" s="363"/>
      <c r="AZY51" s="369">
        <f t="shared" ref="AZY51" si="711">+(AZW51*$C51)+AZW51</f>
        <v>0</v>
      </c>
      <c r="AZZ51" s="363"/>
      <c r="BAA51" s="369">
        <f t="shared" ref="BAA51" si="712">+(AZY51*$C51)+AZY51</f>
        <v>0</v>
      </c>
      <c r="BAB51" s="363"/>
      <c r="BAC51" s="369">
        <f t="shared" ref="BAC51" si="713">+(BAA51*$C51)+BAA51</f>
        <v>0</v>
      </c>
      <c r="BAD51" s="363"/>
      <c r="BAE51" s="369">
        <f t="shared" ref="BAE51" si="714">+(BAC51*$C51)+BAC51</f>
        <v>0</v>
      </c>
      <c r="BAF51" s="363"/>
      <c r="BAG51" s="369">
        <f t="shared" ref="BAG51" si="715">+(BAE51*$C51)+BAE51</f>
        <v>0</v>
      </c>
      <c r="BAH51" s="363"/>
      <c r="BAI51" s="369">
        <f t="shared" ref="BAI51" si="716">+(BAG51*$C51)+BAG51</f>
        <v>0</v>
      </c>
      <c r="BAJ51" s="363"/>
      <c r="BAK51" s="369">
        <f t="shared" ref="BAK51" si="717">+(BAI51*$C51)+BAI51</f>
        <v>0</v>
      </c>
      <c r="BAL51" s="363"/>
      <c r="BAM51" s="369">
        <f t="shared" ref="BAM51" si="718">+(BAK51*$C51)+BAK51</f>
        <v>0</v>
      </c>
      <c r="BAN51" s="363"/>
      <c r="BAO51" s="369">
        <f t="shared" ref="BAO51" si="719">+(BAM51*$C51)+BAM51</f>
        <v>0</v>
      </c>
      <c r="BAP51" s="363"/>
      <c r="BAQ51" s="369">
        <f t="shared" ref="BAQ51" si="720">+(BAO51*$C51)+BAO51</f>
        <v>0</v>
      </c>
      <c r="BAR51" s="363"/>
      <c r="BAS51" s="369">
        <f t="shared" ref="BAS51" si="721">+(BAQ51*$C51)+BAQ51</f>
        <v>0</v>
      </c>
      <c r="BAT51" s="363"/>
      <c r="BAU51" s="369">
        <f t="shared" ref="BAU51" si="722">+(BAS51*$C51)+BAS51</f>
        <v>0</v>
      </c>
      <c r="BAV51" s="363"/>
      <c r="BAW51" s="369">
        <f t="shared" ref="BAW51" si="723">+(BAU51*$C51)+BAU51</f>
        <v>0</v>
      </c>
      <c r="BAX51" s="363"/>
      <c r="BAY51" s="369">
        <f t="shared" ref="BAY51" si="724">+(BAW51*$C51)+BAW51</f>
        <v>0</v>
      </c>
      <c r="BAZ51" s="363"/>
      <c r="BBA51" s="369">
        <f t="shared" ref="BBA51" si="725">+(BAY51*$C51)+BAY51</f>
        <v>0</v>
      </c>
      <c r="BBB51" s="363"/>
      <c r="BBC51" s="369">
        <f t="shared" ref="BBC51" si="726">+(BBA51*$C51)+BBA51</f>
        <v>0</v>
      </c>
      <c r="BBD51" s="363"/>
      <c r="BBE51" s="369">
        <f t="shared" ref="BBE51" si="727">+(BBC51*$C51)+BBC51</f>
        <v>0</v>
      </c>
      <c r="BBF51" s="363"/>
      <c r="BBG51" s="369">
        <f t="shared" ref="BBG51" si="728">+(BBE51*$C51)+BBE51</f>
        <v>0</v>
      </c>
      <c r="BBH51" s="363"/>
      <c r="BBI51" s="369">
        <f t="shared" ref="BBI51" si="729">+(BBG51*$C51)+BBG51</f>
        <v>0</v>
      </c>
      <c r="BBJ51" s="363"/>
      <c r="BBK51" s="369">
        <f t="shared" ref="BBK51" si="730">+(BBI51*$C51)+BBI51</f>
        <v>0</v>
      </c>
      <c r="BBL51" s="363"/>
      <c r="BBM51" s="369">
        <f t="shared" ref="BBM51" si="731">+(BBK51*$C51)+BBK51</f>
        <v>0</v>
      </c>
      <c r="BBN51" s="363"/>
      <c r="BBO51" s="369">
        <f t="shared" ref="BBO51" si="732">+(BBM51*$C51)+BBM51</f>
        <v>0</v>
      </c>
      <c r="BBP51" s="363"/>
      <c r="BBQ51" s="369">
        <f t="shared" ref="BBQ51" si="733">+(BBO51*$C51)+BBO51</f>
        <v>0</v>
      </c>
      <c r="BBR51" s="363"/>
      <c r="BBS51" s="369">
        <f t="shared" ref="BBS51" si="734">+(BBQ51*$C51)+BBQ51</f>
        <v>0</v>
      </c>
      <c r="BBT51" s="363"/>
      <c r="BBU51" s="369">
        <f t="shared" ref="BBU51" si="735">+(BBS51*$C51)+BBS51</f>
        <v>0</v>
      </c>
      <c r="BBV51" s="363"/>
      <c r="BBW51" s="369">
        <f t="shared" ref="BBW51" si="736">+(BBU51*$C51)+BBU51</f>
        <v>0</v>
      </c>
      <c r="BBX51" s="363"/>
      <c r="BBY51" s="369">
        <f t="shared" ref="BBY51" si="737">+(BBW51*$C51)+BBW51</f>
        <v>0</v>
      </c>
      <c r="BBZ51" s="363"/>
      <c r="BCA51" s="369">
        <f t="shared" ref="BCA51" si="738">+(BBY51*$C51)+BBY51</f>
        <v>0</v>
      </c>
      <c r="BCB51" s="363"/>
      <c r="BCC51" s="369">
        <f t="shared" ref="BCC51" si="739">+(BCA51*$C51)+BCA51</f>
        <v>0</v>
      </c>
      <c r="BCD51" s="363"/>
      <c r="BCE51" s="369">
        <f t="shared" ref="BCE51" si="740">+(BCC51*$C51)+BCC51</f>
        <v>0</v>
      </c>
      <c r="BCF51" s="363"/>
      <c r="BCG51" s="369">
        <f t="shared" ref="BCG51" si="741">+(BCE51*$C51)+BCE51</f>
        <v>0</v>
      </c>
      <c r="BCH51" s="363"/>
      <c r="BCI51" s="369">
        <f t="shared" ref="BCI51" si="742">+(BCG51*$C51)+BCG51</f>
        <v>0</v>
      </c>
      <c r="BCJ51" s="363"/>
      <c r="BCK51" s="369">
        <f t="shared" ref="BCK51" si="743">+(BCI51*$C51)+BCI51</f>
        <v>0</v>
      </c>
      <c r="BCL51" s="363"/>
      <c r="BCM51" s="369">
        <f t="shared" ref="BCM51" si="744">+(BCK51*$C51)+BCK51</f>
        <v>0</v>
      </c>
      <c r="BCN51" s="363"/>
      <c r="BCO51" s="369">
        <f t="shared" ref="BCO51" si="745">+(BCM51*$C51)+BCM51</f>
        <v>0</v>
      </c>
      <c r="BCP51" s="363"/>
      <c r="BCQ51" s="369">
        <f t="shared" ref="BCQ51" si="746">+(BCO51*$C51)+BCO51</f>
        <v>0</v>
      </c>
      <c r="BCR51" s="363"/>
      <c r="BCS51" s="369">
        <f t="shared" ref="BCS51" si="747">+(BCQ51*$C51)+BCQ51</f>
        <v>0</v>
      </c>
      <c r="BCT51" s="363"/>
      <c r="BCU51" s="369">
        <f t="shared" ref="BCU51" si="748">+(BCS51*$C51)+BCS51</f>
        <v>0</v>
      </c>
      <c r="BCV51" s="363"/>
      <c r="BCW51" s="369">
        <f t="shared" ref="BCW51" si="749">+(BCU51*$C51)+BCU51</f>
        <v>0</v>
      </c>
      <c r="BCX51" s="363"/>
      <c r="BCY51" s="369">
        <f t="shared" ref="BCY51" si="750">+(BCW51*$C51)+BCW51</f>
        <v>0</v>
      </c>
      <c r="BCZ51" s="363"/>
      <c r="BDA51" s="369">
        <f t="shared" ref="BDA51" si="751">+(BCY51*$C51)+BCY51</f>
        <v>0</v>
      </c>
      <c r="BDB51" s="363"/>
      <c r="BDC51" s="369">
        <f t="shared" ref="BDC51" si="752">+(BDA51*$C51)+BDA51</f>
        <v>0</v>
      </c>
      <c r="BDD51" s="363"/>
      <c r="BDE51" s="369">
        <f t="shared" ref="BDE51" si="753">+(BDC51*$C51)+BDC51</f>
        <v>0</v>
      </c>
      <c r="BDF51" s="363"/>
      <c r="BDG51" s="369">
        <f t="shared" ref="BDG51" si="754">+(BDE51*$C51)+BDE51</f>
        <v>0</v>
      </c>
      <c r="BDH51" s="363"/>
      <c r="BDI51" s="369">
        <f t="shared" ref="BDI51" si="755">+(BDG51*$C51)+BDG51</f>
        <v>0</v>
      </c>
      <c r="BDJ51" s="363"/>
      <c r="BDK51" s="369">
        <f t="shared" ref="BDK51" si="756">+(BDI51*$C51)+BDI51</f>
        <v>0</v>
      </c>
      <c r="BDL51" s="363"/>
      <c r="BDM51" s="369">
        <f t="shared" ref="BDM51" si="757">+(BDK51*$C51)+BDK51</f>
        <v>0</v>
      </c>
      <c r="BDN51" s="363"/>
      <c r="BDO51" s="369">
        <f t="shared" ref="BDO51" si="758">+(BDM51*$C51)+BDM51</f>
        <v>0</v>
      </c>
      <c r="BDP51" s="363"/>
      <c r="BDQ51" s="369">
        <f t="shared" ref="BDQ51" si="759">+(BDO51*$C51)+BDO51</f>
        <v>0</v>
      </c>
      <c r="BDR51" s="363"/>
      <c r="BDS51" s="369">
        <f t="shared" ref="BDS51" si="760">+(BDQ51*$C51)+BDQ51</f>
        <v>0</v>
      </c>
      <c r="BDT51" s="363"/>
      <c r="BDU51" s="369">
        <f t="shared" ref="BDU51" si="761">+(BDS51*$C51)+BDS51</f>
        <v>0</v>
      </c>
      <c r="BDV51" s="363"/>
      <c r="BDW51" s="369">
        <f t="shared" ref="BDW51" si="762">+(BDU51*$C51)+BDU51</f>
        <v>0</v>
      </c>
      <c r="BDX51" s="363"/>
      <c r="BDY51" s="369">
        <f t="shared" ref="BDY51" si="763">+(BDW51*$C51)+BDW51</f>
        <v>0</v>
      </c>
      <c r="BDZ51" s="363"/>
      <c r="BEA51" s="369">
        <f t="shared" ref="BEA51" si="764">+(BDY51*$C51)+BDY51</f>
        <v>0</v>
      </c>
      <c r="BEB51" s="363"/>
      <c r="BEC51" s="369">
        <f t="shared" ref="BEC51" si="765">+(BEA51*$C51)+BEA51</f>
        <v>0</v>
      </c>
      <c r="BED51" s="363"/>
      <c r="BEE51" s="369">
        <f t="shared" ref="BEE51" si="766">+(BEC51*$C51)+BEC51</f>
        <v>0</v>
      </c>
      <c r="BEF51" s="363"/>
      <c r="BEG51" s="369">
        <f t="shared" ref="BEG51" si="767">+(BEE51*$C51)+BEE51</f>
        <v>0</v>
      </c>
      <c r="BEH51" s="363"/>
      <c r="BEI51" s="369">
        <f t="shared" ref="BEI51" si="768">+(BEG51*$C51)+BEG51</f>
        <v>0</v>
      </c>
      <c r="BEJ51" s="363"/>
      <c r="BEK51" s="369">
        <f t="shared" ref="BEK51" si="769">+(BEI51*$C51)+BEI51</f>
        <v>0</v>
      </c>
      <c r="BEL51" s="363"/>
      <c r="BEM51" s="369">
        <f t="shared" ref="BEM51" si="770">+(BEK51*$C51)+BEK51</f>
        <v>0</v>
      </c>
      <c r="BEN51" s="363"/>
      <c r="BEO51" s="369">
        <f t="shared" ref="BEO51" si="771">+(BEM51*$C51)+BEM51</f>
        <v>0</v>
      </c>
      <c r="BEP51" s="363"/>
      <c r="BEQ51" s="369">
        <f t="shared" ref="BEQ51" si="772">+(BEO51*$C51)+BEO51</f>
        <v>0</v>
      </c>
      <c r="BER51" s="363"/>
      <c r="BES51" s="369">
        <f t="shared" ref="BES51" si="773">+(BEQ51*$C51)+BEQ51</f>
        <v>0</v>
      </c>
      <c r="BET51" s="363"/>
      <c r="BEU51" s="369">
        <f t="shared" ref="BEU51" si="774">+(BES51*$C51)+BES51</f>
        <v>0</v>
      </c>
      <c r="BEV51" s="363"/>
      <c r="BEW51" s="369">
        <f t="shared" ref="BEW51" si="775">+(BEU51*$C51)+BEU51</f>
        <v>0</v>
      </c>
      <c r="BEX51" s="363"/>
      <c r="BEY51" s="369">
        <f t="shared" ref="BEY51" si="776">+(BEW51*$C51)+BEW51</f>
        <v>0</v>
      </c>
      <c r="BEZ51" s="363"/>
      <c r="BFA51" s="369">
        <f t="shared" ref="BFA51" si="777">+(BEY51*$C51)+BEY51</f>
        <v>0</v>
      </c>
      <c r="BFB51" s="363"/>
      <c r="BFC51" s="369">
        <f t="shared" ref="BFC51" si="778">+(BFA51*$C51)+BFA51</f>
        <v>0</v>
      </c>
      <c r="BFD51" s="363"/>
      <c r="BFE51" s="369">
        <f t="shared" ref="BFE51" si="779">+(BFC51*$C51)+BFC51</f>
        <v>0</v>
      </c>
      <c r="BFF51" s="363"/>
      <c r="BFG51" s="369">
        <f t="shared" ref="BFG51" si="780">+(BFE51*$C51)+BFE51</f>
        <v>0</v>
      </c>
      <c r="BFH51" s="363"/>
      <c r="BFI51" s="369">
        <f t="shared" ref="BFI51" si="781">+(BFG51*$C51)+BFG51</f>
        <v>0</v>
      </c>
      <c r="BFJ51" s="363"/>
      <c r="BFK51" s="369">
        <f t="shared" ref="BFK51" si="782">+(BFI51*$C51)+BFI51</f>
        <v>0</v>
      </c>
      <c r="BFL51" s="363"/>
      <c r="BFM51" s="369">
        <f t="shared" ref="BFM51" si="783">+(BFK51*$C51)+BFK51</f>
        <v>0</v>
      </c>
      <c r="BFN51" s="363"/>
      <c r="BFO51" s="369">
        <f t="shared" ref="BFO51" si="784">+(BFM51*$C51)+BFM51</f>
        <v>0</v>
      </c>
      <c r="BFP51" s="363"/>
      <c r="BFQ51" s="369">
        <f t="shared" ref="BFQ51" si="785">+(BFO51*$C51)+BFO51</f>
        <v>0</v>
      </c>
      <c r="BFR51" s="363"/>
      <c r="BFS51" s="369">
        <f t="shared" ref="BFS51" si="786">+(BFQ51*$C51)+BFQ51</f>
        <v>0</v>
      </c>
      <c r="BFT51" s="363"/>
      <c r="BFU51" s="369">
        <f t="shared" ref="BFU51" si="787">+(BFS51*$C51)+BFS51</f>
        <v>0</v>
      </c>
      <c r="BFV51" s="363"/>
      <c r="BFW51" s="369">
        <f t="shared" ref="BFW51" si="788">+(BFU51*$C51)+BFU51</f>
        <v>0</v>
      </c>
      <c r="BFX51" s="363"/>
      <c r="BFY51" s="369">
        <f t="shared" ref="BFY51" si="789">+(BFW51*$C51)+BFW51</f>
        <v>0</v>
      </c>
      <c r="BFZ51" s="363"/>
      <c r="BGA51" s="369">
        <f t="shared" ref="BGA51" si="790">+(BFY51*$C51)+BFY51</f>
        <v>0</v>
      </c>
      <c r="BGB51" s="363"/>
      <c r="BGC51" s="369">
        <f t="shared" ref="BGC51" si="791">+(BGA51*$C51)+BGA51</f>
        <v>0</v>
      </c>
      <c r="BGD51" s="363"/>
      <c r="BGE51" s="369">
        <f t="shared" ref="BGE51" si="792">+(BGC51*$C51)+BGC51</f>
        <v>0</v>
      </c>
      <c r="BGF51" s="363"/>
      <c r="BGG51" s="369">
        <f t="shared" ref="BGG51" si="793">+(BGE51*$C51)+BGE51</f>
        <v>0</v>
      </c>
      <c r="BGH51" s="363"/>
      <c r="BGI51" s="369">
        <f t="shared" ref="BGI51" si="794">+(BGG51*$C51)+BGG51</f>
        <v>0</v>
      </c>
      <c r="BGJ51" s="363"/>
      <c r="BGK51" s="369">
        <f t="shared" ref="BGK51" si="795">+(BGI51*$C51)+BGI51</f>
        <v>0</v>
      </c>
      <c r="BGL51" s="363"/>
      <c r="BGM51" s="369">
        <f t="shared" ref="BGM51" si="796">+(BGK51*$C51)+BGK51</f>
        <v>0</v>
      </c>
      <c r="BGN51" s="363"/>
      <c r="BGO51" s="369">
        <f t="shared" ref="BGO51" si="797">+(BGM51*$C51)+BGM51</f>
        <v>0</v>
      </c>
      <c r="BGP51" s="363"/>
      <c r="BGQ51" s="369">
        <f t="shared" ref="BGQ51" si="798">+(BGO51*$C51)+BGO51</f>
        <v>0</v>
      </c>
      <c r="BGR51" s="363"/>
      <c r="BGS51" s="369">
        <f t="shared" ref="BGS51" si="799">+(BGQ51*$C51)+BGQ51</f>
        <v>0</v>
      </c>
      <c r="BGT51" s="363"/>
      <c r="BGU51" s="369">
        <f t="shared" ref="BGU51" si="800">+(BGS51*$C51)+BGS51</f>
        <v>0</v>
      </c>
      <c r="BGV51" s="363"/>
      <c r="BGW51" s="369">
        <f t="shared" ref="BGW51" si="801">+(BGU51*$C51)+BGU51</f>
        <v>0</v>
      </c>
      <c r="BGX51" s="363"/>
      <c r="BGY51" s="369">
        <f t="shared" ref="BGY51" si="802">+(BGW51*$C51)+BGW51</f>
        <v>0</v>
      </c>
      <c r="BGZ51" s="363"/>
      <c r="BHA51" s="369">
        <f t="shared" ref="BHA51" si="803">+(BGY51*$C51)+BGY51</f>
        <v>0</v>
      </c>
      <c r="BHB51" s="363"/>
      <c r="BHC51" s="369">
        <f t="shared" ref="BHC51" si="804">+(BHA51*$C51)+BHA51</f>
        <v>0</v>
      </c>
      <c r="BHD51" s="363"/>
      <c r="BHE51" s="369">
        <f t="shared" ref="BHE51" si="805">+(BHC51*$C51)+BHC51</f>
        <v>0</v>
      </c>
      <c r="BHF51" s="363"/>
      <c r="BHG51" s="369">
        <f t="shared" ref="BHG51" si="806">+(BHE51*$C51)+BHE51</f>
        <v>0</v>
      </c>
      <c r="BHH51" s="363"/>
      <c r="BHI51" s="369">
        <f t="shared" ref="BHI51" si="807">+(BHG51*$C51)+BHG51</f>
        <v>0</v>
      </c>
      <c r="BHJ51" s="363"/>
      <c r="BHK51" s="369">
        <f t="shared" ref="BHK51" si="808">+(BHI51*$C51)+BHI51</f>
        <v>0</v>
      </c>
      <c r="BHL51" s="363"/>
      <c r="BHM51" s="369">
        <f t="shared" ref="BHM51" si="809">+(BHK51*$C51)+BHK51</f>
        <v>0</v>
      </c>
      <c r="BHN51" s="363"/>
      <c r="BHO51" s="369">
        <f t="shared" ref="BHO51" si="810">+(BHM51*$C51)+BHM51</f>
        <v>0</v>
      </c>
      <c r="BHP51" s="363"/>
      <c r="BHQ51" s="369">
        <f t="shared" ref="BHQ51" si="811">+(BHO51*$C51)+BHO51</f>
        <v>0</v>
      </c>
      <c r="BHR51" s="363"/>
      <c r="BHS51" s="369">
        <f t="shared" ref="BHS51" si="812">+(BHQ51*$C51)+BHQ51</f>
        <v>0</v>
      </c>
      <c r="BHT51" s="363"/>
      <c r="BHU51" s="369">
        <f t="shared" ref="BHU51" si="813">+(BHS51*$C51)+BHS51</f>
        <v>0</v>
      </c>
      <c r="BHV51" s="363"/>
      <c r="BHW51" s="369">
        <f t="shared" ref="BHW51" si="814">+(BHU51*$C51)+BHU51</f>
        <v>0</v>
      </c>
      <c r="BHX51" s="363"/>
      <c r="BHY51" s="369">
        <f t="shared" ref="BHY51" si="815">+(BHW51*$C51)+BHW51</f>
        <v>0</v>
      </c>
      <c r="BHZ51" s="363"/>
      <c r="BIA51" s="369">
        <f t="shared" ref="BIA51" si="816">+(BHY51*$C51)+BHY51</f>
        <v>0</v>
      </c>
      <c r="BIB51" s="363"/>
      <c r="BIC51" s="369">
        <f t="shared" ref="BIC51" si="817">+(BIA51*$C51)+BIA51</f>
        <v>0</v>
      </c>
      <c r="BID51" s="363"/>
      <c r="BIE51" s="369">
        <f t="shared" ref="BIE51" si="818">+(BIC51*$C51)+BIC51</f>
        <v>0</v>
      </c>
      <c r="BIF51" s="363"/>
      <c r="BIG51" s="369">
        <f t="shared" ref="BIG51" si="819">+(BIE51*$C51)+BIE51</f>
        <v>0</v>
      </c>
      <c r="BIH51" s="363"/>
      <c r="BII51" s="369">
        <f t="shared" ref="BII51" si="820">+(BIG51*$C51)+BIG51</f>
        <v>0</v>
      </c>
      <c r="BIJ51" s="363"/>
      <c r="BIK51" s="369">
        <f t="shared" ref="BIK51" si="821">+(BII51*$C51)+BII51</f>
        <v>0</v>
      </c>
      <c r="BIL51" s="363"/>
      <c r="BIM51" s="369">
        <f t="shared" ref="BIM51" si="822">+(BIK51*$C51)+BIK51</f>
        <v>0</v>
      </c>
      <c r="BIN51" s="363"/>
      <c r="BIO51" s="369">
        <f t="shared" ref="BIO51" si="823">+(BIM51*$C51)+BIM51</f>
        <v>0</v>
      </c>
      <c r="BIP51" s="363"/>
      <c r="BIQ51" s="369">
        <f t="shared" ref="BIQ51" si="824">+(BIO51*$C51)+BIO51</f>
        <v>0</v>
      </c>
      <c r="BIR51" s="363"/>
      <c r="BIS51" s="369">
        <f t="shared" ref="BIS51" si="825">+(BIQ51*$C51)+BIQ51</f>
        <v>0</v>
      </c>
      <c r="BIT51" s="363"/>
      <c r="BIU51" s="369">
        <f t="shared" ref="BIU51" si="826">+(BIS51*$C51)+BIS51</f>
        <v>0</v>
      </c>
      <c r="BIV51" s="363"/>
      <c r="BIW51" s="369">
        <f t="shared" ref="BIW51" si="827">+(BIU51*$C51)+BIU51</f>
        <v>0</v>
      </c>
      <c r="BIX51" s="363"/>
      <c r="BIY51" s="369">
        <f t="shared" ref="BIY51" si="828">+(BIW51*$C51)+BIW51</f>
        <v>0</v>
      </c>
      <c r="BIZ51" s="363"/>
      <c r="BJA51" s="369">
        <f t="shared" ref="BJA51" si="829">+(BIY51*$C51)+BIY51</f>
        <v>0</v>
      </c>
      <c r="BJB51" s="363"/>
      <c r="BJC51" s="369">
        <f t="shared" ref="BJC51" si="830">+(BJA51*$C51)+BJA51</f>
        <v>0</v>
      </c>
      <c r="BJD51" s="363"/>
      <c r="BJE51" s="369">
        <f t="shared" ref="BJE51" si="831">+(BJC51*$C51)+BJC51</f>
        <v>0</v>
      </c>
      <c r="BJF51" s="363"/>
      <c r="BJG51" s="369">
        <f t="shared" ref="BJG51" si="832">+(BJE51*$C51)+BJE51</f>
        <v>0</v>
      </c>
      <c r="BJH51" s="363"/>
      <c r="BJI51" s="369">
        <f t="shared" ref="BJI51" si="833">+(BJG51*$C51)+BJG51</f>
        <v>0</v>
      </c>
      <c r="BJJ51" s="363"/>
      <c r="BJK51" s="369">
        <f t="shared" ref="BJK51" si="834">+(BJI51*$C51)+BJI51</f>
        <v>0</v>
      </c>
      <c r="BJL51" s="363"/>
      <c r="BJM51" s="369">
        <f t="shared" ref="BJM51" si="835">+(BJK51*$C51)+BJK51</f>
        <v>0</v>
      </c>
      <c r="BJN51" s="363"/>
      <c r="BJO51" s="369">
        <f t="shared" ref="BJO51" si="836">+(BJM51*$C51)+BJM51</f>
        <v>0</v>
      </c>
      <c r="BJP51" s="363"/>
      <c r="BJQ51" s="369">
        <f t="shared" ref="BJQ51" si="837">+(BJO51*$C51)+BJO51</f>
        <v>0</v>
      </c>
      <c r="BJR51" s="363"/>
      <c r="BJS51" s="369">
        <f t="shared" ref="BJS51" si="838">+(BJQ51*$C51)+BJQ51</f>
        <v>0</v>
      </c>
      <c r="BJT51" s="363"/>
      <c r="BJU51" s="369">
        <f t="shared" ref="BJU51" si="839">+(BJS51*$C51)+BJS51</f>
        <v>0</v>
      </c>
      <c r="BJV51" s="363"/>
      <c r="BJW51" s="369">
        <f t="shared" ref="BJW51" si="840">+(BJU51*$C51)+BJU51</f>
        <v>0</v>
      </c>
      <c r="BJX51" s="363"/>
      <c r="BJY51" s="369">
        <f t="shared" ref="BJY51" si="841">+(BJW51*$C51)+BJW51</f>
        <v>0</v>
      </c>
      <c r="BJZ51" s="363"/>
      <c r="BKA51" s="369">
        <f t="shared" ref="BKA51" si="842">+(BJY51*$C51)+BJY51</f>
        <v>0</v>
      </c>
      <c r="BKB51" s="363"/>
      <c r="BKC51" s="369">
        <f t="shared" ref="BKC51" si="843">+(BKA51*$C51)+BKA51</f>
        <v>0</v>
      </c>
      <c r="BKD51" s="363"/>
      <c r="BKE51" s="369">
        <f t="shared" ref="BKE51" si="844">+(BKC51*$C51)+BKC51</f>
        <v>0</v>
      </c>
      <c r="BKF51" s="363"/>
      <c r="BKG51" s="369">
        <f t="shared" ref="BKG51" si="845">+(BKE51*$C51)+BKE51</f>
        <v>0</v>
      </c>
      <c r="BKH51" s="363"/>
      <c r="BKI51" s="369">
        <f t="shared" ref="BKI51" si="846">+(BKG51*$C51)+BKG51</f>
        <v>0</v>
      </c>
      <c r="BKJ51" s="363"/>
      <c r="BKK51" s="369">
        <f t="shared" ref="BKK51" si="847">+(BKI51*$C51)+BKI51</f>
        <v>0</v>
      </c>
      <c r="BKL51" s="363"/>
      <c r="BKM51" s="369">
        <f t="shared" ref="BKM51" si="848">+(BKK51*$C51)+BKK51</f>
        <v>0</v>
      </c>
      <c r="BKN51" s="363"/>
      <c r="BKO51" s="369">
        <f t="shared" ref="BKO51" si="849">+(BKM51*$C51)+BKM51</f>
        <v>0</v>
      </c>
      <c r="BKP51" s="363"/>
      <c r="BKQ51" s="369">
        <f t="shared" ref="BKQ51" si="850">+(BKO51*$C51)+BKO51</f>
        <v>0</v>
      </c>
      <c r="BKR51" s="363"/>
      <c r="BKS51" s="369">
        <f t="shared" ref="BKS51" si="851">+(BKQ51*$C51)+BKQ51</f>
        <v>0</v>
      </c>
      <c r="BKT51" s="363"/>
      <c r="BKU51" s="369">
        <f t="shared" ref="BKU51" si="852">+(BKS51*$C51)+BKS51</f>
        <v>0</v>
      </c>
      <c r="BKV51" s="363"/>
      <c r="BKW51" s="369">
        <f t="shared" ref="BKW51" si="853">+(BKU51*$C51)+BKU51</f>
        <v>0</v>
      </c>
      <c r="BKX51" s="363"/>
      <c r="BKY51" s="369">
        <f t="shared" ref="BKY51" si="854">+(BKW51*$C51)+BKW51</f>
        <v>0</v>
      </c>
      <c r="BKZ51" s="363"/>
      <c r="BLA51" s="369">
        <f t="shared" ref="BLA51" si="855">+(BKY51*$C51)+BKY51</f>
        <v>0</v>
      </c>
      <c r="BLB51" s="363"/>
      <c r="BLC51" s="369">
        <f t="shared" ref="BLC51" si="856">+(BLA51*$C51)+BLA51</f>
        <v>0</v>
      </c>
      <c r="BLD51" s="363"/>
      <c r="BLE51" s="369">
        <f t="shared" ref="BLE51" si="857">+(BLC51*$C51)+BLC51</f>
        <v>0</v>
      </c>
      <c r="BLF51" s="363"/>
      <c r="BLG51" s="369">
        <f t="shared" ref="BLG51" si="858">+(BLE51*$C51)+BLE51</f>
        <v>0</v>
      </c>
      <c r="BLH51" s="363"/>
      <c r="BLI51" s="369">
        <f t="shared" ref="BLI51" si="859">+(BLG51*$C51)+BLG51</f>
        <v>0</v>
      </c>
      <c r="BLJ51" s="363"/>
      <c r="BLK51" s="369">
        <f t="shared" ref="BLK51" si="860">+(BLI51*$C51)+BLI51</f>
        <v>0</v>
      </c>
      <c r="BLL51" s="363"/>
      <c r="BLM51" s="369">
        <f t="shared" ref="BLM51" si="861">+(BLK51*$C51)+BLK51</f>
        <v>0</v>
      </c>
      <c r="BLN51" s="363"/>
      <c r="BLO51" s="369">
        <f t="shared" ref="BLO51" si="862">+(BLM51*$C51)+BLM51</f>
        <v>0</v>
      </c>
      <c r="BLP51" s="363"/>
      <c r="BLQ51" s="369">
        <f t="shared" ref="BLQ51" si="863">+(BLO51*$C51)+BLO51</f>
        <v>0</v>
      </c>
      <c r="BLR51" s="363"/>
      <c r="BLS51" s="369">
        <f t="shared" ref="BLS51" si="864">+(BLQ51*$C51)+BLQ51</f>
        <v>0</v>
      </c>
      <c r="BLT51" s="363"/>
      <c r="BLU51" s="369">
        <f t="shared" ref="BLU51" si="865">+(BLS51*$C51)+BLS51</f>
        <v>0</v>
      </c>
      <c r="BLV51" s="363"/>
      <c r="BLW51" s="369">
        <f t="shared" ref="BLW51" si="866">+(BLU51*$C51)+BLU51</f>
        <v>0</v>
      </c>
      <c r="BLX51" s="363"/>
      <c r="BLY51" s="369">
        <f t="shared" ref="BLY51" si="867">+(BLW51*$C51)+BLW51</f>
        <v>0</v>
      </c>
      <c r="BLZ51" s="363"/>
      <c r="BMA51" s="369">
        <f t="shared" ref="BMA51" si="868">+(BLY51*$C51)+BLY51</f>
        <v>0</v>
      </c>
      <c r="BMB51" s="363"/>
      <c r="BMC51" s="369">
        <f t="shared" ref="BMC51" si="869">+(BMA51*$C51)+BMA51</f>
        <v>0</v>
      </c>
      <c r="BMD51" s="363"/>
      <c r="BME51" s="369">
        <f t="shared" ref="BME51" si="870">+(BMC51*$C51)+BMC51</f>
        <v>0</v>
      </c>
      <c r="BMF51" s="363"/>
      <c r="BMG51" s="369">
        <f t="shared" ref="BMG51" si="871">+(BME51*$C51)+BME51</f>
        <v>0</v>
      </c>
      <c r="BMH51" s="363"/>
      <c r="BMI51" s="369">
        <f t="shared" ref="BMI51" si="872">+(BMG51*$C51)+BMG51</f>
        <v>0</v>
      </c>
      <c r="BMJ51" s="363"/>
      <c r="BMK51" s="369">
        <f t="shared" ref="BMK51" si="873">+(BMI51*$C51)+BMI51</f>
        <v>0</v>
      </c>
      <c r="BML51" s="363"/>
      <c r="BMM51" s="369">
        <f t="shared" ref="BMM51" si="874">+(BMK51*$C51)+BMK51</f>
        <v>0</v>
      </c>
      <c r="BMN51" s="363"/>
      <c r="BMO51" s="369">
        <f t="shared" ref="BMO51" si="875">+(BMM51*$C51)+BMM51</f>
        <v>0</v>
      </c>
      <c r="BMP51" s="363"/>
      <c r="BMQ51" s="369">
        <f t="shared" ref="BMQ51" si="876">+(BMO51*$C51)+BMO51</f>
        <v>0</v>
      </c>
      <c r="BMR51" s="363"/>
      <c r="BMS51" s="369">
        <f t="shared" ref="BMS51" si="877">+(BMQ51*$C51)+BMQ51</f>
        <v>0</v>
      </c>
      <c r="BMT51" s="363"/>
      <c r="BMU51" s="369">
        <f t="shared" ref="BMU51" si="878">+(BMS51*$C51)+BMS51</f>
        <v>0</v>
      </c>
      <c r="BMV51" s="363"/>
      <c r="BMW51" s="369">
        <f t="shared" ref="BMW51" si="879">+(BMU51*$C51)+BMU51</f>
        <v>0</v>
      </c>
      <c r="BMX51" s="363"/>
      <c r="BMY51" s="369">
        <f t="shared" ref="BMY51" si="880">+(BMW51*$C51)+BMW51</f>
        <v>0</v>
      </c>
      <c r="BMZ51" s="363"/>
      <c r="BNA51" s="369">
        <f t="shared" ref="BNA51" si="881">+(BMY51*$C51)+BMY51</f>
        <v>0</v>
      </c>
      <c r="BNB51" s="363"/>
      <c r="BNC51" s="369">
        <f t="shared" ref="BNC51" si="882">+(BNA51*$C51)+BNA51</f>
        <v>0</v>
      </c>
      <c r="BND51" s="363"/>
      <c r="BNE51" s="369">
        <f t="shared" ref="BNE51" si="883">+(BNC51*$C51)+BNC51</f>
        <v>0</v>
      </c>
      <c r="BNF51" s="363"/>
      <c r="BNG51" s="369">
        <f t="shared" ref="BNG51" si="884">+(BNE51*$C51)+BNE51</f>
        <v>0</v>
      </c>
      <c r="BNH51" s="363"/>
      <c r="BNI51" s="369">
        <f t="shared" ref="BNI51" si="885">+(BNG51*$C51)+BNG51</f>
        <v>0</v>
      </c>
      <c r="BNJ51" s="363"/>
      <c r="BNK51" s="369">
        <f t="shared" ref="BNK51" si="886">+(BNI51*$C51)+BNI51</f>
        <v>0</v>
      </c>
      <c r="BNL51" s="363"/>
      <c r="BNM51" s="369">
        <f t="shared" ref="BNM51" si="887">+(BNK51*$C51)+BNK51</f>
        <v>0</v>
      </c>
      <c r="BNN51" s="363"/>
      <c r="BNO51" s="369">
        <f t="shared" ref="BNO51" si="888">+(BNM51*$C51)+BNM51</f>
        <v>0</v>
      </c>
      <c r="BNP51" s="363"/>
      <c r="BNQ51" s="369">
        <f t="shared" ref="BNQ51" si="889">+(BNO51*$C51)+BNO51</f>
        <v>0</v>
      </c>
      <c r="BNR51" s="363"/>
      <c r="BNS51" s="369">
        <f t="shared" ref="BNS51" si="890">+(BNQ51*$C51)+BNQ51</f>
        <v>0</v>
      </c>
      <c r="BNT51" s="363"/>
      <c r="BNU51" s="369">
        <f t="shared" ref="BNU51" si="891">+(BNS51*$C51)+BNS51</f>
        <v>0</v>
      </c>
      <c r="BNV51" s="363"/>
      <c r="BNW51" s="369">
        <f t="shared" ref="BNW51" si="892">+(BNU51*$C51)+BNU51</f>
        <v>0</v>
      </c>
      <c r="BNX51" s="363"/>
      <c r="BNY51" s="369">
        <f t="shared" ref="BNY51" si="893">+(BNW51*$C51)+BNW51</f>
        <v>0</v>
      </c>
      <c r="BNZ51" s="363"/>
      <c r="BOA51" s="369">
        <f t="shared" ref="BOA51" si="894">+(BNY51*$C51)+BNY51</f>
        <v>0</v>
      </c>
      <c r="BOB51" s="363"/>
      <c r="BOC51" s="369">
        <f t="shared" ref="BOC51" si="895">+(BOA51*$C51)+BOA51</f>
        <v>0</v>
      </c>
      <c r="BOD51" s="363"/>
      <c r="BOE51" s="369">
        <f t="shared" ref="BOE51" si="896">+(BOC51*$C51)+BOC51</f>
        <v>0</v>
      </c>
      <c r="BOF51" s="363"/>
      <c r="BOG51" s="369">
        <f t="shared" ref="BOG51" si="897">+(BOE51*$C51)+BOE51</f>
        <v>0</v>
      </c>
      <c r="BOH51" s="363"/>
      <c r="BOI51" s="369">
        <f t="shared" ref="BOI51" si="898">+(BOG51*$C51)+BOG51</f>
        <v>0</v>
      </c>
      <c r="BOJ51" s="363"/>
      <c r="BOK51" s="369">
        <f t="shared" ref="BOK51" si="899">+(BOI51*$C51)+BOI51</f>
        <v>0</v>
      </c>
      <c r="BOL51" s="363"/>
      <c r="BOM51" s="369">
        <f t="shared" ref="BOM51" si="900">+(BOK51*$C51)+BOK51</f>
        <v>0</v>
      </c>
      <c r="BON51" s="363"/>
      <c r="BOO51" s="369">
        <f t="shared" ref="BOO51" si="901">+(BOM51*$C51)+BOM51</f>
        <v>0</v>
      </c>
      <c r="BOP51" s="363"/>
      <c r="BOQ51" s="369">
        <f t="shared" ref="BOQ51" si="902">+(BOO51*$C51)+BOO51</f>
        <v>0</v>
      </c>
      <c r="BOR51" s="363"/>
      <c r="BOS51" s="369">
        <f t="shared" ref="BOS51" si="903">+(BOQ51*$C51)+BOQ51</f>
        <v>0</v>
      </c>
      <c r="BOT51" s="363"/>
      <c r="BOU51" s="369">
        <f t="shared" ref="BOU51" si="904">+(BOS51*$C51)+BOS51</f>
        <v>0</v>
      </c>
      <c r="BOV51" s="363"/>
      <c r="BOW51" s="369">
        <f t="shared" ref="BOW51" si="905">+(BOU51*$C51)+BOU51</f>
        <v>0</v>
      </c>
      <c r="BOX51" s="363"/>
      <c r="BOY51" s="369">
        <f t="shared" ref="BOY51" si="906">+(BOW51*$C51)+BOW51</f>
        <v>0</v>
      </c>
      <c r="BOZ51" s="363"/>
      <c r="BPA51" s="369">
        <f t="shared" ref="BPA51" si="907">+(BOY51*$C51)+BOY51</f>
        <v>0</v>
      </c>
      <c r="BPB51" s="363"/>
      <c r="BPC51" s="369">
        <f t="shared" ref="BPC51" si="908">+(BPA51*$C51)+BPA51</f>
        <v>0</v>
      </c>
      <c r="BPD51" s="363"/>
      <c r="BPE51" s="369">
        <f t="shared" ref="BPE51" si="909">+(BPC51*$C51)+BPC51</f>
        <v>0</v>
      </c>
      <c r="BPF51" s="363"/>
      <c r="BPG51" s="369">
        <f t="shared" ref="BPG51" si="910">+(BPE51*$C51)+BPE51</f>
        <v>0</v>
      </c>
      <c r="BPH51" s="363"/>
      <c r="BPI51" s="369">
        <f t="shared" ref="BPI51" si="911">+(BPG51*$C51)+BPG51</f>
        <v>0</v>
      </c>
      <c r="BPJ51" s="363"/>
      <c r="BPK51" s="369">
        <f t="shared" ref="BPK51" si="912">+(BPI51*$C51)+BPI51</f>
        <v>0</v>
      </c>
      <c r="BPL51" s="363"/>
      <c r="BPM51" s="369">
        <f t="shared" ref="BPM51" si="913">+(BPK51*$C51)+BPK51</f>
        <v>0</v>
      </c>
      <c r="BPN51" s="363"/>
      <c r="BPO51" s="369">
        <f t="shared" ref="BPO51" si="914">+(BPM51*$C51)+BPM51</f>
        <v>0</v>
      </c>
      <c r="BPP51" s="363"/>
      <c r="BPQ51" s="369">
        <f t="shared" ref="BPQ51" si="915">+(BPO51*$C51)+BPO51</f>
        <v>0</v>
      </c>
      <c r="BPR51" s="363"/>
      <c r="BPS51" s="369">
        <f t="shared" ref="BPS51" si="916">+(BPQ51*$C51)+BPQ51</f>
        <v>0</v>
      </c>
      <c r="BPT51" s="363"/>
      <c r="BPU51" s="369">
        <f t="shared" ref="BPU51" si="917">+(BPS51*$C51)+BPS51</f>
        <v>0</v>
      </c>
      <c r="BPV51" s="363"/>
      <c r="BPW51" s="369">
        <f t="shared" ref="BPW51" si="918">+(BPU51*$C51)+BPU51</f>
        <v>0</v>
      </c>
      <c r="BPX51" s="363"/>
      <c r="BPY51" s="369">
        <f t="shared" ref="BPY51" si="919">+(BPW51*$C51)+BPW51</f>
        <v>0</v>
      </c>
      <c r="BPZ51" s="363"/>
      <c r="BQA51" s="369">
        <f t="shared" ref="BQA51" si="920">+(BPY51*$C51)+BPY51</f>
        <v>0</v>
      </c>
      <c r="BQB51" s="363"/>
      <c r="BQC51" s="369">
        <f t="shared" ref="BQC51" si="921">+(BQA51*$C51)+BQA51</f>
        <v>0</v>
      </c>
      <c r="BQD51" s="363"/>
      <c r="BQE51" s="369">
        <f t="shared" ref="BQE51" si="922">+(BQC51*$C51)+BQC51</f>
        <v>0</v>
      </c>
      <c r="BQF51" s="363"/>
      <c r="BQG51" s="369">
        <f t="shared" ref="BQG51" si="923">+(BQE51*$C51)+BQE51</f>
        <v>0</v>
      </c>
      <c r="BQH51" s="363"/>
      <c r="BQI51" s="369">
        <f t="shared" ref="BQI51" si="924">+(BQG51*$C51)+BQG51</f>
        <v>0</v>
      </c>
      <c r="BQJ51" s="363"/>
      <c r="BQK51" s="369">
        <f t="shared" ref="BQK51" si="925">+(BQI51*$C51)+BQI51</f>
        <v>0</v>
      </c>
      <c r="BQL51" s="363"/>
      <c r="BQM51" s="369">
        <f t="shared" ref="BQM51" si="926">+(BQK51*$C51)+BQK51</f>
        <v>0</v>
      </c>
      <c r="BQN51" s="363"/>
      <c r="BQO51" s="369">
        <f t="shared" ref="BQO51" si="927">+(BQM51*$C51)+BQM51</f>
        <v>0</v>
      </c>
      <c r="BQP51" s="363"/>
      <c r="BQQ51" s="369">
        <f t="shared" ref="BQQ51" si="928">+(BQO51*$C51)+BQO51</f>
        <v>0</v>
      </c>
      <c r="BQR51" s="363"/>
      <c r="BQS51" s="369">
        <f t="shared" ref="BQS51" si="929">+(BQQ51*$C51)+BQQ51</f>
        <v>0</v>
      </c>
      <c r="BQT51" s="363"/>
      <c r="BQU51" s="369">
        <f t="shared" ref="BQU51" si="930">+(BQS51*$C51)+BQS51</f>
        <v>0</v>
      </c>
      <c r="BQV51" s="363"/>
      <c r="BQW51" s="369">
        <f t="shared" ref="BQW51" si="931">+(BQU51*$C51)+BQU51</f>
        <v>0</v>
      </c>
      <c r="BQX51" s="363"/>
      <c r="BQY51" s="369">
        <f t="shared" ref="BQY51" si="932">+(BQW51*$C51)+BQW51</f>
        <v>0</v>
      </c>
      <c r="BQZ51" s="363"/>
      <c r="BRA51" s="369">
        <f t="shared" ref="BRA51" si="933">+(BQY51*$C51)+BQY51</f>
        <v>0</v>
      </c>
      <c r="BRB51" s="363"/>
      <c r="BRC51" s="369">
        <f t="shared" ref="BRC51" si="934">+(BRA51*$C51)+BRA51</f>
        <v>0</v>
      </c>
      <c r="BRD51" s="363"/>
      <c r="BRE51" s="369">
        <f t="shared" ref="BRE51" si="935">+(BRC51*$C51)+BRC51</f>
        <v>0</v>
      </c>
      <c r="BRF51" s="363"/>
      <c r="BRG51" s="369">
        <f t="shared" ref="BRG51" si="936">+(BRE51*$C51)+BRE51</f>
        <v>0</v>
      </c>
      <c r="BRH51" s="363"/>
      <c r="BRI51" s="369">
        <f t="shared" ref="BRI51" si="937">+(BRG51*$C51)+BRG51</f>
        <v>0</v>
      </c>
      <c r="BRJ51" s="363"/>
      <c r="BRK51" s="369">
        <f t="shared" ref="BRK51" si="938">+(BRI51*$C51)+BRI51</f>
        <v>0</v>
      </c>
      <c r="BRL51" s="363"/>
      <c r="BRM51" s="369">
        <f t="shared" ref="BRM51" si="939">+(BRK51*$C51)+BRK51</f>
        <v>0</v>
      </c>
      <c r="BRN51" s="363"/>
      <c r="BRO51" s="369">
        <f t="shared" ref="BRO51" si="940">+(BRM51*$C51)+BRM51</f>
        <v>0</v>
      </c>
      <c r="BRP51" s="363"/>
      <c r="BRQ51" s="369">
        <f t="shared" ref="BRQ51" si="941">+(BRO51*$C51)+BRO51</f>
        <v>0</v>
      </c>
      <c r="BRR51" s="363"/>
      <c r="BRS51" s="369">
        <f t="shared" ref="BRS51" si="942">+(BRQ51*$C51)+BRQ51</f>
        <v>0</v>
      </c>
      <c r="BRT51" s="363"/>
      <c r="BRU51" s="369">
        <f t="shared" ref="BRU51" si="943">+(BRS51*$C51)+BRS51</f>
        <v>0</v>
      </c>
      <c r="BRV51" s="363"/>
      <c r="BRW51" s="369">
        <f t="shared" ref="BRW51" si="944">+(BRU51*$C51)+BRU51</f>
        <v>0</v>
      </c>
      <c r="BRX51" s="363"/>
      <c r="BRY51" s="369">
        <f t="shared" ref="BRY51" si="945">+(BRW51*$C51)+BRW51</f>
        <v>0</v>
      </c>
      <c r="BRZ51" s="363"/>
      <c r="BSA51" s="369">
        <f t="shared" ref="BSA51" si="946">+(BRY51*$C51)+BRY51</f>
        <v>0</v>
      </c>
      <c r="BSB51" s="363"/>
      <c r="BSC51" s="369">
        <f t="shared" ref="BSC51" si="947">+(BSA51*$C51)+BSA51</f>
        <v>0</v>
      </c>
      <c r="BSD51" s="363"/>
      <c r="BSE51" s="369">
        <f t="shared" ref="BSE51" si="948">+(BSC51*$C51)+BSC51</f>
        <v>0</v>
      </c>
      <c r="BSF51" s="363"/>
      <c r="BSG51" s="369">
        <f t="shared" ref="BSG51" si="949">+(BSE51*$C51)+BSE51</f>
        <v>0</v>
      </c>
      <c r="BSH51" s="363"/>
      <c r="BSI51" s="369">
        <f t="shared" ref="BSI51" si="950">+(BSG51*$C51)+BSG51</f>
        <v>0</v>
      </c>
      <c r="BSJ51" s="363"/>
      <c r="BSK51" s="369">
        <f t="shared" ref="BSK51" si="951">+(BSI51*$C51)+BSI51</f>
        <v>0</v>
      </c>
      <c r="BSL51" s="363"/>
      <c r="BSM51" s="369">
        <f t="shared" ref="BSM51" si="952">+(BSK51*$C51)+BSK51</f>
        <v>0</v>
      </c>
      <c r="BSN51" s="363"/>
      <c r="BSO51" s="369">
        <f t="shared" ref="BSO51" si="953">+(BSM51*$C51)+BSM51</f>
        <v>0</v>
      </c>
      <c r="BSP51" s="363"/>
      <c r="BSQ51" s="369">
        <f t="shared" ref="BSQ51" si="954">+(BSO51*$C51)+BSO51</f>
        <v>0</v>
      </c>
      <c r="BSR51" s="363"/>
      <c r="BSS51" s="369">
        <f t="shared" ref="BSS51" si="955">+(BSQ51*$C51)+BSQ51</f>
        <v>0</v>
      </c>
      <c r="BST51" s="363"/>
      <c r="BSU51" s="369">
        <f t="shared" ref="BSU51" si="956">+(BSS51*$C51)+BSS51</f>
        <v>0</v>
      </c>
      <c r="BSV51" s="363"/>
      <c r="BSW51" s="369">
        <f t="shared" ref="BSW51" si="957">+(BSU51*$C51)+BSU51</f>
        <v>0</v>
      </c>
      <c r="BSX51" s="363"/>
      <c r="BSY51" s="369">
        <f t="shared" ref="BSY51" si="958">+(BSW51*$C51)+BSW51</f>
        <v>0</v>
      </c>
      <c r="BSZ51" s="363"/>
      <c r="BTA51" s="369">
        <f t="shared" ref="BTA51" si="959">+(BSY51*$C51)+BSY51</f>
        <v>0</v>
      </c>
      <c r="BTB51" s="363"/>
      <c r="BTC51" s="369">
        <f t="shared" ref="BTC51" si="960">+(BTA51*$C51)+BTA51</f>
        <v>0</v>
      </c>
      <c r="BTD51" s="363"/>
      <c r="BTE51" s="369">
        <f t="shared" ref="BTE51" si="961">+(BTC51*$C51)+BTC51</f>
        <v>0</v>
      </c>
      <c r="BTF51" s="363"/>
      <c r="BTG51" s="369">
        <f t="shared" ref="BTG51" si="962">+(BTE51*$C51)+BTE51</f>
        <v>0</v>
      </c>
      <c r="BTH51" s="363"/>
      <c r="BTI51" s="369">
        <f t="shared" ref="BTI51" si="963">+(BTG51*$C51)+BTG51</f>
        <v>0</v>
      </c>
      <c r="BTJ51" s="363"/>
      <c r="BTK51" s="369">
        <f t="shared" ref="BTK51" si="964">+(BTI51*$C51)+BTI51</f>
        <v>0</v>
      </c>
      <c r="BTL51" s="363"/>
      <c r="BTM51" s="369">
        <f t="shared" ref="BTM51" si="965">+(BTK51*$C51)+BTK51</f>
        <v>0</v>
      </c>
      <c r="BTN51" s="363"/>
      <c r="BTO51" s="369">
        <f t="shared" ref="BTO51" si="966">+(BTM51*$C51)+BTM51</f>
        <v>0</v>
      </c>
      <c r="BTP51" s="363"/>
      <c r="BTQ51" s="369">
        <f t="shared" ref="BTQ51" si="967">+(BTO51*$C51)+BTO51</f>
        <v>0</v>
      </c>
      <c r="BTR51" s="363"/>
      <c r="BTS51" s="369">
        <f t="shared" ref="BTS51" si="968">+(BTQ51*$C51)+BTQ51</f>
        <v>0</v>
      </c>
      <c r="BTT51" s="363"/>
      <c r="BTU51" s="369">
        <f t="shared" ref="BTU51" si="969">+(BTS51*$C51)+BTS51</f>
        <v>0</v>
      </c>
      <c r="BTV51" s="363"/>
      <c r="BTW51" s="369">
        <f t="shared" ref="BTW51" si="970">+(BTU51*$C51)+BTU51</f>
        <v>0</v>
      </c>
      <c r="BTX51" s="363"/>
      <c r="BTY51" s="369">
        <f t="shared" ref="BTY51" si="971">+(BTW51*$C51)+BTW51</f>
        <v>0</v>
      </c>
      <c r="BTZ51" s="363"/>
      <c r="BUA51" s="369">
        <f t="shared" ref="BUA51" si="972">+(BTY51*$C51)+BTY51</f>
        <v>0</v>
      </c>
      <c r="BUB51" s="363"/>
      <c r="BUC51" s="369">
        <f t="shared" ref="BUC51" si="973">+(BUA51*$C51)+BUA51</f>
        <v>0</v>
      </c>
      <c r="BUD51" s="363"/>
      <c r="BUE51" s="369">
        <f t="shared" ref="BUE51" si="974">+(BUC51*$C51)+BUC51</f>
        <v>0</v>
      </c>
      <c r="BUF51" s="363"/>
      <c r="BUG51" s="369">
        <f t="shared" ref="BUG51" si="975">+(BUE51*$C51)+BUE51</f>
        <v>0</v>
      </c>
      <c r="BUH51" s="363"/>
      <c r="BUI51" s="369">
        <f t="shared" ref="BUI51" si="976">+(BUG51*$C51)+BUG51</f>
        <v>0</v>
      </c>
      <c r="BUJ51" s="363"/>
      <c r="BUK51" s="369">
        <f t="shared" ref="BUK51" si="977">+(BUI51*$C51)+BUI51</f>
        <v>0</v>
      </c>
      <c r="BUL51" s="363"/>
      <c r="BUM51" s="369">
        <f t="shared" ref="BUM51" si="978">+(BUK51*$C51)+BUK51</f>
        <v>0</v>
      </c>
      <c r="BUN51" s="363"/>
      <c r="BUO51" s="369">
        <f t="shared" ref="BUO51" si="979">+(BUM51*$C51)+BUM51</f>
        <v>0</v>
      </c>
      <c r="BUP51" s="363"/>
      <c r="BUQ51" s="369">
        <f t="shared" ref="BUQ51" si="980">+(BUO51*$C51)+BUO51</f>
        <v>0</v>
      </c>
      <c r="BUR51" s="363"/>
      <c r="BUS51" s="369">
        <f t="shared" ref="BUS51" si="981">+(BUQ51*$C51)+BUQ51</f>
        <v>0</v>
      </c>
      <c r="BUT51" s="363"/>
      <c r="BUU51" s="369">
        <f t="shared" ref="BUU51" si="982">+(BUS51*$C51)+BUS51</f>
        <v>0</v>
      </c>
      <c r="BUV51" s="363"/>
      <c r="BUW51" s="369">
        <f t="shared" ref="BUW51" si="983">+(BUU51*$C51)+BUU51</f>
        <v>0</v>
      </c>
      <c r="BUX51" s="363"/>
      <c r="BUY51" s="369">
        <f t="shared" ref="BUY51" si="984">+(BUW51*$C51)+BUW51</f>
        <v>0</v>
      </c>
      <c r="BUZ51" s="363"/>
      <c r="BVA51" s="369">
        <f t="shared" ref="BVA51" si="985">+(BUY51*$C51)+BUY51</f>
        <v>0</v>
      </c>
      <c r="BVB51" s="363"/>
      <c r="BVC51" s="369">
        <f t="shared" ref="BVC51" si="986">+(BVA51*$C51)+BVA51</f>
        <v>0</v>
      </c>
      <c r="BVD51" s="363"/>
      <c r="BVE51" s="369">
        <f t="shared" ref="BVE51" si="987">+(BVC51*$C51)+BVC51</f>
        <v>0</v>
      </c>
      <c r="BVF51" s="363"/>
      <c r="BVG51" s="369">
        <f t="shared" ref="BVG51" si="988">+(BVE51*$C51)+BVE51</f>
        <v>0</v>
      </c>
      <c r="BVH51" s="363"/>
      <c r="BVI51" s="369">
        <f t="shared" ref="BVI51" si="989">+(BVG51*$C51)+BVG51</f>
        <v>0</v>
      </c>
      <c r="BVJ51" s="363"/>
      <c r="BVK51" s="369">
        <f t="shared" ref="BVK51" si="990">+(BVI51*$C51)+BVI51</f>
        <v>0</v>
      </c>
      <c r="BVL51" s="363"/>
      <c r="BVM51" s="369">
        <f t="shared" ref="BVM51" si="991">+(BVK51*$C51)+BVK51</f>
        <v>0</v>
      </c>
      <c r="BVN51" s="363"/>
      <c r="BVO51" s="369">
        <f t="shared" ref="BVO51" si="992">+(BVM51*$C51)+BVM51</f>
        <v>0</v>
      </c>
      <c r="BVP51" s="363"/>
      <c r="BVQ51" s="369">
        <f t="shared" ref="BVQ51" si="993">+(BVO51*$C51)+BVO51</f>
        <v>0</v>
      </c>
      <c r="BVR51" s="363"/>
      <c r="BVS51" s="369">
        <f t="shared" ref="BVS51" si="994">+(BVQ51*$C51)+BVQ51</f>
        <v>0</v>
      </c>
      <c r="BVT51" s="363"/>
      <c r="BVU51" s="369">
        <f t="shared" ref="BVU51" si="995">+(BVS51*$C51)+BVS51</f>
        <v>0</v>
      </c>
      <c r="BVV51" s="363"/>
      <c r="BVW51" s="369">
        <f t="shared" ref="BVW51" si="996">+(BVU51*$C51)+BVU51</f>
        <v>0</v>
      </c>
      <c r="BVX51" s="363"/>
      <c r="BVY51" s="369">
        <f t="shared" ref="BVY51" si="997">+(BVW51*$C51)+BVW51</f>
        <v>0</v>
      </c>
      <c r="BVZ51" s="363"/>
      <c r="BWA51" s="369">
        <f t="shared" ref="BWA51" si="998">+(BVY51*$C51)+BVY51</f>
        <v>0</v>
      </c>
      <c r="BWB51" s="363"/>
      <c r="BWC51" s="369">
        <f t="shared" ref="BWC51" si="999">+(BWA51*$C51)+BWA51</f>
        <v>0</v>
      </c>
      <c r="BWD51" s="363"/>
      <c r="BWE51" s="369">
        <f t="shared" ref="BWE51" si="1000">+(BWC51*$C51)+BWC51</f>
        <v>0</v>
      </c>
      <c r="BWF51" s="363"/>
      <c r="BWG51" s="369">
        <f t="shared" ref="BWG51" si="1001">+(BWE51*$C51)+BWE51</f>
        <v>0</v>
      </c>
      <c r="BWH51" s="363"/>
      <c r="BWI51" s="369">
        <f t="shared" ref="BWI51" si="1002">+(BWG51*$C51)+BWG51</f>
        <v>0</v>
      </c>
      <c r="BWJ51" s="363"/>
      <c r="BWK51" s="369">
        <f t="shared" ref="BWK51" si="1003">+(BWI51*$C51)+BWI51</f>
        <v>0</v>
      </c>
      <c r="BWL51" s="363"/>
      <c r="BWM51" s="369">
        <f t="shared" ref="BWM51" si="1004">+(BWK51*$C51)+BWK51</f>
        <v>0</v>
      </c>
      <c r="BWN51" s="363"/>
      <c r="BWO51" s="369">
        <f t="shared" ref="BWO51" si="1005">+(BWM51*$C51)+BWM51</f>
        <v>0</v>
      </c>
      <c r="BWP51" s="363"/>
      <c r="BWQ51" s="369">
        <f t="shared" ref="BWQ51" si="1006">+(BWO51*$C51)+BWO51</f>
        <v>0</v>
      </c>
      <c r="BWR51" s="363"/>
      <c r="BWS51" s="369">
        <f t="shared" ref="BWS51" si="1007">+(BWQ51*$C51)+BWQ51</f>
        <v>0</v>
      </c>
      <c r="BWT51" s="363"/>
      <c r="BWU51" s="369">
        <f t="shared" ref="BWU51" si="1008">+(BWS51*$C51)+BWS51</f>
        <v>0</v>
      </c>
      <c r="BWV51" s="363"/>
      <c r="BWW51" s="369">
        <f t="shared" ref="BWW51" si="1009">+(BWU51*$C51)+BWU51</f>
        <v>0</v>
      </c>
      <c r="BWX51" s="363"/>
      <c r="BWY51" s="369">
        <f t="shared" ref="BWY51" si="1010">+(BWW51*$C51)+BWW51</f>
        <v>0</v>
      </c>
      <c r="BWZ51" s="363"/>
      <c r="BXA51" s="369">
        <f t="shared" ref="BXA51" si="1011">+(BWY51*$C51)+BWY51</f>
        <v>0</v>
      </c>
      <c r="BXB51" s="363"/>
      <c r="BXC51" s="369">
        <f t="shared" ref="BXC51" si="1012">+(BXA51*$C51)+BXA51</f>
        <v>0</v>
      </c>
      <c r="BXD51" s="363"/>
      <c r="BXE51" s="369">
        <f t="shared" ref="BXE51" si="1013">+(BXC51*$C51)+BXC51</f>
        <v>0</v>
      </c>
      <c r="BXF51" s="363"/>
      <c r="BXG51" s="369">
        <f t="shared" ref="BXG51" si="1014">+(BXE51*$C51)+BXE51</f>
        <v>0</v>
      </c>
      <c r="BXH51" s="363"/>
      <c r="BXI51" s="369">
        <f t="shared" ref="BXI51" si="1015">+(BXG51*$C51)+BXG51</f>
        <v>0</v>
      </c>
      <c r="BXJ51" s="363"/>
      <c r="BXK51" s="369">
        <f t="shared" ref="BXK51" si="1016">+(BXI51*$C51)+BXI51</f>
        <v>0</v>
      </c>
      <c r="BXL51" s="363"/>
      <c r="BXM51" s="369">
        <f t="shared" ref="BXM51" si="1017">+(BXK51*$C51)+BXK51</f>
        <v>0</v>
      </c>
      <c r="BXN51" s="363"/>
      <c r="BXO51" s="369">
        <f t="shared" ref="BXO51" si="1018">+(BXM51*$C51)+BXM51</f>
        <v>0</v>
      </c>
      <c r="BXP51" s="363"/>
      <c r="BXQ51" s="369">
        <f t="shared" ref="BXQ51" si="1019">+(BXO51*$C51)+BXO51</f>
        <v>0</v>
      </c>
      <c r="BXR51" s="363"/>
      <c r="BXS51" s="369">
        <f t="shared" ref="BXS51" si="1020">+(BXQ51*$C51)+BXQ51</f>
        <v>0</v>
      </c>
      <c r="BXT51" s="363"/>
      <c r="BXU51" s="369">
        <f t="shared" ref="BXU51" si="1021">+(BXS51*$C51)+BXS51</f>
        <v>0</v>
      </c>
      <c r="BXV51" s="363"/>
      <c r="BXW51" s="369">
        <f t="shared" ref="BXW51" si="1022">+(BXU51*$C51)+BXU51</f>
        <v>0</v>
      </c>
      <c r="BXX51" s="363"/>
      <c r="BXY51" s="369">
        <f t="shared" ref="BXY51" si="1023">+(BXW51*$C51)+BXW51</f>
        <v>0</v>
      </c>
      <c r="BXZ51" s="363"/>
      <c r="BYA51" s="369">
        <f t="shared" ref="BYA51" si="1024">+(BXY51*$C51)+BXY51</f>
        <v>0</v>
      </c>
      <c r="BYB51" s="363"/>
      <c r="BYC51" s="369">
        <f t="shared" ref="BYC51" si="1025">+(BYA51*$C51)+BYA51</f>
        <v>0</v>
      </c>
      <c r="BYD51" s="363"/>
      <c r="BYE51" s="369">
        <f t="shared" ref="BYE51" si="1026">+(BYC51*$C51)+BYC51</f>
        <v>0</v>
      </c>
      <c r="BYF51" s="363"/>
      <c r="BYG51" s="369">
        <f t="shared" ref="BYG51" si="1027">+(BYE51*$C51)+BYE51</f>
        <v>0</v>
      </c>
      <c r="BYH51" s="363"/>
      <c r="BYI51" s="369">
        <f t="shared" ref="BYI51" si="1028">+(BYG51*$C51)+BYG51</f>
        <v>0</v>
      </c>
      <c r="BYJ51" s="363"/>
      <c r="BYK51" s="369">
        <f t="shared" ref="BYK51" si="1029">+(BYI51*$C51)+BYI51</f>
        <v>0</v>
      </c>
      <c r="BYL51" s="363"/>
      <c r="BYM51" s="369">
        <f t="shared" ref="BYM51" si="1030">+(BYK51*$C51)+BYK51</f>
        <v>0</v>
      </c>
      <c r="BYN51" s="363"/>
      <c r="BYO51" s="369">
        <f t="shared" ref="BYO51" si="1031">+(BYM51*$C51)+BYM51</f>
        <v>0</v>
      </c>
      <c r="BYP51" s="363"/>
      <c r="BYQ51" s="369">
        <f t="shared" ref="BYQ51" si="1032">+(BYO51*$C51)+BYO51</f>
        <v>0</v>
      </c>
      <c r="BYR51" s="363"/>
      <c r="BYS51" s="369">
        <f t="shared" ref="BYS51" si="1033">+(BYQ51*$C51)+BYQ51</f>
        <v>0</v>
      </c>
      <c r="BYT51" s="363"/>
      <c r="BYU51" s="369">
        <f t="shared" ref="BYU51" si="1034">+(BYS51*$C51)+BYS51</f>
        <v>0</v>
      </c>
      <c r="BYV51" s="363"/>
      <c r="BYW51" s="369">
        <f t="shared" ref="BYW51" si="1035">+(BYU51*$C51)+BYU51</f>
        <v>0</v>
      </c>
      <c r="BYX51" s="363"/>
      <c r="BYY51" s="369">
        <f t="shared" ref="BYY51" si="1036">+(BYW51*$C51)+BYW51</f>
        <v>0</v>
      </c>
      <c r="BYZ51" s="363"/>
      <c r="BZA51" s="369">
        <f t="shared" ref="BZA51" si="1037">+(BYY51*$C51)+BYY51</f>
        <v>0</v>
      </c>
      <c r="BZB51" s="363"/>
      <c r="BZC51" s="369">
        <f t="shared" ref="BZC51" si="1038">+(BZA51*$C51)+BZA51</f>
        <v>0</v>
      </c>
      <c r="BZD51" s="363"/>
      <c r="BZE51" s="369">
        <f t="shared" ref="BZE51" si="1039">+(BZC51*$C51)+BZC51</f>
        <v>0</v>
      </c>
      <c r="BZF51" s="363"/>
      <c r="BZG51" s="369">
        <f t="shared" ref="BZG51" si="1040">+(BZE51*$C51)+BZE51</f>
        <v>0</v>
      </c>
      <c r="BZH51" s="363"/>
      <c r="BZI51" s="369">
        <f t="shared" ref="BZI51" si="1041">+(BZG51*$C51)+BZG51</f>
        <v>0</v>
      </c>
      <c r="BZJ51" s="363"/>
      <c r="BZK51" s="369">
        <f t="shared" ref="BZK51" si="1042">+(BZI51*$C51)+BZI51</f>
        <v>0</v>
      </c>
      <c r="BZL51" s="363"/>
      <c r="BZM51" s="369">
        <f t="shared" ref="BZM51" si="1043">+(BZK51*$C51)+BZK51</f>
        <v>0</v>
      </c>
      <c r="BZN51" s="363"/>
      <c r="BZO51" s="369">
        <f t="shared" ref="BZO51" si="1044">+(BZM51*$C51)+BZM51</f>
        <v>0</v>
      </c>
      <c r="BZP51" s="363"/>
      <c r="BZQ51" s="369">
        <f t="shared" ref="BZQ51" si="1045">+(BZO51*$C51)+BZO51</f>
        <v>0</v>
      </c>
      <c r="BZR51" s="363"/>
      <c r="BZS51" s="369">
        <f t="shared" ref="BZS51" si="1046">+(BZQ51*$C51)+BZQ51</f>
        <v>0</v>
      </c>
      <c r="BZT51" s="363"/>
      <c r="BZU51" s="369">
        <f t="shared" ref="BZU51" si="1047">+(BZS51*$C51)+BZS51</f>
        <v>0</v>
      </c>
      <c r="BZV51" s="363"/>
      <c r="BZW51" s="369">
        <f t="shared" ref="BZW51" si="1048">+(BZU51*$C51)+BZU51</f>
        <v>0</v>
      </c>
      <c r="BZX51" s="363"/>
      <c r="BZY51" s="369">
        <f t="shared" ref="BZY51" si="1049">+(BZW51*$C51)+BZW51</f>
        <v>0</v>
      </c>
      <c r="BZZ51" s="363"/>
      <c r="CAA51" s="369">
        <f t="shared" ref="CAA51" si="1050">+(BZY51*$C51)+BZY51</f>
        <v>0</v>
      </c>
      <c r="CAB51" s="363"/>
      <c r="CAC51" s="369">
        <f t="shared" ref="CAC51" si="1051">+(CAA51*$C51)+CAA51</f>
        <v>0</v>
      </c>
      <c r="CAD51" s="363"/>
      <c r="CAE51" s="369">
        <f t="shared" ref="CAE51" si="1052">+(CAC51*$C51)+CAC51</f>
        <v>0</v>
      </c>
      <c r="CAF51" s="363"/>
      <c r="CAG51" s="369">
        <f t="shared" ref="CAG51" si="1053">+(CAE51*$C51)+CAE51</f>
        <v>0</v>
      </c>
      <c r="CAH51" s="363"/>
      <c r="CAI51" s="369">
        <f t="shared" ref="CAI51" si="1054">+(CAG51*$C51)+CAG51</f>
        <v>0</v>
      </c>
      <c r="CAJ51" s="363"/>
      <c r="CAK51" s="369">
        <f t="shared" ref="CAK51" si="1055">+(CAI51*$C51)+CAI51</f>
        <v>0</v>
      </c>
      <c r="CAL51" s="363"/>
      <c r="CAM51" s="369">
        <f t="shared" ref="CAM51" si="1056">+(CAK51*$C51)+CAK51</f>
        <v>0</v>
      </c>
      <c r="CAN51" s="363"/>
      <c r="CAO51" s="369">
        <f t="shared" ref="CAO51" si="1057">+(CAM51*$C51)+CAM51</f>
        <v>0</v>
      </c>
      <c r="CAP51" s="363"/>
      <c r="CAQ51" s="369">
        <f t="shared" ref="CAQ51" si="1058">+(CAO51*$C51)+CAO51</f>
        <v>0</v>
      </c>
      <c r="CAR51" s="363"/>
      <c r="CAS51" s="369">
        <f t="shared" ref="CAS51" si="1059">+(CAQ51*$C51)+CAQ51</f>
        <v>0</v>
      </c>
      <c r="CAT51" s="363"/>
      <c r="CAU51" s="369">
        <f t="shared" ref="CAU51" si="1060">+(CAS51*$C51)+CAS51</f>
        <v>0</v>
      </c>
      <c r="CAV51" s="363"/>
      <c r="CAW51" s="369">
        <f t="shared" ref="CAW51" si="1061">+(CAU51*$C51)+CAU51</f>
        <v>0</v>
      </c>
      <c r="CAX51" s="363"/>
      <c r="CAY51" s="369">
        <f t="shared" ref="CAY51" si="1062">+(CAW51*$C51)+CAW51</f>
        <v>0</v>
      </c>
      <c r="CAZ51" s="363"/>
      <c r="CBA51" s="369">
        <f t="shared" ref="CBA51" si="1063">+(CAY51*$C51)+CAY51</f>
        <v>0</v>
      </c>
      <c r="CBB51" s="363"/>
      <c r="CBC51" s="369">
        <f t="shared" ref="CBC51" si="1064">+(CBA51*$C51)+CBA51</f>
        <v>0</v>
      </c>
      <c r="CBD51" s="363"/>
      <c r="CBE51" s="369">
        <f t="shared" ref="CBE51" si="1065">+(CBC51*$C51)+CBC51</f>
        <v>0</v>
      </c>
      <c r="CBF51" s="363"/>
      <c r="CBG51" s="369">
        <f t="shared" ref="CBG51" si="1066">+(CBE51*$C51)+CBE51</f>
        <v>0</v>
      </c>
      <c r="CBH51" s="363"/>
      <c r="CBI51" s="369">
        <f t="shared" ref="CBI51" si="1067">+(CBG51*$C51)+CBG51</f>
        <v>0</v>
      </c>
      <c r="CBJ51" s="363"/>
      <c r="CBK51" s="369">
        <f t="shared" ref="CBK51" si="1068">+(CBI51*$C51)+CBI51</f>
        <v>0</v>
      </c>
      <c r="CBL51" s="363"/>
      <c r="CBM51" s="369">
        <f t="shared" ref="CBM51" si="1069">+(CBK51*$C51)+CBK51</f>
        <v>0</v>
      </c>
      <c r="CBN51" s="363"/>
      <c r="CBO51" s="369">
        <f t="shared" ref="CBO51" si="1070">+(CBM51*$C51)+CBM51</f>
        <v>0</v>
      </c>
      <c r="CBP51" s="363"/>
      <c r="CBQ51" s="369">
        <f t="shared" ref="CBQ51" si="1071">+(CBO51*$C51)+CBO51</f>
        <v>0</v>
      </c>
      <c r="CBR51" s="363"/>
      <c r="CBS51" s="369">
        <f t="shared" ref="CBS51" si="1072">+(CBQ51*$C51)+CBQ51</f>
        <v>0</v>
      </c>
      <c r="CBT51" s="363"/>
      <c r="CBU51" s="369">
        <f t="shared" ref="CBU51" si="1073">+(CBS51*$C51)+CBS51</f>
        <v>0</v>
      </c>
      <c r="CBV51" s="363"/>
      <c r="CBW51" s="369">
        <f t="shared" ref="CBW51" si="1074">+(CBU51*$C51)+CBU51</f>
        <v>0</v>
      </c>
      <c r="CBX51" s="363"/>
      <c r="CBY51" s="369">
        <f t="shared" ref="CBY51" si="1075">+(CBW51*$C51)+CBW51</f>
        <v>0</v>
      </c>
      <c r="CBZ51" s="363"/>
      <c r="CCA51" s="369">
        <f t="shared" ref="CCA51" si="1076">+(CBY51*$C51)+CBY51</f>
        <v>0</v>
      </c>
      <c r="CCB51" s="363"/>
      <c r="CCC51" s="369">
        <f t="shared" ref="CCC51" si="1077">+(CCA51*$C51)+CCA51</f>
        <v>0</v>
      </c>
      <c r="CCD51" s="363"/>
      <c r="CCE51" s="369">
        <f t="shared" ref="CCE51" si="1078">+(CCC51*$C51)+CCC51</f>
        <v>0</v>
      </c>
      <c r="CCF51" s="363"/>
      <c r="CCG51" s="369">
        <f t="shared" ref="CCG51" si="1079">+(CCE51*$C51)+CCE51</f>
        <v>0</v>
      </c>
      <c r="CCH51" s="363"/>
      <c r="CCI51" s="369">
        <f t="shared" ref="CCI51" si="1080">+(CCG51*$C51)+CCG51</f>
        <v>0</v>
      </c>
      <c r="CCJ51" s="363"/>
      <c r="CCK51" s="369">
        <f t="shared" ref="CCK51" si="1081">+(CCI51*$C51)+CCI51</f>
        <v>0</v>
      </c>
      <c r="CCL51" s="363"/>
      <c r="CCM51" s="369">
        <f t="shared" ref="CCM51" si="1082">+(CCK51*$C51)+CCK51</f>
        <v>0</v>
      </c>
      <c r="CCN51" s="363"/>
      <c r="CCO51" s="369">
        <f t="shared" ref="CCO51" si="1083">+(CCM51*$C51)+CCM51</f>
        <v>0</v>
      </c>
      <c r="CCP51" s="363"/>
      <c r="CCQ51" s="369">
        <f t="shared" ref="CCQ51" si="1084">+(CCO51*$C51)+CCO51</f>
        <v>0</v>
      </c>
      <c r="CCR51" s="363"/>
      <c r="CCS51" s="369">
        <f t="shared" ref="CCS51" si="1085">+(CCQ51*$C51)+CCQ51</f>
        <v>0</v>
      </c>
      <c r="CCT51" s="363"/>
      <c r="CCU51" s="369">
        <f t="shared" ref="CCU51" si="1086">+(CCS51*$C51)+CCS51</f>
        <v>0</v>
      </c>
      <c r="CCV51" s="363"/>
      <c r="CCW51" s="369">
        <f t="shared" ref="CCW51" si="1087">+(CCU51*$C51)+CCU51</f>
        <v>0</v>
      </c>
      <c r="CCX51" s="363"/>
      <c r="CCY51" s="369">
        <f t="shared" ref="CCY51" si="1088">+(CCW51*$C51)+CCW51</f>
        <v>0</v>
      </c>
      <c r="CCZ51" s="363"/>
      <c r="CDA51" s="369">
        <f t="shared" ref="CDA51" si="1089">+(CCY51*$C51)+CCY51</f>
        <v>0</v>
      </c>
      <c r="CDB51" s="363"/>
      <c r="CDC51" s="369">
        <f t="shared" ref="CDC51" si="1090">+(CDA51*$C51)+CDA51</f>
        <v>0</v>
      </c>
      <c r="CDD51" s="363"/>
      <c r="CDE51" s="369">
        <f t="shared" ref="CDE51" si="1091">+(CDC51*$C51)+CDC51</f>
        <v>0</v>
      </c>
      <c r="CDF51" s="363"/>
      <c r="CDG51" s="369">
        <f t="shared" ref="CDG51" si="1092">+(CDE51*$C51)+CDE51</f>
        <v>0</v>
      </c>
      <c r="CDH51" s="363"/>
      <c r="CDI51" s="369">
        <f t="shared" ref="CDI51" si="1093">+(CDG51*$C51)+CDG51</f>
        <v>0</v>
      </c>
      <c r="CDJ51" s="363"/>
      <c r="CDK51" s="369">
        <f t="shared" ref="CDK51" si="1094">+(CDI51*$C51)+CDI51</f>
        <v>0</v>
      </c>
      <c r="CDL51" s="363"/>
      <c r="CDM51" s="369">
        <f t="shared" ref="CDM51" si="1095">+(CDK51*$C51)+CDK51</f>
        <v>0</v>
      </c>
      <c r="CDN51" s="363"/>
      <c r="CDO51" s="369">
        <f t="shared" ref="CDO51" si="1096">+(CDM51*$C51)+CDM51</f>
        <v>0</v>
      </c>
      <c r="CDP51" s="363"/>
      <c r="CDQ51" s="369">
        <f t="shared" ref="CDQ51" si="1097">+(CDO51*$C51)+CDO51</f>
        <v>0</v>
      </c>
      <c r="CDR51" s="363"/>
      <c r="CDS51" s="369">
        <f t="shared" ref="CDS51" si="1098">+(CDQ51*$C51)+CDQ51</f>
        <v>0</v>
      </c>
      <c r="CDT51" s="363"/>
      <c r="CDU51" s="369">
        <f t="shared" ref="CDU51" si="1099">+(CDS51*$C51)+CDS51</f>
        <v>0</v>
      </c>
      <c r="CDV51" s="363"/>
      <c r="CDW51" s="369">
        <f t="shared" ref="CDW51" si="1100">+(CDU51*$C51)+CDU51</f>
        <v>0</v>
      </c>
      <c r="CDX51" s="363"/>
      <c r="CDY51" s="369">
        <f t="shared" ref="CDY51" si="1101">+(CDW51*$C51)+CDW51</f>
        <v>0</v>
      </c>
      <c r="CDZ51" s="363"/>
      <c r="CEA51" s="369">
        <f t="shared" ref="CEA51" si="1102">+(CDY51*$C51)+CDY51</f>
        <v>0</v>
      </c>
      <c r="CEB51" s="363"/>
      <c r="CEC51" s="369">
        <f t="shared" ref="CEC51" si="1103">+(CEA51*$C51)+CEA51</f>
        <v>0</v>
      </c>
      <c r="CED51" s="363"/>
      <c r="CEE51" s="369">
        <f t="shared" ref="CEE51" si="1104">+(CEC51*$C51)+CEC51</f>
        <v>0</v>
      </c>
      <c r="CEF51" s="363"/>
      <c r="CEG51" s="369">
        <f t="shared" ref="CEG51" si="1105">+(CEE51*$C51)+CEE51</f>
        <v>0</v>
      </c>
      <c r="CEH51" s="363"/>
      <c r="CEI51" s="369">
        <f t="shared" ref="CEI51" si="1106">+(CEG51*$C51)+CEG51</f>
        <v>0</v>
      </c>
      <c r="CEJ51" s="363"/>
      <c r="CEK51" s="369">
        <f t="shared" ref="CEK51" si="1107">+(CEI51*$C51)+CEI51</f>
        <v>0</v>
      </c>
      <c r="CEL51" s="363"/>
      <c r="CEM51" s="369">
        <f t="shared" ref="CEM51" si="1108">+(CEK51*$C51)+CEK51</f>
        <v>0</v>
      </c>
      <c r="CEN51" s="363"/>
      <c r="CEO51" s="369">
        <f t="shared" ref="CEO51" si="1109">+(CEM51*$C51)+CEM51</f>
        <v>0</v>
      </c>
      <c r="CEP51" s="363"/>
      <c r="CEQ51" s="369">
        <f t="shared" ref="CEQ51" si="1110">+(CEO51*$C51)+CEO51</f>
        <v>0</v>
      </c>
      <c r="CER51" s="363"/>
      <c r="CES51" s="369">
        <f t="shared" ref="CES51" si="1111">+(CEQ51*$C51)+CEQ51</f>
        <v>0</v>
      </c>
      <c r="CET51" s="363"/>
      <c r="CEU51" s="369">
        <f t="shared" ref="CEU51" si="1112">+(CES51*$C51)+CES51</f>
        <v>0</v>
      </c>
      <c r="CEV51" s="363"/>
      <c r="CEW51" s="369">
        <f t="shared" ref="CEW51" si="1113">+(CEU51*$C51)+CEU51</f>
        <v>0</v>
      </c>
      <c r="CEX51" s="363"/>
      <c r="CEY51" s="369">
        <f t="shared" ref="CEY51" si="1114">+(CEW51*$C51)+CEW51</f>
        <v>0</v>
      </c>
      <c r="CEZ51" s="363"/>
      <c r="CFA51" s="369">
        <f t="shared" ref="CFA51" si="1115">+(CEY51*$C51)+CEY51</f>
        <v>0</v>
      </c>
      <c r="CFB51" s="363"/>
      <c r="CFC51" s="369">
        <f t="shared" ref="CFC51" si="1116">+(CFA51*$C51)+CFA51</f>
        <v>0</v>
      </c>
      <c r="CFD51" s="363"/>
      <c r="CFE51" s="369">
        <f t="shared" ref="CFE51" si="1117">+(CFC51*$C51)+CFC51</f>
        <v>0</v>
      </c>
      <c r="CFF51" s="363"/>
      <c r="CFG51" s="369">
        <f t="shared" ref="CFG51" si="1118">+(CFE51*$C51)+CFE51</f>
        <v>0</v>
      </c>
      <c r="CFH51" s="363"/>
      <c r="CFI51" s="369">
        <f t="shared" ref="CFI51" si="1119">+(CFG51*$C51)+CFG51</f>
        <v>0</v>
      </c>
      <c r="CFJ51" s="363"/>
      <c r="CFK51" s="369">
        <f t="shared" ref="CFK51" si="1120">+(CFI51*$C51)+CFI51</f>
        <v>0</v>
      </c>
      <c r="CFL51" s="363"/>
      <c r="CFM51" s="369">
        <f t="shared" ref="CFM51" si="1121">+(CFK51*$C51)+CFK51</f>
        <v>0</v>
      </c>
      <c r="CFN51" s="363"/>
      <c r="CFO51" s="369">
        <f t="shared" ref="CFO51" si="1122">+(CFM51*$C51)+CFM51</f>
        <v>0</v>
      </c>
      <c r="CFP51" s="363"/>
      <c r="CFQ51" s="369">
        <f t="shared" ref="CFQ51" si="1123">+(CFO51*$C51)+CFO51</f>
        <v>0</v>
      </c>
      <c r="CFR51" s="363"/>
      <c r="CFS51" s="369">
        <f t="shared" ref="CFS51" si="1124">+(CFQ51*$C51)+CFQ51</f>
        <v>0</v>
      </c>
      <c r="CFT51" s="363"/>
      <c r="CFU51" s="369">
        <f t="shared" ref="CFU51" si="1125">+(CFS51*$C51)+CFS51</f>
        <v>0</v>
      </c>
      <c r="CFV51" s="363"/>
      <c r="CFW51" s="369">
        <f t="shared" ref="CFW51" si="1126">+(CFU51*$C51)+CFU51</f>
        <v>0</v>
      </c>
      <c r="CFX51" s="363"/>
      <c r="CFY51" s="369">
        <f t="shared" ref="CFY51" si="1127">+(CFW51*$C51)+CFW51</f>
        <v>0</v>
      </c>
      <c r="CFZ51" s="363"/>
      <c r="CGA51" s="369">
        <f t="shared" ref="CGA51" si="1128">+(CFY51*$C51)+CFY51</f>
        <v>0</v>
      </c>
      <c r="CGB51" s="363"/>
      <c r="CGC51" s="369">
        <f t="shared" ref="CGC51" si="1129">+(CGA51*$C51)+CGA51</f>
        <v>0</v>
      </c>
      <c r="CGD51" s="363"/>
      <c r="CGE51" s="369">
        <f t="shared" ref="CGE51" si="1130">+(CGC51*$C51)+CGC51</f>
        <v>0</v>
      </c>
      <c r="CGF51" s="363"/>
      <c r="CGG51" s="369">
        <f t="shared" ref="CGG51" si="1131">+(CGE51*$C51)+CGE51</f>
        <v>0</v>
      </c>
      <c r="CGH51" s="363"/>
      <c r="CGI51" s="369">
        <f t="shared" ref="CGI51" si="1132">+(CGG51*$C51)+CGG51</f>
        <v>0</v>
      </c>
      <c r="CGJ51" s="363"/>
      <c r="CGK51" s="369">
        <f t="shared" ref="CGK51" si="1133">+(CGI51*$C51)+CGI51</f>
        <v>0</v>
      </c>
      <c r="CGL51" s="363"/>
      <c r="CGM51" s="369">
        <f t="shared" ref="CGM51" si="1134">+(CGK51*$C51)+CGK51</f>
        <v>0</v>
      </c>
      <c r="CGN51" s="363"/>
      <c r="CGO51" s="369">
        <f t="shared" ref="CGO51" si="1135">+(CGM51*$C51)+CGM51</f>
        <v>0</v>
      </c>
      <c r="CGP51" s="363"/>
      <c r="CGQ51" s="369">
        <f t="shared" ref="CGQ51" si="1136">+(CGO51*$C51)+CGO51</f>
        <v>0</v>
      </c>
      <c r="CGR51" s="363"/>
      <c r="CGS51" s="369">
        <f t="shared" ref="CGS51" si="1137">+(CGQ51*$C51)+CGQ51</f>
        <v>0</v>
      </c>
      <c r="CGT51" s="363"/>
      <c r="CGU51" s="369">
        <f t="shared" ref="CGU51" si="1138">+(CGS51*$C51)+CGS51</f>
        <v>0</v>
      </c>
      <c r="CGV51" s="363"/>
      <c r="CGW51" s="369">
        <f t="shared" ref="CGW51" si="1139">+(CGU51*$C51)+CGU51</f>
        <v>0</v>
      </c>
      <c r="CGX51" s="363"/>
      <c r="CGY51" s="369">
        <f t="shared" ref="CGY51" si="1140">+(CGW51*$C51)+CGW51</f>
        <v>0</v>
      </c>
      <c r="CGZ51" s="363"/>
      <c r="CHA51" s="369">
        <f t="shared" ref="CHA51" si="1141">+(CGY51*$C51)+CGY51</f>
        <v>0</v>
      </c>
      <c r="CHB51" s="363"/>
      <c r="CHC51" s="369">
        <f t="shared" ref="CHC51" si="1142">+(CHA51*$C51)+CHA51</f>
        <v>0</v>
      </c>
      <c r="CHD51" s="363"/>
      <c r="CHE51" s="369">
        <f t="shared" ref="CHE51" si="1143">+(CHC51*$C51)+CHC51</f>
        <v>0</v>
      </c>
      <c r="CHF51" s="363"/>
      <c r="CHG51" s="369">
        <f t="shared" ref="CHG51" si="1144">+(CHE51*$C51)+CHE51</f>
        <v>0</v>
      </c>
      <c r="CHH51" s="363"/>
      <c r="CHI51" s="369">
        <f t="shared" ref="CHI51" si="1145">+(CHG51*$C51)+CHG51</f>
        <v>0</v>
      </c>
      <c r="CHJ51" s="363"/>
      <c r="CHK51" s="369">
        <f t="shared" ref="CHK51" si="1146">+(CHI51*$C51)+CHI51</f>
        <v>0</v>
      </c>
      <c r="CHL51" s="363"/>
      <c r="CHM51" s="369">
        <f t="shared" ref="CHM51" si="1147">+(CHK51*$C51)+CHK51</f>
        <v>0</v>
      </c>
      <c r="CHN51" s="363"/>
      <c r="CHO51" s="369">
        <f t="shared" ref="CHO51" si="1148">+(CHM51*$C51)+CHM51</f>
        <v>0</v>
      </c>
      <c r="CHP51" s="363"/>
      <c r="CHQ51" s="369">
        <f t="shared" ref="CHQ51" si="1149">+(CHO51*$C51)+CHO51</f>
        <v>0</v>
      </c>
      <c r="CHR51" s="363"/>
      <c r="CHS51" s="369">
        <f t="shared" ref="CHS51" si="1150">+(CHQ51*$C51)+CHQ51</f>
        <v>0</v>
      </c>
      <c r="CHT51" s="363"/>
      <c r="CHU51" s="369">
        <f t="shared" ref="CHU51" si="1151">+(CHS51*$C51)+CHS51</f>
        <v>0</v>
      </c>
      <c r="CHV51" s="363"/>
      <c r="CHW51" s="369">
        <f t="shared" ref="CHW51" si="1152">+(CHU51*$C51)+CHU51</f>
        <v>0</v>
      </c>
      <c r="CHX51" s="363"/>
      <c r="CHY51" s="369">
        <f t="shared" ref="CHY51" si="1153">+(CHW51*$C51)+CHW51</f>
        <v>0</v>
      </c>
      <c r="CHZ51" s="363"/>
      <c r="CIA51" s="369">
        <f t="shared" ref="CIA51" si="1154">+(CHY51*$C51)+CHY51</f>
        <v>0</v>
      </c>
      <c r="CIB51" s="363"/>
      <c r="CIC51" s="369">
        <f t="shared" ref="CIC51" si="1155">+(CIA51*$C51)+CIA51</f>
        <v>0</v>
      </c>
      <c r="CID51" s="363"/>
      <c r="CIE51" s="369">
        <f t="shared" ref="CIE51" si="1156">+(CIC51*$C51)+CIC51</f>
        <v>0</v>
      </c>
      <c r="CIF51" s="363"/>
      <c r="CIG51" s="369">
        <f t="shared" ref="CIG51" si="1157">+(CIE51*$C51)+CIE51</f>
        <v>0</v>
      </c>
      <c r="CIH51" s="363"/>
      <c r="CII51" s="369">
        <f t="shared" ref="CII51" si="1158">+(CIG51*$C51)+CIG51</f>
        <v>0</v>
      </c>
      <c r="CIJ51" s="363"/>
      <c r="CIK51" s="369">
        <f t="shared" ref="CIK51" si="1159">+(CII51*$C51)+CII51</f>
        <v>0</v>
      </c>
      <c r="CIL51" s="363"/>
      <c r="CIM51" s="369">
        <f t="shared" ref="CIM51" si="1160">+(CIK51*$C51)+CIK51</f>
        <v>0</v>
      </c>
      <c r="CIN51" s="363"/>
      <c r="CIO51" s="369">
        <f t="shared" ref="CIO51" si="1161">+(CIM51*$C51)+CIM51</f>
        <v>0</v>
      </c>
      <c r="CIP51" s="363"/>
      <c r="CIQ51" s="369">
        <f t="shared" ref="CIQ51" si="1162">+(CIO51*$C51)+CIO51</f>
        <v>0</v>
      </c>
      <c r="CIR51" s="363"/>
      <c r="CIS51" s="369">
        <f t="shared" ref="CIS51" si="1163">+(CIQ51*$C51)+CIQ51</f>
        <v>0</v>
      </c>
      <c r="CIT51" s="363"/>
      <c r="CIU51" s="369">
        <f t="shared" ref="CIU51" si="1164">+(CIS51*$C51)+CIS51</f>
        <v>0</v>
      </c>
      <c r="CIV51" s="363"/>
      <c r="CIW51" s="369">
        <f t="shared" ref="CIW51" si="1165">+(CIU51*$C51)+CIU51</f>
        <v>0</v>
      </c>
      <c r="CIX51" s="363"/>
      <c r="CIY51" s="369">
        <f t="shared" ref="CIY51" si="1166">+(CIW51*$C51)+CIW51</f>
        <v>0</v>
      </c>
      <c r="CIZ51" s="363"/>
      <c r="CJA51" s="369">
        <f t="shared" ref="CJA51" si="1167">+(CIY51*$C51)+CIY51</f>
        <v>0</v>
      </c>
      <c r="CJB51" s="363"/>
      <c r="CJC51" s="369">
        <f t="shared" ref="CJC51" si="1168">+(CJA51*$C51)+CJA51</f>
        <v>0</v>
      </c>
      <c r="CJD51" s="363"/>
      <c r="CJE51" s="369">
        <f t="shared" ref="CJE51" si="1169">+(CJC51*$C51)+CJC51</f>
        <v>0</v>
      </c>
      <c r="CJF51" s="363"/>
      <c r="CJG51" s="369">
        <f t="shared" ref="CJG51" si="1170">+(CJE51*$C51)+CJE51</f>
        <v>0</v>
      </c>
      <c r="CJH51" s="363"/>
      <c r="CJI51" s="369">
        <f t="shared" ref="CJI51" si="1171">+(CJG51*$C51)+CJG51</f>
        <v>0</v>
      </c>
      <c r="CJJ51" s="363"/>
      <c r="CJK51" s="369">
        <f t="shared" ref="CJK51" si="1172">+(CJI51*$C51)+CJI51</f>
        <v>0</v>
      </c>
      <c r="CJL51" s="363"/>
      <c r="CJM51" s="369">
        <f t="shared" ref="CJM51" si="1173">+(CJK51*$C51)+CJK51</f>
        <v>0</v>
      </c>
      <c r="CJN51" s="363"/>
      <c r="CJO51" s="369">
        <f t="shared" ref="CJO51" si="1174">+(CJM51*$C51)+CJM51</f>
        <v>0</v>
      </c>
      <c r="CJP51" s="363"/>
      <c r="CJQ51" s="369">
        <f t="shared" ref="CJQ51" si="1175">+(CJO51*$C51)+CJO51</f>
        <v>0</v>
      </c>
      <c r="CJR51" s="363"/>
      <c r="CJS51" s="369">
        <f t="shared" ref="CJS51" si="1176">+(CJQ51*$C51)+CJQ51</f>
        <v>0</v>
      </c>
      <c r="CJT51" s="363"/>
      <c r="CJU51" s="369">
        <f t="shared" ref="CJU51" si="1177">+(CJS51*$C51)+CJS51</f>
        <v>0</v>
      </c>
      <c r="CJV51" s="363"/>
      <c r="CJW51" s="369">
        <f t="shared" ref="CJW51" si="1178">+(CJU51*$C51)+CJU51</f>
        <v>0</v>
      </c>
      <c r="CJX51" s="363"/>
      <c r="CJY51" s="369">
        <f t="shared" ref="CJY51" si="1179">+(CJW51*$C51)+CJW51</f>
        <v>0</v>
      </c>
      <c r="CJZ51" s="363"/>
      <c r="CKA51" s="369">
        <f t="shared" ref="CKA51" si="1180">+(CJY51*$C51)+CJY51</f>
        <v>0</v>
      </c>
      <c r="CKB51" s="363"/>
      <c r="CKC51" s="369">
        <f t="shared" ref="CKC51" si="1181">+(CKA51*$C51)+CKA51</f>
        <v>0</v>
      </c>
      <c r="CKD51" s="363"/>
      <c r="CKE51" s="369">
        <f t="shared" ref="CKE51" si="1182">+(CKC51*$C51)+CKC51</f>
        <v>0</v>
      </c>
      <c r="CKF51" s="363"/>
      <c r="CKG51" s="369">
        <f t="shared" ref="CKG51" si="1183">+(CKE51*$C51)+CKE51</f>
        <v>0</v>
      </c>
      <c r="CKH51" s="363"/>
      <c r="CKI51" s="369">
        <f t="shared" ref="CKI51" si="1184">+(CKG51*$C51)+CKG51</f>
        <v>0</v>
      </c>
      <c r="CKJ51" s="363"/>
      <c r="CKK51" s="369">
        <f t="shared" ref="CKK51" si="1185">+(CKI51*$C51)+CKI51</f>
        <v>0</v>
      </c>
      <c r="CKL51" s="363"/>
      <c r="CKM51" s="369">
        <f t="shared" ref="CKM51" si="1186">+(CKK51*$C51)+CKK51</f>
        <v>0</v>
      </c>
      <c r="CKN51" s="363"/>
      <c r="CKO51" s="369">
        <f t="shared" ref="CKO51" si="1187">+(CKM51*$C51)+CKM51</f>
        <v>0</v>
      </c>
      <c r="CKP51" s="363"/>
      <c r="CKQ51" s="369">
        <f t="shared" ref="CKQ51" si="1188">+(CKO51*$C51)+CKO51</f>
        <v>0</v>
      </c>
      <c r="CKR51" s="363"/>
      <c r="CKS51" s="369">
        <f t="shared" ref="CKS51" si="1189">+(CKQ51*$C51)+CKQ51</f>
        <v>0</v>
      </c>
      <c r="CKT51" s="363"/>
      <c r="CKU51" s="369">
        <f t="shared" ref="CKU51" si="1190">+(CKS51*$C51)+CKS51</f>
        <v>0</v>
      </c>
      <c r="CKV51" s="363"/>
      <c r="CKW51" s="369">
        <f t="shared" ref="CKW51" si="1191">+(CKU51*$C51)+CKU51</f>
        <v>0</v>
      </c>
      <c r="CKX51" s="363"/>
      <c r="CKY51" s="369">
        <f t="shared" ref="CKY51" si="1192">+(CKW51*$C51)+CKW51</f>
        <v>0</v>
      </c>
      <c r="CKZ51" s="363"/>
      <c r="CLA51" s="369">
        <f t="shared" ref="CLA51" si="1193">+(CKY51*$C51)+CKY51</f>
        <v>0</v>
      </c>
      <c r="CLB51" s="363"/>
      <c r="CLC51" s="369">
        <f t="shared" ref="CLC51" si="1194">+(CLA51*$C51)+CLA51</f>
        <v>0</v>
      </c>
      <c r="CLD51" s="363"/>
      <c r="CLE51" s="369">
        <f t="shared" ref="CLE51" si="1195">+(CLC51*$C51)+CLC51</f>
        <v>0</v>
      </c>
      <c r="CLF51" s="363"/>
      <c r="CLG51" s="369">
        <f t="shared" ref="CLG51" si="1196">+(CLE51*$C51)+CLE51</f>
        <v>0</v>
      </c>
      <c r="CLH51" s="363"/>
      <c r="CLI51" s="369">
        <f t="shared" ref="CLI51" si="1197">+(CLG51*$C51)+CLG51</f>
        <v>0</v>
      </c>
      <c r="CLJ51" s="363"/>
      <c r="CLK51" s="369">
        <f t="shared" ref="CLK51" si="1198">+(CLI51*$C51)+CLI51</f>
        <v>0</v>
      </c>
      <c r="CLL51" s="363"/>
      <c r="CLM51" s="369">
        <f t="shared" ref="CLM51" si="1199">+(CLK51*$C51)+CLK51</f>
        <v>0</v>
      </c>
      <c r="CLN51" s="363"/>
      <c r="CLO51" s="369">
        <f t="shared" ref="CLO51" si="1200">+(CLM51*$C51)+CLM51</f>
        <v>0</v>
      </c>
      <c r="CLP51" s="363"/>
      <c r="CLQ51" s="369">
        <f t="shared" ref="CLQ51" si="1201">+(CLO51*$C51)+CLO51</f>
        <v>0</v>
      </c>
      <c r="CLR51" s="363"/>
      <c r="CLS51" s="369">
        <f t="shared" ref="CLS51" si="1202">+(CLQ51*$C51)+CLQ51</f>
        <v>0</v>
      </c>
      <c r="CLT51" s="363"/>
      <c r="CLU51" s="369">
        <f t="shared" ref="CLU51" si="1203">+(CLS51*$C51)+CLS51</f>
        <v>0</v>
      </c>
      <c r="CLV51" s="363"/>
      <c r="CLW51" s="369">
        <f t="shared" ref="CLW51" si="1204">+(CLU51*$C51)+CLU51</f>
        <v>0</v>
      </c>
      <c r="CLX51" s="363"/>
      <c r="CLY51" s="369">
        <f t="shared" ref="CLY51" si="1205">+(CLW51*$C51)+CLW51</f>
        <v>0</v>
      </c>
      <c r="CLZ51" s="363"/>
      <c r="CMA51" s="369">
        <f t="shared" ref="CMA51" si="1206">+(CLY51*$C51)+CLY51</f>
        <v>0</v>
      </c>
      <c r="CMB51" s="363"/>
      <c r="CMC51" s="369">
        <f t="shared" ref="CMC51" si="1207">+(CMA51*$C51)+CMA51</f>
        <v>0</v>
      </c>
      <c r="CMD51" s="363"/>
      <c r="CME51" s="369">
        <f t="shared" ref="CME51" si="1208">+(CMC51*$C51)+CMC51</f>
        <v>0</v>
      </c>
      <c r="CMF51" s="363"/>
      <c r="CMG51" s="369">
        <f t="shared" ref="CMG51" si="1209">+(CME51*$C51)+CME51</f>
        <v>0</v>
      </c>
      <c r="CMH51" s="363"/>
      <c r="CMI51" s="369">
        <f t="shared" ref="CMI51" si="1210">+(CMG51*$C51)+CMG51</f>
        <v>0</v>
      </c>
      <c r="CMJ51" s="363"/>
      <c r="CMK51" s="369">
        <f t="shared" ref="CMK51" si="1211">+(CMI51*$C51)+CMI51</f>
        <v>0</v>
      </c>
      <c r="CML51" s="363"/>
      <c r="CMM51" s="369">
        <f t="shared" ref="CMM51" si="1212">+(CMK51*$C51)+CMK51</f>
        <v>0</v>
      </c>
      <c r="CMN51" s="363"/>
      <c r="CMO51" s="369">
        <f t="shared" ref="CMO51" si="1213">+(CMM51*$C51)+CMM51</f>
        <v>0</v>
      </c>
      <c r="CMP51" s="363"/>
      <c r="CMQ51" s="369">
        <f t="shared" ref="CMQ51" si="1214">+(CMO51*$C51)+CMO51</f>
        <v>0</v>
      </c>
      <c r="CMR51" s="363"/>
      <c r="CMS51" s="369">
        <f t="shared" ref="CMS51" si="1215">+(CMQ51*$C51)+CMQ51</f>
        <v>0</v>
      </c>
      <c r="CMT51" s="363"/>
      <c r="CMU51" s="369">
        <f t="shared" ref="CMU51" si="1216">+(CMS51*$C51)+CMS51</f>
        <v>0</v>
      </c>
      <c r="CMV51" s="363"/>
      <c r="CMW51" s="369">
        <f t="shared" ref="CMW51" si="1217">+(CMU51*$C51)+CMU51</f>
        <v>0</v>
      </c>
      <c r="CMX51" s="363"/>
      <c r="CMY51" s="369">
        <f t="shared" ref="CMY51" si="1218">+(CMW51*$C51)+CMW51</f>
        <v>0</v>
      </c>
      <c r="CMZ51" s="363"/>
      <c r="CNA51" s="369">
        <f t="shared" ref="CNA51" si="1219">+(CMY51*$C51)+CMY51</f>
        <v>0</v>
      </c>
      <c r="CNB51" s="363"/>
      <c r="CNC51" s="369">
        <f t="shared" ref="CNC51" si="1220">+(CNA51*$C51)+CNA51</f>
        <v>0</v>
      </c>
      <c r="CND51" s="363"/>
      <c r="CNE51" s="369">
        <f t="shared" ref="CNE51" si="1221">+(CNC51*$C51)+CNC51</f>
        <v>0</v>
      </c>
      <c r="CNF51" s="363"/>
      <c r="CNG51" s="369">
        <f t="shared" ref="CNG51" si="1222">+(CNE51*$C51)+CNE51</f>
        <v>0</v>
      </c>
      <c r="CNH51" s="363"/>
      <c r="CNI51" s="369">
        <f t="shared" ref="CNI51" si="1223">+(CNG51*$C51)+CNG51</f>
        <v>0</v>
      </c>
      <c r="CNJ51" s="363"/>
      <c r="CNK51" s="369">
        <f t="shared" ref="CNK51" si="1224">+(CNI51*$C51)+CNI51</f>
        <v>0</v>
      </c>
      <c r="CNL51" s="363"/>
      <c r="CNM51" s="369">
        <f t="shared" ref="CNM51" si="1225">+(CNK51*$C51)+CNK51</f>
        <v>0</v>
      </c>
      <c r="CNN51" s="363"/>
      <c r="CNO51" s="369">
        <f t="shared" ref="CNO51" si="1226">+(CNM51*$C51)+CNM51</f>
        <v>0</v>
      </c>
      <c r="CNP51" s="363"/>
      <c r="CNQ51" s="369">
        <f t="shared" ref="CNQ51" si="1227">+(CNO51*$C51)+CNO51</f>
        <v>0</v>
      </c>
      <c r="CNR51" s="363"/>
      <c r="CNS51" s="369">
        <f t="shared" ref="CNS51" si="1228">+(CNQ51*$C51)+CNQ51</f>
        <v>0</v>
      </c>
      <c r="CNT51" s="363"/>
      <c r="CNU51" s="369">
        <f t="shared" ref="CNU51" si="1229">+(CNS51*$C51)+CNS51</f>
        <v>0</v>
      </c>
      <c r="CNV51" s="363"/>
      <c r="CNW51" s="369">
        <f t="shared" ref="CNW51" si="1230">+(CNU51*$C51)+CNU51</f>
        <v>0</v>
      </c>
      <c r="CNX51" s="363"/>
      <c r="CNY51" s="369">
        <f t="shared" ref="CNY51" si="1231">+(CNW51*$C51)+CNW51</f>
        <v>0</v>
      </c>
      <c r="CNZ51" s="363"/>
      <c r="COA51" s="369">
        <f t="shared" ref="COA51" si="1232">+(CNY51*$C51)+CNY51</f>
        <v>0</v>
      </c>
      <c r="COB51" s="363"/>
      <c r="COC51" s="369">
        <f t="shared" ref="COC51" si="1233">+(COA51*$C51)+COA51</f>
        <v>0</v>
      </c>
      <c r="COD51" s="363"/>
      <c r="COE51" s="369">
        <f t="shared" ref="COE51" si="1234">+(COC51*$C51)+COC51</f>
        <v>0</v>
      </c>
      <c r="COF51" s="363"/>
      <c r="COG51" s="369">
        <f t="shared" ref="COG51" si="1235">+(COE51*$C51)+COE51</f>
        <v>0</v>
      </c>
      <c r="COH51" s="363"/>
      <c r="COI51" s="369">
        <f t="shared" ref="COI51" si="1236">+(COG51*$C51)+COG51</f>
        <v>0</v>
      </c>
      <c r="COJ51" s="363"/>
      <c r="COK51" s="369">
        <f t="shared" ref="COK51" si="1237">+(COI51*$C51)+COI51</f>
        <v>0</v>
      </c>
      <c r="COL51" s="363"/>
      <c r="COM51" s="369">
        <f t="shared" ref="COM51" si="1238">+(COK51*$C51)+COK51</f>
        <v>0</v>
      </c>
      <c r="CON51" s="363"/>
      <c r="COO51" s="369">
        <f t="shared" ref="COO51" si="1239">+(COM51*$C51)+COM51</f>
        <v>0</v>
      </c>
      <c r="COP51" s="363"/>
      <c r="COQ51" s="369">
        <f t="shared" ref="COQ51" si="1240">+(COO51*$C51)+COO51</f>
        <v>0</v>
      </c>
      <c r="COR51" s="363"/>
      <c r="COS51" s="369">
        <f t="shared" ref="COS51" si="1241">+(COQ51*$C51)+COQ51</f>
        <v>0</v>
      </c>
      <c r="COT51" s="363"/>
      <c r="COU51" s="369">
        <f t="shared" ref="COU51" si="1242">+(COS51*$C51)+COS51</f>
        <v>0</v>
      </c>
      <c r="COV51" s="363"/>
      <c r="COW51" s="369">
        <f t="shared" ref="COW51" si="1243">+(COU51*$C51)+COU51</f>
        <v>0</v>
      </c>
      <c r="COX51" s="363"/>
      <c r="COY51" s="369">
        <f t="shared" ref="COY51" si="1244">+(COW51*$C51)+COW51</f>
        <v>0</v>
      </c>
      <c r="COZ51" s="363"/>
      <c r="CPA51" s="369">
        <f t="shared" ref="CPA51" si="1245">+(COY51*$C51)+COY51</f>
        <v>0</v>
      </c>
      <c r="CPB51" s="363"/>
      <c r="CPC51" s="369">
        <f t="shared" ref="CPC51" si="1246">+(CPA51*$C51)+CPA51</f>
        <v>0</v>
      </c>
      <c r="CPD51" s="363"/>
      <c r="CPE51" s="369">
        <f t="shared" ref="CPE51" si="1247">+(CPC51*$C51)+CPC51</f>
        <v>0</v>
      </c>
      <c r="CPF51" s="363"/>
      <c r="CPG51" s="369">
        <f t="shared" ref="CPG51" si="1248">+(CPE51*$C51)+CPE51</f>
        <v>0</v>
      </c>
      <c r="CPH51" s="363"/>
      <c r="CPI51" s="369">
        <f t="shared" ref="CPI51" si="1249">+(CPG51*$C51)+CPG51</f>
        <v>0</v>
      </c>
      <c r="CPJ51" s="363"/>
      <c r="CPK51" s="369">
        <f t="shared" ref="CPK51" si="1250">+(CPI51*$C51)+CPI51</f>
        <v>0</v>
      </c>
      <c r="CPL51" s="363"/>
      <c r="CPM51" s="369">
        <f t="shared" ref="CPM51" si="1251">+(CPK51*$C51)+CPK51</f>
        <v>0</v>
      </c>
      <c r="CPN51" s="363"/>
      <c r="CPO51" s="369">
        <f t="shared" ref="CPO51" si="1252">+(CPM51*$C51)+CPM51</f>
        <v>0</v>
      </c>
      <c r="CPP51" s="363"/>
      <c r="CPQ51" s="369">
        <f t="shared" ref="CPQ51" si="1253">+(CPO51*$C51)+CPO51</f>
        <v>0</v>
      </c>
      <c r="CPR51" s="363"/>
      <c r="CPS51" s="369">
        <f t="shared" ref="CPS51" si="1254">+(CPQ51*$C51)+CPQ51</f>
        <v>0</v>
      </c>
      <c r="CPT51" s="363"/>
      <c r="CPU51" s="369">
        <f t="shared" ref="CPU51" si="1255">+(CPS51*$C51)+CPS51</f>
        <v>0</v>
      </c>
      <c r="CPV51" s="363"/>
      <c r="CPW51" s="369">
        <f t="shared" ref="CPW51" si="1256">+(CPU51*$C51)+CPU51</f>
        <v>0</v>
      </c>
      <c r="CPX51" s="363"/>
      <c r="CPY51" s="369">
        <f t="shared" ref="CPY51" si="1257">+(CPW51*$C51)+CPW51</f>
        <v>0</v>
      </c>
      <c r="CPZ51" s="363"/>
      <c r="CQA51" s="369">
        <f t="shared" ref="CQA51" si="1258">+(CPY51*$C51)+CPY51</f>
        <v>0</v>
      </c>
      <c r="CQB51" s="363"/>
      <c r="CQC51" s="369">
        <f t="shared" ref="CQC51" si="1259">+(CQA51*$C51)+CQA51</f>
        <v>0</v>
      </c>
      <c r="CQD51" s="363"/>
      <c r="CQE51" s="369">
        <f t="shared" ref="CQE51" si="1260">+(CQC51*$C51)+CQC51</f>
        <v>0</v>
      </c>
      <c r="CQF51" s="363"/>
      <c r="CQG51" s="369">
        <f t="shared" ref="CQG51" si="1261">+(CQE51*$C51)+CQE51</f>
        <v>0</v>
      </c>
      <c r="CQH51" s="363"/>
      <c r="CQI51" s="369">
        <f t="shared" ref="CQI51" si="1262">+(CQG51*$C51)+CQG51</f>
        <v>0</v>
      </c>
      <c r="CQJ51" s="363"/>
      <c r="CQK51" s="369">
        <f t="shared" ref="CQK51" si="1263">+(CQI51*$C51)+CQI51</f>
        <v>0</v>
      </c>
      <c r="CQL51" s="363"/>
      <c r="CQM51" s="369">
        <f t="shared" ref="CQM51" si="1264">+(CQK51*$C51)+CQK51</f>
        <v>0</v>
      </c>
      <c r="CQN51" s="363"/>
      <c r="CQO51" s="369">
        <f t="shared" ref="CQO51" si="1265">+(CQM51*$C51)+CQM51</f>
        <v>0</v>
      </c>
      <c r="CQP51" s="363"/>
      <c r="CQQ51" s="369">
        <f t="shared" ref="CQQ51" si="1266">+(CQO51*$C51)+CQO51</f>
        <v>0</v>
      </c>
      <c r="CQR51" s="363"/>
      <c r="CQS51" s="369">
        <f t="shared" ref="CQS51" si="1267">+(CQQ51*$C51)+CQQ51</f>
        <v>0</v>
      </c>
      <c r="CQT51" s="363"/>
      <c r="CQU51" s="369">
        <f t="shared" ref="CQU51" si="1268">+(CQS51*$C51)+CQS51</f>
        <v>0</v>
      </c>
      <c r="CQV51" s="363"/>
      <c r="CQW51" s="369">
        <f t="shared" ref="CQW51" si="1269">+(CQU51*$C51)+CQU51</f>
        <v>0</v>
      </c>
      <c r="CQX51" s="363"/>
      <c r="CQY51" s="369">
        <f t="shared" ref="CQY51" si="1270">+(CQW51*$C51)+CQW51</f>
        <v>0</v>
      </c>
      <c r="CQZ51" s="363"/>
      <c r="CRA51" s="369">
        <f t="shared" ref="CRA51" si="1271">+(CQY51*$C51)+CQY51</f>
        <v>0</v>
      </c>
      <c r="CRB51" s="363"/>
      <c r="CRC51" s="369">
        <f t="shared" ref="CRC51" si="1272">+(CRA51*$C51)+CRA51</f>
        <v>0</v>
      </c>
      <c r="CRD51" s="363"/>
      <c r="CRE51" s="369">
        <f t="shared" ref="CRE51" si="1273">+(CRC51*$C51)+CRC51</f>
        <v>0</v>
      </c>
      <c r="CRF51" s="363"/>
      <c r="CRG51" s="369">
        <f t="shared" ref="CRG51" si="1274">+(CRE51*$C51)+CRE51</f>
        <v>0</v>
      </c>
      <c r="CRH51" s="363"/>
      <c r="CRI51" s="369">
        <f t="shared" ref="CRI51" si="1275">+(CRG51*$C51)+CRG51</f>
        <v>0</v>
      </c>
      <c r="CRJ51" s="363"/>
      <c r="CRK51" s="369">
        <f t="shared" ref="CRK51" si="1276">+(CRI51*$C51)+CRI51</f>
        <v>0</v>
      </c>
      <c r="CRL51" s="363"/>
      <c r="CRM51" s="369">
        <f t="shared" ref="CRM51" si="1277">+(CRK51*$C51)+CRK51</f>
        <v>0</v>
      </c>
      <c r="CRN51" s="363"/>
      <c r="CRO51" s="369">
        <f t="shared" ref="CRO51" si="1278">+(CRM51*$C51)+CRM51</f>
        <v>0</v>
      </c>
      <c r="CRP51" s="363"/>
      <c r="CRQ51" s="369">
        <f t="shared" ref="CRQ51" si="1279">+(CRO51*$C51)+CRO51</f>
        <v>0</v>
      </c>
      <c r="CRR51" s="363"/>
      <c r="CRS51" s="369">
        <f t="shared" ref="CRS51" si="1280">+(CRQ51*$C51)+CRQ51</f>
        <v>0</v>
      </c>
      <c r="CRT51" s="363"/>
      <c r="CRU51" s="369">
        <f t="shared" ref="CRU51" si="1281">+(CRS51*$C51)+CRS51</f>
        <v>0</v>
      </c>
      <c r="CRV51" s="363"/>
      <c r="CRW51" s="369">
        <f t="shared" ref="CRW51" si="1282">+(CRU51*$C51)+CRU51</f>
        <v>0</v>
      </c>
      <c r="CRX51" s="363"/>
      <c r="CRY51" s="369">
        <f t="shared" ref="CRY51" si="1283">+(CRW51*$C51)+CRW51</f>
        <v>0</v>
      </c>
      <c r="CRZ51" s="363"/>
      <c r="CSA51" s="369">
        <f t="shared" ref="CSA51" si="1284">+(CRY51*$C51)+CRY51</f>
        <v>0</v>
      </c>
      <c r="CSB51" s="363"/>
      <c r="CSC51" s="369">
        <f t="shared" ref="CSC51" si="1285">+(CSA51*$C51)+CSA51</f>
        <v>0</v>
      </c>
      <c r="CSD51" s="363"/>
      <c r="CSE51" s="369">
        <f t="shared" ref="CSE51" si="1286">+(CSC51*$C51)+CSC51</f>
        <v>0</v>
      </c>
      <c r="CSF51" s="363"/>
      <c r="CSG51" s="369">
        <f t="shared" ref="CSG51" si="1287">+(CSE51*$C51)+CSE51</f>
        <v>0</v>
      </c>
      <c r="CSH51" s="363"/>
      <c r="CSI51" s="369">
        <f t="shared" ref="CSI51" si="1288">+(CSG51*$C51)+CSG51</f>
        <v>0</v>
      </c>
      <c r="CSJ51" s="363"/>
      <c r="CSK51" s="369">
        <f t="shared" ref="CSK51" si="1289">+(CSI51*$C51)+CSI51</f>
        <v>0</v>
      </c>
      <c r="CSL51" s="363"/>
      <c r="CSM51" s="369">
        <f t="shared" ref="CSM51" si="1290">+(CSK51*$C51)+CSK51</f>
        <v>0</v>
      </c>
      <c r="CSN51" s="363"/>
      <c r="CSO51" s="369">
        <f t="shared" ref="CSO51" si="1291">+(CSM51*$C51)+CSM51</f>
        <v>0</v>
      </c>
      <c r="CSP51" s="363"/>
      <c r="CSQ51" s="369">
        <f t="shared" ref="CSQ51" si="1292">+(CSO51*$C51)+CSO51</f>
        <v>0</v>
      </c>
      <c r="CSR51" s="363"/>
      <c r="CSS51" s="369">
        <f t="shared" ref="CSS51" si="1293">+(CSQ51*$C51)+CSQ51</f>
        <v>0</v>
      </c>
      <c r="CST51" s="363"/>
      <c r="CSU51" s="369">
        <f t="shared" ref="CSU51" si="1294">+(CSS51*$C51)+CSS51</f>
        <v>0</v>
      </c>
      <c r="CSV51" s="363"/>
      <c r="CSW51" s="369">
        <f t="shared" ref="CSW51" si="1295">+(CSU51*$C51)+CSU51</f>
        <v>0</v>
      </c>
      <c r="CSX51" s="363"/>
      <c r="CSY51" s="369">
        <f t="shared" ref="CSY51" si="1296">+(CSW51*$C51)+CSW51</f>
        <v>0</v>
      </c>
      <c r="CSZ51" s="363"/>
      <c r="CTA51" s="369">
        <f t="shared" ref="CTA51" si="1297">+(CSY51*$C51)+CSY51</f>
        <v>0</v>
      </c>
      <c r="CTB51" s="363"/>
      <c r="CTC51" s="369">
        <f t="shared" ref="CTC51" si="1298">+(CTA51*$C51)+CTA51</f>
        <v>0</v>
      </c>
      <c r="CTD51" s="363"/>
      <c r="CTE51" s="369">
        <f t="shared" ref="CTE51" si="1299">+(CTC51*$C51)+CTC51</f>
        <v>0</v>
      </c>
      <c r="CTF51" s="363"/>
      <c r="CTG51" s="369">
        <f t="shared" ref="CTG51" si="1300">+(CTE51*$C51)+CTE51</f>
        <v>0</v>
      </c>
      <c r="CTH51" s="363"/>
      <c r="CTI51" s="369">
        <f t="shared" ref="CTI51" si="1301">+(CTG51*$C51)+CTG51</f>
        <v>0</v>
      </c>
      <c r="CTJ51" s="363"/>
      <c r="CTK51" s="369">
        <f t="shared" ref="CTK51" si="1302">+(CTI51*$C51)+CTI51</f>
        <v>0</v>
      </c>
      <c r="CTL51" s="363"/>
      <c r="CTM51" s="369">
        <f t="shared" ref="CTM51" si="1303">+(CTK51*$C51)+CTK51</f>
        <v>0</v>
      </c>
      <c r="CTN51" s="363"/>
      <c r="CTO51" s="369">
        <f t="shared" ref="CTO51" si="1304">+(CTM51*$C51)+CTM51</f>
        <v>0</v>
      </c>
      <c r="CTP51" s="363"/>
      <c r="CTQ51" s="369">
        <f t="shared" ref="CTQ51" si="1305">+(CTO51*$C51)+CTO51</f>
        <v>0</v>
      </c>
      <c r="CTR51" s="363"/>
      <c r="CTS51" s="369">
        <f t="shared" ref="CTS51" si="1306">+(CTQ51*$C51)+CTQ51</f>
        <v>0</v>
      </c>
      <c r="CTT51" s="363"/>
      <c r="CTU51" s="369">
        <f t="shared" ref="CTU51" si="1307">+(CTS51*$C51)+CTS51</f>
        <v>0</v>
      </c>
      <c r="CTV51" s="363"/>
      <c r="CTW51" s="369">
        <f t="shared" ref="CTW51" si="1308">+(CTU51*$C51)+CTU51</f>
        <v>0</v>
      </c>
      <c r="CTX51" s="363"/>
      <c r="CTY51" s="369">
        <f t="shared" ref="CTY51" si="1309">+(CTW51*$C51)+CTW51</f>
        <v>0</v>
      </c>
      <c r="CTZ51" s="363"/>
      <c r="CUA51" s="369">
        <f t="shared" ref="CUA51" si="1310">+(CTY51*$C51)+CTY51</f>
        <v>0</v>
      </c>
      <c r="CUB51" s="363"/>
      <c r="CUC51" s="369">
        <f t="shared" ref="CUC51" si="1311">+(CUA51*$C51)+CUA51</f>
        <v>0</v>
      </c>
      <c r="CUD51" s="363"/>
      <c r="CUE51" s="369">
        <f t="shared" ref="CUE51" si="1312">+(CUC51*$C51)+CUC51</f>
        <v>0</v>
      </c>
      <c r="CUF51" s="363"/>
      <c r="CUG51" s="369">
        <f t="shared" ref="CUG51" si="1313">+(CUE51*$C51)+CUE51</f>
        <v>0</v>
      </c>
      <c r="CUH51" s="363"/>
      <c r="CUI51" s="369">
        <f t="shared" ref="CUI51" si="1314">+(CUG51*$C51)+CUG51</f>
        <v>0</v>
      </c>
      <c r="CUJ51" s="363"/>
      <c r="CUK51" s="369">
        <f t="shared" ref="CUK51" si="1315">+(CUI51*$C51)+CUI51</f>
        <v>0</v>
      </c>
      <c r="CUL51" s="363"/>
      <c r="CUM51" s="369">
        <f t="shared" ref="CUM51" si="1316">+(CUK51*$C51)+CUK51</f>
        <v>0</v>
      </c>
      <c r="CUN51" s="363"/>
      <c r="CUO51" s="369">
        <f t="shared" ref="CUO51" si="1317">+(CUM51*$C51)+CUM51</f>
        <v>0</v>
      </c>
      <c r="CUP51" s="363"/>
      <c r="CUQ51" s="369">
        <f t="shared" ref="CUQ51" si="1318">+(CUO51*$C51)+CUO51</f>
        <v>0</v>
      </c>
      <c r="CUR51" s="363"/>
      <c r="CUS51" s="369">
        <f t="shared" ref="CUS51" si="1319">+(CUQ51*$C51)+CUQ51</f>
        <v>0</v>
      </c>
      <c r="CUT51" s="363"/>
      <c r="CUU51" s="369">
        <f t="shared" ref="CUU51" si="1320">+(CUS51*$C51)+CUS51</f>
        <v>0</v>
      </c>
      <c r="CUV51" s="363"/>
      <c r="CUW51" s="369">
        <f t="shared" ref="CUW51" si="1321">+(CUU51*$C51)+CUU51</f>
        <v>0</v>
      </c>
      <c r="CUX51" s="363"/>
      <c r="CUY51" s="369">
        <f t="shared" ref="CUY51" si="1322">+(CUW51*$C51)+CUW51</f>
        <v>0</v>
      </c>
      <c r="CUZ51" s="363"/>
      <c r="CVA51" s="369">
        <f t="shared" ref="CVA51" si="1323">+(CUY51*$C51)+CUY51</f>
        <v>0</v>
      </c>
      <c r="CVB51" s="363"/>
      <c r="CVC51" s="369">
        <f t="shared" ref="CVC51" si="1324">+(CVA51*$C51)+CVA51</f>
        <v>0</v>
      </c>
      <c r="CVD51" s="363"/>
      <c r="CVE51" s="369">
        <f t="shared" ref="CVE51" si="1325">+(CVC51*$C51)+CVC51</f>
        <v>0</v>
      </c>
      <c r="CVF51" s="363"/>
      <c r="CVG51" s="369">
        <f t="shared" ref="CVG51" si="1326">+(CVE51*$C51)+CVE51</f>
        <v>0</v>
      </c>
      <c r="CVH51" s="363"/>
      <c r="CVI51" s="369">
        <f t="shared" ref="CVI51" si="1327">+(CVG51*$C51)+CVG51</f>
        <v>0</v>
      </c>
      <c r="CVJ51" s="363"/>
      <c r="CVK51" s="369">
        <f t="shared" ref="CVK51" si="1328">+(CVI51*$C51)+CVI51</f>
        <v>0</v>
      </c>
      <c r="CVL51" s="363"/>
      <c r="CVM51" s="369">
        <f t="shared" ref="CVM51" si="1329">+(CVK51*$C51)+CVK51</f>
        <v>0</v>
      </c>
      <c r="CVN51" s="363"/>
      <c r="CVO51" s="369">
        <f t="shared" ref="CVO51" si="1330">+(CVM51*$C51)+CVM51</f>
        <v>0</v>
      </c>
      <c r="CVP51" s="363"/>
      <c r="CVQ51" s="369">
        <f t="shared" ref="CVQ51" si="1331">+(CVO51*$C51)+CVO51</f>
        <v>0</v>
      </c>
      <c r="CVR51" s="363"/>
      <c r="CVS51" s="369">
        <f t="shared" ref="CVS51" si="1332">+(CVQ51*$C51)+CVQ51</f>
        <v>0</v>
      </c>
      <c r="CVT51" s="363"/>
      <c r="CVU51" s="369">
        <f t="shared" ref="CVU51" si="1333">+(CVS51*$C51)+CVS51</f>
        <v>0</v>
      </c>
      <c r="CVV51" s="363"/>
      <c r="CVW51" s="369">
        <f t="shared" ref="CVW51" si="1334">+(CVU51*$C51)+CVU51</f>
        <v>0</v>
      </c>
      <c r="CVX51" s="363"/>
      <c r="CVY51" s="369">
        <f t="shared" ref="CVY51" si="1335">+(CVW51*$C51)+CVW51</f>
        <v>0</v>
      </c>
      <c r="CVZ51" s="363"/>
      <c r="CWA51" s="369">
        <f t="shared" ref="CWA51" si="1336">+(CVY51*$C51)+CVY51</f>
        <v>0</v>
      </c>
      <c r="CWB51" s="363"/>
      <c r="CWC51" s="369">
        <f t="shared" ref="CWC51" si="1337">+(CWA51*$C51)+CWA51</f>
        <v>0</v>
      </c>
      <c r="CWD51" s="363"/>
      <c r="CWE51" s="369">
        <f t="shared" ref="CWE51" si="1338">+(CWC51*$C51)+CWC51</f>
        <v>0</v>
      </c>
      <c r="CWF51" s="363"/>
      <c r="CWG51" s="369">
        <f t="shared" ref="CWG51" si="1339">+(CWE51*$C51)+CWE51</f>
        <v>0</v>
      </c>
      <c r="CWH51" s="363"/>
      <c r="CWI51" s="369">
        <f t="shared" ref="CWI51" si="1340">+(CWG51*$C51)+CWG51</f>
        <v>0</v>
      </c>
      <c r="CWJ51" s="363"/>
      <c r="CWK51" s="369">
        <f t="shared" ref="CWK51" si="1341">+(CWI51*$C51)+CWI51</f>
        <v>0</v>
      </c>
      <c r="CWL51" s="363"/>
      <c r="CWM51" s="369">
        <f t="shared" ref="CWM51" si="1342">+(CWK51*$C51)+CWK51</f>
        <v>0</v>
      </c>
      <c r="CWN51" s="363"/>
      <c r="CWO51" s="369">
        <f t="shared" ref="CWO51" si="1343">+(CWM51*$C51)+CWM51</f>
        <v>0</v>
      </c>
      <c r="CWP51" s="363"/>
      <c r="CWQ51" s="369">
        <f t="shared" ref="CWQ51" si="1344">+(CWO51*$C51)+CWO51</f>
        <v>0</v>
      </c>
      <c r="CWR51" s="363"/>
      <c r="CWS51" s="369">
        <f t="shared" ref="CWS51" si="1345">+(CWQ51*$C51)+CWQ51</f>
        <v>0</v>
      </c>
      <c r="CWT51" s="363"/>
      <c r="CWU51" s="369">
        <f t="shared" ref="CWU51" si="1346">+(CWS51*$C51)+CWS51</f>
        <v>0</v>
      </c>
      <c r="CWV51" s="363"/>
      <c r="CWW51" s="369">
        <f t="shared" ref="CWW51" si="1347">+(CWU51*$C51)+CWU51</f>
        <v>0</v>
      </c>
      <c r="CWX51" s="363"/>
      <c r="CWY51" s="369">
        <f t="shared" ref="CWY51" si="1348">+(CWW51*$C51)+CWW51</f>
        <v>0</v>
      </c>
      <c r="CWZ51" s="363"/>
      <c r="CXA51" s="369">
        <f t="shared" ref="CXA51" si="1349">+(CWY51*$C51)+CWY51</f>
        <v>0</v>
      </c>
      <c r="CXB51" s="363"/>
      <c r="CXC51" s="369">
        <f t="shared" ref="CXC51" si="1350">+(CXA51*$C51)+CXA51</f>
        <v>0</v>
      </c>
      <c r="CXD51" s="363"/>
      <c r="CXE51" s="369">
        <f t="shared" ref="CXE51" si="1351">+(CXC51*$C51)+CXC51</f>
        <v>0</v>
      </c>
      <c r="CXF51" s="363"/>
      <c r="CXG51" s="369">
        <f t="shared" ref="CXG51" si="1352">+(CXE51*$C51)+CXE51</f>
        <v>0</v>
      </c>
      <c r="CXH51" s="363"/>
      <c r="CXI51" s="369">
        <f t="shared" ref="CXI51" si="1353">+(CXG51*$C51)+CXG51</f>
        <v>0</v>
      </c>
      <c r="CXJ51" s="363"/>
      <c r="CXK51" s="369">
        <f t="shared" ref="CXK51" si="1354">+(CXI51*$C51)+CXI51</f>
        <v>0</v>
      </c>
      <c r="CXL51" s="363"/>
      <c r="CXM51" s="369">
        <f t="shared" ref="CXM51" si="1355">+(CXK51*$C51)+CXK51</f>
        <v>0</v>
      </c>
      <c r="CXN51" s="363"/>
      <c r="CXO51" s="369">
        <f t="shared" ref="CXO51" si="1356">+(CXM51*$C51)+CXM51</f>
        <v>0</v>
      </c>
      <c r="CXP51" s="363"/>
      <c r="CXQ51" s="369">
        <f t="shared" ref="CXQ51" si="1357">+(CXO51*$C51)+CXO51</f>
        <v>0</v>
      </c>
      <c r="CXR51" s="363"/>
      <c r="CXS51" s="369">
        <f t="shared" ref="CXS51" si="1358">+(CXQ51*$C51)+CXQ51</f>
        <v>0</v>
      </c>
      <c r="CXT51" s="363"/>
      <c r="CXU51" s="369">
        <f t="shared" ref="CXU51" si="1359">+(CXS51*$C51)+CXS51</f>
        <v>0</v>
      </c>
      <c r="CXV51" s="363"/>
      <c r="CXW51" s="369">
        <f t="shared" ref="CXW51" si="1360">+(CXU51*$C51)+CXU51</f>
        <v>0</v>
      </c>
      <c r="CXX51" s="363"/>
      <c r="CXY51" s="369">
        <f t="shared" ref="CXY51" si="1361">+(CXW51*$C51)+CXW51</f>
        <v>0</v>
      </c>
      <c r="CXZ51" s="363"/>
      <c r="CYA51" s="369">
        <f t="shared" ref="CYA51" si="1362">+(CXY51*$C51)+CXY51</f>
        <v>0</v>
      </c>
      <c r="CYB51" s="363"/>
      <c r="CYC51" s="369">
        <f t="shared" ref="CYC51" si="1363">+(CYA51*$C51)+CYA51</f>
        <v>0</v>
      </c>
      <c r="CYD51" s="363"/>
      <c r="CYE51" s="369">
        <f t="shared" ref="CYE51" si="1364">+(CYC51*$C51)+CYC51</f>
        <v>0</v>
      </c>
      <c r="CYF51" s="363"/>
      <c r="CYG51" s="369">
        <f t="shared" ref="CYG51" si="1365">+(CYE51*$C51)+CYE51</f>
        <v>0</v>
      </c>
      <c r="CYH51" s="363"/>
      <c r="CYI51" s="369">
        <f t="shared" ref="CYI51" si="1366">+(CYG51*$C51)+CYG51</f>
        <v>0</v>
      </c>
      <c r="CYJ51" s="363"/>
      <c r="CYK51" s="369">
        <f t="shared" ref="CYK51" si="1367">+(CYI51*$C51)+CYI51</f>
        <v>0</v>
      </c>
      <c r="CYL51" s="363"/>
      <c r="CYM51" s="369">
        <f t="shared" ref="CYM51" si="1368">+(CYK51*$C51)+CYK51</f>
        <v>0</v>
      </c>
      <c r="CYN51" s="363"/>
      <c r="CYO51" s="369">
        <f t="shared" ref="CYO51" si="1369">+(CYM51*$C51)+CYM51</f>
        <v>0</v>
      </c>
      <c r="CYP51" s="363"/>
      <c r="CYQ51" s="369">
        <f t="shared" ref="CYQ51" si="1370">+(CYO51*$C51)+CYO51</f>
        <v>0</v>
      </c>
      <c r="CYR51" s="363"/>
      <c r="CYS51" s="369">
        <f t="shared" ref="CYS51" si="1371">+(CYQ51*$C51)+CYQ51</f>
        <v>0</v>
      </c>
      <c r="CYT51" s="363"/>
      <c r="CYU51" s="369">
        <f t="shared" ref="CYU51" si="1372">+(CYS51*$C51)+CYS51</f>
        <v>0</v>
      </c>
      <c r="CYV51" s="363"/>
      <c r="CYW51" s="369">
        <f t="shared" ref="CYW51" si="1373">+(CYU51*$C51)+CYU51</f>
        <v>0</v>
      </c>
      <c r="CYX51" s="363"/>
      <c r="CYY51" s="369">
        <f t="shared" ref="CYY51" si="1374">+(CYW51*$C51)+CYW51</f>
        <v>0</v>
      </c>
      <c r="CYZ51" s="363"/>
      <c r="CZA51" s="369">
        <f t="shared" ref="CZA51" si="1375">+(CYY51*$C51)+CYY51</f>
        <v>0</v>
      </c>
      <c r="CZB51" s="363"/>
      <c r="CZC51" s="369">
        <f t="shared" ref="CZC51" si="1376">+(CZA51*$C51)+CZA51</f>
        <v>0</v>
      </c>
      <c r="CZD51" s="363"/>
      <c r="CZE51" s="369">
        <f t="shared" ref="CZE51" si="1377">+(CZC51*$C51)+CZC51</f>
        <v>0</v>
      </c>
      <c r="CZF51" s="363"/>
      <c r="CZG51" s="369">
        <f t="shared" ref="CZG51" si="1378">+(CZE51*$C51)+CZE51</f>
        <v>0</v>
      </c>
      <c r="CZH51" s="363"/>
      <c r="CZI51" s="369">
        <f t="shared" ref="CZI51" si="1379">+(CZG51*$C51)+CZG51</f>
        <v>0</v>
      </c>
      <c r="CZJ51" s="363"/>
      <c r="CZK51" s="369">
        <f t="shared" ref="CZK51" si="1380">+(CZI51*$C51)+CZI51</f>
        <v>0</v>
      </c>
      <c r="CZL51" s="363"/>
      <c r="CZM51" s="369">
        <f t="shared" ref="CZM51" si="1381">+(CZK51*$C51)+CZK51</f>
        <v>0</v>
      </c>
      <c r="CZN51" s="363"/>
      <c r="CZO51" s="369">
        <f t="shared" ref="CZO51" si="1382">+(CZM51*$C51)+CZM51</f>
        <v>0</v>
      </c>
      <c r="CZP51" s="363"/>
      <c r="CZQ51" s="369">
        <f t="shared" ref="CZQ51" si="1383">+(CZO51*$C51)+CZO51</f>
        <v>0</v>
      </c>
      <c r="CZR51" s="363"/>
      <c r="CZS51" s="369">
        <f t="shared" ref="CZS51" si="1384">+(CZQ51*$C51)+CZQ51</f>
        <v>0</v>
      </c>
      <c r="CZT51" s="363"/>
      <c r="CZU51" s="369">
        <f t="shared" ref="CZU51" si="1385">+(CZS51*$C51)+CZS51</f>
        <v>0</v>
      </c>
      <c r="CZV51" s="363"/>
      <c r="CZW51" s="369">
        <f t="shared" ref="CZW51" si="1386">+(CZU51*$C51)+CZU51</f>
        <v>0</v>
      </c>
      <c r="CZX51" s="363"/>
      <c r="CZY51" s="369">
        <f t="shared" ref="CZY51" si="1387">+(CZW51*$C51)+CZW51</f>
        <v>0</v>
      </c>
      <c r="CZZ51" s="363"/>
      <c r="DAA51" s="369">
        <f t="shared" ref="DAA51" si="1388">+(CZY51*$C51)+CZY51</f>
        <v>0</v>
      </c>
      <c r="DAB51" s="363"/>
      <c r="DAC51" s="369">
        <f t="shared" ref="DAC51" si="1389">+(DAA51*$C51)+DAA51</f>
        <v>0</v>
      </c>
      <c r="DAD51" s="363"/>
      <c r="DAE51" s="369">
        <f t="shared" ref="DAE51" si="1390">+(DAC51*$C51)+DAC51</f>
        <v>0</v>
      </c>
      <c r="DAF51" s="363"/>
      <c r="DAG51" s="369">
        <f t="shared" ref="DAG51" si="1391">+(DAE51*$C51)+DAE51</f>
        <v>0</v>
      </c>
      <c r="DAH51" s="363"/>
      <c r="DAI51" s="369">
        <f t="shared" ref="DAI51" si="1392">+(DAG51*$C51)+DAG51</f>
        <v>0</v>
      </c>
      <c r="DAJ51" s="363"/>
      <c r="DAK51" s="369">
        <f t="shared" ref="DAK51" si="1393">+(DAI51*$C51)+DAI51</f>
        <v>0</v>
      </c>
      <c r="DAL51" s="363"/>
      <c r="DAM51" s="369">
        <f t="shared" ref="DAM51" si="1394">+(DAK51*$C51)+DAK51</f>
        <v>0</v>
      </c>
      <c r="DAN51" s="363"/>
      <c r="DAO51" s="369">
        <f t="shared" ref="DAO51" si="1395">+(DAM51*$C51)+DAM51</f>
        <v>0</v>
      </c>
      <c r="DAP51" s="363"/>
      <c r="DAQ51" s="369">
        <f t="shared" ref="DAQ51" si="1396">+(DAO51*$C51)+DAO51</f>
        <v>0</v>
      </c>
      <c r="DAR51" s="363"/>
      <c r="DAS51" s="369">
        <f t="shared" ref="DAS51" si="1397">+(DAQ51*$C51)+DAQ51</f>
        <v>0</v>
      </c>
      <c r="DAT51" s="363"/>
      <c r="DAU51" s="369">
        <f t="shared" ref="DAU51" si="1398">+(DAS51*$C51)+DAS51</f>
        <v>0</v>
      </c>
      <c r="DAV51" s="363"/>
      <c r="DAW51" s="369">
        <f t="shared" ref="DAW51" si="1399">+(DAU51*$C51)+DAU51</f>
        <v>0</v>
      </c>
      <c r="DAX51" s="363"/>
      <c r="DAY51" s="369">
        <f t="shared" ref="DAY51" si="1400">+(DAW51*$C51)+DAW51</f>
        <v>0</v>
      </c>
      <c r="DAZ51" s="363"/>
      <c r="DBA51" s="369">
        <f t="shared" ref="DBA51" si="1401">+(DAY51*$C51)+DAY51</f>
        <v>0</v>
      </c>
      <c r="DBB51" s="363"/>
      <c r="DBC51" s="369">
        <f t="shared" ref="DBC51" si="1402">+(DBA51*$C51)+DBA51</f>
        <v>0</v>
      </c>
      <c r="DBD51" s="363"/>
      <c r="DBE51" s="369">
        <f t="shared" ref="DBE51" si="1403">+(DBC51*$C51)+DBC51</f>
        <v>0</v>
      </c>
      <c r="DBF51" s="363"/>
      <c r="DBG51" s="369">
        <f t="shared" ref="DBG51" si="1404">+(DBE51*$C51)+DBE51</f>
        <v>0</v>
      </c>
      <c r="DBH51" s="363"/>
      <c r="DBI51" s="369">
        <f t="shared" ref="DBI51" si="1405">+(DBG51*$C51)+DBG51</f>
        <v>0</v>
      </c>
      <c r="DBJ51" s="363"/>
      <c r="DBK51" s="369">
        <f t="shared" ref="DBK51" si="1406">+(DBI51*$C51)+DBI51</f>
        <v>0</v>
      </c>
      <c r="DBL51" s="363"/>
      <c r="DBM51" s="369">
        <f t="shared" ref="DBM51" si="1407">+(DBK51*$C51)+DBK51</f>
        <v>0</v>
      </c>
      <c r="DBN51" s="363"/>
      <c r="DBO51" s="369">
        <f t="shared" ref="DBO51" si="1408">+(DBM51*$C51)+DBM51</f>
        <v>0</v>
      </c>
      <c r="DBP51" s="363"/>
      <c r="DBQ51" s="369">
        <f t="shared" ref="DBQ51" si="1409">+(DBO51*$C51)+DBO51</f>
        <v>0</v>
      </c>
      <c r="DBR51" s="363"/>
      <c r="DBS51" s="369">
        <f t="shared" ref="DBS51" si="1410">+(DBQ51*$C51)+DBQ51</f>
        <v>0</v>
      </c>
      <c r="DBT51" s="363"/>
      <c r="DBU51" s="369">
        <f t="shared" ref="DBU51" si="1411">+(DBS51*$C51)+DBS51</f>
        <v>0</v>
      </c>
      <c r="DBV51" s="363"/>
      <c r="DBW51" s="369">
        <f t="shared" ref="DBW51" si="1412">+(DBU51*$C51)+DBU51</f>
        <v>0</v>
      </c>
      <c r="DBX51" s="363"/>
      <c r="DBY51" s="369">
        <f t="shared" ref="DBY51" si="1413">+(DBW51*$C51)+DBW51</f>
        <v>0</v>
      </c>
      <c r="DBZ51" s="363"/>
      <c r="DCA51" s="369">
        <f t="shared" ref="DCA51" si="1414">+(DBY51*$C51)+DBY51</f>
        <v>0</v>
      </c>
      <c r="DCB51" s="363"/>
      <c r="DCC51" s="369">
        <f t="shared" ref="DCC51" si="1415">+(DCA51*$C51)+DCA51</f>
        <v>0</v>
      </c>
      <c r="DCD51" s="363"/>
      <c r="DCE51" s="369">
        <f t="shared" ref="DCE51" si="1416">+(DCC51*$C51)+DCC51</f>
        <v>0</v>
      </c>
      <c r="DCF51" s="363"/>
      <c r="DCG51" s="369">
        <f t="shared" ref="DCG51" si="1417">+(DCE51*$C51)+DCE51</f>
        <v>0</v>
      </c>
      <c r="DCH51" s="363"/>
      <c r="DCI51" s="369">
        <f t="shared" ref="DCI51" si="1418">+(DCG51*$C51)+DCG51</f>
        <v>0</v>
      </c>
      <c r="DCJ51" s="363"/>
      <c r="DCK51" s="369">
        <f t="shared" ref="DCK51" si="1419">+(DCI51*$C51)+DCI51</f>
        <v>0</v>
      </c>
      <c r="DCL51" s="363"/>
      <c r="DCM51" s="369">
        <f t="shared" ref="DCM51" si="1420">+(DCK51*$C51)+DCK51</f>
        <v>0</v>
      </c>
      <c r="DCN51" s="363"/>
      <c r="DCO51" s="369">
        <f t="shared" ref="DCO51" si="1421">+(DCM51*$C51)+DCM51</f>
        <v>0</v>
      </c>
      <c r="DCP51" s="363"/>
      <c r="DCQ51" s="369">
        <f t="shared" ref="DCQ51" si="1422">+(DCO51*$C51)+DCO51</f>
        <v>0</v>
      </c>
      <c r="DCR51" s="363"/>
      <c r="DCS51" s="369">
        <f t="shared" ref="DCS51" si="1423">+(DCQ51*$C51)+DCQ51</f>
        <v>0</v>
      </c>
      <c r="DCT51" s="363"/>
      <c r="DCU51" s="369">
        <f t="shared" ref="DCU51" si="1424">+(DCS51*$C51)+DCS51</f>
        <v>0</v>
      </c>
      <c r="DCV51" s="363"/>
      <c r="DCW51" s="369">
        <f t="shared" ref="DCW51" si="1425">+(DCU51*$C51)+DCU51</f>
        <v>0</v>
      </c>
      <c r="DCX51" s="363"/>
      <c r="DCY51" s="369">
        <f t="shared" ref="DCY51" si="1426">+(DCW51*$C51)+DCW51</f>
        <v>0</v>
      </c>
      <c r="DCZ51" s="363"/>
      <c r="DDA51" s="369">
        <f t="shared" ref="DDA51" si="1427">+(DCY51*$C51)+DCY51</f>
        <v>0</v>
      </c>
      <c r="DDB51" s="363"/>
      <c r="DDC51" s="369">
        <f t="shared" ref="DDC51" si="1428">+(DDA51*$C51)+DDA51</f>
        <v>0</v>
      </c>
      <c r="DDD51" s="363"/>
      <c r="DDE51" s="369">
        <f t="shared" ref="DDE51" si="1429">+(DDC51*$C51)+DDC51</f>
        <v>0</v>
      </c>
      <c r="DDF51" s="363"/>
      <c r="DDG51" s="369">
        <f t="shared" ref="DDG51" si="1430">+(DDE51*$C51)+DDE51</f>
        <v>0</v>
      </c>
      <c r="DDH51" s="363"/>
      <c r="DDI51" s="369">
        <f t="shared" ref="DDI51" si="1431">+(DDG51*$C51)+DDG51</f>
        <v>0</v>
      </c>
      <c r="DDJ51" s="363"/>
      <c r="DDK51" s="369">
        <f t="shared" ref="DDK51" si="1432">+(DDI51*$C51)+DDI51</f>
        <v>0</v>
      </c>
      <c r="DDL51" s="363"/>
      <c r="DDM51" s="369">
        <f t="shared" ref="DDM51" si="1433">+(DDK51*$C51)+DDK51</f>
        <v>0</v>
      </c>
      <c r="DDN51" s="363"/>
      <c r="DDO51" s="369">
        <f t="shared" ref="DDO51" si="1434">+(DDM51*$C51)+DDM51</f>
        <v>0</v>
      </c>
      <c r="DDP51" s="363"/>
      <c r="DDQ51" s="369">
        <f t="shared" ref="DDQ51" si="1435">+(DDO51*$C51)+DDO51</f>
        <v>0</v>
      </c>
      <c r="DDR51" s="363"/>
      <c r="DDS51" s="369">
        <f t="shared" ref="DDS51" si="1436">+(DDQ51*$C51)+DDQ51</f>
        <v>0</v>
      </c>
      <c r="DDT51" s="363"/>
      <c r="DDU51" s="369">
        <f t="shared" ref="DDU51" si="1437">+(DDS51*$C51)+DDS51</f>
        <v>0</v>
      </c>
      <c r="DDV51" s="363"/>
      <c r="DDW51" s="369">
        <f t="shared" ref="DDW51" si="1438">+(DDU51*$C51)+DDU51</f>
        <v>0</v>
      </c>
      <c r="DDX51" s="363"/>
      <c r="DDY51" s="369">
        <f t="shared" ref="DDY51" si="1439">+(DDW51*$C51)+DDW51</f>
        <v>0</v>
      </c>
      <c r="DDZ51" s="363"/>
      <c r="DEA51" s="369">
        <f t="shared" ref="DEA51" si="1440">+(DDY51*$C51)+DDY51</f>
        <v>0</v>
      </c>
      <c r="DEB51" s="363"/>
      <c r="DEC51" s="369">
        <f t="shared" ref="DEC51" si="1441">+(DEA51*$C51)+DEA51</f>
        <v>0</v>
      </c>
      <c r="DED51" s="363"/>
      <c r="DEE51" s="369">
        <f t="shared" ref="DEE51" si="1442">+(DEC51*$C51)+DEC51</f>
        <v>0</v>
      </c>
      <c r="DEF51" s="363"/>
      <c r="DEG51" s="369">
        <f t="shared" ref="DEG51" si="1443">+(DEE51*$C51)+DEE51</f>
        <v>0</v>
      </c>
      <c r="DEH51" s="363"/>
      <c r="DEI51" s="369">
        <f t="shared" ref="DEI51" si="1444">+(DEG51*$C51)+DEG51</f>
        <v>0</v>
      </c>
      <c r="DEJ51" s="363"/>
      <c r="DEK51" s="369">
        <f t="shared" ref="DEK51" si="1445">+(DEI51*$C51)+DEI51</f>
        <v>0</v>
      </c>
      <c r="DEL51" s="363"/>
      <c r="DEM51" s="369">
        <f t="shared" ref="DEM51" si="1446">+(DEK51*$C51)+DEK51</f>
        <v>0</v>
      </c>
      <c r="DEN51" s="363"/>
      <c r="DEO51" s="369">
        <f t="shared" ref="DEO51" si="1447">+(DEM51*$C51)+DEM51</f>
        <v>0</v>
      </c>
      <c r="DEP51" s="363"/>
      <c r="DEQ51" s="369">
        <f t="shared" ref="DEQ51" si="1448">+(DEO51*$C51)+DEO51</f>
        <v>0</v>
      </c>
      <c r="DER51" s="363"/>
      <c r="DES51" s="369">
        <f t="shared" ref="DES51" si="1449">+(DEQ51*$C51)+DEQ51</f>
        <v>0</v>
      </c>
      <c r="DET51" s="363"/>
      <c r="DEU51" s="369">
        <f t="shared" ref="DEU51" si="1450">+(DES51*$C51)+DES51</f>
        <v>0</v>
      </c>
      <c r="DEV51" s="363"/>
      <c r="DEW51" s="369">
        <f t="shared" ref="DEW51" si="1451">+(DEU51*$C51)+DEU51</f>
        <v>0</v>
      </c>
      <c r="DEX51" s="363"/>
      <c r="DEY51" s="369">
        <f t="shared" ref="DEY51" si="1452">+(DEW51*$C51)+DEW51</f>
        <v>0</v>
      </c>
      <c r="DEZ51" s="363"/>
      <c r="DFA51" s="369">
        <f t="shared" ref="DFA51" si="1453">+(DEY51*$C51)+DEY51</f>
        <v>0</v>
      </c>
      <c r="DFB51" s="363"/>
      <c r="DFC51" s="369">
        <f t="shared" ref="DFC51" si="1454">+(DFA51*$C51)+DFA51</f>
        <v>0</v>
      </c>
      <c r="DFD51" s="363"/>
      <c r="DFE51" s="369">
        <f t="shared" ref="DFE51" si="1455">+(DFC51*$C51)+DFC51</f>
        <v>0</v>
      </c>
      <c r="DFF51" s="363"/>
      <c r="DFG51" s="369">
        <f t="shared" ref="DFG51" si="1456">+(DFE51*$C51)+DFE51</f>
        <v>0</v>
      </c>
      <c r="DFH51" s="363"/>
      <c r="DFI51" s="369">
        <f t="shared" ref="DFI51" si="1457">+(DFG51*$C51)+DFG51</f>
        <v>0</v>
      </c>
      <c r="DFJ51" s="363"/>
      <c r="DFK51" s="369">
        <f t="shared" ref="DFK51" si="1458">+(DFI51*$C51)+DFI51</f>
        <v>0</v>
      </c>
      <c r="DFL51" s="363"/>
      <c r="DFM51" s="369">
        <f t="shared" ref="DFM51" si="1459">+(DFK51*$C51)+DFK51</f>
        <v>0</v>
      </c>
      <c r="DFN51" s="363"/>
      <c r="DFO51" s="369">
        <f t="shared" ref="DFO51" si="1460">+(DFM51*$C51)+DFM51</f>
        <v>0</v>
      </c>
      <c r="DFP51" s="363"/>
      <c r="DFQ51" s="369">
        <f t="shared" ref="DFQ51" si="1461">+(DFO51*$C51)+DFO51</f>
        <v>0</v>
      </c>
      <c r="DFR51" s="363"/>
      <c r="DFS51" s="369">
        <f t="shared" ref="DFS51" si="1462">+(DFQ51*$C51)+DFQ51</f>
        <v>0</v>
      </c>
      <c r="DFT51" s="363"/>
      <c r="DFU51" s="369">
        <f t="shared" ref="DFU51" si="1463">+(DFS51*$C51)+DFS51</f>
        <v>0</v>
      </c>
      <c r="DFV51" s="363"/>
      <c r="DFW51" s="369">
        <f t="shared" ref="DFW51" si="1464">+(DFU51*$C51)+DFU51</f>
        <v>0</v>
      </c>
      <c r="DFX51" s="363"/>
      <c r="DFY51" s="369">
        <f t="shared" ref="DFY51" si="1465">+(DFW51*$C51)+DFW51</f>
        <v>0</v>
      </c>
      <c r="DFZ51" s="363"/>
      <c r="DGA51" s="369">
        <f t="shared" ref="DGA51" si="1466">+(DFY51*$C51)+DFY51</f>
        <v>0</v>
      </c>
      <c r="DGB51" s="363"/>
      <c r="DGC51" s="369">
        <f t="shared" ref="DGC51" si="1467">+(DGA51*$C51)+DGA51</f>
        <v>0</v>
      </c>
      <c r="DGD51" s="363"/>
      <c r="DGE51" s="369">
        <f t="shared" ref="DGE51" si="1468">+(DGC51*$C51)+DGC51</f>
        <v>0</v>
      </c>
      <c r="DGF51" s="363"/>
      <c r="DGG51" s="369">
        <f t="shared" ref="DGG51" si="1469">+(DGE51*$C51)+DGE51</f>
        <v>0</v>
      </c>
      <c r="DGH51" s="363"/>
      <c r="DGI51" s="369">
        <f t="shared" ref="DGI51" si="1470">+(DGG51*$C51)+DGG51</f>
        <v>0</v>
      </c>
      <c r="DGJ51" s="363"/>
      <c r="DGK51" s="369">
        <f t="shared" ref="DGK51" si="1471">+(DGI51*$C51)+DGI51</f>
        <v>0</v>
      </c>
      <c r="DGL51" s="363"/>
      <c r="DGM51" s="369">
        <f t="shared" ref="DGM51" si="1472">+(DGK51*$C51)+DGK51</f>
        <v>0</v>
      </c>
      <c r="DGN51" s="363"/>
      <c r="DGO51" s="369">
        <f t="shared" ref="DGO51" si="1473">+(DGM51*$C51)+DGM51</f>
        <v>0</v>
      </c>
      <c r="DGP51" s="363"/>
      <c r="DGQ51" s="369">
        <f t="shared" ref="DGQ51" si="1474">+(DGO51*$C51)+DGO51</f>
        <v>0</v>
      </c>
      <c r="DGR51" s="363"/>
      <c r="DGS51" s="369">
        <f t="shared" ref="DGS51" si="1475">+(DGQ51*$C51)+DGQ51</f>
        <v>0</v>
      </c>
      <c r="DGT51" s="363"/>
      <c r="DGU51" s="369">
        <f t="shared" ref="DGU51" si="1476">+(DGS51*$C51)+DGS51</f>
        <v>0</v>
      </c>
      <c r="DGV51" s="363"/>
      <c r="DGW51" s="369">
        <f t="shared" ref="DGW51" si="1477">+(DGU51*$C51)+DGU51</f>
        <v>0</v>
      </c>
      <c r="DGX51" s="363"/>
      <c r="DGY51" s="369">
        <f t="shared" ref="DGY51" si="1478">+(DGW51*$C51)+DGW51</f>
        <v>0</v>
      </c>
      <c r="DGZ51" s="363"/>
      <c r="DHA51" s="369">
        <f t="shared" ref="DHA51" si="1479">+(DGY51*$C51)+DGY51</f>
        <v>0</v>
      </c>
      <c r="DHB51" s="363"/>
      <c r="DHC51" s="369">
        <f t="shared" ref="DHC51" si="1480">+(DHA51*$C51)+DHA51</f>
        <v>0</v>
      </c>
      <c r="DHD51" s="363"/>
      <c r="DHE51" s="369">
        <f t="shared" ref="DHE51" si="1481">+(DHC51*$C51)+DHC51</f>
        <v>0</v>
      </c>
      <c r="DHF51" s="363"/>
      <c r="DHG51" s="369">
        <f t="shared" ref="DHG51" si="1482">+(DHE51*$C51)+DHE51</f>
        <v>0</v>
      </c>
      <c r="DHH51" s="363"/>
      <c r="DHI51" s="369">
        <f t="shared" ref="DHI51" si="1483">+(DHG51*$C51)+DHG51</f>
        <v>0</v>
      </c>
      <c r="DHJ51" s="363"/>
      <c r="DHK51" s="369">
        <f t="shared" ref="DHK51" si="1484">+(DHI51*$C51)+DHI51</f>
        <v>0</v>
      </c>
      <c r="DHL51" s="363"/>
      <c r="DHM51" s="369">
        <f t="shared" ref="DHM51" si="1485">+(DHK51*$C51)+DHK51</f>
        <v>0</v>
      </c>
      <c r="DHN51" s="363"/>
      <c r="DHO51" s="369">
        <f t="shared" ref="DHO51" si="1486">+(DHM51*$C51)+DHM51</f>
        <v>0</v>
      </c>
      <c r="DHP51" s="363"/>
      <c r="DHQ51" s="369">
        <f t="shared" ref="DHQ51" si="1487">+(DHO51*$C51)+DHO51</f>
        <v>0</v>
      </c>
      <c r="DHR51" s="363"/>
      <c r="DHS51" s="369">
        <f t="shared" ref="DHS51" si="1488">+(DHQ51*$C51)+DHQ51</f>
        <v>0</v>
      </c>
      <c r="DHT51" s="363"/>
      <c r="DHU51" s="369">
        <f t="shared" ref="DHU51" si="1489">+(DHS51*$C51)+DHS51</f>
        <v>0</v>
      </c>
      <c r="DHV51" s="363"/>
      <c r="DHW51" s="369">
        <f t="shared" ref="DHW51" si="1490">+(DHU51*$C51)+DHU51</f>
        <v>0</v>
      </c>
      <c r="DHX51" s="363"/>
      <c r="DHY51" s="369">
        <f t="shared" ref="DHY51" si="1491">+(DHW51*$C51)+DHW51</f>
        <v>0</v>
      </c>
      <c r="DHZ51" s="363"/>
      <c r="DIA51" s="369">
        <f t="shared" ref="DIA51" si="1492">+(DHY51*$C51)+DHY51</f>
        <v>0</v>
      </c>
      <c r="DIB51" s="363"/>
      <c r="DIC51" s="369">
        <f t="shared" ref="DIC51" si="1493">+(DIA51*$C51)+DIA51</f>
        <v>0</v>
      </c>
      <c r="DID51" s="363"/>
      <c r="DIE51" s="369">
        <f t="shared" ref="DIE51" si="1494">+(DIC51*$C51)+DIC51</f>
        <v>0</v>
      </c>
      <c r="DIF51" s="363"/>
      <c r="DIG51" s="369">
        <f t="shared" ref="DIG51" si="1495">+(DIE51*$C51)+DIE51</f>
        <v>0</v>
      </c>
      <c r="DIH51" s="363"/>
      <c r="DII51" s="369">
        <f t="shared" ref="DII51" si="1496">+(DIG51*$C51)+DIG51</f>
        <v>0</v>
      </c>
      <c r="DIJ51" s="363"/>
      <c r="DIK51" s="369">
        <f t="shared" ref="DIK51" si="1497">+(DII51*$C51)+DII51</f>
        <v>0</v>
      </c>
      <c r="DIL51" s="363"/>
      <c r="DIM51" s="369">
        <f t="shared" ref="DIM51" si="1498">+(DIK51*$C51)+DIK51</f>
        <v>0</v>
      </c>
      <c r="DIN51" s="363"/>
      <c r="DIO51" s="369">
        <f t="shared" ref="DIO51" si="1499">+(DIM51*$C51)+DIM51</f>
        <v>0</v>
      </c>
      <c r="DIP51" s="363"/>
      <c r="DIQ51" s="369">
        <f t="shared" ref="DIQ51" si="1500">+(DIO51*$C51)+DIO51</f>
        <v>0</v>
      </c>
      <c r="DIR51" s="363"/>
      <c r="DIS51" s="369">
        <f t="shared" ref="DIS51" si="1501">+(DIQ51*$C51)+DIQ51</f>
        <v>0</v>
      </c>
      <c r="DIT51" s="363"/>
      <c r="DIU51" s="369">
        <f t="shared" ref="DIU51" si="1502">+(DIS51*$C51)+DIS51</f>
        <v>0</v>
      </c>
      <c r="DIV51" s="363"/>
      <c r="DIW51" s="369">
        <f t="shared" ref="DIW51" si="1503">+(DIU51*$C51)+DIU51</f>
        <v>0</v>
      </c>
      <c r="DIX51" s="363"/>
      <c r="DIY51" s="369">
        <f t="shared" ref="DIY51" si="1504">+(DIW51*$C51)+DIW51</f>
        <v>0</v>
      </c>
      <c r="DIZ51" s="363"/>
      <c r="DJA51" s="369">
        <f t="shared" ref="DJA51" si="1505">+(DIY51*$C51)+DIY51</f>
        <v>0</v>
      </c>
      <c r="DJB51" s="363"/>
      <c r="DJC51" s="369">
        <f t="shared" ref="DJC51" si="1506">+(DJA51*$C51)+DJA51</f>
        <v>0</v>
      </c>
      <c r="DJD51" s="363"/>
      <c r="DJE51" s="369">
        <f t="shared" ref="DJE51" si="1507">+(DJC51*$C51)+DJC51</f>
        <v>0</v>
      </c>
      <c r="DJF51" s="363"/>
      <c r="DJG51" s="369">
        <f t="shared" ref="DJG51" si="1508">+(DJE51*$C51)+DJE51</f>
        <v>0</v>
      </c>
      <c r="DJH51" s="363"/>
      <c r="DJI51" s="369">
        <f t="shared" ref="DJI51" si="1509">+(DJG51*$C51)+DJG51</f>
        <v>0</v>
      </c>
      <c r="DJJ51" s="363"/>
      <c r="DJK51" s="369">
        <f t="shared" ref="DJK51" si="1510">+(DJI51*$C51)+DJI51</f>
        <v>0</v>
      </c>
      <c r="DJL51" s="363"/>
      <c r="DJM51" s="369">
        <f t="shared" ref="DJM51" si="1511">+(DJK51*$C51)+DJK51</f>
        <v>0</v>
      </c>
      <c r="DJN51" s="363"/>
      <c r="DJO51" s="369">
        <f t="shared" ref="DJO51" si="1512">+(DJM51*$C51)+DJM51</f>
        <v>0</v>
      </c>
      <c r="DJP51" s="363"/>
      <c r="DJQ51" s="369">
        <f t="shared" ref="DJQ51" si="1513">+(DJO51*$C51)+DJO51</f>
        <v>0</v>
      </c>
      <c r="DJR51" s="363"/>
      <c r="DJS51" s="369">
        <f t="shared" ref="DJS51" si="1514">+(DJQ51*$C51)+DJQ51</f>
        <v>0</v>
      </c>
      <c r="DJT51" s="363"/>
      <c r="DJU51" s="369">
        <f t="shared" ref="DJU51" si="1515">+(DJS51*$C51)+DJS51</f>
        <v>0</v>
      </c>
      <c r="DJV51" s="363"/>
      <c r="DJW51" s="369">
        <f t="shared" ref="DJW51" si="1516">+(DJU51*$C51)+DJU51</f>
        <v>0</v>
      </c>
      <c r="DJX51" s="363"/>
      <c r="DJY51" s="369">
        <f t="shared" ref="DJY51" si="1517">+(DJW51*$C51)+DJW51</f>
        <v>0</v>
      </c>
      <c r="DJZ51" s="363"/>
      <c r="DKA51" s="369">
        <f t="shared" ref="DKA51" si="1518">+(DJY51*$C51)+DJY51</f>
        <v>0</v>
      </c>
      <c r="DKB51" s="363"/>
      <c r="DKC51" s="369">
        <f t="shared" ref="DKC51" si="1519">+(DKA51*$C51)+DKA51</f>
        <v>0</v>
      </c>
      <c r="DKD51" s="363"/>
      <c r="DKE51" s="369">
        <f t="shared" ref="DKE51" si="1520">+(DKC51*$C51)+DKC51</f>
        <v>0</v>
      </c>
      <c r="DKF51" s="363"/>
      <c r="DKG51" s="369">
        <f t="shared" ref="DKG51" si="1521">+(DKE51*$C51)+DKE51</f>
        <v>0</v>
      </c>
      <c r="DKH51" s="363"/>
      <c r="DKI51" s="369">
        <f t="shared" ref="DKI51" si="1522">+(DKG51*$C51)+DKG51</f>
        <v>0</v>
      </c>
      <c r="DKJ51" s="363"/>
      <c r="DKK51" s="369">
        <f t="shared" ref="DKK51" si="1523">+(DKI51*$C51)+DKI51</f>
        <v>0</v>
      </c>
      <c r="DKL51" s="363"/>
      <c r="DKM51" s="369">
        <f t="shared" ref="DKM51" si="1524">+(DKK51*$C51)+DKK51</f>
        <v>0</v>
      </c>
      <c r="DKN51" s="363"/>
      <c r="DKO51" s="369">
        <f t="shared" ref="DKO51" si="1525">+(DKM51*$C51)+DKM51</f>
        <v>0</v>
      </c>
      <c r="DKP51" s="363"/>
      <c r="DKQ51" s="369">
        <f t="shared" ref="DKQ51" si="1526">+(DKO51*$C51)+DKO51</f>
        <v>0</v>
      </c>
      <c r="DKR51" s="363"/>
      <c r="DKS51" s="369">
        <f t="shared" ref="DKS51" si="1527">+(DKQ51*$C51)+DKQ51</f>
        <v>0</v>
      </c>
      <c r="DKT51" s="363"/>
      <c r="DKU51" s="369">
        <f t="shared" ref="DKU51" si="1528">+(DKS51*$C51)+DKS51</f>
        <v>0</v>
      </c>
      <c r="DKV51" s="363"/>
      <c r="DKW51" s="369">
        <f t="shared" ref="DKW51" si="1529">+(DKU51*$C51)+DKU51</f>
        <v>0</v>
      </c>
      <c r="DKX51" s="363"/>
      <c r="DKY51" s="369">
        <f t="shared" ref="DKY51" si="1530">+(DKW51*$C51)+DKW51</f>
        <v>0</v>
      </c>
      <c r="DKZ51" s="363"/>
      <c r="DLA51" s="369">
        <f t="shared" ref="DLA51" si="1531">+(DKY51*$C51)+DKY51</f>
        <v>0</v>
      </c>
      <c r="DLB51" s="363"/>
      <c r="DLC51" s="369">
        <f t="shared" ref="DLC51" si="1532">+(DLA51*$C51)+DLA51</f>
        <v>0</v>
      </c>
      <c r="DLD51" s="363"/>
      <c r="DLE51" s="369">
        <f t="shared" ref="DLE51" si="1533">+(DLC51*$C51)+DLC51</f>
        <v>0</v>
      </c>
      <c r="DLF51" s="363"/>
      <c r="DLG51" s="369">
        <f t="shared" ref="DLG51" si="1534">+(DLE51*$C51)+DLE51</f>
        <v>0</v>
      </c>
      <c r="DLH51" s="363"/>
      <c r="DLI51" s="369">
        <f t="shared" ref="DLI51" si="1535">+(DLG51*$C51)+DLG51</f>
        <v>0</v>
      </c>
      <c r="DLJ51" s="363"/>
      <c r="DLK51" s="369">
        <f t="shared" ref="DLK51" si="1536">+(DLI51*$C51)+DLI51</f>
        <v>0</v>
      </c>
      <c r="DLL51" s="363"/>
      <c r="DLM51" s="369">
        <f t="shared" ref="DLM51" si="1537">+(DLK51*$C51)+DLK51</f>
        <v>0</v>
      </c>
      <c r="DLN51" s="363"/>
      <c r="DLO51" s="369">
        <f t="shared" ref="DLO51" si="1538">+(DLM51*$C51)+DLM51</f>
        <v>0</v>
      </c>
      <c r="DLP51" s="363"/>
      <c r="DLQ51" s="369">
        <f t="shared" ref="DLQ51" si="1539">+(DLO51*$C51)+DLO51</f>
        <v>0</v>
      </c>
      <c r="DLR51" s="363"/>
      <c r="DLS51" s="369">
        <f t="shared" ref="DLS51" si="1540">+(DLQ51*$C51)+DLQ51</f>
        <v>0</v>
      </c>
      <c r="DLT51" s="363"/>
      <c r="DLU51" s="369">
        <f t="shared" ref="DLU51" si="1541">+(DLS51*$C51)+DLS51</f>
        <v>0</v>
      </c>
      <c r="DLV51" s="363"/>
      <c r="DLW51" s="369">
        <f t="shared" ref="DLW51" si="1542">+(DLU51*$C51)+DLU51</f>
        <v>0</v>
      </c>
      <c r="DLX51" s="363"/>
      <c r="DLY51" s="369">
        <f t="shared" ref="DLY51" si="1543">+(DLW51*$C51)+DLW51</f>
        <v>0</v>
      </c>
      <c r="DLZ51" s="363"/>
      <c r="DMA51" s="369">
        <f t="shared" ref="DMA51" si="1544">+(DLY51*$C51)+DLY51</f>
        <v>0</v>
      </c>
      <c r="DMB51" s="363"/>
      <c r="DMC51" s="369">
        <f t="shared" ref="DMC51" si="1545">+(DMA51*$C51)+DMA51</f>
        <v>0</v>
      </c>
      <c r="DMD51" s="363"/>
      <c r="DME51" s="369">
        <f t="shared" ref="DME51" si="1546">+(DMC51*$C51)+DMC51</f>
        <v>0</v>
      </c>
      <c r="DMF51" s="363"/>
      <c r="DMG51" s="369">
        <f t="shared" ref="DMG51" si="1547">+(DME51*$C51)+DME51</f>
        <v>0</v>
      </c>
      <c r="DMH51" s="363"/>
      <c r="DMI51" s="369">
        <f t="shared" ref="DMI51" si="1548">+(DMG51*$C51)+DMG51</f>
        <v>0</v>
      </c>
      <c r="DMJ51" s="363"/>
      <c r="DMK51" s="369">
        <f t="shared" ref="DMK51" si="1549">+(DMI51*$C51)+DMI51</f>
        <v>0</v>
      </c>
      <c r="DML51" s="363"/>
      <c r="DMM51" s="369">
        <f t="shared" ref="DMM51" si="1550">+(DMK51*$C51)+DMK51</f>
        <v>0</v>
      </c>
      <c r="DMN51" s="363"/>
      <c r="DMO51" s="369">
        <f t="shared" ref="DMO51" si="1551">+(DMM51*$C51)+DMM51</f>
        <v>0</v>
      </c>
      <c r="DMP51" s="363"/>
      <c r="DMQ51" s="369">
        <f t="shared" ref="DMQ51" si="1552">+(DMO51*$C51)+DMO51</f>
        <v>0</v>
      </c>
      <c r="DMR51" s="363"/>
      <c r="DMS51" s="369">
        <f t="shared" ref="DMS51" si="1553">+(DMQ51*$C51)+DMQ51</f>
        <v>0</v>
      </c>
      <c r="DMT51" s="363"/>
      <c r="DMU51" s="369">
        <f t="shared" ref="DMU51" si="1554">+(DMS51*$C51)+DMS51</f>
        <v>0</v>
      </c>
      <c r="DMV51" s="363"/>
      <c r="DMW51" s="369">
        <f t="shared" ref="DMW51" si="1555">+(DMU51*$C51)+DMU51</f>
        <v>0</v>
      </c>
      <c r="DMX51" s="363"/>
      <c r="DMY51" s="369">
        <f t="shared" ref="DMY51" si="1556">+(DMW51*$C51)+DMW51</f>
        <v>0</v>
      </c>
      <c r="DMZ51" s="363"/>
      <c r="DNA51" s="369">
        <f t="shared" ref="DNA51" si="1557">+(DMY51*$C51)+DMY51</f>
        <v>0</v>
      </c>
      <c r="DNB51" s="363"/>
      <c r="DNC51" s="369">
        <f t="shared" ref="DNC51" si="1558">+(DNA51*$C51)+DNA51</f>
        <v>0</v>
      </c>
      <c r="DND51" s="363"/>
      <c r="DNE51" s="369">
        <f t="shared" ref="DNE51" si="1559">+(DNC51*$C51)+DNC51</f>
        <v>0</v>
      </c>
      <c r="DNF51" s="363"/>
      <c r="DNG51" s="369">
        <f t="shared" ref="DNG51" si="1560">+(DNE51*$C51)+DNE51</f>
        <v>0</v>
      </c>
      <c r="DNH51" s="363"/>
      <c r="DNI51" s="369">
        <f t="shared" ref="DNI51" si="1561">+(DNG51*$C51)+DNG51</f>
        <v>0</v>
      </c>
      <c r="DNJ51" s="363"/>
      <c r="DNK51" s="369">
        <f t="shared" ref="DNK51" si="1562">+(DNI51*$C51)+DNI51</f>
        <v>0</v>
      </c>
      <c r="DNL51" s="363"/>
      <c r="DNM51" s="369">
        <f t="shared" ref="DNM51" si="1563">+(DNK51*$C51)+DNK51</f>
        <v>0</v>
      </c>
      <c r="DNN51" s="363"/>
      <c r="DNO51" s="369">
        <f t="shared" ref="DNO51" si="1564">+(DNM51*$C51)+DNM51</f>
        <v>0</v>
      </c>
      <c r="DNP51" s="363"/>
      <c r="DNQ51" s="369">
        <f t="shared" ref="DNQ51" si="1565">+(DNO51*$C51)+DNO51</f>
        <v>0</v>
      </c>
      <c r="DNR51" s="363"/>
      <c r="DNS51" s="369">
        <f t="shared" ref="DNS51" si="1566">+(DNQ51*$C51)+DNQ51</f>
        <v>0</v>
      </c>
      <c r="DNT51" s="363"/>
      <c r="DNU51" s="369">
        <f t="shared" ref="DNU51" si="1567">+(DNS51*$C51)+DNS51</f>
        <v>0</v>
      </c>
      <c r="DNV51" s="363"/>
      <c r="DNW51" s="369">
        <f t="shared" ref="DNW51" si="1568">+(DNU51*$C51)+DNU51</f>
        <v>0</v>
      </c>
      <c r="DNX51" s="363"/>
      <c r="DNY51" s="369">
        <f t="shared" ref="DNY51" si="1569">+(DNW51*$C51)+DNW51</f>
        <v>0</v>
      </c>
      <c r="DNZ51" s="363"/>
      <c r="DOA51" s="369">
        <f t="shared" ref="DOA51" si="1570">+(DNY51*$C51)+DNY51</f>
        <v>0</v>
      </c>
      <c r="DOB51" s="363"/>
      <c r="DOC51" s="369">
        <f t="shared" ref="DOC51" si="1571">+(DOA51*$C51)+DOA51</f>
        <v>0</v>
      </c>
      <c r="DOD51" s="363"/>
      <c r="DOE51" s="369">
        <f t="shared" ref="DOE51" si="1572">+(DOC51*$C51)+DOC51</f>
        <v>0</v>
      </c>
      <c r="DOF51" s="363"/>
      <c r="DOG51" s="369">
        <f t="shared" ref="DOG51" si="1573">+(DOE51*$C51)+DOE51</f>
        <v>0</v>
      </c>
      <c r="DOH51" s="363"/>
      <c r="DOI51" s="369">
        <f t="shared" ref="DOI51" si="1574">+(DOG51*$C51)+DOG51</f>
        <v>0</v>
      </c>
      <c r="DOJ51" s="363"/>
      <c r="DOK51" s="369">
        <f t="shared" ref="DOK51" si="1575">+(DOI51*$C51)+DOI51</f>
        <v>0</v>
      </c>
      <c r="DOL51" s="363"/>
      <c r="DOM51" s="369">
        <f t="shared" ref="DOM51" si="1576">+(DOK51*$C51)+DOK51</f>
        <v>0</v>
      </c>
      <c r="DON51" s="363"/>
      <c r="DOO51" s="369">
        <f t="shared" ref="DOO51" si="1577">+(DOM51*$C51)+DOM51</f>
        <v>0</v>
      </c>
      <c r="DOP51" s="363"/>
      <c r="DOQ51" s="369">
        <f t="shared" ref="DOQ51" si="1578">+(DOO51*$C51)+DOO51</f>
        <v>0</v>
      </c>
      <c r="DOR51" s="363"/>
      <c r="DOS51" s="369">
        <f t="shared" ref="DOS51" si="1579">+(DOQ51*$C51)+DOQ51</f>
        <v>0</v>
      </c>
      <c r="DOT51" s="363"/>
      <c r="DOU51" s="369">
        <f t="shared" ref="DOU51" si="1580">+(DOS51*$C51)+DOS51</f>
        <v>0</v>
      </c>
      <c r="DOV51" s="363"/>
      <c r="DOW51" s="369">
        <f t="shared" ref="DOW51" si="1581">+(DOU51*$C51)+DOU51</f>
        <v>0</v>
      </c>
      <c r="DOX51" s="363"/>
      <c r="DOY51" s="369">
        <f t="shared" ref="DOY51" si="1582">+(DOW51*$C51)+DOW51</f>
        <v>0</v>
      </c>
      <c r="DOZ51" s="363"/>
      <c r="DPA51" s="369">
        <f t="shared" ref="DPA51" si="1583">+(DOY51*$C51)+DOY51</f>
        <v>0</v>
      </c>
      <c r="DPB51" s="363"/>
      <c r="DPC51" s="369">
        <f t="shared" ref="DPC51" si="1584">+(DPA51*$C51)+DPA51</f>
        <v>0</v>
      </c>
      <c r="DPD51" s="363"/>
      <c r="DPE51" s="369">
        <f t="shared" ref="DPE51" si="1585">+(DPC51*$C51)+DPC51</f>
        <v>0</v>
      </c>
      <c r="DPF51" s="363"/>
      <c r="DPG51" s="369">
        <f t="shared" ref="DPG51" si="1586">+(DPE51*$C51)+DPE51</f>
        <v>0</v>
      </c>
      <c r="DPH51" s="363"/>
      <c r="DPI51" s="369">
        <f t="shared" ref="DPI51" si="1587">+(DPG51*$C51)+DPG51</f>
        <v>0</v>
      </c>
      <c r="DPJ51" s="363"/>
      <c r="DPK51" s="369">
        <f t="shared" ref="DPK51" si="1588">+(DPI51*$C51)+DPI51</f>
        <v>0</v>
      </c>
      <c r="DPL51" s="363"/>
      <c r="DPM51" s="369">
        <f t="shared" ref="DPM51" si="1589">+(DPK51*$C51)+DPK51</f>
        <v>0</v>
      </c>
      <c r="DPN51" s="363"/>
      <c r="DPO51" s="369">
        <f t="shared" ref="DPO51" si="1590">+(DPM51*$C51)+DPM51</f>
        <v>0</v>
      </c>
      <c r="DPP51" s="363"/>
      <c r="DPQ51" s="369">
        <f t="shared" ref="DPQ51" si="1591">+(DPO51*$C51)+DPO51</f>
        <v>0</v>
      </c>
      <c r="DPR51" s="363"/>
      <c r="DPS51" s="369">
        <f t="shared" ref="DPS51" si="1592">+(DPQ51*$C51)+DPQ51</f>
        <v>0</v>
      </c>
      <c r="DPT51" s="363"/>
      <c r="DPU51" s="369">
        <f t="shared" ref="DPU51" si="1593">+(DPS51*$C51)+DPS51</f>
        <v>0</v>
      </c>
      <c r="DPV51" s="363"/>
      <c r="DPW51" s="369">
        <f t="shared" ref="DPW51" si="1594">+(DPU51*$C51)+DPU51</f>
        <v>0</v>
      </c>
      <c r="DPX51" s="363"/>
      <c r="DPY51" s="369">
        <f t="shared" ref="DPY51" si="1595">+(DPW51*$C51)+DPW51</f>
        <v>0</v>
      </c>
      <c r="DPZ51" s="363"/>
      <c r="DQA51" s="369">
        <f t="shared" ref="DQA51" si="1596">+(DPY51*$C51)+DPY51</f>
        <v>0</v>
      </c>
      <c r="DQB51" s="363"/>
      <c r="DQC51" s="369">
        <f t="shared" ref="DQC51" si="1597">+(DQA51*$C51)+DQA51</f>
        <v>0</v>
      </c>
      <c r="DQD51" s="363"/>
      <c r="DQE51" s="369">
        <f t="shared" ref="DQE51" si="1598">+(DQC51*$C51)+DQC51</f>
        <v>0</v>
      </c>
      <c r="DQF51" s="363"/>
      <c r="DQG51" s="369">
        <f t="shared" ref="DQG51" si="1599">+(DQE51*$C51)+DQE51</f>
        <v>0</v>
      </c>
      <c r="DQH51" s="363"/>
      <c r="DQI51" s="369">
        <f t="shared" ref="DQI51" si="1600">+(DQG51*$C51)+DQG51</f>
        <v>0</v>
      </c>
      <c r="DQJ51" s="363"/>
      <c r="DQK51" s="369">
        <f t="shared" ref="DQK51" si="1601">+(DQI51*$C51)+DQI51</f>
        <v>0</v>
      </c>
      <c r="DQL51" s="363"/>
      <c r="DQM51" s="369">
        <f t="shared" ref="DQM51" si="1602">+(DQK51*$C51)+DQK51</f>
        <v>0</v>
      </c>
      <c r="DQN51" s="363"/>
      <c r="DQO51" s="369">
        <f t="shared" ref="DQO51" si="1603">+(DQM51*$C51)+DQM51</f>
        <v>0</v>
      </c>
      <c r="DQP51" s="363"/>
      <c r="DQQ51" s="369">
        <f t="shared" ref="DQQ51" si="1604">+(DQO51*$C51)+DQO51</f>
        <v>0</v>
      </c>
      <c r="DQR51" s="363"/>
      <c r="DQS51" s="369">
        <f t="shared" ref="DQS51" si="1605">+(DQQ51*$C51)+DQQ51</f>
        <v>0</v>
      </c>
      <c r="DQT51" s="363"/>
      <c r="DQU51" s="369">
        <f t="shared" ref="DQU51" si="1606">+(DQS51*$C51)+DQS51</f>
        <v>0</v>
      </c>
      <c r="DQV51" s="363"/>
      <c r="DQW51" s="369">
        <f t="shared" ref="DQW51" si="1607">+(DQU51*$C51)+DQU51</f>
        <v>0</v>
      </c>
      <c r="DQX51" s="363"/>
      <c r="DQY51" s="369">
        <f t="shared" ref="DQY51" si="1608">+(DQW51*$C51)+DQW51</f>
        <v>0</v>
      </c>
      <c r="DQZ51" s="363"/>
      <c r="DRA51" s="369">
        <f t="shared" ref="DRA51" si="1609">+(DQY51*$C51)+DQY51</f>
        <v>0</v>
      </c>
      <c r="DRB51" s="363"/>
      <c r="DRC51" s="369">
        <f t="shared" ref="DRC51" si="1610">+(DRA51*$C51)+DRA51</f>
        <v>0</v>
      </c>
      <c r="DRD51" s="363"/>
      <c r="DRE51" s="369">
        <f t="shared" ref="DRE51" si="1611">+(DRC51*$C51)+DRC51</f>
        <v>0</v>
      </c>
      <c r="DRF51" s="363"/>
      <c r="DRG51" s="369">
        <f t="shared" ref="DRG51" si="1612">+(DRE51*$C51)+DRE51</f>
        <v>0</v>
      </c>
      <c r="DRH51" s="363"/>
      <c r="DRI51" s="369">
        <f t="shared" ref="DRI51" si="1613">+(DRG51*$C51)+DRG51</f>
        <v>0</v>
      </c>
      <c r="DRJ51" s="363"/>
      <c r="DRK51" s="369">
        <f t="shared" ref="DRK51" si="1614">+(DRI51*$C51)+DRI51</f>
        <v>0</v>
      </c>
      <c r="DRL51" s="363"/>
      <c r="DRM51" s="369">
        <f t="shared" ref="DRM51" si="1615">+(DRK51*$C51)+DRK51</f>
        <v>0</v>
      </c>
      <c r="DRN51" s="363"/>
      <c r="DRO51" s="369">
        <f t="shared" ref="DRO51" si="1616">+(DRM51*$C51)+DRM51</f>
        <v>0</v>
      </c>
      <c r="DRP51" s="363"/>
      <c r="DRQ51" s="369">
        <f t="shared" ref="DRQ51" si="1617">+(DRO51*$C51)+DRO51</f>
        <v>0</v>
      </c>
      <c r="DRR51" s="363"/>
      <c r="DRS51" s="369">
        <f t="shared" ref="DRS51" si="1618">+(DRQ51*$C51)+DRQ51</f>
        <v>0</v>
      </c>
      <c r="DRT51" s="363"/>
      <c r="DRU51" s="369">
        <f t="shared" ref="DRU51" si="1619">+(DRS51*$C51)+DRS51</f>
        <v>0</v>
      </c>
      <c r="DRV51" s="363"/>
      <c r="DRW51" s="369">
        <f t="shared" ref="DRW51" si="1620">+(DRU51*$C51)+DRU51</f>
        <v>0</v>
      </c>
      <c r="DRX51" s="363"/>
      <c r="DRY51" s="369">
        <f t="shared" ref="DRY51" si="1621">+(DRW51*$C51)+DRW51</f>
        <v>0</v>
      </c>
      <c r="DRZ51" s="363"/>
      <c r="DSA51" s="369">
        <f t="shared" ref="DSA51" si="1622">+(DRY51*$C51)+DRY51</f>
        <v>0</v>
      </c>
      <c r="DSB51" s="363"/>
      <c r="DSC51" s="369">
        <f t="shared" ref="DSC51" si="1623">+(DSA51*$C51)+DSA51</f>
        <v>0</v>
      </c>
      <c r="DSD51" s="363"/>
      <c r="DSE51" s="369">
        <f t="shared" ref="DSE51" si="1624">+(DSC51*$C51)+DSC51</f>
        <v>0</v>
      </c>
      <c r="DSF51" s="363"/>
      <c r="DSG51" s="369">
        <f t="shared" ref="DSG51" si="1625">+(DSE51*$C51)+DSE51</f>
        <v>0</v>
      </c>
      <c r="DSH51" s="363"/>
      <c r="DSI51" s="369">
        <f t="shared" ref="DSI51" si="1626">+(DSG51*$C51)+DSG51</f>
        <v>0</v>
      </c>
      <c r="DSJ51" s="363"/>
      <c r="DSK51" s="369">
        <f t="shared" ref="DSK51" si="1627">+(DSI51*$C51)+DSI51</f>
        <v>0</v>
      </c>
      <c r="DSL51" s="363"/>
      <c r="DSM51" s="369">
        <f t="shared" ref="DSM51" si="1628">+(DSK51*$C51)+DSK51</f>
        <v>0</v>
      </c>
      <c r="DSN51" s="363"/>
      <c r="DSO51" s="369">
        <f t="shared" ref="DSO51" si="1629">+(DSM51*$C51)+DSM51</f>
        <v>0</v>
      </c>
      <c r="DSP51" s="363"/>
      <c r="DSQ51" s="369">
        <f t="shared" ref="DSQ51" si="1630">+(DSO51*$C51)+DSO51</f>
        <v>0</v>
      </c>
      <c r="DSR51" s="363"/>
      <c r="DSS51" s="369">
        <f t="shared" ref="DSS51" si="1631">+(DSQ51*$C51)+DSQ51</f>
        <v>0</v>
      </c>
      <c r="DST51" s="363"/>
      <c r="DSU51" s="369">
        <f t="shared" ref="DSU51" si="1632">+(DSS51*$C51)+DSS51</f>
        <v>0</v>
      </c>
      <c r="DSV51" s="363"/>
      <c r="DSW51" s="369">
        <f t="shared" ref="DSW51" si="1633">+(DSU51*$C51)+DSU51</f>
        <v>0</v>
      </c>
      <c r="DSX51" s="363"/>
      <c r="DSY51" s="369">
        <f t="shared" ref="DSY51" si="1634">+(DSW51*$C51)+DSW51</f>
        <v>0</v>
      </c>
      <c r="DSZ51" s="363"/>
      <c r="DTA51" s="369">
        <f t="shared" ref="DTA51" si="1635">+(DSY51*$C51)+DSY51</f>
        <v>0</v>
      </c>
      <c r="DTB51" s="363"/>
      <c r="DTC51" s="369">
        <f t="shared" ref="DTC51" si="1636">+(DTA51*$C51)+DTA51</f>
        <v>0</v>
      </c>
      <c r="DTD51" s="363"/>
      <c r="DTE51" s="369">
        <f t="shared" ref="DTE51" si="1637">+(DTC51*$C51)+DTC51</f>
        <v>0</v>
      </c>
      <c r="DTF51" s="363"/>
      <c r="DTG51" s="369">
        <f t="shared" ref="DTG51" si="1638">+(DTE51*$C51)+DTE51</f>
        <v>0</v>
      </c>
      <c r="DTH51" s="363"/>
      <c r="DTI51" s="369">
        <f t="shared" ref="DTI51" si="1639">+(DTG51*$C51)+DTG51</f>
        <v>0</v>
      </c>
      <c r="DTJ51" s="363"/>
      <c r="DTK51" s="369">
        <f t="shared" ref="DTK51" si="1640">+(DTI51*$C51)+DTI51</f>
        <v>0</v>
      </c>
      <c r="DTL51" s="363"/>
      <c r="DTM51" s="369">
        <f t="shared" ref="DTM51" si="1641">+(DTK51*$C51)+DTK51</f>
        <v>0</v>
      </c>
      <c r="DTN51" s="363"/>
      <c r="DTO51" s="369">
        <f t="shared" ref="DTO51" si="1642">+(DTM51*$C51)+DTM51</f>
        <v>0</v>
      </c>
      <c r="DTP51" s="363"/>
      <c r="DTQ51" s="369">
        <f t="shared" ref="DTQ51" si="1643">+(DTO51*$C51)+DTO51</f>
        <v>0</v>
      </c>
      <c r="DTR51" s="363"/>
      <c r="DTS51" s="369">
        <f t="shared" ref="DTS51" si="1644">+(DTQ51*$C51)+DTQ51</f>
        <v>0</v>
      </c>
      <c r="DTT51" s="363"/>
      <c r="DTU51" s="369">
        <f t="shared" ref="DTU51" si="1645">+(DTS51*$C51)+DTS51</f>
        <v>0</v>
      </c>
      <c r="DTV51" s="363"/>
      <c r="DTW51" s="369">
        <f t="shared" ref="DTW51" si="1646">+(DTU51*$C51)+DTU51</f>
        <v>0</v>
      </c>
      <c r="DTX51" s="363"/>
      <c r="DTY51" s="369">
        <f t="shared" ref="DTY51" si="1647">+(DTW51*$C51)+DTW51</f>
        <v>0</v>
      </c>
      <c r="DTZ51" s="363"/>
      <c r="DUA51" s="369">
        <f t="shared" ref="DUA51" si="1648">+(DTY51*$C51)+DTY51</f>
        <v>0</v>
      </c>
      <c r="DUB51" s="363"/>
      <c r="DUC51" s="369">
        <f t="shared" ref="DUC51" si="1649">+(DUA51*$C51)+DUA51</f>
        <v>0</v>
      </c>
      <c r="DUD51" s="363"/>
      <c r="DUE51" s="369">
        <f t="shared" ref="DUE51" si="1650">+(DUC51*$C51)+DUC51</f>
        <v>0</v>
      </c>
      <c r="DUF51" s="363"/>
      <c r="DUG51" s="369">
        <f t="shared" ref="DUG51" si="1651">+(DUE51*$C51)+DUE51</f>
        <v>0</v>
      </c>
      <c r="DUH51" s="363"/>
      <c r="DUI51" s="369">
        <f t="shared" ref="DUI51" si="1652">+(DUG51*$C51)+DUG51</f>
        <v>0</v>
      </c>
      <c r="DUJ51" s="363"/>
      <c r="DUK51" s="369">
        <f t="shared" ref="DUK51" si="1653">+(DUI51*$C51)+DUI51</f>
        <v>0</v>
      </c>
      <c r="DUL51" s="363"/>
      <c r="DUM51" s="369">
        <f t="shared" ref="DUM51" si="1654">+(DUK51*$C51)+DUK51</f>
        <v>0</v>
      </c>
      <c r="DUN51" s="363"/>
      <c r="DUO51" s="369">
        <f t="shared" ref="DUO51" si="1655">+(DUM51*$C51)+DUM51</f>
        <v>0</v>
      </c>
      <c r="DUP51" s="363"/>
      <c r="DUQ51" s="369">
        <f t="shared" ref="DUQ51" si="1656">+(DUO51*$C51)+DUO51</f>
        <v>0</v>
      </c>
      <c r="DUR51" s="363"/>
      <c r="DUS51" s="369">
        <f t="shared" ref="DUS51" si="1657">+(DUQ51*$C51)+DUQ51</f>
        <v>0</v>
      </c>
      <c r="DUT51" s="363"/>
      <c r="DUU51" s="369">
        <f t="shared" ref="DUU51" si="1658">+(DUS51*$C51)+DUS51</f>
        <v>0</v>
      </c>
      <c r="DUV51" s="363"/>
      <c r="DUW51" s="369">
        <f t="shared" ref="DUW51" si="1659">+(DUU51*$C51)+DUU51</f>
        <v>0</v>
      </c>
      <c r="DUX51" s="363"/>
      <c r="DUY51" s="369">
        <f t="shared" ref="DUY51" si="1660">+(DUW51*$C51)+DUW51</f>
        <v>0</v>
      </c>
      <c r="DUZ51" s="363"/>
      <c r="DVA51" s="369">
        <f t="shared" ref="DVA51" si="1661">+(DUY51*$C51)+DUY51</f>
        <v>0</v>
      </c>
      <c r="DVB51" s="363"/>
      <c r="DVC51" s="369">
        <f t="shared" ref="DVC51" si="1662">+(DVA51*$C51)+DVA51</f>
        <v>0</v>
      </c>
      <c r="DVD51" s="363"/>
      <c r="DVE51" s="369">
        <f t="shared" ref="DVE51" si="1663">+(DVC51*$C51)+DVC51</f>
        <v>0</v>
      </c>
      <c r="DVF51" s="363"/>
      <c r="DVG51" s="369">
        <f t="shared" ref="DVG51" si="1664">+(DVE51*$C51)+DVE51</f>
        <v>0</v>
      </c>
      <c r="DVH51" s="363"/>
      <c r="DVI51" s="369">
        <f t="shared" ref="DVI51" si="1665">+(DVG51*$C51)+DVG51</f>
        <v>0</v>
      </c>
      <c r="DVJ51" s="363"/>
      <c r="DVK51" s="369">
        <f t="shared" ref="DVK51" si="1666">+(DVI51*$C51)+DVI51</f>
        <v>0</v>
      </c>
      <c r="DVL51" s="363"/>
      <c r="DVM51" s="369">
        <f t="shared" ref="DVM51" si="1667">+(DVK51*$C51)+DVK51</f>
        <v>0</v>
      </c>
      <c r="DVN51" s="363"/>
      <c r="DVO51" s="369">
        <f t="shared" ref="DVO51" si="1668">+(DVM51*$C51)+DVM51</f>
        <v>0</v>
      </c>
      <c r="DVP51" s="363"/>
      <c r="DVQ51" s="369">
        <f t="shared" ref="DVQ51" si="1669">+(DVO51*$C51)+DVO51</f>
        <v>0</v>
      </c>
      <c r="DVR51" s="363"/>
      <c r="DVS51" s="369">
        <f t="shared" ref="DVS51" si="1670">+(DVQ51*$C51)+DVQ51</f>
        <v>0</v>
      </c>
      <c r="DVT51" s="363"/>
      <c r="DVU51" s="369">
        <f t="shared" ref="DVU51" si="1671">+(DVS51*$C51)+DVS51</f>
        <v>0</v>
      </c>
      <c r="DVV51" s="363"/>
      <c r="DVW51" s="369">
        <f t="shared" ref="DVW51" si="1672">+(DVU51*$C51)+DVU51</f>
        <v>0</v>
      </c>
      <c r="DVX51" s="363"/>
      <c r="DVY51" s="369">
        <f t="shared" ref="DVY51" si="1673">+(DVW51*$C51)+DVW51</f>
        <v>0</v>
      </c>
      <c r="DVZ51" s="363"/>
      <c r="DWA51" s="369">
        <f t="shared" ref="DWA51" si="1674">+(DVY51*$C51)+DVY51</f>
        <v>0</v>
      </c>
      <c r="DWB51" s="363"/>
      <c r="DWC51" s="369">
        <f t="shared" ref="DWC51" si="1675">+(DWA51*$C51)+DWA51</f>
        <v>0</v>
      </c>
      <c r="DWD51" s="363"/>
      <c r="DWE51" s="369">
        <f t="shared" ref="DWE51" si="1676">+(DWC51*$C51)+DWC51</f>
        <v>0</v>
      </c>
      <c r="DWF51" s="363"/>
      <c r="DWG51" s="369">
        <f t="shared" ref="DWG51" si="1677">+(DWE51*$C51)+DWE51</f>
        <v>0</v>
      </c>
      <c r="DWH51" s="363"/>
      <c r="DWI51" s="369">
        <f t="shared" ref="DWI51" si="1678">+(DWG51*$C51)+DWG51</f>
        <v>0</v>
      </c>
      <c r="DWJ51" s="363"/>
      <c r="DWK51" s="369">
        <f t="shared" ref="DWK51" si="1679">+(DWI51*$C51)+DWI51</f>
        <v>0</v>
      </c>
      <c r="DWL51" s="363"/>
      <c r="DWM51" s="369">
        <f t="shared" ref="DWM51" si="1680">+(DWK51*$C51)+DWK51</f>
        <v>0</v>
      </c>
      <c r="DWN51" s="363"/>
      <c r="DWO51" s="369">
        <f t="shared" ref="DWO51" si="1681">+(DWM51*$C51)+DWM51</f>
        <v>0</v>
      </c>
      <c r="DWP51" s="363"/>
      <c r="DWQ51" s="369">
        <f t="shared" ref="DWQ51" si="1682">+(DWO51*$C51)+DWO51</f>
        <v>0</v>
      </c>
      <c r="DWR51" s="363"/>
      <c r="DWS51" s="369">
        <f t="shared" ref="DWS51" si="1683">+(DWQ51*$C51)+DWQ51</f>
        <v>0</v>
      </c>
      <c r="DWT51" s="363"/>
      <c r="DWU51" s="369">
        <f t="shared" ref="DWU51" si="1684">+(DWS51*$C51)+DWS51</f>
        <v>0</v>
      </c>
      <c r="DWV51" s="363"/>
      <c r="DWW51" s="369">
        <f t="shared" ref="DWW51" si="1685">+(DWU51*$C51)+DWU51</f>
        <v>0</v>
      </c>
      <c r="DWX51" s="363"/>
      <c r="DWY51" s="369">
        <f t="shared" ref="DWY51" si="1686">+(DWW51*$C51)+DWW51</f>
        <v>0</v>
      </c>
      <c r="DWZ51" s="363"/>
      <c r="DXA51" s="369">
        <f t="shared" ref="DXA51" si="1687">+(DWY51*$C51)+DWY51</f>
        <v>0</v>
      </c>
      <c r="DXB51" s="363"/>
      <c r="DXC51" s="369">
        <f t="shared" ref="DXC51" si="1688">+(DXA51*$C51)+DXA51</f>
        <v>0</v>
      </c>
      <c r="DXD51" s="363"/>
      <c r="DXE51" s="369">
        <f t="shared" ref="DXE51" si="1689">+(DXC51*$C51)+DXC51</f>
        <v>0</v>
      </c>
      <c r="DXF51" s="363"/>
      <c r="DXG51" s="369">
        <f t="shared" ref="DXG51" si="1690">+(DXE51*$C51)+DXE51</f>
        <v>0</v>
      </c>
      <c r="DXH51" s="363"/>
      <c r="DXI51" s="369">
        <f t="shared" ref="DXI51" si="1691">+(DXG51*$C51)+DXG51</f>
        <v>0</v>
      </c>
      <c r="DXJ51" s="363"/>
      <c r="DXK51" s="369">
        <f t="shared" ref="DXK51" si="1692">+(DXI51*$C51)+DXI51</f>
        <v>0</v>
      </c>
      <c r="DXL51" s="363"/>
      <c r="DXM51" s="369">
        <f t="shared" ref="DXM51" si="1693">+(DXK51*$C51)+DXK51</f>
        <v>0</v>
      </c>
      <c r="DXN51" s="363"/>
      <c r="DXO51" s="369">
        <f t="shared" ref="DXO51" si="1694">+(DXM51*$C51)+DXM51</f>
        <v>0</v>
      </c>
      <c r="DXP51" s="363"/>
      <c r="DXQ51" s="369">
        <f t="shared" ref="DXQ51" si="1695">+(DXO51*$C51)+DXO51</f>
        <v>0</v>
      </c>
      <c r="DXR51" s="363"/>
      <c r="DXS51" s="369">
        <f t="shared" ref="DXS51" si="1696">+(DXQ51*$C51)+DXQ51</f>
        <v>0</v>
      </c>
      <c r="DXT51" s="363"/>
      <c r="DXU51" s="369">
        <f t="shared" ref="DXU51" si="1697">+(DXS51*$C51)+DXS51</f>
        <v>0</v>
      </c>
      <c r="DXV51" s="363"/>
      <c r="DXW51" s="369">
        <f t="shared" ref="DXW51" si="1698">+(DXU51*$C51)+DXU51</f>
        <v>0</v>
      </c>
      <c r="DXX51" s="363"/>
      <c r="DXY51" s="369">
        <f t="shared" ref="DXY51" si="1699">+(DXW51*$C51)+DXW51</f>
        <v>0</v>
      </c>
      <c r="DXZ51" s="363"/>
      <c r="DYA51" s="369">
        <f t="shared" ref="DYA51" si="1700">+(DXY51*$C51)+DXY51</f>
        <v>0</v>
      </c>
      <c r="DYB51" s="363"/>
      <c r="DYC51" s="369">
        <f t="shared" ref="DYC51" si="1701">+(DYA51*$C51)+DYA51</f>
        <v>0</v>
      </c>
      <c r="DYD51" s="363"/>
      <c r="DYE51" s="369">
        <f t="shared" ref="DYE51" si="1702">+(DYC51*$C51)+DYC51</f>
        <v>0</v>
      </c>
      <c r="DYF51" s="363"/>
      <c r="DYG51" s="369">
        <f t="shared" ref="DYG51" si="1703">+(DYE51*$C51)+DYE51</f>
        <v>0</v>
      </c>
      <c r="DYH51" s="363"/>
      <c r="DYI51" s="369">
        <f t="shared" ref="DYI51" si="1704">+(DYG51*$C51)+DYG51</f>
        <v>0</v>
      </c>
      <c r="DYJ51" s="363"/>
      <c r="DYK51" s="369">
        <f t="shared" ref="DYK51" si="1705">+(DYI51*$C51)+DYI51</f>
        <v>0</v>
      </c>
      <c r="DYL51" s="363"/>
      <c r="DYM51" s="369">
        <f t="shared" ref="DYM51" si="1706">+(DYK51*$C51)+DYK51</f>
        <v>0</v>
      </c>
      <c r="DYN51" s="363"/>
      <c r="DYO51" s="369">
        <f t="shared" ref="DYO51" si="1707">+(DYM51*$C51)+DYM51</f>
        <v>0</v>
      </c>
      <c r="DYP51" s="363"/>
      <c r="DYQ51" s="369">
        <f t="shared" ref="DYQ51" si="1708">+(DYO51*$C51)+DYO51</f>
        <v>0</v>
      </c>
      <c r="DYR51" s="363"/>
      <c r="DYS51" s="369">
        <f t="shared" ref="DYS51" si="1709">+(DYQ51*$C51)+DYQ51</f>
        <v>0</v>
      </c>
      <c r="DYT51" s="363"/>
      <c r="DYU51" s="369">
        <f t="shared" ref="DYU51" si="1710">+(DYS51*$C51)+DYS51</f>
        <v>0</v>
      </c>
      <c r="DYV51" s="363"/>
      <c r="DYW51" s="369">
        <f t="shared" ref="DYW51" si="1711">+(DYU51*$C51)+DYU51</f>
        <v>0</v>
      </c>
      <c r="DYX51" s="363"/>
      <c r="DYY51" s="369">
        <f t="shared" ref="DYY51" si="1712">+(DYW51*$C51)+DYW51</f>
        <v>0</v>
      </c>
      <c r="DYZ51" s="363"/>
      <c r="DZA51" s="369">
        <f t="shared" ref="DZA51" si="1713">+(DYY51*$C51)+DYY51</f>
        <v>0</v>
      </c>
      <c r="DZB51" s="363"/>
      <c r="DZC51" s="369">
        <f t="shared" ref="DZC51" si="1714">+(DZA51*$C51)+DZA51</f>
        <v>0</v>
      </c>
      <c r="DZD51" s="363"/>
      <c r="DZE51" s="369">
        <f t="shared" ref="DZE51" si="1715">+(DZC51*$C51)+DZC51</f>
        <v>0</v>
      </c>
      <c r="DZF51" s="363"/>
      <c r="DZG51" s="369">
        <f t="shared" ref="DZG51" si="1716">+(DZE51*$C51)+DZE51</f>
        <v>0</v>
      </c>
      <c r="DZH51" s="363"/>
      <c r="DZI51" s="369">
        <f t="shared" ref="DZI51" si="1717">+(DZG51*$C51)+DZG51</f>
        <v>0</v>
      </c>
      <c r="DZJ51" s="363"/>
      <c r="DZK51" s="369">
        <f t="shared" ref="DZK51" si="1718">+(DZI51*$C51)+DZI51</f>
        <v>0</v>
      </c>
      <c r="DZL51" s="363"/>
      <c r="DZM51" s="369">
        <f t="shared" ref="DZM51" si="1719">+(DZK51*$C51)+DZK51</f>
        <v>0</v>
      </c>
      <c r="DZN51" s="363"/>
      <c r="DZO51" s="369">
        <f t="shared" ref="DZO51" si="1720">+(DZM51*$C51)+DZM51</f>
        <v>0</v>
      </c>
      <c r="DZP51" s="363"/>
      <c r="DZQ51" s="369">
        <f t="shared" ref="DZQ51" si="1721">+(DZO51*$C51)+DZO51</f>
        <v>0</v>
      </c>
      <c r="DZR51" s="363"/>
      <c r="DZS51" s="369">
        <f t="shared" ref="DZS51" si="1722">+(DZQ51*$C51)+DZQ51</f>
        <v>0</v>
      </c>
      <c r="DZT51" s="363"/>
      <c r="DZU51" s="369">
        <f t="shared" ref="DZU51" si="1723">+(DZS51*$C51)+DZS51</f>
        <v>0</v>
      </c>
      <c r="DZV51" s="363"/>
      <c r="DZW51" s="369">
        <f t="shared" ref="DZW51" si="1724">+(DZU51*$C51)+DZU51</f>
        <v>0</v>
      </c>
      <c r="DZX51" s="363"/>
      <c r="DZY51" s="369">
        <f t="shared" ref="DZY51" si="1725">+(DZW51*$C51)+DZW51</f>
        <v>0</v>
      </c>
      <c r="DZZ51" s="363"/>
      <c r="EAA51" s="369">
        <f t="shared" ref="EAA51" si="1726">+(DZY51*$C51)+DZY51</f>
        <v>0</v>
      </c>
      <c r="EAB51" s="363"/>
      <c r="EAC51" s="369">
        <f t="shared" ref="EAC51" si="1727">+(EAA51*$C51)+EAA51</f>
        <v>0</v>
      </c>
      <c r="EAD51" s="363"/>
      <c r="EAE51" s="369">
        <f t="shared" ref="EAE51" si="1728">+(EAC51*$C51)+EAC51</f>
        <v>0</v>
      </c>
      <c r="EAF51" s="363"/>
      <c r="EAG51" s="369">
        <f t="shared" ref="EAG51" si="1729">+(EAE51*$C51)+EAE51</f>
        <v>0</v>
      </c>
      <c r="EAH51" s="363"/>
      <c r="EAI51" s="369">
        <f t="shared" ref="EAI51" si="1730">+(EAG51*$C51)+EAG51</f>
        <v>0</v>
      </c>
      <c r="EAJ51" s="363"/>
      <c r="EAK51" s="369">
        <f t="shared" ref="EAK51" si="1731">+(EAI51*$C51)+EAI51</f>
        <v>0</v>
      </c>
      <c r="EAL51" s="363"/>
      <c r="EAM51" s="369">
        <f t="shared" ref="EAM51" si="1732">+(EAK51*$C51)+EAK51</f>
        <v>0</v>
      </c>
      <c r="EAN51" s="363"/>
      <c r="EAO51" s="369">
        <f t="shared" ref="EAO51" si="1733">+(EAM51*$C51)+EAM51</f>
        <v>0</v>
      </c>
      <c r="EAP51" s="363"/>
      <c r="EAQ51" s="369">
        <f t="shared" ref="EAQ51" si="1734">+(EAO51*$C51)+EAO51</f>
        <v>0</v>
      </c>
      <c r="EAR51" s="363"/>
      <c r="EAS51" s="369">
        <f t="shared" ref="EAS51" si="1735">+(EAQ51*$C51)+EAQ51</f>
        <v>0</v>
      </c>
      <c r="EAT51" s="363"/>
      <c r="EAU51" s="369">
        <f t="shared" ref="EAU51" si="1736">+(EAS51*$C51)+EAS51</f>
        <v>0</v>
      </c>
      <c r="EAV51" s="363"/>
      <c r="EAW51" s="369">
        <f t="shared" ref="EAW51" si="1737">+(EAU51*$C51)+EAU51</f>
        <v>0</v>
      </c>
      <c r="EAX51" s="363"/>
      <c r="EAY51" s="369">
        <f t="shared" ref="EAY51" si="1738">+(EAW51*$C51)+EAW51</f>
        <v>0</v>
      </c>
      <c r="EAZ51" s="363"/>
      <c r="EBA51" s="369">
        <f t="shared" ref="EBA51" si="1739">+(EAY51*$C51)+EAY51</f>
        <v>0</v>
      </c>
      <c r="EBB51" s="363"/>
      <c r="EBC51" s="369">
        <f t="shared" ref="EBC51" si="1740">+(EBA51*$C51)+EBA51</f>
        <v>0</v>
      </c>
      <c r="EBD51" s="363"/>
      <c r="EBE51" s="369">
        <f t="shared" ref="EBE51" si="1741">+(EBC51*$C51)+EBC51</f>
        <v>0</v>
      </c>
      <c r="EBF51" s="363"/>
      <c r="EBG51" s="369">
        <f t="shared" ref="EBG51" si="1742">+(EBE51*$C51)+EBE51</f>
        <v>0</v>
      </c>
      <c r="EBH51" s="363"/>
      <c r="EBI51" s="369">
        <f t="shared" ref="EBI51" si="1743">+(EBG51*$C51)+EBG51</f>
        <v>0</v>
      </c>
      <c r="EBJ51" s="363"/>
      <c r="EBK51" s="369">
        <f t="shared" ref="EBK51" si="1744">+(EBI51*$C51)+EBI51</f>
        <v>0</v>
      </c>
      <c r="EBL51" s="363"/>
      <c r="EBM51" s="369">
        <f t="shared" ref="EBM51" si="1745">+(EBK51*$C51)+EBK51</f>
        <v>0</v>
      </c>
      <c r="EBN51" s="363"/>
      <c r="EBO51" s="369">
        <f t="shared" ref="EBO51" si="1746">+(EBM51*$C51)+EBM51</f>
        <v>0</v>
      </c>
      <c r="EBP51" s="363"/>
      <c r="EBQ51" s="369">
        <f t="shared" ref="EBQ51" si="1747">+(EBO51*$C51)+EBO51</f>
        <v>0</v>
      </c>
      <c r="EBR51" s="363"/>
      <c r="EBS51" s="369">
        <f t="shared" ref="EBS51" si="1748">+(EBQ51*$C51)+EBQ51</f>
        <v>0</v>
      </c>
      <c r="EBT51" s="363"/>
      <c r="EBU51" s="369">
        <f t="shared" ref="EBU51" si="1749">+(EBS51*$C51)+EBS51</f>
        <v>0</v>
      </c>
      <c r="EBV51" s="363"/>
      <c r="EBW51" s="369">
        <f t="shared" ref="EBW51" si="1750">+(EBU51*$C51)+EBU51</f>
        <v>0</v>
      </c>
      <c r="EBX51" s="363"/>
      <c r="EBY51" s="369">
        <f t="shared" ref="EBY51" si="1751">+(EBW51*$C51)+EBW51</f>
        <v>0</v>
      </c>
      <c r="EBZ51" s="363"/>
      <c r="ECA51" s="369">
        <f t="shared" ref="ECA51" si="1752">+(EBY51*$C51)+EBY51</f>
        <v>0</v>
      </c>
      <c r="ECB51" s="363"/>
      <c r="ECC51" s="369">
        <f t="shared" ref="ECC51" si="1753">+(ECA51*$C51)+ECA51</f>
        <v>0</v>
      </c>
      <c r="ECD51" s="363"/>
      <c r="ECE51" s="369">
        <f t="shared" ref="ECE51" si="1754">+(ECC51*$C51)+ECC51</f>
        <v>0</v>
      </c>
      <c r="ECF51" s="363"/>
      <c r="ECG51" s="369">
        <f t="shared" ref="ECG51" si="1755">+(ECE51*$C51)+ECE51</f>
        <v>0</v>
      </c>
      <c r="ECH51" s="363"/>
      <c r="ECI51" s="369">
        <f t="shared" ref="ECI51" si="1756">+(ECG51*$C51)+ECG51</f>
        <v>0</v>
      </c>
      <c r="ECJ51" s="363"/>
      <c r="ECK51" s="369">
        <f t="shared" ref="ECK51" si="1757">+(ECI51*$C51)+ECI51</f>
        <v>0</v>
      </c>
      <c r="ECL51" s="363"/>
      <c r="ECM51" s="369">
        <f t="shared" ref="ECM51" si="1758">+(ECK51*$C51)+ECK51</f>
        <v>0</v>
      </c>
      <c r="ECN51" s="363"/>
      <c r="ECO51" s="369">
        <f t="shared" ref="ECO51" si="1759">+(ECM51*$C51)+ECM51</f>
        <v>0</v>
      </c>
      <c r="ECP51" s="363"/>
      <c r="ECQ51" s="369">
        <f t="shared" ref="ECQ51" si="1760">+(ECO51*$C51)+ECO51</f>
        <v>0</v>
      </c>
      <c r="ECR51" s="363"/>
      <c r="ECS51" s="369">
        <f t="shared" ref="ECS51" si="1761">+(ECQ51*$C51)+ECQ51</f>
        <v>0</v>
      </c>
      <c r="ECT51" s="363"/>
      <c r="ECU51" s="369">
        <f t="shared" ref="ECU51" si="1762">+(ECS51*$C51)+ECS51</f>
        <v>0</v>
      </c>
      <c r="ECV51" s="363"/>
      <c r="ECW51" s="369">
        <f t="shared" ref="ECW51" si="1763">+(ECU51*$C51)+ECU51</f>
        <v>0</v>
      </c>
      <c r="ECX51" s="363"/>
      <c r="ECY51" s="369">
        <f t="shared" ref="ECY51" si="1764">+(ECW51*$C51)+ECW51</f>
        <v>0</v>
      </c>
      <c r="ECZ51" s="363"/>
      <c r="EDA51" s="369">
        <f t="shared" ref="EDA51" si="1765">+(ECY51*$C51)+ECY51</f>
        <v>0</v>
      </c>
      <c r="EDB51" s="363"/>
      <c r="EDC51" s="369">
        <f t="shared" ref="EDC51" si="1766">+(EDA51*$C51)+EDA51</f>
        <v>0</v>
      </c>
      <c r="EDD51" s="363"/>
      <c r="EDE51" s="369">
        <f t="shared" ref="EDE51" si="1767">+(EDC51*$C51)+EDC51</f>
        <v>0</v>
      </c>
      <c r="EDF51" s="363"/>
      <c r="EDG51" s="369">
        <f t="shared" ref="EDG51" si="1768">+(EDE51*$C51)+EDE51</f>
        <v>0</v>
      </c>
      <c r="EDH51" s="363"/>
      <c r="EDI51" s="369">
        <f t="shared" ref="EDI51" si="1769">+(EDG51*$C51)+EDG51</f>
        <v>0</v>
      </c>
      <c r="EDJ51" s="363"/>
      <c r="EDK51" s="369">
        <f t="shared" ref="EDK51" si="1770">+(EDI51*$C51)+EDI51</f>
        <v>0</v>
      </c>
      <c r="EDL51" s="363"/>
      <c r="EDM51" s="369">
        <f t="shared" ref="EDM51" si="1771">+(EDK51*$C51)+EDK51</f>
        <v>0</v>
      </c>
      <c r="EDN51" s="363"/>
      <c r="EDO51" s="369">
        <f t="shared" ref="EDO51" si="1772">+(EDM51*$C51)+EDM51</f>
        <v>0</v>
      </c>
      <c r="EDP51" s="363"/>
      <c r="EDQ51" s="369">
        <f t="shared" ref="EDQ51" si="1773">+(EDO51*$C51)+EDO51</f>
        <v>0</v>
      </c>
      <c r="EDR51" s="363"/>
      <c r="EDS51" s="369">
        <f t="shared" ref="EDS51" si="1774">+(EDQ51*$C51)+EDQ51</f>
        <v>0</v>
      </c>
      <c r="EDT51" s="363"/>
      <c r="EDU51" s="369">
        <f t="shared" ref="EDU51" si="1775">+(EDS51*$C51)+EDS51</f>
        <v>0</v>
      </c>
      <c r="EDV51" s="363"/>
      <c r="EDW51" s="369">
        <f t="shared" ref="EDW51" si="1776">+(EDU51*$C51)+EDU51</f>
        <v>0</v>
      </c>
      <c r="EDX51" s="363"/>
      <c r="EDY51" s="369">
        <f t="shared" ref="EDY51" si="1777">+(EDW51*$C51)+EDW51</f>
        <v>0</v>
      </c>
      <c r="EDZ51" s="363"/>
      <c r="EEA51" s="369">
        <f t="shared" ref="EEA51" si="1778">+(EDY51*$C51)+EDY51</f>
        <v>0</v>
      </c>
      <c r="EEB51" s="363"/>
      <c r="EEC51" s="369">
        <f t="shared" ref="EEC51" si="1779">+(EEA51*$C51)+EEA51</f>
        <v>0</v>
      </c>
      <c r="EED51" s="363"/>
      <c r="EEE51" s="369">
        <f t="shared" ref="EEE51" si="1780">+(EEC51*$C51)+EEC51</f>
        <v>0</v>
      </c>
      <c r="EEF51" s="363"/>
      <c r="EEG51" s="369">
        <f t="shared" ref="EEG51" si="1781">+(EEE51*$C51)+EEE51</f>
        <v>0</v>
      </c>
      <c r="EEH51" s="363"/>
      <c r="EEI51" s="369">
        <f t="shared" ref="EEI51" si="1782">+(EEG51*$C51)+EEG51</f>
        <v>0</v>
      </c>
      <c r="EEJ51" s="363"/>
      <c r="EEK51" s="369">
        <f t="shared" ref="EEK51" si="1783">+(EEI51*$C51)+EEI51</f>
        <v>0</v>
      </c>
      <c r="EEL51" s="363"/>
      <c r="EEM51" s="369">
        <f t="shared" ref="EEM51" si="1784">+(EEK51*$C51)+EEK51</f>
        <v>0</v>
      </c>
      <c r="EEN51" s="363"/>
      <c r="EEO51" s="369">
        <f t="shared" ref="EEO51" si="1785">+(EEM51*$C51)+EEM51</f>
        <v>0</v>
      </c>
      <c r="EEP51" s="363"/>
      <c r="EEQ51" s="369">
        <f t="shared" ref="EEQ51" si="1786">+(EEO51*$C51)+EEO51</f>
        <v>0</v>
      </c>
      <c r="EER51" s="363"/>
      <c r="EES51" s="369">
        <f t="shared" ref="EES51" si="1787">+(EEQ51*$C51)+EEQ51</f>
        <v>0</v>
      </c>
      <c r="EET51" s="363"/>
      <c r="EEU51" s="369">
        <f t="shared" ref="EEU51" si="1788">+(EES51*$C51)+EES51</f>
        <v>0</v>
      </c>
      <c r="EEV51" s="363"/>
      <c r="EEW51" s="369">
        <f t="shared" ref="EEW51" si="1789">+(EEU51*$C51)+EEU51</f>
        <v>0</v>
      </c>
      <c r="EEX51" s="363"/>
      <c r="EEY51" s="369">
        <f t="shared" ref="EEY51" si="1790">+(EEW51*$C51)+EEW51</f>
        <v>0</v>
      </c>
      <c r="EEZ51" s="363"/>
      <c r="EFA51" s="369">
        <f t="shared" ref="EFA51" si="1791">+(EEY51*$C51)+EEY51</f>
        <v>0</v>
      </c>
      <c r="EFB51" s="363"/>
      <c r="EFC51" s="369">
        <f t="shared" ref="EFC51" si="1792">+(EFA51*$C51)+EFA51</f>
        <v>0</v>
      </c>
      <c r="EFD51" s="363"/>
      <c r="EFE51" s="369">
        <f t="shared" ref="EFE51" si="1793">+(EFC51*$C51)+EFC51</f>
        <v>0</v>
      </c>
      <c r="EFF51" s="363"/>
      <c r="EFG51" s="369">
        <f t="shared" ref="EFG51" si="1794">+(EFE51*$C51)+EFE51</f>
        <v>0</v>
      </c>
      <c r="EFH51" s="363"/>
      <c r="EFI51" s="369">
        <f t="shared" ref="EFI51" si="1795">+(EFG51*$C51)+EFG51</f>
        <v>0</v>
      </c>
      <c r="EFJ51" s="363"/>
      <c r="EFK51" s="369">
        <f t="shared" ref="EFK51" si="1796">+(EFI51*$C51)+EFI51</f>
        <v>0</v>
      </c>
      <c r="EFL51" s="363"/>
      <c r="EFM51" s="369">
        <f t="shared" ref="EFM51" si="1797">+(EFK51*$C51)+EFK51</f>
        <v>0</v>
      </c>
      <c r="EFN51" s="363"/>
      <c r="EFO51" s="369">
        <f t="shared" ref="EFO51" si="1798">+(EFM51*$C51)+EFM51</f>
        <v>0</v>
      </c>
      <c r="EFP51" s="363"/>
      <c r="EFQ51" s="369">
        <f t="shared" ref="EFQ51" si="1799">+(EFO51*$C51)+EFO51</f>
        <v>0</v>
      </c>
      <c r="EFR51" s="363"/>
      <c r="EFS51" s="369">
        <f t="shared" ref="EFS51" si="1800">+(EFQ51*$C51)+EFQ51</f>
        <v>0</v>
      </c>
      <c r="EFT51" s="363"/>
      <c r="EFU51" s="369">
        <f t="shared" ref="EFU51" si="1801">+(EFS51*$C51)+EFS51</f>
        <v>0</v>
      </c>
      <c r="EFV51" s="363"/>
      <c r="EFW51" s="369">
        <f t="shared" ref="EFW51" si="1802">+(EFU51*$C51)+EFU51</f>
        <v>0</v>
      </c>
      <c r="EFX51" s="363"/>
      <c r="EFY51" s="369">
        <f t="shared" ref="EFY51" si="1803">+(EFW51*$C51)+EFW51</f>
        <v>0</v>
      </c>
      <c r="EFZ51" s="363"/>
      <c r="EGA51" s="369">
        <f t="shared" ref="EGA51" si="1804">+(EFY51*$C51)+EFY51</f>
        <v>0</v>
      </c>
      <c r="EGB51" s="363"/>
      <c r="EGC51" s="369">
        <f t="shared" ref="EGC51" si="1805">+(EGA51*$C51)+EGA51</f>
        <v>0</v>
      </c>
      <c r="EGD51" s="363"/>
      <c r="EGE51" s="369">
        <f t="shared" ref="EGE51" si="1806">+(EGC51*$C51)+EGC51</f>
        <v>0</v>
      </c>
      <c r="EGF51" s="363"/>
      <c r="EGG51" s="369">
        <f t="shared" ref="EGG51" si="1807">+(EGE51*$C51)+EGE51</f>
        <v>0</v>
      </c>
      <c r="EGH51" s="363"/>
      <c r="EGI51" s="369">
        <f t="shared" ref="EGI51" si="1808">+(EGG51*$C51)+EGG51</f>
        <v>0</v>
      </c>
      <c r="EGJ51" s="363"/>
      <c r="EGK51" s="369">
        <f t="shared" ref="EGK51" si="1809">+(EGI51*$C51)+EGI51</f>
        <v>0</v>
      </c>
      <c r="EGL51" s="363"/>
      <c r="EGM51" s="369">
        <f t="shared" ref="EGM51" si="1810">+(EGK51*$C51)+EGK51</f>
        <v>0</v>
      </c>
      <c r="EGN51" s="363"/>
      <c r="EGO51" s="369">
        <f t="shared" ref="EGO51" si="1811">+(EGM51*$C51)+EGM51</f>
        <v>0</v>
      </c>
      <c r="EGP51" s="363"/>
      <c r="EGQ51" s="369">
        <f t="shared" ref="EGQ51" si="1812">+(EGO51*$C51)+EGO51</f>
        <v>0</v>
      </c>
      <c r="EGR51" s="363"/>
      <c r="EGS51" s="369">
        <f t="shared" ref="EGS51" si="1813">+(EGQ51*$C51)+EGQ51</f>
        <v>0</v>
      </c>
      <c r="EGT51" s="363"/>
      <c r="EGU51" s="369">
        <f t="shared" ref="EGU51" si="1814">+(EGS51*$C51)+EGS51</f>
        <v>0</v>
      </c>
      <c r="EGV51" s="363"/>
      <c r="EGW51" s="369">
        <f t="shared" ref="EGW51" si="1815">+(EGU51*$C51)+EGU51</f>
        <v>0</v>
      </c>
      <c r="EGX51" s="363"/>
      <c r="EGY51" s="369">
        <f t="shared" ref="EGY51" si="1816">+(EGW51*$C51)+EGW51</f>
        <v>0</v>
      </c>
      <c r="EGZ51" s="363"/>
      <c r="EHA51" s="369">
        <f t="shared" ref="EHA51" si="1817">+(EGY51*$C51)+EGY51</f>
        <v>0</v>
      </c>
      <c r="EHB51" s="363"/>
      <c r="EHC51" s="369">
        <f t="shared" ref="EHC51" si="1818">+(EHA51*$C51)+EHA51</f>
        <v>0</v>
      </c>
      <c r="EHD51" s="363"/>
      <c r="EHE51" s="369">
        <f t="shared" ref="EHE51" si="1819">+(EHC51*$C51)+EHC51</f>
        <v>0</v>
      </c>
      <c r="EHF51" s="363"/>
      <c r="EHG51" s="369">
        <f t="shared" ref="EHG51" si="1820">+(EHE51*$C51)+EHE51</f>
        <v>0</v>
      </c>
      <c r="EHH51" s="363"/>
      <c r="EHI51" s="369">
        <f t="shared" ref="EHI51" si="1821">+(EHG51*$C51)+EHG51</f>
        <v>0</v>
      </c>
      <c r="EHJ51" s="363"/>
      <c r="EHK51" s="369">
        <f t="shared" ref="EHK51" si="1822">+(EHI51*$C51)+EHI51</f>
        <v>0</v>
      </c>
      <c r="EHL51" s="363"/>
      <c r="EHM51" s="369">
        <f t="shared" ref="EHM51" si="1823">+(EHK51*$C51)+EHK51</f>
        <v>0</v>
      </c>
      <c r="EHN51" s="363"/>
      <c r="EHO51" s="369">
        <f t="shared" ref="EHO51" si="1824">+(EHM51*$C51)+EHM51</f>
        <v>0</v>
      </c>
      <c r="EHP51" s="363"/>
      <c r="EHQ51" s="369">
        <f t="shared" ref="EHQ51" si="1825">+(EHO51*$C51)+EHO51</f>
        <v>0</v>
      </c>
      <c r="EHR51" s="363"/>
      <c r="EHS51" s="369">
        <f t="shared" ref="EHS51" si="1826">+(EHQ51*$C51)+EHQ51</f>
        <v>0</v>
      </c>
      <c r="EHT51" s="363"/>
      <c r="EHU51" s="369">
        <f t="shared" ref="EHU51" si="1827">+(EHS51*$C51)+EHS51</f>
        <v>0</v>
      </c>
      <c r="EHV51" s="363"/>
      <c r="EHW51" s="369">
        <f t="shared" ref="EHW51" si="1828">+(EHU51*$C51)+EHU51</f>
        <v>0</v>
      </c>
      <c r="EHX51" s="363"/>
      <c r="EHY51" s="369">
        <f t="shared" ref="EHY51" si="1829">+(EHW51*$C51)+EHW51</f>
        <v>0</v>
      </c>
      <c r="EHZ51" s="363"/>
      <c r="EIA51" s="369">
        <f t="shared" ref="EIA51" si="1830">+(EHY51*$C51)+EHY51</f>
        <v>0</v>
      </c>
      <c r="EIB51" s="363"/>
      <c r="EIC51" s="369">
        <f t="shared" ref="EIC51" si="1831">+(EIA51*$C51)+EIA51</f>
        <v>0</v>
      </c>
      <c r="EID51" s="363"/>
      <c r="EIE51" s="369">
        <f t="shared" ref="EIE51" si="1832">+(EIC51*$C51)+EIC51</f>
        <v>0</v>
      </c>
      <c r="EIF51" s="363"/>
      <c r="EIG51" s="369">
        <f t="shared" ref="EIG51" si="1833">+(EIE51*$C51)+EIE51</f>
        <v>0</v>
      </c>
      <c r="EIH51" s="363"/>
      <c r="EII51" s="369">
        <f t="shared" ref="EII51" si="1834">+(EIG51*$C51)+EIG51</f>
        <v>0</v>
      </c>
      <c r="EIJ51" s="363"/>
      <c r="EIK51" s="369">
        <f t="shared" ref="EIK51" si="1835">+(EII51*$C51)+EII51</f>
        <v>0</v>
      </c>
      <c r="EIL51" s="363"/>
      <c r="EIM51" s="369">
        <f t="shared" ref="EIM51" si="1836">+(EIK51*$C51)+EIK51</f>
        <v>0</v>
      </c>
      <c r="EIN51" s="363"/>
      <c r="EIO51" s="369">
        <f t="shared" ref="EIO51" si="1837">+(EIM51*$C51)+EIM51</f>
        <v>0</v>
      </c>
      <c r="EIP51" s="363"/>
      <c r="EIQ51" s="369">
        <f t="shared" ref="EIQ51" si="1838">+(EIO51*$C51)+EIO51</f>
        <v>0</v>
      </c>
      <c r="EIR51" s="363"/>
      <c r="EIS51" s="369">
        <f t="shared" ref="EIS51" si="1839">+(EIQ51*$C51)+EIQ51</f>
        <v>0</v>
      </c>
      <c r="EIT51" s="363"/>
      <c r="EIU51" s="369">
        <f t="shared" ref="EIU51" si="1840">+(EIS51*$C51)+EIS51</f>
        <v>0</v>
      </c>
      <c r="EIV51" s="363"/>
      <c r="EIW51" s="369">
        <f t="shared" ref="EIW51" si="1841">+(EIU51*$C51)+EIU51</f>
        <v>0</v>
      </c>
      <c r="EIX51" s="363"/>
      <c r="EIY51" s="369">
        <f t="shared" ref="EIY51" si="1842">+(EIW51*$C51)+EIW51</f>
        <v>0</v>
      </c>
      <c r="EIZ51" s="363"/>
      <c r="EJA51" s="369">
        <f t="shared" ref="EJA51" si="1843">+(EIY51*$C51)+EIY51</f>
        <v>0</v>
      </c>
      <c r="EJB51" s="363"/>
      <c r="EJC51" s="369">
        <f t="shared" ref="EJC51" si="1844">+(EJA51*$C51)+EJA51</f>
        <v>0</v>
      </c>
      <c r="EJD51" s="363"/>
      <c r="EJE51" s="369">
        <f t="shared" ref="EJE51" si="1845">+(EJC51*$C51)+EJC51</f>
        <v>0</v>
      </c>
      <c r="EJF51" s="363"/>
      <c r="EJG51" s="369">
        <f t="shared" ref="EJG51" si="1846">+(EJE51*$C51)+EJE51</f>
        <v>0</v>
      </c>
      <c r="EJH51" s="363"/>
      <c r="EJI51" s="369">
        <f t="shared" ref="EJI51" si="1847">+(EJG51*$C51)+EJG51</f>
        <v>0</v>
      </c>
      <c r="EJJ51" s="363"/>
      <c r="EJK51" s="369">
        <f t="shared" ref="EJK51" si="1848">+(EJI51*$C51)+EJI51</f>
        <v>0</v>
      </c>
      <c r="EJL51" s="363"/>
      <c r="EJM51" s="369">
        <f t="shared" ref="EJM51" si="1849">+(EJK51*$C51)+EJK51</f>
        <v>0</v>
      </c>
      <c r="EJN51" s="363"/>
      <c r="EJO51" s="369">
        <f t="shared" ref="EJO51" si="1850">+(EJM51*$C51)+EJM51</f>
        <v>0</v>
      </c>
      <c r="EJP51" s="363"/>
      <c r="EJQ51" s="369">
        <f t="shared" ref="EJQ51" si="1851">+(EJO51*$C51)+EJO51</f>
        <v>0</v>
      </c>
      <c r="EJR51" s="363"/>
      <c r="EJS51" s="369">
        <f t="shared" ref="EJS51" si="1852">+(EJQ51*$C51)+EJQ51</f>
        <v>0</v>
      </c>
      <c r="EJT51" s="363"/>
      <c r="EJU51" s="369">
        <f t="shared" ref="EJU51" si="1853">+(EJS51*$C51)+EJS51</f>
        <v>0</v>
      </c>
      <c r="EJV51" s="363"/>
      <c r="EJW51" s="369">
        <f t="shared" ref="EJW51" si="1854">+(EJU51*$C51)+EJU51</f>
        <v>0</v>
      </c>
      <c r="EJX51" s="363"/>
      <c r="EJY51" s="369">
        <f t="shared" ref="EJY51" si="1855">+(EJW51*$C51)+EJW51</f>
        <v>0</v>
      </c>
      <c r="EJZ51" s="363"/>
      <c r="EKA51" s="369">
        <f t="shared" ref="EKA51" si="1856">+(EJY51*$C51)+EJY51</f>
        <v>0</v>
      </c>
      <c r="EKB51" s="363"/>
      <c r="EKC51" s="369">
        <f t="shared" ref="EKC51" si="1857">+(EKA51*$C51)+EKA51</f>
        <v>0</v>
      </c>
      <c r="EKD51" s="363"/>
      <c r="EKE51" s="369">
        <f t="shared" ref="EKE51" si="1858">+(EKC51*$C51)+EKC51</f>
        <v>0</v>
      </c>
      <c r="EKF51" s="363"/>
      <c r="EKG51" s="369">
        <f t="shared" ref="EKG51" si="1859">+(EKE51*$C51)+EKE51</f>
        <v>0</v>
      </c>
      <c r="EKH51" s="363"/>
      <c r="EKI51" s="369">
        <f t="shared" ref="EKI51" si="1860">+(EKG51*$C51)+EKG51</f>
        <v>0</v>
      </c>
      <c r="EKJ51" s="363"/>
      <c r="EKK51" s="369">
        <f t="shared" ref="EKK51" si="1861">+(EKI51*$C51)+EKI51</f>
        <v>0</v>
      </c>
      <c r="EKL51" s="363"/>
      <c r="EKM51" s="369">
        <f t="shared" ref="EKM51" si="1862">+(EKK51*$C51)+EKK51</f>
        <v>0</v>
      </c>
      <c r="EKN51" s="363"/>
      <c r="EKO51" s="369">
        <f t="shared" ref="EKO51" si="1863">+(EKM51*$C51)+EKM51</f>
        <v>0</v>
      </c>
      <c r="EKP51" s="363"/>
      <c r="EKQ51" s="369">
        <f t="shared" ref="EKQ51" si="1864">+(EKO51*$C51)+EKO51</f>
        <v>0</v>
      </c>
      <c r="EKR51" s="363"/>
      <c r="EKS51" s="369">
        <f t="shared" ref="EKS51" si="1865">+(EKQ51*$C51)+EKQ51</f>
        <v>0</v>
      </c>
      <c r="EKT51" s="363"/>
      <c r="EKU51" s="369">
        <f t="shared" ref="EKU51" si="1866">+(EKS51*$C51)+EKS51</f>
        <v>0</v>
      </c>
      <c r="EKV51" s="363"/>
      <c r="EKW51" s="369">
        <f t="shared" ref="EKW51" si="1867">+(EKU51*$C51)+EKU51</f>
        <v>0</v>
      </c>
      <c r="EKX51" s="363"/>
      <c r="EKY51" s="369">
        <f t="shared" ref="EKY51" si="1868">+(EKW51*$C51)+EKW51</f>
        <v>0</v>
      </c>
      <c r="EKZ51" s="363"/>
      <c r="ELA51" s="369">
        <f t="shared" ref="ELA51" si="1869">+(EKY51*$C51)+EKY51</f>
        <v>0</v>
      </c>
      <c r="ELB51" s="363"/>
      <c r="ELC51" s="369">
        <f t="shared" ref="ELC51" si="1870">+(ELA51*$C51)+ELA51</f>
        <v>0</v>
      </c>
      <c r="ELD51" s="363"/>
      <c r="ELE51" s="369">
        <f t="shared" ref="ELE51" si="1871">+(ELC51*$C51)+ELC51</f>
        <v>0</v>
      </c>
      <c r="ELF51" s="363"/>
      <c r="ELG51" s="369">
        <f t="shared" ref="ELG51" si="1872">+(ELE51*$C51)+ELE51</f>
        <v>0</v>
      </c>
      <c r="ELH51" s="363"/>
      <c r="ELI51" s="369">
        <f t="shared" ref="ELI51" si="1873">+(ELG51*$C51)+ELG51</f>
        <v>0</v>
      </c>
      <c r="ELJ51" s="363"/>
      <c r="ELK51" s="369">
        <f t="shared" ref="ELK51" si="1874">+(ELI51*$C51)+ELI51</f>
        <v>0</v>
      </c>
      <c r="ELL51" s="363"/>
      <c r="ELM51" s="369">
        <f t="shared" ref="ELM51" si="1875">+(ELK51*$C51)+ELK51</f>
        <v>0</v>
      </c>
      <c r="ELN51" s="363"/>
      <c r="ELO51" s="369">
        <f t="shared" ref="ELO51" si="1876">+(ELM51*$C51)+ELM51</f>
        <v>0</v>
      </c>
      <c r="ELP51" s="363"/>
      <c r="ELQ51" s="369">
        <f t="shared" ref="ELQ51" si="1877">+(ELO51*$C51)+ELO51</f>
        <v>0</v>
      </c>
      <c r="ELR51" s="363"/>
      <c r="ELS51" s="369">
        <f t="shared" ref="ELS51" si="1878">+(ELQ51*$C51)+ELQ51</f>
        <v>0</v>
      </c>
      <c r="ELT51" s="363"/>
      <c r="ELU51" s="369">
        <f t="shared" ref="ELU51" si="1879">+(ELS51*$C51)+ELS51</f>
        <v>0</v>
      </c>
      <c r="ELV51" s="363"/>
      <c r="ELW51" s="369">
        <f t="shared" ref="ELW51" si="1880">+(ELU51*$C51)+ELU51</f>
        <v>0</v>
      </c>
      <c r="ELX51" s="363"/>
      <c r="ELY51" s="369">
        <f t="shared" ref="ELY51" si="1881">+(ELW51*$C51)+ELW51</f>
        <v>0</v>
      </c>
      <c r="ELZ51" s="363"/>
      <c r="EMA51" s="369">
        <f t="shared" ref="EMA51" si="1882">+(ELY51*$C51)+ELY51</f>
        <v>0</v>
      </c>
      <c r="EMB51" s="363"/>
      <c r="EMC51" s="369">
        <f t="shared" ref="EMC51" si="1883">+(EMA51*$C51)+EMA51</f>
        <v>0</v>
      </c>
      <c r="EMD51" s="363"/>
      <c r="EME51" s="369">
        <f t="shared" ref="EME51" si="1884">+(EMC51*$C51)+EMC51</f>
        <v>0</v>
      </c>
      <c r="EMF51" s="363"/>
      <c r="EMG51" s="369">
        <f t="shared" ref="EMG51" si="1885">+(EME51*$C51)+EME51</f>
        <v>0</v>
      </c>
      <c r="EMH51" s="363"/>
      <c r="EMI51" s="369">
        <f t="shared" ref="EMI51" si="1886">+(EMG51*$C51)+EMG51</f>
        <v>0</v>
      </c>
      <c r="EMJ51" s="363"/>
      <c r="EMK51" s="369">
        <f t="shared" ref="EMK51" si="1887">+(EMI51*$C51)+EMI51</f>
        <v>0</v>
      </c>
      <c r="EML51" s="363"/>
      <c r="EMM51" s="369">
        <f t="shared" ref="EMM51" si="1888">+(EMK51*$C51)+EMK51</f>
        <v>0</v>
      </c>
      <c r="EMN51" s="363"/>
      <c r="EMO51" s="369">
        <f t="shared" ref="EMO51" si="1889">+(EMM51*$C51)+EMM51</f>
        <v>0</v>
      </c>
      <c r="EMP51" s="363"/>
      <c r="EMQ51" s="369">
        <f t="shared" ref="EMQ51" si="1890">+(EMO51*$C51)+EMO51</f>
        <v>0</v>
      </c>
      <c r="EMR51" s="363"/>
      <c r="EMS51" s="369">
        <f t="shared" ref="EMS51" si="1891">+(EMQ51*$C51)+EMQ51</f>
        <v>0</v>
      </c>
      <c r="EMT51" s="363"/>
      <c r="EMU51" s="369">
        <f t="shared" ref="EMU51" si="1892">+(EMS51*$C51)+EMS51</f>
        <v>0</v>
      </c>
      <c r="EMV51" s="363"/>
      <c r="EMW51" s="369">
        <f t="shared" ref="EMW51" si="1893">+(EMU51*$C51)+EMU51</f>
        <v>0</v>
      </c>
      <c r="EMX51" s="363"/>
      <c r="EMY51" s="369">
        <f t="shared" ref="EMY51" si="1894">+(EMW51*$C51)+EMW51</f>
        <v>0</v>
      </c>
      <c r="EMZ51" s="363"/>
      <c r="ENA51" s="369">
        <f t="shared" ref="ENA51" si="1895">+(EMY51*$C51)+EMY51</f>
        <v>0</v>
      </c>
      <c r="ENB51" s="363"/>
      <c r="ENC51" s="369">
        <f t="shared" ref="ENC51" si="1896">+(ENA51*$C51)+ENA51</f>
        <v>0</v>
      </c>
      <c r="END51" s="363"/>
      <c r="ENE51" s="369">
        <f t="shared" ref="ENE51" si="1897">+(ENC51*$C51)+ENC51</f>
        <v>0</v>
      </c>
      <c r="ENF51" s="363"/>
      <c r="ENG51" s="369">
        <f t="shared" ref="ENG51" si="1898">+(ENE51*$C51)+ENE51</f>
        <v>0</v>
      </c>
      <c r="ENH51" s="363"/>
      <c r="ENI51" s="369">
        <f t="shared" ref="ENI51" si="1899">+(ENG51*$C51)+ENG51</f>
        <v>0</v>
      </c>
      <c r="ENJ51" s="363"/>
      <c r="ENK51" s="369">
        <f t="shared" ref="ENK51" si="1900">+(ENI51*$C51)+ENI51</f>
        <v>0</v>
      </c>
      <c r="ENL51" s="363"/>
      <c r="ENM51" s="369">
        <f t="shared" ref="ENM51" si="1901">+(ENK51*$C51)+ENK51</f>
        <v>0</v>
      </c>
      <c r="ENN51" s="363"/>
      <c r="ENO51" s="369">
        <f t="shared" ref="ENO51" si="1902">+(ENM51*$C51)+ENM51</f>
        <v>0</v>
      </c>
      <c r="ENP51" s="363"/>
      <c r="ENQ51" s="369">
        <f t="shared" ref="ENQ51" si="1903">+(ENO51*$C51)+ENO51</f>
        <v>0</v>
      </c>
      <c r="ENR51" s="363"/>
      <c r="ENS51" s="369">
        <f t="shared" ref="ENS51" si="1904">+(ENQ51*$C51)+ENQ51</f>
        <v>0</v>
      </c>
      <c r="ENT51" s="363"/>
      <c r="ENU51" s="369">
        <f t="shared" ref="ENU51" si="1905">+(ENS51*$C51)+ENS51</f>
        <v>0</v>
      </c>
      <c r="ENV51" s="363"/>
      <c r="ENW51" s="369">
        <f t="shared" ref="ENW51" si="1906">+(ENU51*$C51)+ENU51</f>
        <v>0</v>
      </c>
      <c r="ENX51" s="363"/>
      <c r="ENY51" s="369">
        <f t="shared" ref="ENY51" si="1907">+(ENW51*$C51)+ENW51</f>
        <v>0</v>
      </c>
      <c r="ENZ51" s="363"/>
      <c r="EOA51" s="369">
        <f t="shared" ref="EOA51" si="1908">+(ENY51*$C51)+ENY51</f>
        <v>0</v>
      </c>
      <c r="EOB51" s="363"/>
      <c r="EOC51" s="369">
        <f t="shared" ref="EOC51" si="1909">+(EOA51*$C51)+EOA51</f>
        <v>0</v>
      </c>
      <c r="EOD51" s="363"/>
      <c r="EOE51" s="369">
        <f t="shared" ref="EOE51" si="1910">+(EOC51*$C51)+EOC51</f>
        <v>0</v>
      </c>
      <c r="EOF51" s="363"/>
      <c r="EOG51" s="369">
        <f t="shared" ref="EOG51" si="1911">+(EOE51*$C51)+EOE51</f>
        <v>0</v>
      </c>
      <c r="EOH51" s="363"/>
      <c r="EOI51" s="369">
        <f t="shared" ref="EOI51" si="1912">+(EOG51*$C51)+EOG51</f>
        <v>0</v>
      </c>
      <c r="EOJ51" s="363"/>
      <c r="EOK51" s="369">
        <f t="shared" ref="EOK51" si="1913">+(EOI51*$C51)+EOI51</f>
        <v>0</v>
      </c>
      <c r="EOL51" s="363"/>
      <c r="EOM51" s="369">
        <f t="shared" ref="EOM51" si="1914">+(EOK51*$C51)+EOK51</f>
        <v>0</v>
      </c>
      <c r="EON51" s="363"/>
      <c r="EOO51" s="369">
        <f t="shared" ref="EOO51" si="1915">+(EOM51*$C51)+EOM51</f>
        <v>0</v>
      </c>
      <c r="EOP51" s="363"/>
      <c r="EOQ51" s="369">
        <f t="shared" ref="EOQ51" si="1916">+(EOO51*$C51)+EOO51</f>
        <v>0</v>
      </c>
      <c r="EOR51" s="363"/>
      <c r="EOS51" s="369">
        <f t="shared" ref="EOS51" si="1917">+(EOQ51*$C51)+EOQ51</f>
        <v>0</v>
      </c>
      <c r="EOT51" s="363"/>
      <c r="EOU51" s="369">
        <f t="shared" ref="EOU51" si="1918">+(EOS51*$C51)+EOS51</f>
        <v>0</v>
      </c>
      <c r="EOV51" s="363"/>
      <c r="EOW51" s="369">
        <f t="shared" ref="EOW51" si="1919">+(EOU51*$C51)+EOU51</f>
        <v>0</v>
      </c>
      <c r="EOX51" s="363"/>
      <c r="EOY51" s="369">
        <f t="shared" ref="EOY51" si="1920">+(EOW51*$C51)+EOW51</f>
        <v>0</v>
      </c>
      <c r="EOZ51" s="363"/>
      <c r="EPA51" s="369">
        <f t="shared" ref="EPA51" si="1921">+(EOY51*$C51)+EOY51</f>
        <v>0</v>
      </c>
      <c r="EPB51" s="363"/>
      <c r="EPC51" s="369">
        <f t="shared" ref="EPC51" si="1922">+(EPA51*$C51)+EPA51</f>
        <v>0</v>
      </c>
      <c r="EPD51" s="363"/>
      <c r="EPE51" s="369">
        <f t="shared" ref="EPE51" si="1923">+(EPC51*$C51)+EPC51</f>
        <v>0</v>
      </c>
      <c r="EPF51" s="363"/>
      <c r="EPG51" s="369">
        <f t="shared" ref="EPG51" si="1924">+(EPE51*$C51)+EPE51</f>
        <v>0</v>
      </c>
      <c r="EPH51" s="363"/>
      <c r="EPI51" s="369">
        <f t="shared" ref="EPI51" si="1925">+(EPG51*$C51)+EPG51</f>
        <v>0</v>
      </c>
      <c r="EPJ51" s="363"/>
      <c r="EPK51" s="369">
        <f t="shared" ref="EPK51" si="1926">+(EPI51*$C51)+EPI51</f>
        <v>0</v>
      </c>
      <c r="EPL51" s="363"/>
      <c r="EPM51" s="369">
        <f t="shared" ref="EPM51" si="1927">+(EPK51*$C51)+EPK51</f>
        <v>0</v>
      </c>
      <c r="EPN51" s="363"/>
      <c r="EPO51" s="369">
        <f t="shared" ref="EPO51" si="1928">+(EPM51*$C51)+EPM51</f>
        <v>0</v>
      </c>
      <c r="EPP51" s="363"/>
      <c r="EPQ51" s="369">
        <f t="shared" ref="EPQ51" si="1929">+(EPO51*$C51)+EPO51</f>
        <v>0</v>
      </c>
      <c r="EPR51" s="363"/>
      <c r="EPS51" s="369">
        <f t="shared" ref="EPS51" si="1930">+(EPQ51*$C51)+EPQ51</f>
        <v>0</v>
      </c>
      <c r="EPT51" s="363"/>
      <c r="EPU51" s="369">
        <f t="shared" ref="EPU51" si="1931">+(EPS51*$C51)+EPS51</f>
        <v>0</v>
      </c>
      <c r="EPV51" s="363"/>
      <c r="EPW51" s="369">
        <f t="shared" ref="EPW51" si="1932">+(EPU51*$C51)+EPU51</f>
        <v>0</v>
      </c>
      <c r="EPX51" s="363"/>
      <c r="EPY51" s="369">
        <f t="shared" ref="EPY51" si="1933">+(EPW51*$C51)+EPW51</f>
        <v>0</v>
      </c>
      <c r="EPZ51" s="363"/>
      <c r="EQA51" s="369">
        <f t="shared" ref="EQA51" si="1934">+(EPY51*$C51)+EPY51</f>
        <v>0</v>
      </c>
      <c r="EQB51" s="363"/>
      <c r="EQC51" s="369">
        <f t="shared" ref="EQC51" si="1935">+(EQA51*$C51)+EQA51</f>
        <v>0</v>
      </c>
      <c r="EQD51" s="363"/>
      <c r="EQE51" s="369">
        <f t="shared" ref="EQE51" si="1936">+(EQC51*$C51)+EQC51</f>
        <v>0</v>
      </c>
      <c r="EQF51" s="363"/>
      <c r="EQG51" s="369">
        <f t="shared" ref="EQG51" si="1937">+(EQE51*$C51)+EQE51</f>
        <v>0</v>
      </c>
      <c r="EQH51" s="363"/>
      <c r="EQI51" s="369">
        <f t="shared" ref="EQI51" si="1938">+(EQG51*$C51)+EQG51</f>
        <v>0</v>
      </c>
      <c r="EQJ51" s="363"/>
      <c r="EQK51" s="369">
        <f t="shared" ref="EQK51" si="1939">+(EQI51*$C51)+EQI51</f>
        <v>0</v>
      </c>
      <c r="EQL51" s="363"/>
      <c r="EQM51" s="369">
        <f t="shared" ref="EQM51" si="1940">+(EQK51*$C51)+EQK51</f>
        <v>0</v>
      </c>
      <c r="EQN51" s="363"/>
      <c r="EQO51" s="369">
        <f t="shared" ref="EQO51" si="1941">+(EQM51*$C51)+EQM51</f>
        <v>0</v>
      </c>
      <c r="EQP51" s="363"/>
      <c r="EQQ51" s="369">
        <f t="shared" ref="EQQ51" si="1942">+(EQO51*$C51)+EQO51</f>
        <v>0</v>
      </c>
      <c r="EQR51" s="363"/>
      <c r="EQS51" s="369">
        <f t="shared" ref="EQS51" si="1943">+(EQQ51*$C51)+EQQ51</f>
        <v>0</v>
      </c>
      <c r="EQT51" s="363"/>
      <c r="EQU51" s="369">
        <f t="shared" ref="EQU51" si="1944">+(EQS51*$C51)+EQS51</f>
        <v>0</v>
      </c>
      <c r="EQV51" s="363"/>
      <c r="EQW51" s="369">
        <f t="shared" ref="EQW51" si="1945">+(EQU51*$C51)+EQU51</f>
        <v>0</v>
      </c>
      <c r="EQX51" s="363"/>
      <c r="EQY51" s="369">
        <f t="shared" ref="EQY51" si="1946">+(EQW51*$C51)+EQW51</f>
        <v>0</v>
      </c>
      <c r="EQZ51" s="363"/>
      <c r="ERA51" s="369">
        <f t="shared" ref="ERA51" si="1947">+(EQY51*$C51)+EQY51</f>
        <v>0</v>
      </c>
      <c r="ERB51" s="363"/>
      <c r="ERC51" s="369">
        <f t="shared" ref="ERC51" si="1948">+(ERA51*$C51)+ERA51</f>
        <v>0</v>
      </c>
      <c r="ERD51" s="363"/>
      <c r="ERE51" s="369">
        <f t="shared" ref="ERE51" si="1949">+(ERC51*$C51)+ERC51</f>
        <v>0</v>
      </c>
      <c r="ERF51" s="363"/>
      <c r="ERG51" s="369">
        <f t="shared" ref="ERG51" si="1950">+(ERE51*$C51)+ERE51</f>
        <v>0</v>
      </c>
      <c r="ERH51" s="363"/>
      <c r="ERI51" s="369">
        <f t="shared" ref="ERI51" si="1951">+(ERG51*$C51)+ERG51</f>
        <v>0</v>
      </c>
      <c r="ERJ51" s="363"/>
      <c r="ERK51" s="369">
        <f t="shared" ref="ERK51" si="1952">+(ERI51*$C51)+ERI51</f>
        <v>0</v>
      </c>
      <c r="ERL51" s="363"/>
      <c r="ERM51" s="369">
        <f t="shared" ref="ERM51" si="1953">+(ERK51*$C51)+ERK51</f>
        <v>0</v>
      </c>
      <c r="ERN51" s="363"/>
      <c r="ERO51" s="369">
        <f t="shared" ref="ERO51" si="1954">+(ERM51*$C51)+ERM51</f>
        <v>0</v>
      </c>
      <c r="ERP51" s="363"/>
      <c r="ERQ51" s="369">
        <f t="shared" ref="ERQ51" si="1955">+(ERO51*$C51)+ERO51</f>
        <v>0</v>
      </c>
      <c r="ERR51" s="363"/>
      <c r="ERS51" s="369">
        <f t="shared" ref="ERS51" si="1956">+(ERQ51*$C51)+ERQ51</f>
        <v>0</v>
      </c>
      <c r="ERT51" s="363"/>
      <c r="ERU51" s="369">
        <f t="shared" ref="ERU51" si="1957">+(ERS51*$C51)+ERS51</f>
        <v>0</v>
      </c>
      <c r="ERV51" s="363"/>
      <c r="ERW51" s="369">
        <f t="shared" ref="ERW51" si="1958">+(ERU51*$C51)+ERU51</f>
        <v>0</v>
      </c>
      <c r="ERX51" s="363"/>
      <c r="ERY51" s="369">
        <f t="shared" ref="ERY51" si="1959">+(ERW51*$C51)+ERW51</f>
        <v>0</v>
      </c>
      <c r="ERZ51" s="363"/>
      <c r="ESA51" s="369">
        <f t="shared" ref="ESA51" si="1960">+(ERY51*$C51)+ERY51</f>
        <v>0</v>
      </c>
      <c r="ESB51" s="363"/>
      <c r="ESC51" s="369">
        <f t="shared" ref="ESC51" si="1961">+(ESA51*$C51)+ESA51</f>
        <v>0</v>
      </c>
      <c r="ESD51" s="363"/>
      <c r="ESE51" s="369">
        <f t="shared" ref="ESE51" si="1962">+(ESC51*$C51)+ESC51</f>
        <v>0</v>
      </c>
      <c r="ESF51" s="363"/>
      <c r="ESG51" s="369">
        <f t="shared" ref="ESG51" si="1963">+(ESE51*$C51)+ESE51</f>
        <v>0</v>
      </c>
      <c r="ESH51" s="363"/>
      <c r="ESI51" s="369">
        <f t="shared" ref="ESI51" si="1964">+(ESG51*$C51)+ESG51</f>
        <v>0</v>
      </c>
      <c r="ESJ51" s="363"/>
      <c r="ESK51" s="369">
        <f t="shared" ref="ESK51" si="1965">+(ESI51*$C51)+ESI51</f>
        <v>0</v>
      </c>
      <c r="ESL51" s="363"/>
      <c r="ESM51" s="369">
        <f t="shared" ref="ESM51" si="1966">+(ESK51*$C51)+ESK51</f>
        <v>0</v>
      </c>
      <c r="ESN51" s="363"/>
      <c r="ESO51" s="369">
        <f t="shared" ref="ESO51" si="1967">+(ESM51*$C51)+ESM51</f>
        <v>0</v>
      </c>
      <c r="ESP51" s="363"/>
      <c r="ESQ51" s="369">
        <f t="shared" ref="ESQ51" si="1968">+(ESO51*$C51)+ESO51</f>
        <v>0</v>
      </c>
      <c r="ESR51" s="363"/>
      <c r="ESS51" s="369">
        <f t="shared" ref="ESS51" si="1969">+(ESQ51*$C51)+ESQ51</f>
        <v>0</v>
      </c>
      <c r="EST51" s="363"/>
      <c r="ESU51" s="369">
        <f t="shared" ref="ESU51" si="1970">+(ESS51*$C51)+ESS51</f>
        <v>0</v>
      </c>
      <c r="ESV51" s="363"/>
      <c r="ESW51" s="369">
        <f t="shared" ref="ESW51" si="1971">+(ESU51*$C51)+ESU51</f>
        <v>0</v>
      </c>
      <c r="ESX51" s="363"/>
      <c r="ESY51" s="369">
        <f t="shared" ref="ESY51" si="1972">+(ESW51*$C51)+ESW51</f>
        <v>0</v>
      </c>
      <c r="ESZ51" s="363"/>
      <c r="ETA51" s="369">
        <f t="shared" ref="ETA51" si="1973">+(ESY51*$C51)+ESY51</f>
        <v>0</v>
      </c>
      <c r="ETB51" s="363"/>
      <c r="ETC51" s="369">
        <f t="shared" ref="ETC51" si="1974">+(ETA51*$C51)+ETA51</f>
        <v>0</v>
      </c>
      <c r="ETD51" s="363"/>
      <c r="ETE51" s="369">
        <f t="shared" ref="ETE51" si="1975">+(ETC51*$C51)+ETC51</f>
        <v>0</v>
      </c>
      <c r="ETF51" s="363"/>
      <c r="ETG51" s="369">
        <f t="shared" ref="ETG51" si="1976">+(ETE51*$C51)+ETE51</f>
        <v>0</v>
      </c>
      <c r="ETH51" s="363"/>
      <c r="ETI51" s="369">
        <f t="shared" ref="ETI51" si="1977">+(ETG51*$C51)+ETG51</f>
        <v>0</v>
      </c>
      <c r="ETJ51" s="363"/>
      <c r="ETK51" s="369">
        <f t="shared" ref="ETK51" si="1978">+(ETI51*$C51)+ETI51</f>
        <v>0</v>
      </c>
      <c r="ETL51" s="363"/>
      <c r="ETM51" s="369">
        <f t="shared" ref="ETM51" si="1979">+(ETK51*$C51)+ETK51</f>
        <v>0</v>
      </c>
      <c r="ETN51" s="363"/>
      <c r="ETO51" s="369">
        <f t="shared" ref="ETO51" si="1980">+(ETM51*$C51)+ETM51</f>
        <v>0</v>
      </c>
      <c r="ETP51" s="363"/>
      <c r="ETQ51" s="369">
        <f t="shared" ref="ETQ51" si="1981">+(ETO51*$C51)+ETO51</f>
        <v>0</v>
      </c>
      <c r="ETR51" s="363"/>
      <c r="ETS51" s="369">
        <f t="shared" ref="ETS51" si="1982">+(ETQ51*$C51)+ETQ51</f>
        <v>0</v>
      </c>
      <c r="ETT51" s="363"/>
      <c r="ETU51" s="369">
        <f t="shared" ref="ETU51" si="1983">+(ETS51*$C51)+ETS51</f>
        <v>0</v>
      </c>
      <c r="ETV51" s="363"/>
      <c r="ETW51" s="369">
        <f t="shared" ref="ETW51" si="1984">+(ETU51*$C51)+ETU51</f>
        <v>0</v>
      </c>
      <c r="ETX51" s="363"/>
      <c r="ETY51" s="369">
        <f t="shared" ref="ETY51" si="1985">+(ETW51*$C51)+ETW51</f>
        <v>0</v>
      </c>
      <c r="ETZ51" s="363"/>
      <c r="EUA51" s="369">
        <f t="shared" ref="EUA51" si="1986">+(ETY51*$C51)+ETY51</f>
        <v>0</v>
      </c>
      <c r="EUB51" s="363"/>
      <c r="EUC51" s="369">
        <f t="shared" ref="EUC51" si="1987">+(EUA51*$C51)+EUA51</f>
        <v>0</v>
      </c>
      <c r="EUD51" s="363"/>
      <c r="EUE51" s="369">
        <f t="shared" ref="EUE51" si="1988">+(EUC51*$C51)+EUC51</f>
        <v>0</v>
      </c>
      <c r="EUF51" s="363"/>
      <c r="EUG51" s="369">
        <f t="shared" ref="EUG51" si="1989">+(EUE51*$C51)+EUE51</f>
        <v>0</v>
      </c>
      <c r="EUH51" s="363"/>
      <c r="EUI51" s="369">
        <f t="shared" ref="EUI51" si="1990">+(EUG51*$C51)+EUG51</f>
        <v>0</v>
      </c>
      <c r="EUJ51" s="363"/>
      <c r="EUK51" s="369">
        <f t="shared" ref="EUK51" si="1991">+(EUI51*$C51)+EUI51</f>
        <v>0</v>
      </c>
      <c r="EUL51" s="363"/>
      <c r="EUM51" s="369">
        <f t="shared" ref="EUM51" si="1992">+(EUK51*$C51)+EUK51</f>
        <v>0</v>
      </c>
      <c r="EUN51" s="363"/>
      <c r="EUO51" s="369">
        <f t="shared" ref="EUO51" si="1993">+(EUM51*$C51)+EUM51</f>
        <v>0</v>
      </c>
      <c r="EUP51" s="363"/>
      <c r="EUQ51" s="369">
        <f t="shared" ref="EUQ51" si="1994">+(EUO51*$C51)+EUO51</f>
        <v>0</v>
      </c>
      <c r="EUR51" s="363"/>
      <c r="EUS51" s="369">
        <f t="shared" ref="EUS51" si="1995">+(EUQ51*$C51)+EUQ51</f>
        <v>0</v>
      </c>
      <c r="EUT51" s="363"/>
      <c r="EUU51" s="369">
        <f t="shared" ref="EUU51" si="1996">+(EUS51*$C51)+EUS51</f>
        <v>0</v>
      </c>
      <c r="EUV51" s="363"/>
      <c r="EUW51" s="369">
        <f t="shared" ref="EUW51" si="1997">+(EUU51*$C51)+EUU51</f>
        <v>0</v>
      </c>
      <c r="EUX51" s="363"/>
      <c r="EUY51" s="369">
        <f t="shared" ref="EUY51" si="1998">+(EUW51*$C51)+EUW51</f>
        <v>0</v>
      </c>
      <c r="EUZ51" s="363"/>
      <c r="EVA51" s="369">
        <f t="shared" ref="EVA51" si="1999">+(EUY51*$C51)+EUY51</f>
        <v>0</v>
      </c>
      <c r="EVB51" s="363"/>
      <c r="EVC51" s="369">
        <f t="shared" ref="EVC51" si="2000">+(EVA51*$C51)+EVA51</f>
        <v>0</v>
      </c>
      <c r="EVD51" s="363"/>
      <c r="EVE51" s="369">
        <f t="shared" ref="EVE51" si="2001">+(EVC51*$C51)+EVC51</f>
        <v>0</v>
      </c>
      <c r="EVF51" s="363"/>
      <c r="EVG51" s="369">
        <f t="shared" ref="EVG51" si="2002">+(EVE51*$C51)+EVE51</f>
        <v>0</v>
      </c>
      <c r="EVH51" s="363"/>
      <c r="EVI51" s="369">
        <f t="shared" ref="EVI51" si="2003">+(EVG51*$C51)+EVG51</f>
        <v>0</v>
      </c>
      <c r="EVJ51" s="363"/>
      <c r="EVK51" s="369">
        <f t="shared" ref="EVK51" si="2004">+(EVI51*$C51)+EVI51</f>
        <v>0</v>
      </c>
      <c r="EVL51" s="363"/>
      <c r="EVM51" s="369">
        <f t="shared" ref="EVM51" si="2005">+(EVK51*$C51)+EVK51</f>
        <v>0</v>
      </c>
      <c r="EVN51" s="363"/>
      <c r="EVO51" s="369">
        <f t="shared" ref="EVO51" si="2006">+(EVM51*$C51)+EVM51</f>
        <v>0</v>
      </c>
      <c r="EVP51" s="363"/>
      <c r="EVQ51" s="369">
        <f t="shared" ref="EVQ51" si="2007">+(EVO51*$C51)+EVO51</f>
        <v>0</v>
      </c>
      <c r="EVR51" s="363"/>
      <c r="EVS51" s="369">
        <f t="shared" ref="EVS51" si="2008">+(EVQ51*$C51)+EVQ51</f>
        <v>0</v>
      </c>
      <c r="EVT51" s="363"/>
      <c r="EVU51" s="369">
        <f t="shared" ref="EVU51" si="2009">+(EVS51*$C51)+EVS51</f>
        <v>0</v>
      </c>
      <c r="EVV51" s="363"/>
      <c r="EVW51" s="369">
        <f t="shared" ref="EVW51" si="2010">+(EVU51*$C51)+EVU51</f>
        <v>0</v>
      </c>
      <c r="EVX51" s="363"/>
      <c r="EVY51" s="369">
        <f t="shared" ref="EVY51" si="2011">+(EVW51*$C51)+EVW51</f>
        <v>0</v>
      </c>
      <c r="EVZ51" s="363"/>
      <c r="EWA51" s="369">
        <f t="shared" ref="EWA51" si="2012">+(EVY51*$C51)+EVY51</f>
        <v>0</v>
      </c>
      <c r="EWB51" s="363"/>
      <c r="EWC51" s="369">
        <f t="shared" ref="EWC51" si="2013">+(EWA51*$C51)+EWA51</f>
        <v>0</v>
      </c>
      <c r="EWD51" s="363"/>
      <c r="EWE51" s="369">
        <f t="shared" ref="EWE51" si="2014">+(EWC51*$C51)+EWC51</f>
        <v>0</v>
      </c>
      <c r="EWF51" s="363"/>
      <c r="EWG51" s="369">
        <f t="shared" ref="EWG51" si="2015">+(EWE51*$C51)+EWE51</f>
        <v>0</v>
      </c>
      <c r="EWH51" s="363"/>
      <c r="EWI51" s="369">
        <f t="shared" ref="EWI51" si="2016">+(EWG51*$C51)+EWG51</f>
        <v>0</v>
      </c>
      <c r="EWJ51" s="363"/>
      <c r="EWK51" s="369">
        <f t="shared" ref="EWK51" si="2017">+(EWI51*$C51)+EWI51</f>
        <v>0</v>
      </c>
      <c r="EWL51" s="363"/>
      <c r="EWM51" s="369">
        <f t="shared" ref="EWM51" si="2018">+(EWK51*$C51)+EWK51</f>
        <v>0</v>
      </c>
      <c r="EWN51" s="363"/>
      <c r="EWO51" s="369">
        <f t="shared" ref="EWO51" si="2019">+(EWM51*$C51)+EWM51</f>
        <v>0</v>
      </c>
      <c r="EWP51" s="363"/>
      <c r="EWQ51" s="369">
        <f t="shared" ref="EWQ51" si="2020">+(EWO51*$C51)+EWO51</f>
        <v>0</v>
      </c>
      <c r="EWR51" s="363"/>
      <c r="EWS51" s="369">
        <f t="shared" ref="EWS51" si="2021">+(EWQ51*$C51)+EWQ51</f>
        <v>0</v>
      </c>
      <c r="EWT51" s="363"/>
      <c r="EWU51" s="369">
        <f t="shared" ref="EWU51" si="2022">+(EWS51*$C51)+EWS51</f>
        <v>0</v>
      </c>
      <c r="EWV51" s="363"/>
      <c r="EWW51" s="369">
        <f t="shared" ref="EWW51" si="2023">+(EWU51*$C51)+EWU51</f>
        <v>0</v>
      </c>
      <c r="EWX51" s="363"/>
      <c r="EWY51" s="369">
        <f t="shared" ref="EWY51" si="2024">+(EWW51*$C51)+EWW51</f>
        <v>0</v>
      </c>
      <c r="EWZ51" s="363"/>
      <c r="EXA51" s="369">
        <f t="shared" ref="EXA51" si="2025">+(EWY51*$C51)+EWY51</f>
        <v>0</v>
      </c>
      <c r="EXB51" s="363"/>
      <c r="EXC51" s="369">
        <f t="shared" ref="EXC51" si="2026">+(EXA51*$C51)+EXA51</f>
        <v>0</v>
      </c>
      <c r="EXD51" s="363"/>
      <c r="EXE51" s="369">
        <f t="shared" ref="EXE51" si="2027">+(EXC51*$C51)+EXC51</f>
        <v>0</v>
      </c>
      <c r="EXF51" s="363"/>
      <c r="EXG51" s="369">
        <f t="shared" ref="EXG51" si="2028">+(EXE51*$C51)+EXE51</f>
        <v>0</v>
      </c>
      <c r="EXH51" s="363"/>
      <c r="EXI51" s="369">
        <f t="shared" ref="EXI51" si="2029">+(EXG51*$C51)+EXG51</f>
        <v>0</v>
      </c>
      <c r="EXJ51" s="363"/>
      <c r="EXK51" s="369">
        <f t="shared" ref="EXK51" si="2030">+(EXI51*$C51)+EXI51</f>
        <v>0</v>
      </c>
      <c r="EXL51" s="363"/>
      <c r="EXM51" s="369">
        <f t="shared" ref="EXM51" si="2031">+(EXK51*$C51)+EXK51</f>
        <v>0</v>
      </c>
      <c r="EXN51" s="363"/>
      <c r="EXO51" s="369">
        <f t="shared" ref="EXO51" si="2032">+(EXM51*$C51)+EXM51</f>
        <v>0</v>
      </c>
      <c r="EXP51" s="363"/>
      <c r="EXQ51" s="369">
        <f t="shared" ref="EXQ51" si="2033">+(EXO51*$C51)+EXO51</f>
        <v>0</v>
      </c>
      <c r="EXR51" s="363"/>
      <c r="EXS51" s="369">
        <f t="shared" ref="EXS51" si="2034">+(EXQ51*$C51)+EXQ51</f>
        <v>0</v>
      </c>
      <c r="EXT51" s="363"/>
      <c r="EXU51" s="369">
        <f t="shared" ref="EXU51" si="2035">+(EXS51*$C51)+EXS51</f>
        <v>0</v>
      </c>
      <c r="EXV51" s="363"/>
      <c r="EXW51" s="369">
        <f t="shared" ref="EXW51" si="2036">+(EXU51*$C51)+EXU51</f>
        <v>0</v>
      </c>
      <c r="EXX51" s="363"/>
      <c r="EXY51" s="369">
        <f t="shared" ref="EXY51" si="2037">+(EXW51*$C51)+EXW51</f>
        <v>0</v>
      </c>
      <c r="EXZ51" s="363"/>
      <c r="EYA51" s="369">
        <f t="shared" ref="EYA51" si="2038">+(EXY51*$C51)+EXY51</f>
        <v>0</v>
      </c>
      <c r="EYB51" s="363"/>
      <c r="EYC51" s="369">
        <f t="shared" ref="EYC51" si="2039">+(EYA51*$C51)+EYA51</f>
        <v>0</v>
      </c>
      <c r="EYD51" s="363"/>
      <c r="EYE51" s="369">
        <f t="shared" ref="EYE51" si="2040">+(EYC51*$C51)+EYC51</f>
        <v>0</v>
      </c>
      <c r="EYF51" s="363"/>
      <c r="EYG51" s="369">
        <f t="shared" ref="EYG51" si="2041">+(EYE51*$C51)+EYE51</f>
        <v>0</v>
      </c>
      <c r="EYH51" s="363"/>
      <c r="EYI51" s="369">
        <f t="shared" ref="EYI51" si="2042">+(EYG51*$C51)+EYG51</f>
        <v>0</v>
      </c>
      <c r="EYJ51" s="363"/>
      <c r="EYK51" s="369">
        <f t="shared" ref="EYK51" si="2043">+(EYI51*$C51)+EYI51</f>
        <v>0</v>
      </c>
      <c r="EYL51" s="363"/>
      <c r="EYM51" s="369">
        <f t="shared" ref="EYM51" si="2044">+(EYK51*$C51)+EYK51</f>
        <v>0</v>
      </c>
      <c r="EYN51" s="363"/>
      <c r="EYO51" s="369">
        <f t="shared" ref="EYO51" si="2045">+(EYM51*$C51)+EYM51</f>
        <v>0</v>
      </c>
      <c r="EYP51" s="363"/>
      <c r="EYQ51" s="369">
        <f t="shared" ref="EYQ51" si="2046">+(EYO51*$C51)+EYO51</f>
        <v>0</v>
      </c>
      <c r="EYR51" s="363"/>
      <c r="EYS51" s="369">
        <f t="shared" ref="EYS51" si="2047">+(EYQ51*$C51)+EYQ51</f>
        <v>0</v>
      </c>
      <c r="EYT51" s="363"/>
      <c r="EYU51" s="369">
        <f t="shared" ref="EYU51" si="2048">+(EYS51*$C51)+EYS51</f>
        <v>0</v>
      </c>
      <c r="EYV51" s="363"/>
      <c r="EYW51" s="369">
        <f t="shared" ref="EYW51" si="2049">+(EYU51*$C51)+EYU51</f>
        <v>0</v>
      </c>
      <c r="EYX51" s="363"/>
      <c r="EYY51" s="369">
        <f t="shared" ref="EYY51" si="2050">+(EYW51*$C51)+EYW51</f>
        <v>0</v>
      </c>
      <c r="EYZ51" s="363"/>
      <c r="EZA51" s="369">
        <f t="shared" ref="EZA51" si="2051">+(EYY51*$C51)+EYY51</f>
        <v>0</v>
      </c>
      <c r="EZB51" s="363"/>
      <c r="EZC51" s="369">
        <f t="shared" ref="EZC51" si="2052">+(EZA51*$C51)+EZA51</f>
        <v>0</v>
      </c>
      <c r="EZD51" s="363"/>
      <c r="EZE51" s="369">
        <f t="shared" ref="EZE51" si="2053">+(EZC51*$C51)+EZC51</f>
        <v>0</v>
      </c>
      <c r="EZF51" s="363"/>
      <c r="EZG51" s="369">
        <f t="shared" ref="EZG51" si="2054">+(EZE51*$C51)+EZE51</f>
        <v>0</v>
      </c>
      <c r="EZH51" s="363"/>
      <c r="EZI51" s="369">
        <f t="shared" ref="EZI51" si="2055">+(EZG51*$C51)+EZG51</f>
        <v>0</v>
      </c>
      <c r="EZJ51" s="363"/>
      <c r="EZK51" s="369">
        <f t="shared" ref="EZK51" si="2056">+(EZI51*$C51)+EZI51</f>
        <v>0</v>
      </c>
      <c r="EZL51" s="363"/>
      <c r="EZM51" s="369">
        <f t="shared" ref="EZM51" si="2057">+(EZK51*$C51)+EZK51</f>
        <v>0</v>
      </c>
      <c r="EZN51" s="363"/>
      <c r="EZO51" s="369">
        <f t="shared" ref="EZO51" si="2058">+(EZM51*$C51)+EZM51</f>
        <v>0</v>
      </c>
      <c r="EZP51" s="363"/>
      <c r="EZQ51" s="369">
        <f t="shared" ref="EZQ51" si="2059">+(EZO51*$C51)+EZO51</f>
        <v>0</v>
      </c>
      <c r="EZR51" s="363"/>
      <c r="EZS51" s="369">
        <f t="shared" ref="EZS51" si="2060">+(EZQ51*$C51)+EZQ51</f>
        <v>0</v>
      </c>
      <c r="EZT51" s="363"/>
      <c r="EZU51" s="369">
        <f t="shared" ref="EZU51" si="2061">+(EZS51*$C51)+EZS51</f>
        <v>0</v>
      </c>
      <c r="EZV51" s="363"/>
      <c r="EZW51" s="369">
        <f t="shared" ref="EZW51" si="2062">+(EZU51*$C51)+EZU51</f>
        <v>0</v>
      </c>
      <c r="EZX51" s="363"/>
      <c r="EZY51" s="369">
        <f t="shared" ref="EZY51" si="2063">+(EZW51*$C51)+EZW51</f>
        <v>0</v>
      </c>
      <c r="EZZ51" s="363"/>
      <c r="FAA51" s="369">
        <f t="shared" ref="FAA51" si="2064">+(EZY51*$C51)+EZY51</f>
        <v>0</v>
      </c>
      <c r="FAB51" s="363"/>
      <c r="FAC51" s="369">
        <f t="shared" ref="FAC51" si="2065">+(FAA51*$C51)+FAA51</f>
        <v>0</v>
      </c>
      <c r="FAD51" s="363"/>
      <c r="FAE51" s="369">
        <f t="shared" ref="FAE51" si="2066">+(FAC51*$C51)+FAC51</f>
        <v>0</v>
      </c>
      <c r="FAF51" s="363"/>
      <c r="FAG51" s="369">
        <f t="shared" ref="FAG51" si="2067">+(FAE51*$C51)+FAE51</f>
        <v>0</v>
      </c>
      <c r="FAH51" s="363"/>
      <c r="FAI51" s="369">
        <f t="shared" ref="FAI51" si="2068">+(FAG51*$C51)+FAG51</f>
        <v>0</v>
      </c>
      <c r="FAJ51" s="363"/>
      <c r="FAK51" s="369">
        <f t="shared" ref="FAK51" si="2069">+(FAI51*$C51)+FAI51</f>
        <v>0</v>
      </c>
      <c r="FAL51" s="363"/>
      <c r="FAM51" s="369">
        <f t="shared" ref="FAM51" si="2070">+(FAK51*$C51)+FAK51</f>
        <v>0</v>
      </c>
      <c r="FAN51" s="363"/>
      <c r="FAO51" s="369">
        <f t="shared" ref="FAO51" si="2071">+(FAM51*$C51)+FAM51</f>
        <v>0</v>
      </c>
      <c r="FAP51" s="363"/>
      <c r="FAQ51" s="369">
        <f t="shared" ref="FAQ51" si="2072">+(FAO51*$C51)+FAO51</f>
        <v>0</v>
      </c>
      <c r="FAR51" s="363"/>
      <c r="FAS51" s="369">
        <f t="shared" ref="FAS51" si="2073">+(FAQ51*$C51)+FAQ51</f>
        <v>0</v>
      </c>
      <c r="FAT51" s="363"/>
      <c r="FAU51" s="369">
        <f t="shared" ref="FAU51" si="2074">+(FAS51*$C51)+FAS51</f>
        <v>0</v>
      </c>
      <c r="FAV51" s="363"/>
      <c r="FAW51" s="369">
        <f t="shared" ref="FAW51" si="2075">+(FAU51*$C51)+FAU51</f>
        <v>0</v>
      </c>
      <c r="FAX51" s="363"/>
      <c r="FAY51" s="369">
        <f t="shared" ref="FAY51" si="2076">+(FAW51*$C51)+FAW51</f>
        <v>0</v>
      </c>
      <c r="FAZ51" s="363"/>
      <c r="FBA51" s="369">
        <f t="shared" ref="FBA51" si="2077">+(FAY51*$C51)+FAY51</f>
        <v>0</v>
      </c>
      <c r="FBB51" s="363"/>
      <c r="FBC51" s="369">
        <f t="shared" ref="FBC51" si="2078">+(FBA51*$C51)+FBA51</f>
        <v>0</v>
      </c>
      <c r="FBD51" s="363"/>
      <c r="FBE51" s="369">
        <f t="shared" ref="FBE51" si="2079">+(FBC51*$C51)+FBC51</f>
        <v>0</v>
      </c>
      <c r="FBF51" s="363"/>
      <c r="FBG51" s="369">
        <f t="shared" ref="FBG51" si="2080">+(FBE51*$C51)+FBE51</f>
        <v>0</v>
      </c>
      <c r="FBH51" s="363"/>
      <c r="FBI51" s="369">
        <f t="shared" ref="FBI51" si="2081">+(FBG51*$C51)+FBG51</f>
        <v>0</v>
      </c>
      <c r="FBJ51" s="363"/>
      <c r="FBK51" s="369">
        <f t="shared" ref="FBK51" si="2082">+(FBI51*$C51)+FBI51</f>
        <v>0</v>
      </c>
      <c r="FBL51" s="363"/>
      <c r="FBM51" s="369">
        <f t="shared" ref="FBM51" si="2083">+(FBK51*$C51)+FBK51</f>
        <v>0</v>
      </c>
      <c r="FBN51" s="363"/>
      <c r="FBO51" s="369">
        <f t="shared" ref="FBO51" si="2084">+(FBM51*$C51)+FBM51</f>
        <v>0</v>
      </c>
      <c r="FBP51" s="363"/>
      <c r="FBQ51" s="369">
        <f t="shared" ref="FBQ51" si="2085">+(FBO51*$C51)+FBO51</f>
        <v>0</v>
      </c>
      <c r="FBR51" s="363"/>
      <c r="FBS51" s="369">
        <f t="shared" ref="FBS51" si="2086">+(FBQ51*$C51)+FBQ51</f>
        <v>0</v>
      </c>
      <c r="FBT51" s="363"/>
      <c r="FBU51" s="369">
        <f t="shared" ref="FBU51" si="2087">+(FBS51*$C51)+FBS51</f>
        <v>0</v>
      </c>
      <c r="FBV51" s="363"/>
      <c r="FBW51" s="369">
        <f t="shared" ref="FBW51" si="2088">+(FBU51*$C51)+FBU51</f>
        <v>0</v>
      </c>
      <c r="FBX51" s="363"/>
      <c r="FBY51" s="369">
        <f t="shared" ref="FBY51" si="2089">+(FBW51*$C51)+FBW51</f>
        <v>0</v>
      </c>
      <c r="FBZ51" s="363"/>
      <c r="FCA51" s="369">
        <f t="shared" ref="FCA51" si="2090">+(FBY51*$C51)+FBY51</f>
        <v>0</v>
      </c>
      <c r="FCB51" s="363"/>
      <c r="FCC51" s="369">
        <f t="shared" ref="FCC51" si="2091">+(FCA51*$C51)+FCA51</f>
        <v>0</v>
      </c>
      <c r="FCD51" s="363"/>
      <c r="FCE51" s="369">
        <f t="shared" ref="FCE51" si="2092">+(FCC51*$C51)+FCC51</f>
        <v>0</v>
      </c>
      <c r="FCF51" s="363"/>
      <c r="FCG51" s="369">
        <f t="shared" ref="FCG51" si="2093">+(FCE51*$C51)+FCE51</f>
        <v>0</v>
      </c>
      <c r="FCH51" s="363"/>
      <c r="FCI51" s="369">
        <f t="shared" ref="FCI51" si="2094">+(FCG51*$C51)+FCG51</f>
        <v>0</v>
      </c>
      <c r="FCJ51" s="363"/>
      <c r="FCK51" s="369">
        <f t="shared" ref="FCK51" si="2095">+(FCI51*$C51)+FCI51</f>
        <v>0</v>
      </c>
      <c r="FCL51" s="363"/>
      <c r="FCM51" s="369">
        <f t="shared" ref="FCM51" si="2096">+(FCK51*$C51)+FCK51</f>
        <v>0</v>
      </c>
      <c r="FCN51" s="363"/>
      <c r="FCO51" s="369">
        <f t="shared" ref="FCO51" si="2097">+(FCM51*$C51)+FCM51</f>
        <v>0</v>
      </c>
      <c r="FCP51" s="363"/>
      <c r="FCQ51" s="369">
        <f t="shared" ref="FCQ51" si="2098">+(FCO51*$C51)+FCO51</f>
        <v>0</v>
      </c>
      <c r="FCR51" s="363"/>
      <c r="FCS51" s="369">
        <f t="shared" ref="FCS51" si="2099">+(FCQ51*$C51)+FCQ51</f>
        <v>0</v>
      </c>
      <c r="FCT51" s="363"/>
      <c r="FCU51" s="369">
        <f t="shared" ref="FCU51" si="2100">+(FCS51*$C51)+FCS51</f>
        <v>0</v>
      </c>
      <c r="FCV51" s="363"/>
      <c r="FCW51" s="369">
        <f t="shared" ref="FCW51" si="2101">+(FCU51*$C51)+FCU51</f>
        <v>0</v>
      </c>
      <c r="FCX51" s="363"/>
      <c r="FCY51" s="369">
        <f t="shared" ref="FCY51" si="2102">+(FCW51*$C51)+FCW51</f>
        <v>0</v>
      </c>
      <c r="FCZ51" s="363"/>
      <c r="FDA51" s="369">
        <f t="shared" ref="FDA51" si="2103">+(FCY51*$C51)+FCY51</f>
        <v>0</v>
      </c>
      <c r="FDB51" s="363"/>
      <c r="FDC51" s="369">
        <f t="shared" ref="FDC51" si="2104">+(FDA51*$C51)+FDA51</f>
        <v>0</v>
      </c>
      <c r="FDD51" s="363"/>
      <c r="FDE51" s="369">
        <f t="shared" ref="FDE51" si="2105">+(FDC51*$C51)+FDC51</f>
        <v>0</v>
      </c>
      <c r="FDF51" s="363"/>
      <c r="FDG51" s="369">
        <f t="shared" ref="FDG51" si="2106">+(FDE51*$C51)+FDE51</f>
        <v>0</v>
      </c>
      <c r="FDH51" s="363"/>
      <c r="FDI51" s="369">
        <f t="shared" ref="FDI51" si="2107">+(FDG51*$C51)+FDG51</f>
        <v>0</v>
      </c>
      <c r="FDJ51" s="363"/>
      <c r="FDK51" s="369">
        <f t="shared" ref="FDK51" si="2108">+(FDI51*$C51)+FDI51</f>
        <v>0</v>
      </c>
      <c r="FDL51" s="363"/>
      <c r="FDM51" s="369">
        <f t="shared" ref="FDM51" si="2109">+(FDK51*$C51)+FDK51</f>
        <v>0</v>
      </c>
      <c r="FDN51" s="363"/>
      <c r="FDO51" s="369">
        <f t="shared" ref="FDO51" si="2110">+(FDM51*$C51)+FDM51</f>
        <v>0</v>
      </c>
      <c r="FDP51" s="363"/>
      <c r="FDQ51" s="369">
        <f t="shared" ref="FDQ51" si="2111">+(FDO51*$C51)+FDO51</f>
        <v>0</v>
      </c>
      <c r="FDR51" s="363"/>
      <c r="FDS51" s="369">
        <f t="shared" ref="FDS51" si="2112">+(FDQ51*$C51)+FDQ51</f>
        <v>0</v>
      </c>
      <c r="FDT51" s="363"/>
      <c r="FDU51" s="369">
        <f t="shared" ref="FDU51" si="2113">+(FDS51*$C51)+FDS51</f>
        <v>0</v>
      </c>
      <c r="FDV51" s="363"/>
      <c r="FDW51" s="369">
        <f t="shared" ref="FDW51" si="2114">+(FDU51*$C51)+FDU51</f>
        <v>0</v>
      </c>
      <c r="FDX51" s="363"/>
      <c r="FDY51" s="369">
        <f t="shared" ref="FDY51" si="2115">+(FDW51*$C51)+FDW51</f>
        <v>0</v>
      </c>
      <c r="FDZ51" s="363"/>
      <c r="FEA51" s="369">
        <f t="shared" ref="FEA51" si="2116">+(FDY51*$C51)+FDY51</f>
        <v>0</v>
      </c>
      <c r="FEB51" s="363"/>
      <c r="FEC51" s="369">
        <f t="shared" ref="FEC51" si="2117">+(FEA51*$C51)+FEA51</f>
        <v>0</v>
      </c>
      <c r="FED51" s="363"/>
      <c r="FEE51" s="369">
        <f t="shared" ref="FEE51" si="2118">+(FEC51*$C51)+FEC51</f>
        <v>0</v>
      </c>
      <c r="FEF51" s="363"/>
      <c r="FEG51" s="369">
        <f t="shared" ref="FEG51" si="2119">+(FEE51*$C51)+FEE51</f>
        <v>0</v>
      </c>
      <c r="FEH51" s="363"/>
      <c r="FEI51" s="369">
        <f t="shared" ref="FEI51" si="2120">+(FEG51*$C51)+FEG51</f>
        <v>0</v>
      </c>
      <c r="FEJ51" s="363"/>
      <c r="FEK51" s="369">
        <f t="shared" ref="FEK51" si="2121">+(FEI51*$C51)+FEI51</f>
        <v>0</v>
      </c>
      <c r="FEL51" s="363"/>
      <c r="FEM51" s="369">
        <f t="shared" ref="FEM51" si="2122">+(FEK51*$C51)+FEK51</f>
        <v>0</v>
      </c>
      <c r="FEN51" s="363"/>
      <c r="FEO51" s="369">
        <f t="shared" ref="FEO51" si="2123">+(FEM51*$C51)+FEM51</f>
        <v>0</v>
      </c>
      <c r="FEP51" s="363"/>
      <c r="FEQ51" s="369">
        <f t="shared" ref="FEQ51" si="2124">+(FEO51*$C51)+FEO51</f>
        <v>0</v>
      </c>
      <c r="FER51" s="363"/>
      <c r="FES51" s="369">
        <f t="shared" ref="FES51" si="2125">+(FEQ51*$C51)+FEQ51</f>
        <v>0</v>
      </c>
      <c r="FET51" s="363"/>
      <c r="FEU51" s="369">
        <f t="shared" ref="FEU51" si="2126">+(FES51*$C51)+FES51</f>
        <v>0</v>
      </c>
      <c r="FEV51" s="363"/>
      <c r="FEW51" s="369">
        <f t="shared" ref="FEW51" si="2127">+(FEU51*$C51)+FEU51</f>
        <v>0</v>
      </c>
      <c r="FEX51" s="363"/>
      <c r="FEY51" s="369">
        <f t="shared" ref="FEY51" si="2128">+(FEW51*$C51)+FEW51</f>
        <v>0</v>
      </c>
      <c r="FEZ51" s="363"/>
      <c r="FFA51" s="369">
        <f t="shared" ref="FFA51" si="2129">+(FEY51*$C51)+FEY51</f>
        <v>0</v>
      </c>
      <c r="FFB51" s="363"/>
      <c r="FFC51" s="369">
        <f t="shared" ref="FFC51" si="2130">+(FFA51*$C51)+FFA51</f>
        <v>0</v>
      </c>
      <c r="FFD51" s="363"/>
      <c r="FFE51" s="369">
        <f t="shared" ref="FFE51" si="2131">+(FFC51*$C51)+FFC51</f>
        <v>0</v>
      </c>
      <c r="FFF51" s="363"/>
      <c r="FFG51" s="369">
        <f t="shared" ref="FFG51" si="2132">+(FFE51*$C51)+FFE51</f>
        <v>0</v>
      </c>
      <c r="FFH51" s="363"/>
      <c r="FFI51" s="369">
        <f t="shared" ref="FFI51" si="2133">+(FFG51*$C51)+FFG51</f>
        <v>0</v>
      </c>
      <c r="FFJ51" s="363"/>
      <c r="FFK51" s="369">
        <f t="shared" ref="FFK51" si="2134">+(FFI51*$C51)+FFI51</f>
        <v>0</v>
      </c>
      <c r="FFL51" s="363"/>
      <c r="FFM51" s="369">
        <f t="shared" ref="FFM51" si="2135">+(FFK51*$C51)+FFK51</f>
        <v>0</v>
      </c>
      <c r="FFN51" s="363"/>
      <c r="FFO51" s="369">
        <f t="shared" ref="FFO51" si="2136">+(FFM51*$C51)+FFM51</f>
        <v>0</v>
      </c>
      <c r="FFP51" s="363"/>
      <c r="FFQ51" s="369">
        <f t="shared" ref="FFQ51" si="2137">+(FFO51*$C51)+FFO51</f>
        <v>0</v>
      </c>
      <c r="FFR51" s="363"/>
      <c r="FFS51" s="369">
        <f t="shared" ref="FFS51" si="2138">+(FFQ51*$C51)+FFQ51</f>
        <v>0</v>
      </c>
      <c r="FFT51" s="363"/>
      <c r="FFU51" s="369">
        <f t="shared" ref="FFU51" si="2139">+(FFS51*$C51)+FFS51</f>
        <v>0</v>
      </c>
      <c r="FFV51" s="363"/>
      <c r="FFW51" s="369">
        <f t="shared" ref="FFW51" si="2140">+(FFU51*$C51)+FFU51</f>
        <v>0</v>
      </c>
      <c r="FFX51" s="363"/>
      <c r="FFY51" s="369">
        <f t="shared" ref="FFY51" si="2141">+(FFW51*$C51)+FFW51</f>
        <v>0</v>
      </c>
      <c r="FFZ51" s="363"/>
      <c r="FGA51" s="369">
        <f t="shared" ref="FGA51" si="2142">+(FFY51*$C51)+FFY51</f>
        <v>0</v>
      </c>
      <c r="FGB51" s="363"/>
      <c r="FGC51" s="369">
        <f t="shared" ref="FGC51" si="2143">+(FGA51*$C51)+FGA51</f>
        <v>0</v>
      </c>
      <c r="FGD51" s="363"/>
      <c r="FGE51" s="369">
        <f t="shared" ref="FGE51" si="2144">+(FGC51*$C51)+FGC51</f>
        <v>0</v>
      </c>
      <c r="FGF51" s="363"/>
      <c r="FGG51" s="369">
        <f t="shared" ref="FGG51" si="2145">+(FGE51*$C51)+FGE51</f>
        <v>0</v>
      </c>
      <c r="FGH51" s="363"/>
      <c r="FGI51" s="369">
        <f t="shared" ref="FGI51" si="2146">+(FGG51*$C51)+FGG51</f>
        <v>0</v>
      </c>
      <c r="FGJ51" s="363"/>
      <c r="FGK51" s="369">
        <f t="shared" ref="FGK51" si="2147">+(FGI51*$C51)+FGI51</f>
        <v>0</v>
      </c>
      <c r="FGL51" s="363"/>
      <c r="FGM51" s="369">
        <f t="shared" ref="FGM51" si="2148">+(FGK51*$C51)+FGK51</f>
        <v>0</v>
      </c>
      <c r="FGN51" s="363"/>
      <c r="FGO51" s="369">
        <f t="shared" ref="FGO51" si="2149">+(FGM51*$C51)+FGM51</f>
        <v>0</v>
      </c>
      <c r="FGP51" s="363"/>
      <c r="FGQ51" s="369">
        <f t="shared" ref="FGQ51" si="2150">+(FGO51*$C51)+FGO51</f>
        <v>0</v>
      </c>
      <c r="FGR51" s="363"/>
      <c r="FGS51" s="369">
        <f t="shared" ref="FGS51" si="2151">+(FGQ51*$C51)+FGQ51</f>
        <v>0</v>
      </c>
      <c r="FGT51" s="363"/>
      <c r="FGU51" s="369">
        <f t="shared" ref="FGU51" si="2152">+(FGS51*$C51)+FGS51</f>
        <v>0</v>
      </c>
      <c r="FGV51" s="363"/>
      <c r="FGW51" s="369">
        <f t="shared" ref="FGW51" si="2153">+(FGU51*$C51)+FGU51</f>
        <v>0</v>
      </c>
      <c r="FGX51" s="363"/>
      <c r="FGY51" s="369">
        <f t="shared" ref="FGY51" si="2154">+(FGW51*$C51)+FGW51</f>
        <v>0</v>
      </c>
      <c r="FGZ51" s="363"/>
      <c r="FHA51" s="369">
        <f t="shared" ref="FHA51" si="2155">+(FGY51*$C51)+FGY51</f>
        <v>0</v>
      </c>
      <c r="FHB51" s="363"/>
      <c r="FHC51" s="369">
        <f t="shared" ref="FHC51" si="2156">+(FHA51*$C51)+FHA51</f>
        <v>0</v>
      </c>
      <c r="FHD51" s="363"/>
      <c r="FHE51" s="369">
        <f t="shared" ref="FHE51" si="2157">+(FHC51*$C51)+FHC51</f>
        <v>0</v>
      </c>
      <c r="FHF51" s="363"/>
      <c r="FHG51" s="369">
        <f t="shared" ref="FHG51" si="2158">+(FHE51*$C51)+FHE51</f>
        <v>0</v>
      </c>
      <c r="FHH51" s="363"/>
      <c r="FHI51" s="369">
        <f t="shared" ref="FHI51" si="2159">+(FHG51*$C51)+FHG51</f>
        <v>0</v>
      </c>
      <c r="FHJ51" s="363"/>
      <c r="FHK51" s="369">
        <f t="shared" ref="FHK51" si="2160">+(FHI51*$C51)+FHI51</f>
        <v>0</v>
      </c>
      <c r="FHL51" s="363"/>
      <c r="FHM51" s="369">
        <f t="shared" ref="FHM51" si="2161">+(FHK51*$C51)+FHK51</f>
        <v>0</v>
      </c>
      <c r="FHN51" s="363"/>
      <c r="FHO51" s="369">
        <f t="shared" ref="FHO51" si="2162">+(FHM51*$C51)+FHM51</f>
        <v>0</v>
      </c>
      <c r="FHP51" s="363"/>
      <c r="FHQ51" s="369">
        <f t="shared" ref="FHQ51" si="2163">+(FHO51*$C51)+FHO51</f>
        <v>0</v>
      </c>
      <c r="FHR51" s="363"/>
      <c r="FHS51" s="369">
        <f t="shared" ref="FHS51" si="2164">+(FHQ51*$C51)+FHQ51</f>
        <v>0</v>
      </c>
      <c r="FHT51" s="363"/>
      <c r="FHU51" s="369">
        <f t="shared" ref="FHU51" si="2165">+(FHS51*$C51)+FHS51</f>
        <v>0</v>
      </c>
      <c r="FHV51" s="363"/>
      <c r="FHW51" s="369">
        <f t="shared" ref="FHW51" si="2166">+(FHU51*$C51)+FHU51</f>
        <v>0</v>
      </c>
      <c r="FHX51" s="363"/>
      <c r="FHY51" s="369">
        <f t="shared" ref="FHY51" si="2167">+(FHW51*$C51)+FHW51</f>
        <v>0</v>
      </c>
      <c r="FHZ51" s="363"/>
      <c r="FIA51" s="369">
        <f t="shared" ref="FIA51" si="2168">+(FHY51*$C51)+FHY51</f>
        <v>0</v>
      </c>
      <c r="FIB51" s="363"/>
      <c r="FIC51" s="369">
        <f t="shared" ref="FIC51" si="2169">+(FIA51*$C51)+FIA51</f>
        <v>0</v>
      </c>
      <c r="FID51" s="363"/>
      <c r="FIE51" s="369">
        <f t="shared" ref="FIE51" si="2170">+(FIC51*$C51)+FIC51</f>
        <v>0</v>
      </c>
      <c r="FIF51" s="363"/>
      <c r="FIG51" s="369">
        <f t="shared" ref="FIG51" si="2171">+(FIE51*$C51)+FIE51</f>
        <v>0</v>
      </c>
      <c r="FIH51" s="363"/>
      <c r="FII51" s="369">
        <f t="shared" ref="FII51" si="2172">+(FIG51*$C51)+FIG51</f>
        <v>0</v>
      </c>
      <c r="FIJ51" s="363"/>
      <c r="FIK51" s="369">
        <f t="shared" ref="FIK51" si="2173">+(FII51*$C51)+FII51</f>
        <v>0</v>
      </c>
      <c r="FIL51" s="363"/>
      <c r="FIM51" s="369">
        <f t="shared" ref="FIM51" si="2174">+(FIK51*$C51)+FIK51</f>
        <v>0</v>
      </c>
      <c r="FIN51" s="363"/>
      <c r="FIO51" s="369">
        <f t="shared" ref="FIO51" si="2175">+(FIM51*$C51)+FIM51</f>
        <v>0</v>
      </c>
      <c r="FIP51" s="363"/>
      <c r="FIQ51" s="369">
        <f t="shared" ref="FIQ51" si="2176">+(FIO51*$C51)+FIO51</f>
        <v>0</v>
      </c>
      <c r="FIR51" s="363"/>
      <c r="FIS51" s="369">
        <f t="shared" ref="FIS51" si="2177">+(FIQ51*$C51)+FIQ51</f>
        <v>0</v>
      </c>
      <c r="FIT51" s="363"/>
      <c r="FIU51" s="369">
        <f t="shared" ref="FIU51" si="2178">+(FIS51*$C51)+FIS51</f>
        <v>0</v>
      </c>
      <c r="FIV51" s="363"/>
      <c r="FIW51" s="369">
        <f t="shared" ref="FIW51" si="2179">+(FIU51*$C51)+FIU51</f>
        <v>0</v>
      </c>
      <c r="FIX51" s="363"/>
      <c r="FIY51" s="369">
        <f t="shared" ref="FIY51" si="2180">+(FIW51*$C51)+FIW51</f>
        <v>0</v>
      </c>
      <c r="FIZ51" s="363"/>
      <c r="FJA51" s="369">
        <f t="shared" ref="FJA51" si="2181">+(FIY51*$C51)+FIY51</f>
        <v>0</v>
      </c>
      <c r="FJB51" s="363"/>
      <c r="FJC51" s="369">
        <f t="shared" ref="FJC51" si="2182">+(FJA51*$C51)+FJA51</f>
        <v>0</v>
      </c>
      <c r="FJD51" s="363"/>
      <c r="FJE51" s="369">
        <f t="shared" ref="FJE51" si="2183">+(FJC51*$C51)+FJC51</f>
        <v>0</v>
      </c>
      <c r="FJF51" s="363"/>
      <c r="FJG51" s="369">
        <f t="shared" ref="FJG51" si="2184">+(FJE51*$C51)+FJE51</f>
        <v>0</v>
      </c>
      <c r="FJH51" s="363"/>
      <c r="FJI51" s="369">
        <f t="shared" ref="FJI51" si="2185">+(FJG51*$C51)+FJG51</f>
        <v>0</v>
      </c>
      <c r="FJJ51" s="363"/>
      <c r="FJK51" s="369">
        <f t="shared" ref="FJK51" si="2186">+(FJI51*$C51)+FJI51</f>
        <v>0</v>
      </c>
      <c r="FJL51" s="363"/>
      <c r="FJM51" s="369">
        <f t="shared" ref="FJM51" si="2187">+(FJK51*$C51)+FJK51</f>
        <v>0</v>
      </c>
      <c r="FJN51" s="363"/>
      <c r="FJO51" s="369">
        <f t="shared" ref="FJO51" si="2188">+(FJM51*$C51)+FJM51</f>
        <v>0</v>
      </c>
      <c r="FJP51" s="363"/>
      <c r="FJQ51" s="369">
        <f t="shared" ref="FJQ51" si="2189">+(FJO51*$C51)+FJO51</f>
        <v>0</v>
      </c>
      <c r="FJR51" s="363"/>
      <c r="FJS51" s="369">
        <f t="shared" ref="FJS51" si="2190">+(FJQ51*$C51)+FJQ51</f>
        <v>0</v>
      </c>
      <c r="FJT51" s="363"/>
      <c r="FJU51" s="369">
        <f t="shared" ref="FJU51" si="2191">+(FJS51*$C51)+FJS51</f>
        <v>0</v>
      </c>
      <c r="FJV51" s="363"/>
      <c r="FJW51" s="369">
        <f t="shared" ref="FJW51" si="2192">+(FJU51*$C51)+FJU51</f>
        <v>0</v>
      </c>
      <c r="FJX51" s="363"/>
      <c r="FJY51" s="369">
        <f t="shared" ref="FJY51" si="2193">+(FJW51*$C51)+FJW51</f>
        <v>0</v>
      </c>
      <c r="FJZ51" s="363"/>
      <c r="FKA51" s="369">
        <f t="shared" ref="FKA51" si="2194">+(FJY51*$C51)+FJY51</f>
        <v>0</v>
      </c>
      <c r="FKB51" s="363"/>
      <c r="FKC51" s="369">
        <f t="shared" ref="FKC51" si="2195">+(FKA51*$C51)+FKA51</f>
        <v>0</v>
      </c>
      <c r="FKD51" s="363"/>
      <c r="FKE51" s="369">
        <f t="shared" ref="FKE51" si="2196">+(FKC51*$C51)+FKC51</f>
        <v>0</v>
      </c>
      <c r="FKF51" s="363"/>
      <c r="FKG51" s="369">
        <f t="shared" ref="FKG51" si="2197">+(FKE51*$C51)+FKE51</f>
        <v>0</v>
      </c>
      <c r="FKH51" s="363"/>
      <c r="FKI51" s="369">
        <f t="shared" ref="FKI51" si="2198">+(FKG51*$C51)+FKG51</f>
        <v>0</v>
      </c>
      <c r="FKJ51" s="363"/>
      <c r="FKK51" s="369">
        <f t="shared" ref="FKK51" si="2199">+(FKI51*$C51)+FKI51</f>
        <v>0</v>
      </c>
      <c r="FKL51" s="363"/>
      <c r="FKM51" s="369">
        <f t="shared" ref="FKM51" si="2200">+(FKK51*$C51)+FKK51</f>
        <v>0</v>
      </c>
      <c r="FKN51" s="363"/>
      <c r="FKO51" s="369">
        <f t="shared" ref="FKO51" si="2201">+(FKM51*$C51)+FKM51</f>
        <v>0</v>
      </c>
      <c r="FKP51" s="363"/>
      <c r="FKQ51" s="369">
        <f t="shared" ref="FKQ51" si="2202">+(FKO51*$C51)+FKO51</f>
        <v>0</v>
      </c>
      <c r="FKR51" s="363"/>
      <c r="FKS51" s="369">
        <f t="shared" ref="FKS51" si="2203">+(FKQ51*$C51)+FKQ51</f>
        <v>0</v>
      </c>
      <c r="FKT51" s="363"/>
      <c r="FKU51" s="369">
        <f t="shared" ref="FKU51" si="2204">+(FKS51*$C51)+FKS51</f>
        <v>0</v>
      </c>
      <c r="FKV51" s="363"/>
      <c r="FKW51" s="369">
        <f t="shared" ref="FKW51" si="2205">+(FKU51*$C51)+FKU51</f>
        <v>0</v>
      </c>
      <c r="FKX51" s="363"/>
      <c r="FKY51" s="369">
        <f t="shared" ref="FKY51" si="2206">+(FKW51*$C51)+FKW51</f>
        <v>0</v>
      </c>
      <c r="FKZ51" s="363"/>
      <c r="FLA51" s="369">
        <f t="shared" ref="FLA51" si="2207">+(FKY51*$C51)+FKY51</f>
        <v>0</v>
      </c>
      <c r="FLB51" s="363"/>
      <c r="FLC51" s="369">
        <f t="shared" ref="FLC51" si="2208">+(FLA51*$C51)+FLA51</f>
        <v>0</v>
      </c>
      <c r="FLD51" s="363"/>
      <c r="FLE51" s="369">
        <f t="shared" ref="FLE51" si="2209">+(FLC51*$C51)+FLC51</f>
        <v>0</v>
      </c>
      <c r="FLF51" s="363"/>
      <c r="FLG51" s="369">
        <f t="shared" ref="FLG51" si="2210">+(FLE51*$C51)+FLE51</f>
        <v>0</v>
      </c>
      <c r="FLH51" s="363"/>
      <c r="FLI51" s="369">
        <f t="shared" ref="FLI51" si="2211">+(FLG51*$C51)+FLG51</f>
        <v>0</v>
      </c>
      <c r="FLJ51" s="363"/>
      <c r="FLK51" s="369">
        <f t="shared" ref="FLK51" si="2212">+(FLI51*$C51)+FLI51</f>
        <v>0</v>
      </c>
      <c r="FLL51" s="363"/>
      <c r="FLM51" s="369">
        <f t="shared" ref="FLM51" si="2213">+(FLK51*$C51)+FLK51</f>
        <v>0</v>
      </c>
      <c r="FLN51" s="363"/>
      <c r="FLO51" s="369">
        <f t="shared" ref="FLO51" si="2214">+(FLM51*$C51)+FLM51</f>
        <v>0</v>
      </c>
      <c r="FLP51" s="363"/>
      <c r="FLQ51" s="369">
        <f t="shared" ref="FLQ51" si="2215">+(FLO51*$C51)+FLO51</f>
        <v>0</v>
      </c>
      <c r="FLR51" s="363"/>
      <c r="FLS51" s="369">
        <f t="shared" ref="FLS51" si="2216">+(FLQ51*$C51)+FLQ51</f>
        <v>0</v>
      </c>
      <c r="FLT51" s="363"/>
      <c r="FLU51" s="369">
        <f t="shared" ref="FLU51" si="2217">+(FLS51*$C51)+FLS51</f>
        <v>0</v>
      </c>
      <c r="FLV51" s="363"/>
      <c r="FLW51" s="369">
        <f t="shared" ref="FLW51" si="2218">+(FLU51*$C51)+FLU51</f>
        <v>0</v>
      </c>
      <c r="FLX51" s="363"/>
      <c r="FLY51" s="369">
        <f t="shared" ref="FLY51" si="2219">+(FLW51*$C51)+FLW51</f>
        <v>0</v>
      </c>
      <c r="FLZ51" s="363"/>
      <c r="FMA51" s="369">
        <f t="shared" ref="FMA51" si="2220">+(FLY51*$C51)+FLY51</f>
        <v>0</v>
      </c>
      <c r="FMB51" s="363"/>
      <c r="FMC51" s="369">
        <f t="shared" ref="FMC51" si="2221">+(FMA51*$C51)+FMA51</f>
        <v>0</v>
      </c>
      <c r="FMD51" s="363"/>
      <c r="FME51" s="369">
        <f t="shared" ref="FME51" si="2222">+(FMC51*$C51)+FMC51</f>
        <v>0</v>
      </c>
      <c r="FMF51" s="363"/>
      <c r="FMG51" s="369">
        <f t="shared" ref="FMG51" si="2223">+(FME51*$C51)+FME51</f>
        <v>0</v>
      </c>
      <c r="FMH51" s="363"/>
      <c r="FMI51" s="369">
        <f t="shared" ref="FMI51" si="2224">+(FMG51*$C51)+FMG51</f>
        <v>0</v>
      </c>
      <c r="FMJ51" s="363"/>
      <c r="FMK51" s="369">
        <f t="shared" ref="FMK51" si="2225">+(FMI51*$C51)+FMI51</f>
        <v>0</v>
      </c>
      <c r="FML51" s="363"/>
      <c r="FMM51" s="369">
        <f t="shared" ref="FMM51" si="2226">+(FMK51*$C51)+FMK51</f>
        <v>0</v>
      </c>
      <c r="FMN51" s="363"/>
      <c r="FMO51" s="369">
        <f t="shared" ref="FMO51" si="2227">+(FMM51*$C51)+FMM51</f>
        <v>0</v>
      </c>
      <c r="FMP51" s="363"/>
      <c r="FMQ51" s="369">
        <f t="shared" ref="FMQ51" si="2228">+(FMO51*$C51)+FMO51</f>
        <v>0</v>
      </c>
      <c r="FMR51" s="363"/>
      <c r="FMS51" s="369">
        <f t="shared" ref="FMS51" si="2229">+(FMQ51*$C51)+FMQ51</f>
        <v>0</v>
      </c>
      <c r="FMT51" s="363"/>
      <c r="FMU51" s="369">
        <f t="shared" ref="FMU51" si="2230">+(FMS51*$C51)+FMS51</f>
        <v>0</v>
      </c>
      <c r="FMV51" s="363"/>
      <c r="FMW51" s="369">
        <f t="shared" ref="FMW51" si="2231">+(FMU51*$C51)+FMU51</f>
        <v>0</v>
      </c>
      <c r="FMX51" s="363"/>
      <c r="FMY51" s="369">
        <f t="shared" ref="FMY51" si="2232">+(FMW51*$C51)+FMW51</f>
        <v>0</v>
      </c>
      <c r="FMZ51" s="363"/>
      <c r="FNA51" s="369">
        <f t="shared" ref="FNA51" si="2233">+(FMY51*$C51)+FMY51</f>
        <v>0</v>
      </c>
      <c r="FNB51" s="363"/>
      <c r="FNC51" s="369">
        <f t="shared" ref="FNC51" si="2234">+(FNA51*$C51)+FNA51</f>
        <v>0</v>
      </c>
      <c r="FND51" s="363"/>
      <c r="FNE51" s="369">
        <f t="shared" ref="FNE51" si="2235">+(FNC51*$C51)+FNC51</f>
        <v>0</v>
      </c>
      <c r="FNF51" s="363"/>
      <c r="FNG51" s="369">
        <f t="shared" ref="FNG51" si="2236">+(FNE51*$C51)+FNE51</f>
        <v>0</v>
      </c>
      <c r="FNH51" s="363"/>
      <c r="FNI51" s="369">
        <f t="shared" ref="FNI51" si="2237">+(FNG51*$C51)+FNG51</f>
        <v>0</v>
      </c>
      <c r="FNJ51" s="363"/>
      <c r="FNK51" s="369">
        <f t="shared" ref="FNK51" si="2238">+(FNI51*$C51)+FNI51</f>
        <v>0</v>
      </c>
      <c r="FNL51" s="363"/>
      <c r="FNM51" s="369">
        <f t="shared" ref="FNM51" si="2239">+(FNK51*$C51)+FNK51</f>
        <v>0</v>
      </c>
      <c r="FNN51" s="363"/>
      <c r="FNO51" s="369">
        <f t="shared" ref="FNO51" si="2240">+(FNM51*$C51)+FNM51</f>
        <v>0</v>
      </c>
      <c r="FNP51" s="363"/>
      <c r="FNQ51" s="369">
        <f t="shared" ref="FNQ51" si="2241">+(FNO51*$C51)+FNO51</f>
        <v>0</v>
      </c>
      <c r="FNR51" s="363"/>
      <c r="FNS51" s="369">
        <f t="shared" ref="FNS51" si="2242">+(FNQ51*$C51)+FNQ51</f>
        <v>0</v>
      </c>
      <c r="FNT51" s="363"/>
      <c r="FNU51" s="369">
        <f t="shared" ref="FNU51" si="2243">+(FNS51*$C51)+FNS51</f>
        <v>0</v>
      </c>
      <c r="FNV51" s="363"/>
      <c r="FNW51" s="369">
        <f t="shared" ref="FNW51" si="2244">+(FNU51*$C51)+FNU51</f>
        <v>0</v>
      </c>
      <c r="FNX51" s="363"/>
      <c r="FNY51" s="369">
        <f t="shared" ref="FNY51" si="2245">+(FNW51*$C51)+FNW51</f>
        <v>0</v>
      </c>
      <c r="FNZ51" s="363"/>
      <c r="FOA51" s="369">
        <f t="shared" ref="FOA51" si="2246">+(FNY51*$C51)+FNY51</f>
        <v>0</v>
      </c>
      <c r="FOB51" s="363"/>
      <c r="FOC51" s="369">
        <f t="shared" ref="FOC51" si="2247">+(FOA51*$C51)+FOA51</f>
        <v>0</v>
      </c>
      <c r="FOD51" s="363"/>
      <c r="FOE51" s="369">
        <f t="shared" ref="FOE51" si="2248">+(FOC51*$C51)+FOC51</f>
        <v>0</v>
      </c>
      <c r="FOF51" s="363"/>
      <c r="FOG51" s="369">
        <f t="shared" ref="FOG51" si="2249">+(FOE51*$C51)+FOE51</f>
        <v>0</v>
      </c>
      <c r="FOH51" s="363"/>
      <c r="FOI51" s="369">
        <f t="shared" ref="FOI51" si="2250">+(FOG51*$C51)+FOG51</f>
        <v>0</v>
      </c>
      <c r="FOJ51" s="363"/>
      <c r="FOK51" s="369">
        <f t="shared" ref="FOK51" si="2251">+(FOI51*$C51)+FOI51</f>
        <v>0</v>
      </c>
      <c r="FOL51" s="363"/>
      <c r="FOM51" s="369">
        <f t="shared" ref="FOM51" si="2252">+(FOK51*$C51)+FOK51</f>
        <v>0</v>
      </c>
      <c r="FON51" s="363"/>
      <c r="FOO51" s="369">
        <f t="shared" ref="FOO51" si="2253">+(FOM51*$C51)+FOM51</f>
        <v>0</v>
      </c>
      <c r="FOP51" s="363"/>
      <c r="FOQ51" s="369">
        <f t="shared" ref="FOQ51" si="2254">+(FOO51*$C51)+FOO51</f>
        <v>0</v>
      </c>
      <c r="FOR51" s="363"/>
      <c r="FOS51" s="369">
        <f t="shared" ref="FOS51" si="2255">+(FOQ51*$C51)+FOQ51</f>
        <v>0</v>
      </c>
      <c r="FOT51" s="363"/>
      <c r="FOU51" s="369">
        <f t="shared" ref="FOU51" si="2256">+(FOS51*$C51)+FOS51</f>
        <v>0</v>
      </c>
      <c r="FOV51" s="363"/>
      <c r="FOW51" s="369">
        <f t="shared" ref="FOW51" si="2257">+(FOU51*$C51)+FOU51</f>
        <v>0</v>
      </c>
      <c r="FOX51" s="363"/>
      <c r="FOY51" s="369">
        <f t="shared" ref="FOY51" si="2258">+(FOW51*$C51)+FOW51</f>
        <v>0</v>
      </c>
      <c r="FOZ51" s="363"/>
      <c r="FPA51" s="369">
        <f t="shared" ref="FPA51" si="2259">+(FOY51*$C51)+FOY51</f>
        <v>0</v>
      </c>
      <c r="FPB51" s="363"/>
      <c r="FPC51" s="369">
        <f t="shared" ref="FPC51" si="2260">+(FPA51*$C51)+FPA51</f>
        <v>0</v>
      </c>
      <c r="FPD51" s="363"/>
      <c r="FPE51" s="369">
        <f t="shared" ref="FPE51" si="2261">+(FPC51*$C51)+FPC51</f>
        <v>0</v>
      </c>
      <c r="FPF51" s="363"/>
      <c r="FPG51" s="369">
        <f t="shared" ref="FPG51" si="2262">+(FPE51*$C51)+FPE51</f>
        <v>0</v>
      </c>
      <c r="FPH51" s="363"/>
      <c r="FPI51" s="369">
        <f t="shared" ref="FPI51" si="2263">+(FPG51*$C51)+FPG51</f>
        <v>0</v>
      </c>
      <c r="FPJ51" s="363"/>
      <c r="FPK51" s="369">
        <f t="shared" ref="FPK51" si="2264">+(FPI51*$C51)+FPI51</f>
        <v>0</v>
      </c>
      <c r="FPL51" s="363"/>
      <c r="FPM51" s="369">
        <f t="shared" ref="FPM51" si="2265">+(FPK51*$C51)+FPK51</f>
        <v>0</v>
      </c>
      <c r="FPN51" s="363"/>
      <c r="FPO51" s="369">
        <f t="shared" ref="FPO51" si="2266">+(FPM51*$C51)+FPM51</f>
        <v>0</v>
      </c>
      <c r="FPP51" s="363"/>
      <c r="FPQ51" s="369">
        <f t="shared" ref="FPQ51" si="2267">+(FPO51*$C51)+FPO51</f>
        <v>0</v>
      </c>
      <c r="FPR51" s="363"/>
      <c r="FPS51" s="369">
        <f t="shared" ref="FPS51" si="2268">+(FPQ51*$C51)+FPQ51</f>
        <v>0</v>
      </c>
      <c r="FPT51" s="363"/>
      <c r="FPU51" s="369">
        <f t="shared" ref="FPU51" si="2269">+(FPS51*$C51)+FPS51</f>
        <v>0</v>
      </c>
      <c r="FPV51" s="363"/>
      <c r="FPW51" s="369">
        <f t="shared" ref="FPW51" si="2270">+(FPU51*$C51)+FPU51</f>
        <v>0</v>
      </c>
      <c r="FPX51" s="363"/>
      <c r="FPY51" s="369">
        <f t="shared" ref="FPY51" si="2271">+(FPW51*$C51)+FPW51</f>
        <v>0</v>
      </c>
      <c r="FPZ51" s="363"/>
      <c r="FQA51" s="369">
        <f t="shared" ref="FQA51" si="2272">+(FPY51*$C51)+FPY51</f>
        <v>0</v>
      </c>
      <c r="FQB51" s="363"/>
      <c r="FQC51" s="369">
        <f t="shared" ref="FQC51" si="2273">+(FQA51*$C51)+FQA51</f>
        <v>0</v>
      </c>
      <c r="FQD51" s="363"/>
      <c r="FQE51" s="369">
        <f t="shared" ref="FQE51" si="2274">+(FQC51*$C51)+FQC51</f>
        <v>0</v>
      </c>
      <c r="FQF51" s="363"/>
      <c r="FQG51" s="369">
        <f t="shared" ref="FQG51" si="2275">+(FQE51*$C51)+FQE51</f>
        <v>0</v>
      </c>
      <c r="FQH51" s="363"/>
      <c r="FQI51" s="369">
        <f t="shared" ref="FQI51" si="2276">+(FQG51*$C51)+FQG51</f>
        <v>0</v>
      </c>
      <c r="FQJ51" s="363"/>
      <c r="FQK51" s="369">
        <f t="shared" ref="FQK51" si="2277">+(FQI51*$C51)+FQI51</f>
        <v>0</v>
      </c>
      <c r="FQL51" s="363"/>
      <c r="FQM51" s="369">
        <f t="shared" ref="FQM51" si="2278">+(FQK51*$C51)+FQK51</f>
        <v>0</v>
      </c>
      <c r="FQN51" s="363"/>
      <c r="FQO51" s="369">
        <f t="shared" ref="FQO51" si="2279">+(FQM51*$C51)+FQM51</f>
        <v>0</v>
      </c>
      <c r="FQP51" s="363"/>
      <c r="FQQ51" s="369">
        <f t="shared" ref="FQQ51" si="2280">+(FQO51*$C51)+FQO51</f>
        <v>0</v>
      </c>
      <c r="FQR51" s="363"/>
      <c r="FQS51" s="369">
        <f t="shared" ref="FQS51" si="2281">+(FQQ51*$C51)+FQQ51</f>
        <v>0</v>
      </c>
      <c r="FQT51" s="363"/>
      <c r="FQU51" s="369">
        <f t="shared" ref="FQU51" si="2282">+(FQS51*$C51)+FQS51</f>
        <v>0</v>
      </c>
      <c r="FQV51" s="363"/>
      <c r="FQW51" s="369">
        <f t="shared" ref="FQW51" si="2283">+(FQU51*$C51)+FQU51</f>
        <v>0</v>
      </c>
      <c r="FQX51" s="363"/>
      <c r="FQY51" s="369">
        <f t="shared" ref="FQY51" si="2284">+(FQW51*$C51)+FQW51</f>
        <v>0</v>
      </c>
      <c r="FQZ51" s="363"/>
      <c r="FRA51" s="369">
        <f t="shared" ref="FRA51" si="2285">+(FQY51*$C51)+FQY51</f>
        <v>0</v>
      </c>
      <c r="FRB51" s="363"/>
      <c r="FRC51" s="369">
        <f t="shared" ref="FRC51" si="2286">+(FRA51*$C51)+FRA51</f>
        <v>0</v>
      </c>
      <c r="FRD51" s="363"/>
      <c r="FRE51" s="369">
        <f t="shared" ref="FRE51" si="2287">+(FRC51*$C51)+FRC51</f>
        <v>0</v>
      </c>
      <c r="FRF51" s="363"/>
      <c r="FRG51" s="369">
        <f t="shared" ref="FRG51" si="2288">+(FRE51*$C51)+FRE51</f>
        <v>0</v>
      </c>
      <c r="FRH51" s="363"/>
      <c r="FRI51" s="369">
        <f t="shared" ref="FRI51" si="2289">+(FRG51*$C51)+FRG51</f>
        <v>0</v>
      </c>
      <c r="FRJ51" s="363"/>
      <c r="FRK51" s="369">
        <f t="shared" ref="FRK51" si="2290">+(FRI51*$C51)+FRI51</f>
        <v>0</v>
      </c>
      <c r="FRL51" s="363"/>
      <c r="FRM51" s="369">
        <f t="shared" ref="FRM51" si="2291">+(FRK51*$C51)+FRK51</f>
        <v>0</v>
      </c>
      <c r="FRN51" s="363"/>
      <c r="FRO51" s="369">
        <f t="shared" ref="FRO51" si="2292">+(FRM51*$C51)+FRM51</f>
        <v>0</v>
      </c>
      <c r="FRP51" s="363"/>
      <c r="FRQ51" s="369">
        <f t="shared" ref="FRQ51" si="2293">+(FRO51*$C51)+FRO51</f>
        <v>0</v>
      </c>
      <c r="FRR51" s="363"/>
      <c r="FRS51" s="369">
        <f t="shared" ref="FRS51" si="2294">+(FRQ51*$C51)+FRQ51</f>
        <v>0</v>
      </c>
      <c r="FRT51" s="363"/>
      <c r="FRU51" s="369">
        <f t="shared" ref="FRU51" si="2295">+(FRS51*$C51)+FRS51</f>
        <v>0</v>
      </c>
      <c r="FRV51" s="363"/>
      <c r="FRW51" s="369">
        <f t="shared" ref="FRW51" si="2296">+(FRU51*$C51)+FRU51</f>
        <v>0</v>
      </c>
      <c r="FRX51" s="363"/>
      <c r="FRY51" s="369">
        <f t="shared" ref="FRY51" si="2297">+(FRW51*$C51)+FRW51</f>
        <v>0</v>
      </c>
      <c r="FRZ51" s="363"/>
      <c r="FSA51" s="369">
        <f t="shared" ref="FSA51" si="2298">+(FRY51*$C51)+FRY51</f>
        <v>0</v>
      </c>
      <c r="FSB51" s="363"/>
      <c r="FSC51" s="369">
        <f t="shared" ref="FSC51" si="2299">+(FSA51*$C51)+FSA51</f>
        <v>0</v>
      </c>
      <c r="FSD51" s="363"/>
      <c r="FSE51" s="369">
        <f t="shared" ref="FSE51" si="2300">+(FSC51*$C51)+FSC51</f>
        <v>0</v>
      </c>
      <c r="FSF51" s="363"/>
      <c r="FSG51" s="369">
        <f t="shared" ref="FSG51" si="2301">+(FSE51*$C51)+FSE51</f>
        <v>0</v>
      </c>
      <c r="FSH51" s="363"/>
      <c r="FSI51" s="369">
        <f t="shared" ref="FSI51" si="2302">+(FSG51*$C51)+FSG51</f>
        <v>0</v>
      </c>
      <c r="FSJ51" s="363"/>
      <c r="FSK51" s="369">
        <f t="shared" ref="FSK51" si="2303">+(FSI51*$C51)+FSI51</f>
        <v>0</v>
      </c>
      <c r="FSL51" s="363"/>
      <c r="FSM51" s="369">
        <f t="shared" ref="FSM51" si="2304">+(FSK51*$C51)+FSK51</f>
        <v>0</v>
      </c>
      <c r="FSN51" s="363"/>
      <c r="FSO51" s="369">
        <f t="shared" ref="FSO51" si="2305">+(FSM51*$C51)+FSM51</f>
        <v>0</v>
      </c>
      <c r="FSP51" s="363"/>
      <c r="FSQ51" s="369">
        <f t="shared" ref="FSQ51" si="2306">+(FSO51*$C51)+FSO51</f>
        <v>0</v>
      </c>
      <c r="FSR51" s="363"/>
      <c r="FSS51" s="369">
        <f t="shared" ref="FSS51" si="2307">+(FSQ51*$C51)+FSQ51</f>
        <v>0</v>
      </c>
      <c r="FST51" s="363"/>
      <c r="FSU51" s="369">
        <f t="shared" ref="FSU51" si="2308">+(FSS51*$C51)+FSS51</f>
        <v>0</v>
      </c>
      <c r="FSV51" s="363"/>
      <c r="FSW51" s="369">
        <f t="shared" ref="FSW51" si="2309">+(FSU51*$C51)+FSU51</f>
        <v>0</v>
      </c>
      <c r="FSX51" s="363"/>
      <c r="FSY51" s="369">
        <f t="shared" ref="FSY51" si="2310">+(FSW51*$C51)+FSW51</f>
        <v>0</v>
      </c>
      <c r="FSZ51" s="363"/>
      <c r="FTA51" s="369">
        <f t="shared" ref="FTA51" si="2311">+(FSY51*$C51)+FSY51</f>
        <v>0</v>
      </c>
      <c r="FTB51" s="363"/>
      <c r="FTC51" s="369">
        <f t="shared" ref="FTC51" si="2312">+(FTA51*$C51)+FTA51</f>
        <v>0</v>
      </c>
      <c r="FTD51" s="363"/>
      <c r="FTE51" s="369">
        <f t="shared" ref="FTE51" si="2313">+(FTC51*$C51)+FTC51</f>
        <v>0</v>
      </c>
      <c r="FTF51" s="363"/>
      <c r="FTG51" s="369">
        <f t="shared" ref="FTG51" si="2314">+(FTE51*$C51)+FTE51</f>
        <v>0</v>
      </c>
      <c r="FTH51" s="363"/>
      <c r="FTI51" s="369">
        <f t="shared" ref="FTI51" si="2315">+(FTG51*$C51)+FTG51</f>
        <v>0</v>
      </c>
      <c r="FTJ51" s="363"/>
      <c r="FTK51" s="369">
        <f t="shared" ref="FTK51" si="2316">+(FTI51*$C51)+FTI51</f>
        <v>0</v>
      </c>
      <c r="FTL51" s="363"/>
      <c r="FTM51" s="369">
        <f t="shared" ref="FTM51" si="2317">+(FTK51*$C51)+FTK51</f>
        <v>0</v>
      </c>
      <c r="FTN51" s="363"/>
      <c r="FTO51" s="369">
        <f t="shared" ref="FTO51" si="2318">+(FTM51*$C51)+FTM51</f>
        <v>0</v>
      </c>
      <c r="FTP51" s="363"/>
      <c r="FTQ51" s="369">
        <f t="shared" ref="FTQ51" si="2319">+(FTO51*$C51)+FTO51</f>
        <v>0</v>
      </c>
      <c r="FTR51" s="363"/>
      <c r="FTS51" s="369">
        <f t="shared" ref="FTS51" si="2320">+(FTQ51*$C51)+FTQ51</f>
        <v>0</v>
      </c>
      <c r="FTT51" s="363"/>
      <c r="FTU51" s="369">
        <f t="shared" ref="FTU51" si="2321">+(FTS51*$C51)+FTS51</f>
        <v>0</v>
      </c>
      <c r="FTV51" s="363"/>
      <c r="FTW51" s="369">
        <f t="shared" ref="FTW51" si="2322">+(FTU51*$C51)+FTU51</f>
        <v>0</v>
      </c>
      <c r="FTX51" s="363"/>
      <c r="FTY51" s="369">
        <f t="shared" ref="FTY51" si="2323">+(FTW51*$C51)+FTW51</f>
        <v>0</v>
      </c>
      <c r="FTZ51" s="363"/>
      <c r="FUA51" s="369">
        <f t="shared" ref="FUA51" si="2324">+(FTY51*$C51)+FTY51</f>
        <v>0</v>
      </c>
      <c r="FUB51" s="363"/>
      <c r="FUC51" s="369">
        <f t="shared" ref="FUC51" si="2325">+(FUA51*$C51)+FUA51</f>
        <v>0</v>
      </c>
      <c r="FUD51" s="363"/>
      <c r="FUE51" s="369">
        <f t="shared" ref="FUE51" si="2326">+(FUC51*$C51)+FUC51</f>
        <v>0</v>
      </c>
      <c r="FUF51" s="363"/>
      <c r="FUG51" s="369">
        <f t="shared" ref="FUG51" si="2327">+(FUE51*$C51)+FUE51</f>
        <v>0</v>
      </c>
      <c r="FUH51" s="363"/>
      <c r="FUI51" s="369">
        <f t="shared" ref="FUI51" si="2328">+(FUG51*$C51)+FUG51</f>
        <v>0</v>
      </c>
      <c r="FUJ51" s="363"/>
      <c r="FUK51" s="369">
        <f t="shared" ref="FUK51" si="2329">+(FUI51*$C51)+FUI51</f>
        <v>0</v>
      </c>
      <c r="FUL51" s="363"/>
      <c r="FUM51" s="369">
        <f t="shared" ref="FUM51" si="2330">+(FUK51*$C51)+FUK51</f>
        <v>0</v>
      </c>
      <c r="FUN51" s="363"/>
      <c r="FUO51" s="369">
        <f t="shared" ref="FUO51" si="2331">+(FUM51*$C51)+FUM51</f>
        <v>0</v>
      </c>
      <c r="FUP51" s="363"/>
      <c r="FUQ51" s="369">
        <f t="shared" ref="FUQ51" si="2332">+(FUO51*$C51)+FUO51</f>
        <v>0</v>
      </c>
      <c r="FUR51" s="363"/>
      <c r="FUS51" s="369">
        <f t="shared" ref="FUS51" si="2333">+(FUQ51*$C51)+FUQ51</f>
        <v>0</v>
      </c>
      <c r="FUT51" s="363"/>
      <c r="FUU51" s="369">
        <f t="shared" ref="FUU51" si="2334">+(FUS51*$C51)+FUS51</f>
        <v>0</v>
      </c>
      <c r="FUV51" s="363"/>
      <c r="FUW51" s="369">
        <f t="shared" ref="FUW51" si="2335">+(FUU51*$C51)+FUU51</f>
        <v>0</v>
      </c>
      <c r="FUX51" s="363"/>
      <c r="FUY51" s="369">
        <f t="shared" ref="FUY51" si="2336">+(FUW51*$C51)+FUW51</f>
        <v>0</v>
      </c>
      <c r="FUZ51" s="363"/>
      <c r="FVA51" s="369">
        <f t="shared" ref="FVA51" si="2337">+(FUY51*$C51)+FUY51</f>
        <v>0</v>
      </c>
      <c r="FVB51" s="363"/>
      <c r="FVC51" s="369">
        <f t="shared" ref="FVC51" si="2338">+(FVA51*$C51)+FVA51</f>
        <v>0</v>
      </c>
      <c r="FVD51" s="363"/>
      <c r="FVE51" s="369">
        <f t="shared" ref="FVE51" si="2339">+(FVC51*$C51)+FVC51</f>
        <v>0</v>
      </c>
      <c r="FVF51" s="363"/>
      <c r="FVG51" s="369">
        <f t="shared" ref="FVG51" si="2340">+(FVE51*$C51)+FVE51</f>
        <v>0</v>
      </c>
      <c r="FVH51" s="363"/>
      <c r="FVI51" s="369">
        <f t="shared" ref="FVI51" si="2341">+(FVG51*$C51)+FVG51</f>
        <v>0</v>
      </c>
      <c r="FVJ51" s="363"/>
      <c r="FVK51" s="369">
        <f t="shared" ref="FVK51" si="2342">+(FVI51*$C51)+FVI51</f>
        <v>0</v>
      </c>
      <c r="FVL51" s="363"/>
      <c r="FVM51" s="369">
        <f t="shared" ref="FVM51" si="2343">+(FVK51*$C51)+FVK51</f>
        <v>0</v>
      </c>
      <c r="FVN51" s="363"/>
      <c r="FVO51" s="369">
        <f t="shared" ref="FVO51" si="2344">+(FVM51*$C51)+FVM51</f>
        <v>0</v>
      </c>
      <c r="FVP51" s="363"/>
      <c r="FVQ51" s="369">
        <f t="shared" ref="FVQ51" si="2345">+(FVO51*$C51)+FVO51</f>
        <v>0</v>
      </c>
      <c r="FVR51" s="363"/>
      <c r="FVS51" s="369">
        <f t="shared" ref="FVS51" si="2346">+(FVQ51*$C51)+FVQ51</f>
        <v>0</v>
      </c>
      <c r="FVT51" s="363"/>
      <c r="FVU51" s="369">
        <f t="shared" ref="FVU51" si="2347">+(FVS51*$C51)+FVS51</f>
        <v>0</v>
      </c>
      <c r="FVV51" s="363"/>
      <c r="FVW51" s="369">
        <f t="shared" ref="FVW51" si="2348">+(FVU51*$C51)+FVU51</f>
        <v>0</v>
      </c>
      <c r="FVX51" s="363"/>
      <c r="FVY51" s="369">
        <f t="shared" ref="FVY51" si="2349">+(FVW51*$C51)+FVW51</f>
        <v>0</v>
      </c>
      <c r="FVZ51" s="363"/>
      <c r="FWA51" s="369">
        <f t="shared" ref="FWA51" si="2350">+(FVY51*$C51)+FVY51</f>
        <v>0</v>
      </c>
      <c r="FWB51" s="363"/>
      <c r="FWC51" s="369">
        <f t="shared" ref="FWC51" si="2351">+(FWA51*$C51)+FWA51</f>
        <v>0</v>
      </c>
      <c r="FWD51" s="363"/>
      <c r="FWE51" s="369">
        <f t="shared" ref="FWE51" si="2352">+(FWC51*$C51)+FWC51</f>
        <v>0</v>
      </c>
      <c r="FWF51" s="363"/>
      <c r="FWG51" s="369">
        <f t="shared" ref="FWG51" si="2353">+(FWE51*$C51)+FWE51</f>
        <v>0</v>
      </c>
      <c r="FWH51" s="363"/>
      <c r="FWI51" s="369">
        <f t="shared" ref="FWI51" si="2354">+(FWG51*$C51)+FWG51</f>
        <v>0</v>
      </c>
      <c r="FWJ51" s="363"/>
      <c r="FWK51" s="369">
        <f t="shared" ref="FWK51" si="2355">+(FWI51*$C51)+FWI51</f>
        <v>0</v>
      </c>
      <c r="FWL51" s="363"/>
      <c r="FWM51" s="369">
        <f t="shared" ref="FWM51" si="2356">+(FWK51*$C51)+FWK51</f>
        <v>0</v>
      </c>
      <c r="FWN51" s="363"/>
      <c r="FWO51" s="369">
        <f t="shared" ref="FWO51" si="2357">+(FWM51*$C51)+FWM51</f>
        <v>0</v>
      </c>
      <c r="FWP51" s="363"/>
      <c r="FWQ51" s="369">
        <f t="shared" ref="FWQ51" si="2358">+(FWO51*$C51)+FWO51</f>
        <v>0</v>
      </c>
      <c r="FWR51" s="363"/>
      <c r="FWS51" s="369">
        <f t="shared" ref="FWS51" si="2359">+(FWQ51*$C51)+FWQ51</f>
        <v>0</v>
      </c>
      <c r="FWT51" s="363"/>
      <c r="FWU51" s="369">
        <f t="shared" ref="FWU51" si="2360">+(FWS51*$C51)+FWS51</f>
        <v>0</v>
      </c>
      <c r="FWV51" s="363"/>
      <c r="FWW51" s="369">
        <f t="shared" ref="FWW51" si="2361">+(FWU51*$C51)+FWU51</f>
        <v>0</v>
      </c>
      <c r="FWX51" s="363"/>
      <c r="FWY51" s="369">
        <f t="shared" ref="FWY51" si="2362">+(FWW51*$C51)+FWW51</f>
        <v>0</v>
      </c>
      <c r="FWZ51" s="363"/>
      <c r="FXA51" s="369">
        <f t="shared" ref="FXA51" si="2363">+(FWY51*$C51)+FWY51</f>
        <v>0</v>
      </c>
      <c r="FXB51" s="363"/>
      <c r="FXC51" s="369">
        <f t="shared" ref="FXC51" si="2364">+(FXA51*$C51)+FXA51</f>
        <v>0</v>
      </c>
      <c r="FXD51" s="363"/>
      <c r="FXE51" s="369">
        <f t="shared" ref="FXE51" si="2365">+(FXC51*$C51)+FXC51</f>
        <v>0</v>
      </c>
      <c r="FXF51" s="363"/>
      <c r="FXG51" s="369">
        <f t="shared" ref="FXG51" si="2366">+(FXE51*$C51)+FXE51</f>
        <v>0</v>
      </c>
      <c r="FXH51" s="363"/>
      <c r="FXI51" s="369">
        <f t="shared" ref="FXI51" si="2367">+(FXG51*$C51)+FXG51</f>
        <v>0</v>
      </c>
      <c r="FXJ51" s="363"/>
      <c r="FXK51" s="369">
        <f t="shared" ref="FXK51" si="2368">+(FXI51*$C51)+FXI51</f>
        <v>0</v>
      </c>
      <c r="FXL51" s="363"/>
      <c r="FXM51" s="369">
        <f t="shared" ref="FXM51" si="2369">+(FXK51*$C51)+FXK51</f>
        <v>0</v>
      </c>
      <c r="FXN51" s="363"/>
      <c r="FXO51" s="369">
        <f t="shared" ref="FXO51" si="2370">+(FXM51*$C51)+FXM51</f>
        <v>0</v>
      </c>
      <c r="FXP51" s="363"/>
      <c r="FXQ51" s="369">
        <f t="shared" ref="FXQ51" si="2371">+(FXO51*$C51)+FXO51</f>
        <v>0</v>
      </c>
      <c r="FXR51" s="363"/>
      <c r="FXS51" s="369">
        <f t="shared" ref="FXS51" si="2372">+(FXQ51*$C51)+FXQ51</f>
        <v>0</v>
      </c>
      <c r="FXT51" s="363"/>
      <c r="FXU51" s="369">
        <f t="shared" ref="FXU51" si="2373">+(FXS51*$C51)+FXS51</f>
        <v>0</v>
      </c>
      <c r="FXV51" s="363"/>
      <c r="FXW51" s="369">
        <f t="shared" ref="FXW51" si="2374">+(FXU51*$C51)+FXU51</f>
        <v>0</v>
      </c>
      <c r="FXX51" s="363"/>
      <c r="FXY51" s="369">
        <f t="shared" ref="FXY51" si="2375">+(FXW51*$C51)+FXW51</f>
        <v>0</v>
      </c>
      <c r="FXZ51" s="363"/>
      <c r="FYA51" s="369">
        <f t="shared" ref="FYA51" si="2376">+(FXY51*$C51)+FXY51</f>
        <v>0</v>
      </c>
      <c r="FYB51" s="363"/>
      <c r="FYC51" s="369">
        <f t="shared" ref="FYC51" si="2377">+(FYA51*$C51)+FYA51</f>
        <v>0</v>
      </c>
      <c r="FYD51" s="363"/>
      <c r="FYE51" s="369">
        <f t="shared" ref="FYE51" si="2378">+(FYC51*$C51)+FYC51</f>
        <v>0</v>
      </c>
      <c r="FYF51" s="363"/>
      <c r="FYG51" s="369">
        <f t="shared" ref="FYG51" si="2379">+(FYE51*$C51)+FYE51</f>
        <v>0</v>
      </c>
      <c r="FYH51" s="363"/>
      <c r="FYI51" s="369">
        <f t="shared" ref="FYI51" si="2380">+(FYG51*$C51)+FYG51</f>
        <v>0</v>
      </c>
      <c r="FYJ51" s="363"/>
      <c r="FYK51" s="369">
        <f t="shared" ref="FYK51" si="2381">+(FYI51*$C51)+FYI51</f>
        <v>0</v>
      </c>
      <c r="FYL51" s="363"/>
      <c r="FYM51" s="369">
        <f t="shared" ref="FYM51" si="2382">+(FYK51*$C51)+FYK51</f>
        <v>0</v>
      </c>
      <c r="FYN51" s="363"/>
      <c r="FYO51" s="369">
        <f t="shared" ref="FYO51" si="2383">+(FYM51*$C51)+FYM51</f>
        <v>0</v>
      </c>
      <c r="FYP51" s="363"/>
      <c r="FYQ51" s="369">
        <f t="shared" ref="FYQ51" si="2384">+(FYO51*$C51)+FYO51</f>
        <v>0</v>
      </c>
      <c r="FYR51" s="363"/>
      <c r="FYS51" s="369">
        <f t="shared" ref="FYS51" si="2385">+(FYQ51*$C51)+FYQ51</f>
        <v>0</v>
      </c>
      <c r="FYT51" s="363"/>
      <c r="FYU51" s="369">
        <f t="shared" ref="FYU51" si="2386">+(FYS51*$C51)+FYS51</f>
        <v>0</v>
      </c>
      <c r="FYV51" s="363"/>
      <c r="FYW51" s="369">
        <f t="shared" ref="FYW51" si="2387">+(FYU51*$C51)+FYU51</f>
        <v>0</v>
      </c>
      <c r="FYX51" s="363"/>
      <c r="FYY51" s="369">
        <f t="shared" ref="FYY51" si="2388">+(FYW51*$C51)+FYW51</f>
        <v>0</v>
      </c>
      <c r="FYZ51" s="363"/>
      <c r="FZA51" s="369">
        <f t="shared" ref="FZA51" si="2389">+(FYY51*$C51)+FYY51</f>
        <v>0</v>
      </c>
      <c r="FZB51" s="363"/>
      <c r="FZC51" s="369">
        <f t="shared" ref="FZC51" si="2390">+(FZA51*$C51)+FZA51</f>
        <v>0</v>
      </c>
      <c r="FZD51" s="363"/>
      <c r="FZE51" s="369">
        <f t="shared" ref="FZE51" si="2391">+(FZC51*$C51)+FZC51</f>
        <v>0</v>
      </c>
      <c r="FZF51" s="363"/>
      <c r="FZG51" s="369">
        <f t="shared" ref="FZG51" si="2392">+(FZE51*$C51)+FZE51</f>
        <v>0</v>
      </c>
      <c r="FZH51" s="363"/>
      <c r="FZI51" s="369">
        <f t="shared" ref="FZI51" si="2393">+(FZG51*$C51)+FZG51</f>
        <v>0</v>
      </c>
      <c r="FZJ51" s="363"/>
      <c r="FZK51" s="369">
        <f t="shared" ref="FZK51" si="2394">+(FZI51*$C51)+FZI51</f>
        <v>0</v>
      </c>
      <c r="FZL51" s="363"/>
      <c r="FZM51" s="369">
        <f t="shared" ref="FZM51" si="2395">+(FZK51*$C51)+FZK51</f>
        <v>0</v>
      </c>
      <c r="FZN51" s="363"/>
      <c r="FZO51" s="369">
        <f t="shared" ref="FZO51" si="2396">+(FZM51*$C51)+FZM51</f>
        <v>0</v>
      </c>
      <c r="FZP51" s="363"/>
      <c r="FZQ51" s="369">
        <f t="shared" ref="FZQ51" si="2397">+(FZO51*$C51)+FZO51</f>
        <v>0</v>
      </c>
      <c r="FZR51" s="363"/>
      <c r="FZS51" s="369">
        <f t="shared" ref="FZS51" si="2398">+(FZQ51*$C51)+FZQ51</f>
        <v>0</v>
      </c>
      <c r="FZT51" s="363"/>
      <c r="FZU51" s="369">
        <f t="shared" ref="FZU51" si="2399">+(FZS51*$C51)+FZS51</f>
        <v>0</v>
      </c>
      <c r="FZV51" s="363"/>
      <c r="FZW51" s="369">
        <f t="shared" ref="FZW51" si="2400">+(FZU51*$C51)+FZU51</f>
        <v>0</v>
      </c>
      <c r="FZX51" s="363"/>
      <c r="FZY51" s="369">
        <f t="shared" ref="FZY51" si="2401">+(FZW51*$C51)+FZW51</f>
        <v>0</v>
      </c>
      <c r="FZZ51" s="363"/>
      <c r="GAA51" s="369">
        <f t="shared" ref="GAA51" si="2402">+(FZY51*$C51)+FZY51</f>
        <v>0</v>
      </c>
      <c r="GAB51" s="363"/>
      <c r="GAC51" s="369">
        <f t="shared" ref="GAC51" si="2403">+(GAA51*$C51)+GAA51</f>
        <v>0</v>
      </c>
      <c r="GAD51" s="363"/>
      <c r="GAE51" s="369">
        <f t="shared" ref="GAE51" si="2404">+(GAC51*$C51)+GAC51</f>
        <v>0</v>
      </c>
      <c r="GAF51" s="363"/>
      <c r="GAG51" s="369">
        <f t="shared" ref="GAG51" si="2405">+(GAE51*$C51)+GAE51</f>
        <v>0</v>
      </c>
      <c r="GAH51" s="363"/>
      <c r="GAI51" s="369">
        <f t="shared" ref="GAI51" si="2406">+(GAG51*$C51)+GAG51</f>
        <v>0</v>
      </c>
      <c r="GAJ51" s="363"/>
      <c r="GAK51" s="369">
        <f t="shared" ref="GAK51" si="2407">+(GAI51*$C51)+GAI51</f>
        <v>0</v>
      </c>
      <c r="GAL51" s="363"/>
      <c r="GAM51" s="369">
        <f t="shared" ref="GAM51" si="2408">+(GAK51*$C51)+GAK51</f>
        <v>0</v>
      </c>
      <c r="GAN51" s="363"/>
      <c r="GAO51" s="369">
        <f t="shared" ref="GAO51" si="2409">+(GAM51*$C51)+GAM51</f>
        <v>0</v>
      </c>
      <c r="GAP51" s="363"/>
      <c r="GAQ51" s="369">
        <f t="shared" ref="GAQ51" si="2410">+(GAO51*$C51)+GAO51</f>
        <v>0</v>
      </c>
      <c r="GAR51" s="363"/>
      <c r="GAS51" s="369">
        <f t="shared" ref="GAS51" si="2411">+(GAQ51*$C51)+GAQ51</f>
        <v>0</v>
      </c>
      <c r="GAT51" s="363"/>
      <c r="GAU51" s="369">
        <f t="shared" ref="GAU51" si="2412">+(GAS51*$C51)+GAS51</f>
        <v>0</v>
      </c>
      <c r="GAV51" s="363"/>
      <c r="GAW51" s="369">
        <f t="shared" ref="GAW51" si="2413">+(GAU51*$C51)+GAU51</f>
        <v>0</v>
      </c>
      <c r="GAX51" s="363"/>
      <c r="GAY51" s="369">
        <f t="shared" ref="GAY51" si="2414">+(GAW51*$C51)+GAW51</f>
        <v>0</v>
      </c>
      <c r="GAZ51" s="363"/>
      <c r="GBA51" s="369">
        <f t="shared" ref="GBA51" si="2415">+(GAY51*$C51)+GAY51</f>
        <v>0</v>
      </c>
      <c r="GBB51" s="363"/>
      <c r="GBC51" s="369">
        <f t="shared" ref="GBC51" si="2416">+(GBA51*$C51)+GBA51</f>
        <v>0</v>
      </c>
      <c r="GBD51" s="363"/>
      <c r="GBE51" s="369">
        <f t="shared" ref="GBE51" si="2417">+(GBC51*$C51)+GBC51</f>
        <v>0</v>
      </c>
      <c r="GBF51" s="363"/>
      <c r="GBG51" s="369">
        <f t="shared" ref="GBG51" si="2418">+(GBE51*$C51)+GBE51</f>
        <v>0</v>
      </c>
      <c r="GBH51" s="363"/>
      <c r="GBI51" s="369">
        <f t="shared" ref="GBI51" si="2419">+(GBG51*$C51)+GBG51</f>
        <v>0</v>
      </c>
      <c r="GBJ51" s="363"/>
      <c r="GBK51" s="369">
        <f t="shared" ref="GBK51" si="2420">+(GBI51*$C51)+GBI51</f>
        <v>0</v>
      </c>
      <c r="GBL51" s="363"/>
      <c r="GBM51" s="369">
        <f t="shared" ref="GBM51" si="2421">+(GBK51*$C51)+GBK51</f>
        <v>0</v>
      </c>
      <c r="GBN51" s="363"/>
      <c r="GBO51" s="369">
        <f t="shared" ref="GBO51" si="2422">+(GBM51*$C51)+GBM51</f>
        <v>0</v>
      </c>
      <c r="GBP51" s="363"/>
      <c r="GBQ51" s="369">
        <f t="shared" ref="GBQ51" si="2423">+(GBO51*$C51)+GBO51</f>
        <v>0</v>
      </c>
      <c r="GBR51" s="363"/>
      <c r="GBS51" s="369">
        <f t="shared" ref="GBS51" si="2424">+(GBQ51*$C51)+GBQ51</f>
        <v>0</v>
      </c>
      <c r="GBT51" s="363"/>
      <c r="GBU51" s="369">
        <f t="shared" ref="GBU51" si="2425">+(GBS51*$C51)+GBS51</f>
        <v>0</v>
      </c>
      <c r="GBV51" s="363"/>
      <c r="GBW51" s="369">
        <f t="shared" ref="GBW51" si="2426">+(GBU51*$C51)+GBU51</f>
        <v>0</v>
      </c>
      <c r="GBX51" s="363"/>
      <c r="GBY51" s="369">
        <f t="shared" ref="GBY51" si="2427">+(GBW51*$C51)+GBW51</f>
        <v>0</v>
      </c>
      <c r="GBZ51" s="363"/>
      <c r="GCA51" s="369">
        <f t="shared" ref="GCA51" si="2428">+(GBY51*$C51)+GBY51</f>
        <v>0</v>
      </c>
      <c r="GCB51" s="363"/>
      <c r="GCC51" s="369">
        <f t="shared" ref="GCC51" si="2429">+(GCA51*$C51)+GCA51</f>
        <v>0</v>
      </c>
      <c r="GCD51" s="363"/>
      <c r="GCE51" s="369">
        <f t="shared" ref="GCE51" si="2430">+(GCC51*$C51)+GCC51</f>
        <v>0</v>
      </c>
      <c r="GCF51" s="363"/>
      <c r="GCG51" s="369">
        <f t="shared" ref="GCG51" si="2431">+(GCE51*$C51)+GCE51</f>
        <v>0</v>
      </c>
      <c r="GCH51" s="363"/>
      <c r="GCI51" s="369">
        <f t="shared" ref="GCI51" si="2432">+(GCG51*$C51)+GCG51</f>
        <v>0</v>
      </c>
      <c r="GCJ51" s="363"/>
      <c r="GCK51" s="369">
        <f t="shared" ref="GCK51" si="2433">+(GCI51*$C51)+GCI51</f>
        <v>0</v>
      </c>
      <c r="GCL51" s="363"/>
      <c r="GCM51" s="369">
        <f t="shared" ref="GCM51" si="2434">+(GCK51*$C51)+GCK51</f>
        <v>0</v>
      </c>
      <c r="GCN51" s="363"/>
      <c r="GCO51" s="369">
        <f t="shared" ref="GCO51" si="2435">+(GCM51*$C51)+GCM51</f>
        <v>0</v>
      </c>
      <c r="GCP51" s="363"/>
      <c r="GCQ51" s="369">
        <f t="shared" ref="GCQ51" si="2436">+(GCO51*$C51)+GCO51</f>
        <v>0</v>
      </c>
      <c r="GCR51" s="363"/>
      <c r="GCS51" s="369">
        <f t="shared" ref="GCS51" si="2437">+(GCQ51*$C51)+GCQ51</f>
        <v>0</v>
      </c>
      <c r="GCT51" s="363"/>
      <c r="GCU51" s="369">
        <f t="shared" ref="GCU51" si="2438">+(GCS51*$C51)+GCS51</f>
        <v>0</v>
      </c>
      <c r="GCV51" s="363"/>
      <c r="GCW51" s="369">
        <f t="shared" ref="GCW51" si="2439">+(GCU51*$C51)+GCU51</f>
        <v>0</v>
      </c>
      <c r="GCX51" s="363"/>
      <c r="GCY51" s="369">
        <f t="shared" ref="GCY51" si="2440">+(GCW51*$C51)+GCW51</f>
        <v>0</v>
      </c>
      <c r="GCZ51" s="363"/>
      <c r="GDA51" s="369">
        <f t="shared" ref="GDA51" si="2441">+(GCY51*$C51)+GCY51</f>
        <v>0</v>
      </c>
      <c r="GDB51" s="363"/>
      <c r="GDC51" s="369">
        <f t="shared" ref="GDC51" si="2442">+(GDA51*$C51)+GDA51</f>
        <v>0</v>
      </c>
      <c r="GDD51" s="363"/>
      <c r="GDE51" s="369">
        <f t="shared" ref="GDE51" si="2443">+(GDC51*$C51)+GDC51</f>
        <v>0</v>
      </c>
      <c r="GDF51" s="363"/>
      <c r="GDG51" s="369">
        <f t="shared" ref="GDG51" si="2444">+(GDE51*$C51)+GDE51</f>
        <v>0</v>
      </c>
      <c r="GDH51" s="363"/>
      <c r="GDI51" s="369">
        <f t="shared" ref="GDI51" si="2445">+(GDG51*$C51)+GDG51</f>
        <v>0</v>
      </c>
      <c r="GDJ51" s="363"/>
      <c r="GDK51" s="369">
        <f t="shared" ref="GDK51" si="2446">+(GDI51*$C51)+GDI51</f>
        <v>0</v>
      </c>
      <c r="GDL51" s="363"/>
      <c r="GDM51" s="369">
        <f t="shared" ref="GDM51" si="2447">+(GDK51*$C51)+GDK51</f>
        <v>0</v>
      </c>
      <c r="GDN51" s="363"/>
      <c r="GDO51" s="369">
        <f t="shared" ref="GDO51" si="2448">+(GDM51*$C51)+GDM51</f>
        <v>0</v>
      </c>
      <c r="GDP51" s="363"/>
      <c r="GDQ51" s="369">
        <f t="shared" ref="GDQ51" si="2449">+(GDO51*$C51)+GDO51</f>
        <v>0</v>
      </c>
      <c r="GDR51" s="363"/>
      <c r="GDS51" s="369">
        <f t="shared" ref="GDS51" si="2450">+(GDQ51*$C51)+GDQ51</f>
        <v>0</v>
      </c>
      <c r="GDT51" s="363"/>
      <c r="GDU51" s="369">
        <f t="shared" ref="GDU51" si="2451">+(GDS51*$C51)+GDS51</f>
        <v>0</v>
      </c>
      <c r="GDV51" s="363"/>
      <c r="GDW51" s="369">
        <f t="shared" ref="GDW51" si="2452">+(GDU51*$C51)+GDU51</f>
        <v>0</v>
      </c>
      <c r="GDX51" s="363"/>
      <c r="GDY51" s="369">
        <f t="shared" ref="GDY51" si="2453">+(GDW51*$C51)+GDW51</f>
        <v>0</v>
      </c>
      <c r="GDZ51" s="363"/>
      <c r="GEA51" s="369">
        <f t="shared" ref="GEA51" si="2454">+(GDY51*$C51)+GDY51</f>
        <v>0</v>
      </c>
      <c r="GEB51" s="363"/>
      <c r="GEC51" s="369">
        <f t="shared" ref="GEC51" si="2455">+(GEA51*$C51)+GEA51</f>
        <v>0</v>
      </c>
      <c r="GED51" s="363"/>
      <c r="GEE51" s="369">
        <f t="shared" ref="GEE51" si="2456">+(GEC51*$C51)+GEC51</f>
        <v>0</v>
      </c>
      <c r="GEF51" s="363"/>
      <c r="GEG51" s="369">
        <f t="shared" ref="GEG51" si="2457">+(GEE51*$C51)+GEE51</f>
        <v>0</v>
      </c>
      <c r="GEH51" s="363"/>
      <c r="GEI51" s="369">
        <f t="shared" ref="GEI51" si="2458">+(GEG51*$C51)+GEG51</f>
        <v>0</v>
      </c>
      <c r="GEJ51" s="363"/>
      <c r="GEK51" s="369">
        <f t="shared" ref="GEK51" si="2459">+(GEI51*$C51)+GEI51</f>
        <v>0</v>
      </c>
      <c r="GEL51" s="363"/>
      <c r="GEM51" s="369">
        <f t="shared" ref="GEM51" si="2460">+(GEK51*$C51)+GEK51</f>
        <v>0</v>
      </c>
      <c r="GEN51" s="363"/>
      <c r="GEO51" s="369">
        <f t="shared" ref="GEO51" si="2461">+(GEM51*$C51)+GEM51</f>
        <v>0</v>
      </c>
      <c r="GEP51" s="363"/>
      <c r="GEQ51" s="369">
        <f t="shared" ref="GEQ51" si="2462">+(GEO51*$C51)+GEO51</f>
        <v>0</v>
      </c>
      <c r="GER51" s="363"/>
      <c r="GES51" s="369">
        <f t="shared" ref="GES51" si="2463">+(GEQ51*$C51)+GEQ51</f>
        <v>0</v>
      </c>
      <c r="GET51" s="363"/>
      <c r="GEU51" s="369">
        <f t="shared" ref="GEU51" si="2464">+(GES51*$C51)+GES51</f>
        <v>0</v>
      </c>
      <c r="GEV51" s="363"/>
      <c r="GEW51" s="369">
        <f t="shared" ref="GEW51" si="2465">+(GEU51*$C51)+GEU51</f>
        <v>0</v>
      </c>
      <c r="GEX51" s="363"/>
      <c r="GEY51" s="369">
        <f t="shared" ref="GEY51" si="2466">+(GEW51*$C51)+GEW51</f>
        <v>0</v>
      </c>
      <c r="GEZ51" s="363"/>
      <c r="GFA51" s="369">
        <f t="shared" ref="GFA51" si="2467">+(GEY51*$C51)+GEY51</f>
        <v>0</v>
      </c>
      <c r="GFB51" s="363"/>
      <c r="GFC51" s="369">
        <f t="shared" ref="GFC51" si="2468">+(GFA51*$C51)+GFA51</f>
        <v>0</v>
      </c>
      <c r="GFD51" s="363"/>
      <c r="GFE51" s="369">
        <f t="shared" ref="GFE51" si="2469">+(GFC51*$C51)+GFC51</f>
        <v>0</v>
      </c>
      <c r="GFF51" s="363"/>
      <c r="GFG51" s="369">
        <f t="shared" ref="GFG51" si="2470">+(GFE51*$C51)+GFE51</f>
        <v>0</v>
      </c>
      <c r="GFH51" s="363"/>
      <c r="GFI51" s="369">
        <f t="shared" ref="GFI51" si="2471">+(GFG51*$C51)+GFG51</f>
        <v>0</v>
      </c>
      <c r="GFJ51" s="363"/>
      <c r="GFK51" s="369">
        <f t="shared" ref="GFK51" si="2472">+(GFI51*$C51)+GFI51</f>
        <v>0</v>
      </c>
      <c r="GFL51" s="363"/>
      <c r="GFM51" s="369">
        <f t="shared" ref="GFM51" si="2473">+(GFK51*$C51)+GFK51</f>
        <v>0</v>
      </c>
      <c r="GFN51" s="363"/>
      <c r="GFO51" s="369">
        <f t="shared" ref="GFO51" si="2474">+(GFM51*$C51)+GFM51</f>
        <v>0</v>
      </c>
      <c r="GFP51" s="363"/>
      <c r="GFQ51" s="369">
        <f t="shared" ref="GFQ51" si="2475">+(GFO51*$C51)+GFO51</f>
        <v>0</v>
      </c>
      <c r="GFR51" s="363"/>
      <c r="GFS51" s="369">
        <f t="shared" ref="GFS51" si="2476">+(GFQ51*$C51)+GFQ51</f>
        <v>0</v>
      </c>
      <c r="GFT51" s="363"/>
      <c r="GFU51" s="369">
        <f t="shared" ref="GFU51" si="2477">+(GFS51*$C51)+GFS51</f>
        <v>0</v>
      </c>
      <c r="GFV51" s="363"/>
      <c r="GFW51" s="369">
        <f t="shared" ref="GFW51" si="2478">+(GFU51*$C51)+GFU51</f>
        <v>0</v>
      </c>
      <c r="GFX51" s="363"/>
      <c r="GFY51" s="369">
        <f t="shared" ref="GFY51" si="2479">+(GFW51*$C51)+GFW51</f>
        <v>0</v>
      </c>
      <c r="GFZ51" s="363"/>
      <c r="GGA51" s="369">
        <f t="shared" ref="GGA51" si="2480">+(GFY51*$C51)+GFY51</f>
        <v>0</v>
      </c>
      <c r="GGB51" s="363"/>
      <c r="GGC51" s="369">
        <f t="shared" ref="GGC51" si="2481">+(GGA51*$C51)+GGA51</f>
        <v>0</v>
      </c>
      <c r="GGD51" s="363"/>
      <c r="GGE51" s="369">
        <f t="shared" ref="GGE51" si="2482">+(GGC51*$C51)+GGC51</f>
        <v>0</v>
      </c>
      <c r="GGF51" s="363"/>
      <c r="GGG51" s="369">
        <f t="shared" ref="GGG51" si="2483">+(GGE51*$C51)+GGE51</f>
        <v>0</v>
      </c>
      <c r="GGH51" s="363"/>
      <c r="GGI51" s="369">
        <f t="shared" ref="GGI51" si="2484">+(GGG51*$C51)+GGG51</f>
        <v>0</v>
      </c>
      <c r="GGJ51" s="363"/>
      <c r="GGK51" s="369">
        <f t="shared" ref="GGK51" si="2485">+(GGI51*$C51)+GGI51</f>
        <v>0</v>
      </c>
      <c r="GGL51" s="363"/>
      <c r="GGM51" s="369">
        <f t="shared" ref="GGM51" si="2486">+(GGK51*$C51)+GGK51</f>
        <v>0</v>
      </c>
      <c r="GGN51" s="363"/>
      <c r="GGO51" s="369">
        <f t="shared" ref="GGO51" si="2487">+(GGM51*$C51)+GGM51</f>
        <v>0</v>
      </c>
      <c r="GGP51" s="363"/>
      <c r="GGQ51" s="369">
        <f t="shared" ref="GGQ51" si="2488">+(GGO51*$C51)+GGO51</f>
        <v>0</v>
      </c>
      <c r="GGR51" s="363"/>
      <c r="GGS51" s="369">
        <f t="shared" ref="GGS51" si="2489">+(GGQ51*$C51)+GGQ51</f>
        <v>0</v>
      </c>
      <c r="GGT51" s="363"/>
      <c r="GGU51" s="369">
        <f t="shared" ref="GGU51" si="2490">+(GGS51*$C51)+GGS51</f>
        <v>0</v>
      </c>
      <c r="GGV51" s="363"/>
      <c r="GGW51" s="369">
        <f t="shared" ref="GGW51" si="2491">+(GGU51*$C51)+GGU51</f>
        <v>0</v>
      </c>
      <c r="GGX51" s="363"/>
      <c r="GGY51" s="369">
        <f t="shared" ref="GGY51" si="2492">+(GGW51*$C51)+GGW51</f>
        <v>0</v>
      </c>
      <c r="GGZ51" s="363"/>
      <c r="GHA51" s="369">
        <f t="shared" ref="GHA51" si="2493">+(GGY51*$C51)+GGY51</f>
        <v>0</v>
      </c>
      <c r="GHB51" s="363"/>
      <c r="GHC51" s="369">
        <f t="shared" ref="GHC51" si="2494">+(GHA51*$C51)+GHA51</f>
        <v>0</v>
      </c>
      <c r="GHD51" s="363"/>
      <c r="GHE51" s="369">
        <f t="shared" ref="GHE51" si="2495">+(GHC51*$C51)+GHC51</f>
        <v>0</v>
      </c>
      <c r="GHF51" s="363"/>
      <c r="GHG51" s="369">
        <f t="shared" ref="GHG51" si="2496">+(GHE51*$C51)+GHE51</f>
        <v>0</v>
      </c>
      <c r="GHH51" s="363"/>
      <c r="GHI51" s="369">
        <f t="shared" ref="GHI51" si="2497">+(GHG51*$C51)+GHG51</f>
        <v>0</v>
      </c>
      <c r="GHJ51" s="363"/>
      <c r="GHK51" s="369">
        <f t="shared" ref="GHK51" si="2498">+(GHI51*$C51)+GHI51</f>
        <v>0</v>
      </c>
      <c r="GHL51" s="363"/>
      <c r="GHM51" s="369">
        <f t="shared" ref="GHM51" si="2499">+(GHK51*$C51)+GHK51</f>
        <v>0</v>
      </c>
      <c r="GHN51" s="363"/>
      <c r="GHO51" s="369">
        <f t="shared" ref="GHO51" si="2500">+(GHM51*$C51)+GHM51</f>
        <v>0</v>
      </c>
      <c r="GHP51" s="363"/>
      <c r="GHQ51" s="369">
        <f t="shared" ref="GHQ51" si="2501">+(GHO51*$C51)+GHO51</f>
        <v>0</v>
      </c>
      <c r="GHR51" s="363"/>
      <c r="GHS51" s="369">
        <f t="shared" ref="GHS51" si="2502">+(GHQ51*$C51)+GHQ51</f>
        <v>0</v>
      </c>
      <c r="GHT51" s="363"/>
      <c r="GHU51" s="369">
        <f t="shared" ref="GHU51" si="2503">+(GHS51*$C51)+GHS51</f>
        <v>0</v>
      </c>
      <c r="GHV51" s="363"/>
      <c r="GHW51" s="369">
        <f t="shared" ref="GHW51" si="2504">+(GHU51*$C51)+GHU51</f>
        <v>0</v>
      </c>
      <c r="GHX51" s="363"/>
      <c r="GHY51" s="369">
        <f t="shared" ref="GHY51" si="2505">+(GHW51*$C51)+GHW51</f>
        <v>0</v>
      </c>
      <c r="GHZ51" s="363"/>
      <c r="GIA51" s="369">
        <f t="shared" ref="GIA51" si="2506">+(GHY51*$C51)+GHY51</f>
        <v>0</v>
      </c>
      <c r="GIB51" s="363"/>
      <c r="GIC51" s="369">
        <f t="shared" ref="GIC51" si="2507">+(GIA51*$C51)+GIA51</f>
        <v>0</v>
      </c>
      <c r="GID51" s="363"/>
      <c r="GIE51" s="369">
        <f t="shared" ref="GIE51" si="2508">+(GIC51*$C51)+GIC51</f>
        <v>0</v>
      </c>
      <c r="GIF51" s="363"/>
      <c r="GIG51" s="369">
        <f t="shared" ref="GIG51" si="2509">+(GIE51*$C51)+GIE51</f>
        <v>0</v>
      </c>
      <c r="GIH51" s="363"/>
      <c r="GII51" s="369">
        <f t="shared" ref="GII51" si="2510">+(GIG51*$C51)+GIG51</f>
        <v>0</v>
      </c>
      <c r="GIJ51" s="363"/>
      <c r="GIK51" s="369">
        <f t="shared" ref="GIK51" si="2511">+(GII51*$C51)+GII51</f>
        <v>0</v>
      </c>
      <c r="GIL51" s="363"/>
      <c r="GIM51" s="369">
        <f t="shared" ref="GIM51" si="2512">+(GIK51*$C51)+GIK51</f>
        <v>0</v>
      </c>
      <c r="GIN51" s="363"/>
      <c r="GIO51" s="369">
        <f t="shared" ref="GIO51" si="2513">+(GIM51*$C51)+GIM51</f>
        <v>0</v>
      </c>
      <c r="GIP51" s="363"/>
      <c r="GIQ51" s="369">
        <f t="shared" ref="GIQ51" si="2514">+(GIO51*$C51)+GIO51</f>
        <v>0</v>
      </c>
      <c r="GIR51" s="363"/>
      <c r="GIS51" s="369">
        <f t="shared" ref="GIS51" si="2515">+(GIQ51*$C51)+GIQ51</f>
        <v>0</v>
      </c>
      <c r="GIT51" s="363"/>
      <c r="GIU51" s="369">
        <f t="shared" ref="GIU51" si="2516">+(GIS51*$C51)+GIS51</f>
        <v>0</v>
      </c>
      <c r="GIV51" s="363"/>
      <c r="GIW51" s="369">
        <f t="shared" ref="GIW51" si="2517">+(GIU51*$C51)+GIU51</f>
        <v>0</v>
      </c>
      <c r="GIX51" s="363"/>
      <c r="GIY51" s="369">
        <f t="shared" ref="GIY51" si="2518">+(GIW51*$C51)+GIW51</f>
        <v>0</v>
      </c>
      <c r="GIZ51" s="363"/>
      <c r="GJA51" s="369">
        <f t="shared" ref="GJA51" si="2519">+(GIY51*$C51)+GIY51</f>
        <v>0</v>
      </c>
      <c r="GJB51" s="363"/>
      <c r="GJC51" s="369">
        <f t="shared" ref="GJC51" si="2520">+(GJA51*$C51)+GJA51</f>
        <v>0</v>
      </c>
      <c r="GJD51" s="363"/>
      <c r="GJE51" s="369">
        <f t="shared" ref="GJE51" si="2521">+(GJC51*$C51)+GJC51</f>
        <v>0</v>
      </c>
      <c r="GJF51" s="363"/>
      <c r="GJG51" s="369">
        <f t="shared" ref="GJG51" si="2522">+(GJE51*$C51)+GJE51</f>
        <v>0</v>
      </c>
      <c r="GJH51" s="363"/>
      <c r="GJI51" s="369">
        <f t="shared" ref="GJI51" si="2523">+(GJG51*$C51)+GJG51</f>
        <v>0</v>
      </c>
      <c r="GJJ51" s="363"/>
      <c r="GJK51" s="369">
        <f t="shared" ref="GJK51" si="2524">+(GJI51*$C51)+GJI51</f>
        <v>0</v>
      </c>
      <c r="GJL51" s="363"/>
      <c r="GJM51" s="369">
        <f t="shared" ref="GJM51" si="2525">+(GJK51*$C51)+GJK51</f>
        <v>0</v>
      </c>
      <c r="GJN51" s="363"/>
      <c r="GJO51" s="369">
        <f t="shared" ref="GJO51" si="2526">+(GJM51*$C51)+GJM51</f>
        <v>0</v>
      </c>
      <c r="GJP51" s="363"/>
      <c r="GJQ51" s="369">
        <f t="shared" ref="GJQ51" si="2527">+(GJO51*$C51)+GJO51</f>
        <v>0</v>
      </c>
      <c r="GJR51" s="363"/>
      <c r="GJS51" s="369">
        <f t="shared" ref="GJS51" si="2528">+(GJQ51*$C51)+GJQ51</f>
        <v>0</v>
      </c>
      <c r="GJT51" s="363"/>
      <c r="GJU51" s="369">
        <f t="shared" ref="GJU51" si="2529">+(GJS51*$C51)+GJS51</f>
        <v>0</v>
      </c>
      <c r="GJV51" s="363"/>
      <c r="GJW51" s="369">
        <f t="shared" ref="GJW51" si="2530">+(GJU51*$C51)+GJU51</f>
        <v>0</v>
      </c>
      <c r="GJX51" s="363"/>
      <c r="GJY51" s="369">
        <f t="shared" ref="GJY51" si="2531">+(GJW51*$C51)+GJW51</f>
        <v>0</v>
      </c>
      <c r="GJZ51" s="363"/>
      <c r="GKA51" s="369">
        <f t="shared" ref="GKA51" si="2532">+(GJY51*$C51)+GJY51</f>
        <v>0</v>
      </c>
      <c r="GKB51" s="363"/>
      <c r="GKC51" s="369">
        <f t="shared" ref="GKC51" si="2533">+(GKA51*$C51)+GKA51</f>
        <v>0</v>
      </c>
      <c r="GKD51" s="363"/>
      <c r="GKE51" s="369">
        <f t="shared" ref="GKE51" si="2534">+(GKC51*$C51)+GKC51</f>
        <v>0</v>
      </c>
      <c r="GKF51" s="363"/>
      <c r="GKG51" s="369">
        <f t="shared" ref="GKG51" si="2535">+(GKE51*$C51)+GKE51</f>
        <v>0</v>
      </c>
      <c r="GKH51" s="363"/>
      <c r="GKI51" s="369">
        <f t="shared" ref="GKI51" si="2536">+(GKG51*$C51)+GKG51</f>
        <v>0</v>
      </c>
      <c r="GKJ51" s="363"/>
      <c r="GKK51" s="369">
        <f t="shared" ref="GKK51" si="2537">+(GKI51*$C51)+GKI51</f>
        <v>0</v>
      </c>
      <c r="GKL51" s="363"/>
      <c r="GKM51" s="369">
        <f t="shared" ref="GKM51" si="2538">+(GKK51*$C51)+GKK51</f>
        <v>0</v>
      </c>
      <c r="GKN51" s="363"/>
      <c r="GKO51" s="369">
        <f t="shared" ref="GKO51" si="2539">+(GKM51*$C51)+GKM51</f>
        <v>0</v>
      </c>
      <c r="GKP51" s="363"/>
      <c r="GKQ51" s="369">
        <f t="shared" ref="GKQ51" si="2540">+(GKO51*$C51)+GKO51</f>
        <v>0</v>
      </c>
      <c r="GKR51" s="363"/>
      <c r="GKS51" s="369">
        <f t="shared" ref="GKS51" si="2541">+(GKQ51*$C51)+GKQ51</f>
        <v>0</v>
      </c>
      <c r="GKT51" s="363"/>
      <c r="GKU51" s="369">
        <f t="shared" ref="GKU51" si="2542">+(GKS51*$C51)+GKS51</f>
        <v>0</v>
      </c>
      <c r="GKV51" s="363"/>
      <c r="GKW51" s="369">
        <f t="shared" ref="GKW51" si="2543">+(GKU51*$C51)+GKU51</f>
        <v>0</v>
      </c>
      <c r="GKX51" s="363"/>
      <c r="GKY51" s="369">
        <f t="shared" ref="GKY51" si="2544">+(GKW51*$C51)+GKW51</f>
        <v>0</v>
      </c>
      <c r="GKZ51" s="363"/>
      <c r="GLA51" s="369">
        <f t="shared" ref="GLA51" si="2545">+(GKY51*$C51)+GKY51</f>
        <v>0</v>
      </c>
      <c r="GLB51" s="363"/>
      <c r="GLC51" s="369">
        <f t="shared" ref="GLC51" si="2546">+(GLA51*$C51)+GLA51</f>
        <v>0</v>
      </c>
      <c r="GLD51" s="363"/>
      <c r="GLE51" s="369">
        <f t="shared" ref="GLE51" si="2547">+(GLC51*$C51)+GLC51</f>
        <v>0</v>
      </c>
      <c r="GLF51" s="363"/>
      <c r="GLG51" s="369">
        <f t="shared" ref="GLG51" si="2548">+(GLE51*$C51)+GLE51</f>
        <v>0</v>
      </c>
      <c r="GLH51" s="363"/>
      <c r="GLI51" s="369">
        <f t="shared" ref="GLI51" si="2549">+(GLG51*$C51)+GLG51</f>
        <v>0</v>
      </c>
      <c r="GLJ51" s="363"/>
      <c r="GLK51" s="369">
        <f t="shared" ref="GLK51" si="2550">+(GLI51*$C51)+GLI51</f>
        <v>0</v>
      </c>
      <c r="GLL51" s="363"/>
      <c r="GLM51" s="369">
        <f t="shared" ref="GLM51" si="2551">+(GLK51*$C51)+GLK51</f>
        <v>0</v>
      </c>
      <c r="GLN51" s="363"/>
      <c r="GLO51" s="369">
        <f t="shared" ref="GLO51" si="2552">+(GLM51*$C51)+GLM51</f>
        <v>0</v>
      </c>
      <c r="GLP51" s="363"/>
      <c r="GLQ51" s="369">
        <f t="shared" ref="GLQ51" si="2553">+(GLO51*$C51)+GLO51</f>
        <v>0</v>
      </c>
      <c r="GLR51" s="363"/>
      <c r="GLS51" s="369">
        <f t="shared" ref="GLS51" si="2554">+(GLQ51*$C51)+GLQ51</f>
        <v>0</v>
      </c>
      <c r="GLT51" s="363"/>
      <c r="GLU51" s="369">
        <f t="shared" ref="GLU51" si="2555">+(GLS51*$C51)+GLS51</f>
        <v>0</v>
      </c>
      <c r="GLV51" s="363"/>
      <c r="GLW51" s="369">
        <f t="shared" ref="GLW51" si="2556">+(GLU51*$C51)+GLU51</f>
        <v>0</v>
      </c>
      <c r="GLX51" s="363"/>
      <c r="GLY51" s="369">
        <f t="shared" ref="GLY51" si="2557">+(GLW51*$C51)+GLW51</f>
        <v>0</v>
      </c>
      <c r="GLZ51" s="363"/>
      <c r="GMA51" s="369">
        <f t="shared" ref="GMA51" si="2558">+(GLY51*$C51)+GLY51</f>
        <v>0</v>
      </c>
      <c r="GMB51" s="363"/>
      <c r="GMC51" s="369">
        <f t="shared" ref="GMC51" si="2559">+(GMA51*$C51)+GMA51</f>
        <v>0</v>
      </c>
      <c r="GMD51" s="363"/>
      <c r="GME51" s="369">
        <f t="shared" ref="GME51" si="2560">+(GMC51*$C51)+GMC51</f>
        <v>0</v>
      </c>
      <c r="GMF51" s="363"/>
      <c r="GMG51" s="369">
        <f t="shared" ref="GMG51" si="2561">+(GME51*$C51)+GME51</f>
        <v>0</v>
      </c>
      <c r="GMH51" s="363"/>
      <c r="GMI51" s="369">
        <f t="shared" ref="GMI51" si="2562">+(GMG51*$C51)+GMG51</f>
        <v>0</v>
      </c>
      <c r="GMJ51" s="363"/>
      <c r="GMK51" s="369">
        <f t="shared" ref="GMK51" si="2563">+(GMI51*$C51)+GMI51</f>
        <v>0</v>
      </c>
      <c r="GML51" s="363"/>
      <c r="GMM51" s="369">
        <f t="shared" ref="GMM51" si="2564">+(GMK51*$C51)+GMK51</f>
        <v>0</v>
      </c>
      <c r="GMN51" s="363"/>
      <c r="GMO51" s="369">
        <f t="shared" ref="GMO51" si="2565">+(GMM51*$C51)+GMM51</f>
        <v>0</v>
      </c>
      <c r="GMP51" s="363"/>
      <c r="GMQ51" s="369">
        <f t="shared" ref="GMQ51" si="2566">+(GMO51*$C51)+GMO51</f>
        <v>0</v>
      </c>
      <c r="GMR51" s="363"/>
      <c r="GMS51" s="369">
        <f t="shared" ref="GMS51" si="2567">+(GMQ51*$C51)+GMQ51</f>
        <v>0</v>
      </c>
      <c r="GMT51" s="363"/>
      <c r="GMU51" s="369">
        <f t="shared" ref="GMU51" si="2568">+(GMS51*$C51)+GMS51</f>
        <v>0</v>
      </c>
      <c r="GMV51" s="363"/>
      <c r="GMW51" s="369">
        <f t="shared" ref="GMW51" si="2569">+(GMU51*$C51)+GMU51</f>
        <v>0</v>
      </c>
      <c r="GMX51" s="363"/>
      <c r="GMY51" s="369">
        <f t="shared" ref="GMY51" si="2570">+(GMW51*$C51)+GMW51</f>
        <v>0</v>
      </c>
      <c r="GMZ51" s="363"/>
      <c r="GNA51" s="369">
        <f t="shared" ref="GNA51" si="2571">+(GMY51*$C51)+GMY51</f>
        <v>0</v>
      </c>
      <c r="GNB51" s="363"/>
      <c r="GNC51" s="369">
        <f t="shared" ref="GNC51" si="2572">+(GNA51*$C51)+GNA51</f>
        <v>0</v>
      </c>
      <c r="GND51" s="363"/>
      <c r="GNE51" s="369">
        <f t="shared" ref="GNE51" si="2573">+(GNC51*$C51)+GNC51</f>
        <v>0</v>
      </c>
      <c r="GNF51" s="363"/>
      <c r="GNG51" s="369">
        <f t="shared" ref="GNG51" si="2574">+(GNE51*$C51)+GNE51</f>
        <v>0</v>
      </c>
      <c r="GNH51" s="363"/>
      <c r="GNI51" s="369">
        <f t="shared" ref="GNI51" si="2575">+(GNG51*$C51)+GNG51</f>
        <v>0</v>
      </c>
      <c r="GNJ51" s="363"/>
      <c r="GNK51" s="369">
        <f t="shared" ref="GNK51" si="2576">+(GNI51*$C51)+GNI51</f>
        <v>0</v>
      </c>
      <c r="GNL51" s="363"/>
      <c r="GNM51" s="369">
        <f t="shared" ref="GNM51" si="2577">+(GNK51*$C51)+GNK51</f>
        <v>0</v>
      </c>
      <c r="GNN51" s="363"/>
      <c r="GNO51" s="369">
        <f t="shared" ref="GNO51" si="2578">+(GNM51*$C51)+GNM51</f>
        <v>0</v>
      </c>
      <c r="GNP51" s="363"/>
      <c r="GNQ51" s="369">
        <f t="shared" ref="GNQ51" si="2579">+(GNO51*$C51)+GNO51</f>
        <v>0</v>
      </c>
      <c r="GNR51" s="363"/>
      <c r="GNS51" s="369">
        <f t="shared" ref="GNS51" si="2580">+(GNQ51*$C51)+GNQ51</f>
        <v>0</v>
      </c>
      <c r="GNT51" s="363"/>
      <c r="GNU51" s="369">
        <f t="shared" ref="GNU51" si="2581">+(GNS51*$C51)+GNS51</f>
        <v>0</v>
      </c>
      <c r="GNV51" s="363"/>
      <c r="GNW51" s="369">
        <f t="shared" ref="GNW51" si="2582">+(GNU51*$C51)+GNU51</f>
        <v>0</v>
      </c>
      <c r="GNX51" s="363"/>
      <c r="GNY51" s="369">
        <f t="shared" ref="GNY51" si="2583">+(GNW51*$C51)+GNW51</f>
        <v>0</v>
      </c>
      <c r="GNZ51" s="363"/>
      <c r="GOA51" s="369">
        <f t="shared" ref="GOA51" si="2584">+(GNY51*$C51)+GNY51</f>
        <v>0</v>
      </c>
      <c r="GOB51" s="363"/>
      <c r="GOC51" s="369">
        <f t="shared" ref="GOC51" si="2585">+(GOA51*$C51)+GOA51</f>
        <v>0</v>
      </c>
      <c r="GOD51" s="363"/>
      <c r="GOE51" s="369">
        <f t="shared" ref="GOE51" si="2586">+(GOC51*$C51)+GOC51</f>
        <v>0</v>
      </c>
      <c r="GOF51" s="363"/>
      <c r="GOG51" s="369">
        <f t="shared" ref="GOG51" si="2587">+(GOE51*$C51)+GOE51</f>
        <v>0</v>
      </c>
      <c r="GOH51" s="363"/>
      <c r="GOI51" s="369">
        <f t="shared" ref="GOI51" si="2588">+(GOG51*$C51)+GOG51</f>
        <v>0</v>
      </c>
      <c r="GOJ51" s="363"/>
      <c r="GOK51" s="369">
        <f t="shared" ref="GOK51" si="2589">+(GOI51*$C51)+GOI51</f>
        <v>0</v>
      </c>
      <c r="GOL51" s="363"/>
      <c r="GOM51" s="369">
        <f t="shared" ref="GOM51" si="2590">+(GOK51*$C51)+GOK51</f>
        <v>0</v>
      </c>
      <c r="GON51" s="363"/>
      <c r="GOO51" s="369">
        <f t="shared" ref="GOO51" si="2591">+(GOM51*$C51)+GOM51</f>
        <v>0</v>
      </c>
      <c r="GOP51" s="363"/>
      <c r="GOQ51" s="369">
        <f t="shared" ref="GOQ51" si="2592">+(GOO51*$C51)+GOO51</f>
        <v>0</v>
      </c>
      <c r="GOR51" s="363"/>
      <c r="GOS51" s="369">
        <f t="shared" ref="GOS51" si="2593">+(GOQ51*$C51)+GOQ51</f>
        <v>0</v>
      </c>
      <c r="GOT51" s="363"/>
      <c r="GOU51" s="369">
        <f t="shared" ref="GOU51" si="2594">+(GOS51*$C51)+GOS51</f>
        <v>0</v>
      </c>
      <c r="GOV51" s="363"/>
      <c r="GOW51" s="369">
        <f t="shared" ref="GOW51" si="2595">+(GOU51*$C51)+GOU51</f>
        <v>0</v>
      </c>
      <c r="GOX51" s="363"/>
      <c r="GOY51" s="369">
        <f t="shared" ref="GOY51" si="2596">+(GOW51*$C51)+GOW51</f>
        <v>0</v>
      </c>
      <c r="GOZ51" s="363"/>
      <c r="GPA51" s="369">
        <f t="shared" ref="GPA51" si="2597">+(GOY51*$C51)+GOY51</f>
        <v>0</v>
      </c>
      <c r="GPB51" s="363"/>
      <c r="GPC51" s="369">
        <f t="shared" ref="GPC51" si="2598">+(GPA51*$C51)+GPA51</f>
        <v>0</v>
      </c>
      <c r="GPD51" s="363"/>
      <c r="GPE51" s="369">
        <f t="shared" ref="GPE51" si="2599">+(GPC51*$C51)+GPC51</f>
        <v>0</v>
      </c>
      <c r="GPF51" s="363"/>
      <c r="GPG51" s="369">
        <f t="shared" ref="GPG51" si="2600">+(GPE51*$C51)+GPE51</f>
        <v>0</v>
      </c>
      <c r="GPH51" s="363"/>
      <c r="GPI51" s="369">
        <f t="shared" ref="GPI51" si="2601">+(GPG51*$C51)+GPG51</f>
        <v>0</v>
      </c>
      <c r="GPJ51" s="363"/>
      <c r="GPK51" s="369">
        <f t="shared" ref="GPK51" si="2602">+(GPI51*$C51)+GPI51</f>
        <v>0</v>
      </c>
      <c r="GPL51" s="363"/>
      <c r="GPM51" s="369">
        <f t="shared" ref="GPM51" si="2603">+(GPK51*$C51)+GPK51</f>
        <v>0</v>
      </c>
      <c r="GPN51" s="363"/>
      <c r="GPO51" s="369">
        <f t="shared" ref="GPO51" si="2604">+(GPM51*$C51)+GPM51</f>
        <v>0</v>
      </c>
      <c r="GPP51" s="363"/>
      <c r="GPQ51" s="369">
        <f t="shared" ref="GPQ51" si="2605">+(GPO51*$C51)+GPO51</f>
        <v>0</v>
      </c>
      <c r="GPR51" s="363"/>
      <c r="GPS51" s="369">
        <f t="shared" ref="GPS51" si="2606">+(GPQ51*$C51)+GPQ51</f>
        <v>0</v>
      </c>
      <c r="GPT51" s="363"/>
      <c r="GPU51" s="369">
        <f t="shared" ref="GPU51" si="2607">+(GPS51*$C51)+GPS51</f>
        <v>0</v>
      </c>
      <c r="GPV51" s="363"/>
      <c r="GPW51" s="369">
        <f t="shared" ref="GPW51" si="2608">+(GPU51*$C51)+GPU51</f>
        <v>0</v>
      </c>
      <c r="GPX51" s="363"/>
      <c r="GPY51" s="369">
        <f t="shared" ref="GPY51" si="2609">+(GPW51*$C51)+GPW51</f>
        <v>0</v>
      </c>
      <c r="GPZ51" s="363"/>
      <c r="GQA51" s="369">
        <f t="shared" ref="GQA51" si="2610">+(GPY51*$C51)+GPY51</f>
        <v>0</v>
      </c>
      <c r="GQB51" s="363"/>
      <c r="GQC51" s="369">
        <f t="shared" ref="GQC51" si="2611">+(GQA51*$C51)+GQA51</f>
        <v>0</v>
      </c>
      <c r="GQD51" s="363"/>
      <c r="GQE51" s="369">
        <f t="shared" ref="GQE51" si="2612">+(GQC51*$C51)+GQC51</f>
        <v>0</v>
      </c>
      <c r="GQF51" s="363"/>
      <c r="GQG51" s="369">
        <f t="shared" ref="GQG51" si="2613">+(GQE51*$C51)+GQE51</f>
        <v>0</v>
      </c>
      <c r="GQH51" s="363"/>
      <c r="GQI51" s="369">
        <f t="shared" ref="GQI51" si="2614">+(GQG51*$C51)+GQG51</f>
        <v>0</v>
      </c>
      <c r="GQJ51" s="363"/>
      <c r="GQK51" s="369">
        <f t="shared" ref="GQK51" si="2615">+(GQI51*$C51)+GQI51</f>
        <v>0</v>
      </c>
      <c r="GQL51" s="363"/>
      <c r="GQM51" s="369">
        <f t="shared" ref="GQM51" si="2616">+(GQK51*$C51)+GQK51</f>
        <v>0</v>
      </c>
      <c r="GQN51" s="363"/>
      <c r="GQO51" s="369">
        <f t="shared" ref="GQO51" si="2617">+(GQM51*$C51)+GQM51</f>
        <v>0</v>
      </c>
      <c r="GQP51" s="363"/>
      <c r="GQQ51" s="369">
        <f t="shared" ref="GQQ51" si="2618">+(GQO51*$C51)+GQO51</f>
        <v>0</v>
      </c>
      <c r="GQR51" s="363"/>
      <c r="GQS51" s="369">
        <f t="shared" ref="GQS51" si="2619">+(GQQ51*$C51)+GQQ51</f>
        <v>0</v>
      </c>
      <c r="GQT51" s="363"/>
      <c r="GQU51" s="369">
        <f t="shared" ref="GQU51" si="2620">+(GQS51*$C51)+GQS51</f>
        <v>0</v>
      </c>
      <c r="GQV51" s="363"/>
      <c r="GQW51" s="369">
        <f t="shared" ref="GQW51" si="2621">+(GQU51*$C51)+GQU51</f>
        <v>0</v>
      </c>
      <c r="GQX51" s="363"/>
      <c r="GQY51" s="369">
        <f t="shared" ref="GQY51" si="2622">+(GQW51*$C51)+GQW51</f>
        <v>0</v>
      </c>
      <c r="GQZ51" s="363"/>
      <c r="GRA51" s="369">
        <f t="shared" ref="GRA51" si="2623">+(GQY51*$C51)+GQY51</f>
        <v>0</v>
      </c>
      <c r="GRB51" s="363"/>
      <c r="GRC51" s="369">
        <f t="shared" ref="GRC51" si="2624">+(GRA51*$C51)+GRA51</f>
        <v>0</v>
      </c>
      <c r="GRD51" s="363"/>
      <c r="GRE51" s="369">
        <f t="shared" ref="GRE51" si="2625">+(GRC51*$C51)+GRC51</f>
        <v>0</v>
      </c>
      <c r="GRF51" s="363"/>
      <c r="GRG51" s="369">
        <f t="shared" ref="GRG51" si="2626">+(GRE51*$C51)+GRE51</f>
        <v>0</v>
      </c>
      <c r="GRH51" s="363"/>
      <c r="GRI51" s="369">
        <f t="shared" ref="GRI51" si="2627">+(GRG51*$C51)+GRG51</f>
        <v>0</v>
      </c>
      <c r="GRJ51" s="363"/>
      <c r="GRK51" s="369">
        <f t="shared" ref="GRK51" si="2628">+(GRI51*$C51)+GRI51</f>
        <v>0</v>
      </c>
      <c r="GRL51" s="363"/>
      <c r="GRM51" s="369">
        <f t="shared" ref="GRM51" si="2629">+(GRK51*$C51)+GRK51</f>
        <v>0</v>
      </c>
      <c r="GRN51" s="363"/>
      <c r="GRO51" s="369">
        <f t="shared" ref="GRO51" si="2630">+(GRM51*$C51)+GRM51</f>
        <v>0</v>
      </c>
      <c r="GRP51" s="363"/>
      <c r="GRQ51" s="369">
        <f t="shared" ref="GRQ51" si="2631">+(GRO51*$C51)+GRO51</f>
        <v>0</v>
      </c>
      <c r="GRR51" s="363"/>
      <c r="GRS51" s="369">
        <f t="shared" ref="GRS51" si="2632">+(GRQ51*$C51)+GRQ51</f>
        <v>0</v>
      </c>
      <c r="GRT51" s="363"/>
      <c r="GRU51" s="369">
        <f t="shared" ref="GRU51" si="2633">+(GRS51*$C51)+GRS51</f>
        <v>0</v>
      </c>
      <c r="GRV51" s="363"/>
      <c r="GRW51" s="369">
        <f t="shared" ref="GRW51" si="2634">+(GRU51*$C51)+GRU51</f>
        <v>0</v>
      </c>
      <c r="GRX51" s="363"/>
      <c r="GRY51" s="369">
        <f t="shared" ref="GRY51" si="2635">+(GRW51*$C51)+GRW51</f>
        <v>0</v>
      </c>
      <c r="GRZ51" s="363"/>
      <c r="GSA51" s="369">
        <f t="shared" ref="GSA51" si="2636">+(GRY51*$C51)+GRY51</f>
        <v>0</v>
      </c>
      <c r="GSB51" s="363"/>
      <c r="GSC51" s="369">
        <f t="shared" ref="GSC51" si="2637">+(GSA51*$C51)+GSA51</f>
        <v>0</v>
      </c>
      <c r="GSD51" s="363"/>
      <c r="GSE51" s="369">
        <f t="shared" ref="GSE51" si="2638">+(GSC51*$C51)+GSC51</f>
        <v>0</v>
      </c>
      <c r="GSF51" s="363"/>
      <c r="GSG51" s="369">
        <f t="shared" ref="GSG51" si="2639">+(GSE51*$C51)+GSE51</f>
        <v>0</v>
      </c>
      <c r="GSH51" s="363"/>
      <c r="GSI51" s="369">
        <f t="shared" ref="GSI51" si="2640">+(GSG51*$C51)+GSG51</f>
        <v>0</v>
      </c>
      <c r="GSJ51" s="363"/>
      <c r="GSK51" s="369">
        <f t="shared" ref="GSK51" si="2641">+(GSI51*$C51)+GSI51</f>
        <v>0</v>
      </c>
      <c r="GSL51" s="363"/>
      <c r="GSM51" s="369">
        <f t="shared" ref="GSM51" si="2642">+(GSK51*$C51)+GSK51</f>
        <v>0</v>
      </c>
      <c r="GSN51" s="363"/>
      <c r="GSO51" s="369">
        <f t="shared" ref="GSO51" si="2643">+(GSM51*$C51)+GSM51</f>
        <v>0</v>
      </c>
      <c r="GSP51" s="363"/>
      <c r="GSQ51" s="369">
        <f t="shared" ref="GSQ51" si="2644">+(GSO51*$C51)+GSO51</f>
        <v>0</v>
      </c>
      <c r="GSR51" s="363"/>
      <c r="GSS51" s="369">
        <f t="shared" ref="GSS51" si="2645">+(GSQ51*$C51)+GSQ51</f>
        <v>0</v>
      </c>
      <c r="GST51" s="363"/>
      <c r="GSU51" s="369">
        <f t="shared" ref="GSU51" si="2646">+(GSS51*$C51)+GSS51</f>
        <v>0</v>
      </c>
      <c r="GSV51" s="363"/>
      <c r="GSW51" s="369">
        <f t="shared" ref="GSW51" si="2647">+(GSU51*$C51)+GSU51</f>
        <v>0</v>
      </c>
      <c r="GSX51" s="363"/>
      <c r="GSY51" s="369">
        <f t="shared" ref="GSY51" si="2648">+(GSW51*$C51)+GSW51</f>
        <v>0</v>
      </c>
      <c r="GSZ51" s="363"/>
      <c r="GTA51" s="369">
        <f t="shared" ref="GTA51" si="2649">+(GSY51*$C51)+GSY51</f>
        <v>0</v>
      </c>
      <c r="GTB51" s="363"/>
      <c r="GTC51" s="369">
        <f t="shared" ref="GTC51" si="2650">+(GTA51*$C51)+GTA51</f>
        <v>0</v>
      </c>
      <c r="GTD51" s="363"/>
      <c r="GTE51" s="369">
        <f t="shared" ref="GTE51" si="2651">+(GTC51*$C51)+GTC51</f>
        <v>0</v>
      </c>
      <c r="GTF51" s="363"/>
      <c r="GTG51" s="369">
        <f t="shared" ref="GTG51" si="2652">+(GTE51*$C51)+GTE51</f>
        <v>0</v>
      </c>
      <c r="GTH51" s="363"/>
      <c r="GTI51" s="369">
        <f t="shared" ref="GTI51" si="2653">+(GTG51*$C51)+GTG51</f>
        <v>0</v>
      </c>
      <c r="GTJ51" s="363"/>
      <c r="GTK51" s="369">
        <f t="shared" ref="GTK51" si="2654">+(GTI51*$C51)+GTI51</f>
        <v>0</v>
      </c>
      <c r="GTL51" s="363"/>
      <c r="GTM51" s="369">
        <f t="shared" ref="GTM51" si="2655">+(GTK51*$C51)+GTK51</f>
        <v>0</v>
      </c>
      <c r="GTN51" s="363"/>
      <c r="GTO51" s="369">
        <f t="shared" ref="GTO51" si="2656">+(GTM51*$C51)+GTM51</f>
        <v>0</v>
      </c>
      <c r="GTP51" s="363"/>
      <c r="GTQ51" s="369">
        <f t="shared" ref="GTQ51" si="2657">+(GTO51*$C51)+GTO51</f>
        <v>0</v>
      </c>
      <c r="GTR51" s="363"/>
      <c r="GTS51" s="369">
        <f t="shared" ref="GTS51" si="2658">+(GTQ51*$C51)+GTQ51</f>
        <v>0</v>
      </c>
      <c r="GTT51" s="363"/>
      <c r="GTU51" s="369">
        <f t="shared" ref="GTU51" si="2659">+(GTS51*$C51)+GTS51</f>
        <v>0</v>
      </c>
      <c r="GTV51" s="363"/>
      <c r="GTW51" s="369">
        <f t="shared" ref="GTW51" si="2660">+(GTU51*$C51)+GTU51</f>
        <v>0</v>
      </c>
      <c r="GTX51" s="363"/>
      <c r="GTY51" s="369">
        <f t="shared" ref="GTY51" si="2661">+(GTW51*$C51)+GTW51</f>
        <v>0</v>
      </c>
      <c r="GTZ51" s="363"/>
      <c r="GUA51" s="369">
        <f t="shared" ref="GUA51" si="2662">+(GTY51*$C51)+GTY51</f>
        <v>0</v>
      </c>
      <c r="GUB51" s="363"/>
      <c r="GUC51" s="369">
        <f t="shared" ref="GUC51" si="2663">+(GUA51*$C51)+GUA51</f>
        <v>0</v>
      </c>
      <c r="GUD51" s="363"/>
      <c r="GUE51" s="369">
        <f t="shared" ref="GUE51" si="2664">+(GUC51*$C51)+GUC51</f>
        <v>0</v>
      </c>
      <c r="GUF51" s="363"/>
      <c r="GUG51" s="369">
        <f t="shared" ref="GUG51" si="2665">+(GUE51*$C51)+GUE51</f>
        <v>0</v>
      </c>
      <c r="GUH51" s="363"/>
      <c r="GUI51" s="369">
        <f t="shared" ref="GUI51" si="2666">+(GUG51*$C51)+GUG51</f>
        <v>0</v>
      </c>
      <c r="GUJ51" s="363"/>
      <c r="GUK51" s="369">
        <f t="shared" ref="GUK51" si="2667">+(GUI51*$C51)+GUI51</f>
        <v>0</v>
      </c>
      <c r="GUL51" s="363"/>
      <c r="GUM51" s="369">
        <f t="shared" ref="GUM51" si="2668">+(GUK51*$C51)+GUK51</f>
        <v>0</v>
      </c>
      <c r="GUN51" s="363"/>
      <c r="GUO51" s="369">
        <f t="shared" ref="GUO51" si="2669">+(GUM51*$C51)+GUM51</f>
        <v>0</v>
      </c>
      <c r="GUP51" s="363"/>
      <c r="GUQ51" s="369">
        <f t="shared" ref="GUQ51" si="2670">+(GUO51*$C51)+GUO51</f>
        <v>0</v>
      </c>
      <c r="GUR51" s="363"/>
      <c r="GUS51" s="369">
        <f t="shared" ref="GUS51" si="2671">+(GUQ51*$C51)+GUQ51</f>
        <v>0</v>
      </c>
      <c r="GUT51" s="363"/>
      <c r="GUU51" s="369">
        <f t="shared" ref="GUU51" si="2672">+(GUS51*$C51)+GUS51</f>
        <v>0</v>
      </c>
      <c r="GUV51" s="363"/>
      <c r="GUW51" s="369">
        <f t="shared" ref="GUW51" si="2673">+(GUU51*$C51)+GUU51</f>
        <v>0</v>
      </c>
      <c r="GUX51" s="363"/>
      <c r="GUY51" s="369">
        <f t="shared" ref="GUY51" si="2674">+(GUW51*$C51)+GUW51</f>
        <v>0</v>
      </c>
      <c r="GUZ51" s="363"/>
      <c r="GVA51" s="369">
        <f t="shared" ref="GVA51" si="2675">+(GUY51*$C51)+GUY51</f>
        <v>0</v>
      </c>
      <c r="GVB51" s="363"/>
      <c r="GVC51" s="369">
        <f t="shared" ref="GVC51" si="2676">+(GVA51*$C51)+GVA51</f>
        <v>0</v>
      </c>
      <c r="GVD51" s="363"/>
      <c r="GVE51" s="369">
        <f t="shared" ref="GVE51" si="2677">+(GVC51*$C51)+GVC51</f>
        <v>0</v>
      </c>
      <c r="GVF51" s="363"/>
      <c r="GVG51" s="369">
        <f t="shared" ref="GVG51" si="2678">+(GVE51*$C51)+GVE51</f>
        <v>0</v>
      </c>
      <c r="GVH51" s="363"/>
      <c r="GVI51" s="369">
        <f t="shared" ref="GVI51" si="2679">+(GVG51*$C51)+GVG51</f>
        <v>0</v>
      </c>
      <c r="GVJ51" s="363"/>
      <c r="GVK51" s="369">
        <f t="shared" ref="GVK51" si="2680">+(GVI51*$C51)+GVI51</f>
        <v>0</v>
      </c>
      <c r="GVL51" s="363"/>
      <c r="GVM51" s="369">
        <f t="shared" ref="GVM51" si="2681">+(GVK51*$C51)+GVK51</f>
        <v>0</v>
      </c>
      <c r="GVN51" s="363"/>
      <c r="GVO51" s="369">
        <f t="shared" ref="GVO51" si="2682">+(GVM51*$C51)+GVM51</f>
        <v>0</v>
      </c>
      <c r="GVP51" s="363"/>
      <c r="GVQ51" s="369">
        <f t="shared" ref="GVQ51" si="2683">+(GVO51*$C51)+GVO51</f>
        <v>0</v>
      </c>
      <c r="GVR51" s="363"/>
      <c r="GVS51" s="369">
        <f t="shared" ref="GVS51" si="2684">+(GVQ51*$C51)+GVQ51</f>
        <v>0</v>
      </c>
      <c r="GVT51" s="363"/>
      <c r="GVU51" s="369">
        <f t="shared" ref="GVU51" si="2685">+(GVS51*$C51)+GVS51</f>
        <v>0</v>
      </c>
      <c r="GVV51" s="363"/>
      <c r="GVW51" s="369">
        <f t="shared" ref="GVW51" si="2686">+(GVU51*$C51)+GVU51</f>
        <v>0</v>
      </c>
      <c r="GVX51" s="363"/>
      <c r="GVY51" s="369">
        <f t="shared" ref="GVY51" si="2687">+(GVW51*$C51)+GVW51</f>
        <v>0</v>
      </c>
      <c r="GVZ51" s="363"/>
      <c r="GWA51" s="369">
        <f t="shared" ref="GWA51" si="2688">+(GVY51*$C51)+GVY51</f>
        <v>0</v>
      </c>
      <c r="GWB51" s="363"/>
      <c r="GWC51" s="369">
        <f t="shared" ref="GWC51" si="2689">+(GWA51*$C51)+GWA51</f>
        <v>0</v>
      </c>
      <c r="GWD51" s="363"/>
      <c r="GWE51" s="369">
        <f t="shared" ref="GWE51" si="2690">+(GWC51*$C51)+GWC51</f>
        <v>0</v>
      </c>
      <c r="GWF51" s="363"/>
      <c r="GWG51" s="369">
        <f t="shared" ref="GWG51" si="2691">+(GWE51*$C51)+GWE51</f>
        <v>0</v>
      </c>
      <c r="GWH51" s="363"/>
      <c r="GWI51" s="369">
        <f t="shared" ref="GWI51" si="2692">+(GWG51*$C51)+GWG51</f>
        <v>0</v>
      </c>
      <c r="GWJ51" s="363"/>
      <c r="GWK51" s="369">
        <f t="shared" ref="GWK51" si="2693">+(GWI51*$C51)+GWI51</f>
        <v>0</v>
      </c>
      <c r="GWL51" s="363"/>
      <c r="GWM51" s="369">
        <f t="shared" ref="GWM51" si="2694">+(GWK51*$C51)+GWK51</f>
        <v>0</v>
      </c>
      <c r="GWN51" s="363"/>
      <c r="GWO51" s="369">
        <f t="shared" ref="GWO51" si="2695">+(GWM51*$C51)+GWM51</f>
        <v>0</v>
      </c>
      <c r="GWP51" s="363"/>
      <c r="GWQ51" s="369">
        <f t="shared" ref="GWQ51" si="2696">+(GWO51*$C51)+GWO51</f>
        <v>0</v>
      </c>
      <c r="GWR51" s="363"/>
      <c r="GWS51" s="369">
        <f t="shared" ref="GWS51" si="2697">+(GWQ51*$C51)+GWQ51</f>
        <v>0</v>
      </c>
      <c r="GWT51" s="363"/>
      <c r="GWU51" s="369">
        <f t="shared" ref="GWU51" si="2698">+(GWS51*$C51)+GWS51</f>
        <v>0</v>
      </c>
      <c r="GWV51" s="363"/>
      <c r="GWW51" s="369">
        <f t="shared" ref="GWW51" si="2699">+(GWU51*$C51)+GWU51</f>
        <v>0</v>
      </c>
      <c r="GWX51" s="363"/>
      <c r="GWY51" s="369">
        <f t="shared" ref="GWY51" si="2700">+(GWW51*$C51)+GWW51</f>
        <v>0</v>
      </c>
      <c r="GWZ51" s="363"/>
      <c r="GXA51" s="369">
        <f t="shared" ref="GXA51" si="2701">+(GWY51*$C51)+GWY51</f>
        <v>0</v>
      </c>
      <c r="GXB51" s="363"/>
      <c r="GXC51" s="369">
        <f t="shared" ref="GXC51" si="2702">+(GXA51*$C51)+GXA51</f>
        <v>0</v>
      </c>
      <c r="GXD51" s="363"/>
      <c r="GXE51" s="369">
        <f t="shared" ref="GXE51" si="2703">+(GXC51*$C51)+GXC51</f>
        <v>0</v>
      </c>
      <c r="GXF51" s="363"/>
      <c r="GXG51" s="369">
        <f t="shared" ref="GXG51" si="2704">+(GXE51*$C51)+GXE51</f>
        <v>0</v>
      </c>
      <c r="GXH51" s="363"/>
      <c r="GXI51" s="369">
        <f t="shared" ref="GXI51" si="2705">+(GXG51*$C51)+GXG51</f>
        <v>0</v>
      </c>
      <c r="GXJ51" s="363"/>
      <c r="GXK51" s="369">
        <f t="shared" ref="GXK51" si="2706">+(GXI51*$C51)+GXI51</f>
        <v>0</v>
      </c>
      <c r="GXL51" s="363"/>
      <c r="GXM51" s="369">
        <f t="shared" ref="GXM51" si="2707">+(GXK51*$C51)+GXK51</f>
        <v>0</v>
      </c>
      <c r="GXN51" s="363"/>
      <c r="GXO51" s="369">
        <f t="shared" ref="GXO51" si="2708">+(GXM51*$C51)+GXM51</f>
        <v>0</v>
      </c>
      <c r="GXP51" s="363"/>
      <c r="GXQ51" s="369">
        <f t="shared" ref="GXQ51" si="2709">+(GXO51*$C51)+GXO51</f>
        <v>0</v>
      </c>
      <c r="GXR51" s="363"/>
      <c r="GXS51" s="369">
        <f t="shared" ref="GXS51" si="2710">+(GXQ51*$C51)+GXQ51</f>
        <v>0</v>
      </c>
      <c r="GXT51" s="363"/>
      <c r="GXU51" s="369">
        <f t="shared" ref="GXU51" si="2711">+(GXS51*$C51)+GXS51</f>
        <v>0</v>
      </c>
      <c r="GXV51" s="363"/>
      <c r="GXW51" s="369">
        <f t="shared" ref="GXW51" si="2712">+(GXU51*$C51)+GXU51</f>
        <v>0</v>
      </c>
      <c r="GXX51" s="363"/>
      <c r="GXY51" s="369">
        <f t="shared" ref="GXY51" si="2713">+(GXW51*$C51)+GXW51</f>
        <v>0</v>
      </c>
      <c r="GXZ51" s="363"/>
      <c r="GYA51" s="369">
        <f t="shared" ref="GYA51" si="2714">+(GXY51*$C51)+GXY51</f>
        <v>0</v>
      </c>
      <c r="GYB51" s="363"/>
      <c r="GYC51" s="369">
        <f t="shared" ref="GYC51" si="2715">+(GYA51*$C51)+GYA51</f>
        <v>0</v>
      </c>
      <c r="GYD51" s="363"/>
      <c r="GYE51" s="369">
        <f t="shared" ref="GYE51" si="2716">+(GYC51*$C51)+GYC51</f>
        <v>0</v>
      </c>
      <c r="GYF51" s="363"/>
      <c r="GYG51" s="369">
        <f t="shared" ref="GYG51" si="2717">+(GYE51*$C51)+GYE51</f>
        <v>0</v>
      </c>
      <c r="GYH51" s="363"/>
      <c r="GYI51" s="369">
        <f t="shared" ref="GYI51" si="2718">+(GYG51*$C51)+GYG51</f>
        <v>0</v>
      </c>
      <c r="GYJ51" s="363"/>
      <c r="GYK51" s="369">
        <f t="shared" ref="GYK51" si="2719">+(GYI51*$C51)+GYI51</f>
        <v>0</v>
      </c>
      <c r="GYL51" s="363"/>
      <c r="GYM51" s="369">
        <f t="shared" ref="GYM51" si="2720">+(GYK51*$C51)+GYK51</f>
        <v>0</v>
      </c>
      <c r="GYN51" s="363"/>
      <c r="GYO51" s="369">
        <f t="shared" ref="GYO51" si="2721">+(GYM51*$C51)+GYM51</f>
        <v>0</v>
      </c>
      <c r="GYP51" s="363"/>
      <c r="GYQ51" s="369">
        <f t="shared" ref="GYQ51" si="2722">+(GYO51*$C51)+GYO51</f>
        <v>0</v>
      </c>
      <c r="GYR51" s="363"/>
      <c r="GYS51" s="369">
        <f t="shared" ref="GYS51" si="2723">+(GYQ51*$C51)+GYQ51</f>
        <v>0</v>
      </c>
      <c r="GYT51" s="363"/>
      <c r="GYU51" s="369">
        <f t="shared" ref="GYU51" si="2724">+(GYS51*$C51)+GYS51</f>
        <v>0</v>
      </c>
      <c r="GYV51" s="363"/>
      <c r="GYW51" s="369">
        <f t="shared" ref="GYW51" si="2725">+(GYU51*$C51)+GYU51</f>
        <v>0</v>
      </c>
      <c r="GYX51" s="363"/>
      <c r="GYY51" s="369">
        <f t="shared" ref="GYY51" si="2726">+(GYW51*$C51)+GYW51</f>
        <v>0</v>
      </c>
      <c r="GYZ51" s="363"/>
      <c r="GZA51" s="369">
        <f t="shared" ref="GZA51" si="2727">+(GYY51*$C51)+GYY51</f>
        <v>0</v>
      </c>
      <c r="GZB51" s="363"/>
      <c r="GZC51" s="369">
        <f t="shared" ref="GZC51" si="2728">+(GZA51*$C51)+GZA51</f>
        <v>0</v>
      </c>
      <c r="GZD51" s="363"/>
      <c r="GZE51" s="369">
        <f t="shared" ref="GZE51" si="2729">+(GZC51*$C51)+GZC51</f>
        <v>0</v>
      </c>
      <c r="GZF51" s="363"/>
      <c r="GZG51" s="369">
        <f t="shared" ref="GZG51" si="2730">+(GZE51*$C51)+GZE51</f>
        <v>0</v>
      </c>
      <c r="GZH51" s="363"/>
      <c r="GZI51" s="369">
        <f t="shared" ref="GZI51" si="2731">+(GZG51*$C51)+GZG51</f>
        <v>0</v>
      </c>
      <c r="GZJ51" s="363"/>
      <c r="GZK51" s="369">
        <f t="shared" ref="GZK51" si="2732">+(GZI51*$C51)+GZI51</f>
        <v>0</v>
      </c>
      <c r="GZL51" s="363"/>
      <c r="GZM51" s="369">
        <f t="shared" ref="GZM51" si="2733">+(GZK51*$C51)+GZK51</f>
        <v>0</v>
      </c>
      <c r="GZN51" s="363"/>
      <c r="GZO51" s="369">
        <f t="shared" ref="GZO51" si="2734">+(GZM51*$C51)+GZM51</f>
        <v>0</v>
      </c>
      <c r="GZP51" s="363"/>
      <c r="GZQ51" s="369">
        <f t="shared" ref="GZQ51" si="2735">+(GZO51*$C51)+GZO51</f>
        <v>0</v>
      </c>
      <c r="GZR51" s="363"/>
      <c r="GZS51" s="369">
        <f t="shared" ref="GZS51" si="2736">+(GZQ51*$C51)+GZQ51</f>
        <v>0</v>
      </c>
      <c r="GZT51" s="363"/>
      <c r="GZU51" s="369">
        <f t="shared" ref="GZU51" si="2737">+(GZS51*$C51)+GZS51</f>
        <v>0</v>
      </c>
      <c r="GZV51" s="363"/>
      <c r="GZW51" s="369">
        <f t="shared" ref="GZW51" si="2738">+(GZU51*$C51)+GZU51</f>
        <v>0</v>
      </c>
      <c r="GZX51" s="363"/>
      <c r="GZY51" s="369">
        <f t="shared" ref="GZY51" si="2739">+(GZW51*$C51)+GZW51</f>
        <v>0</v>
      </c>
      <c r="GZZ51" s="363"/>
      <c r="HAA51" s="369">
        <f t="shared" ref="HAA51" si="2740">+(GZY51*$C51)+GZY51</f>
        <v>0</v>
      </c>
      <c r="HAB51" s="363"/>
      <c r="HAC51" s="369">
        <f t="shared" ref="HAC51" si="2741">+(HAA51*$C51)+HAA51</f>
        <v>0</v>
      </c>
      <c r="HAD51" s="363"/>
      <c r="HAE51" s="369">
        <f t="shared" ref="HAE51" si="2742">+(HAC51*$C51)+HAC51</f>
        <v>0</v>
      </c>
      <c r="HAF51" s="363"/>
      <c r="HAG51" s="369">
        <f t="shared" ref="HAG51" si="2743">+(HAE51*$C51)+HAE51</f>
        <v>0</v>
      </c>
      <c r="HAH51" s="363"/>
      <c r="HAI51" s="369">
        <f t="shared" ref="HAI51" si="2744">+(HAG51*$C51)+HAG51</f>
        <v>0</v>
      </c>
      <c r="HAJ51" s="363"/>
      <c r="HAK51" s="369">
        <f t="shared" ref="HAK51" si="2745">+(HAI51*$C51)+HAI51</f>
        <v>0</v>
      </c>
      <c r="HAL51" s="363"/>
      <c r="HAM51" s="369">
        <f t="shared" ref="HAM51" si="2746">+(HAK51*$C51)+HAK51</f>
        <v>0</v>
      </c>
      <c r="HAN51" s="363"/>
      <c r="HAO51" s="369">
        <f t="shared" ref="HAO51" si="2747">+(HAM51*$C51)+HAM51</f>
        <v>0</v>
      </c>
      <c r="HAP51" s="363"/>
      <c r="HAQ51" s="369">
        <f t="shared" ref="HAQ51" si="2748">+(HAO51*$C51)+HAO51</f>
        <v>0</v>
      </c>
      <c r="HAR51" s="363"/>
      <c r="HAS51" s="369">
        <f t="shared" ref="HAS51" si="2749">+(HAQ51*$C51)+HAQ51</f>
        <v>0</v>
      </c>
      <c r="HAT51" s="363"/>
      <c r="HAU51" s="369">
        <f t="shared" ref="HAU51" si="2750">+(HAS51*$C51)+HAS51</f>
        <v>0</v>
      </c>
      <c r="HAV51" s="363"/>
      <c r="HAW51" s="369">
        <f t="shared" ref="HAW51" si="2751">+(HAU51*$C51)+HAU51</f>
        <v>0</v>
      </c>
      <c r="HAX51" s="363"/>
      <c r="HAY51" s="369">
        <f t="shared" ref="HAY51" si="2752">+(HAW51*$C51)+HAW51</f>
        <v>0</v>
      </c>
      <c r="HAZ51" s="363"/>
      <c r="HBA51" s="369">
        <f t="shared" ref="HBA51" si="2753">+(HAY51*$C51)+HAY51</f>
        <v>0</v>
      </c>
      <c r="HBB51" s="363"/>
      <c r="HBC51" s="369">
        <f t="shared" ref="HBC51" si="2754">+(HBA51*$C51)+HBA51</f>
        <v>0</v>
      </c>
      <c r="HBD51" s="363"/>
      <c r="HBE51" s="369">
        <f t="shared" ref="HBE51" si="2755">+(HBC51*$C51)+HBC51</f>
        <v>0</v>
      </c>
      <c r="HBF51" s="363"/>
      <c r="HBG51" s="369">
        <f t="shared" ref="HBG51" si="2756">+(HBE51*$C51)+HBE51</f>
        <v>0</v>
      </c>
      <c r="HBH51" s="363"/>
      <c r="HBI51" s="369">
        <f t="shared" ref="HBI51" si="2757">+(HBG51*$C51)+HBG51</f>
        <v>0</v>
      </c>
      <c r="HBJ51" s="363"/>
      <c r="HBK51" s="369">
        <f t="shared" ref="HBK51" si="2758">+(HBI51*$C51)+HBI51</f>
        <v>0</v>
      </c>
      <c r="HBL51" s="363"/>
      <c r="HBM51" s="369">
        <f t="shared" ref="HBM51" si="2759">+(HBK51*$C51)+HBK51</f>
        <v>0</v>
      </c>
      <c r="HBN51" s="363"/>
      <c r="HBO51" s="369">
        <f t="shared" ref="HBO51" si="2760">+(HBM51*$C51)+HBM51</f>
        <v>0</v>
      </c>
      <c r="HBP51" s="363"/>
      <c r="HBQ51" s="369">
        <f t="shared" ref="HBQ51" si="2761">+(HBO51*$C51)+HBO51</f>
        <v>0</v>
      </c>
      <c r="HBR51" s="363"/>
      <c r="HBS51" s="369">
        <f t="shared" ref="HBS51" si="2762">+(HBQ51*$C51)+HBQ51</f>
        <v>0</v>
      </c>
      <c r="HBT51" s="363"/>
      <c r="HBU51" s="369">
        <f t="shared" ref="HBU51" si="2763">+(HBS51*$C51)+HBS51</f>
        <v>0</v>
      </c>
      <c r="HBV51" s="363"/>
      <c r="HBW51" s="369">
        <f t="shared" ref="HBW51" si="2764">+(HBU51*$C51)+HBU51</f>
        <v>0</v>
      </c>
      <c r="HBX51" s="363"/>
      <c r="HBY51" s="369">
        <f t="shared" ref="HBY51" si="2765">+(HBW51*$C51)+HBW51</f>
        <v>0</v>
      </c>
      <c r="HBZ51" s="363"/>
      <c r="HCA51" s="369">
        <f t="shared" ref="HCA51" si="2766">+(HBY51*$C51)+HBY51</f>
        <v>0</v>
      </c>
      <c r="HCB51" s="363"/>
      <c r="HCC51" s="369">
        <f t="shared" ref="HCC51" si="2767">+(HCA51*$C51)+HCA51</f>
        <v>0</v>
      </c>
      <c r="HCD51" s="363"/>
      <c r="HCE51" s="369">
        <f t="shared" ref="HCE51" si="2768">+(HCC51*$C51)+HCC51</f>
        <v>0</v>
      </c>
      <c r="HCF51" s="363"/>
      <c r="HCG51" s="369">
        <f t="shared" ref="HCG51" si="2769">+(HCE51*$C51)+HCE51</f>
        <v>0</v>
      </c>
      <c r="HCH51" s="363"/>
      <c r="HCI51" s="369">
        <f t="shared" ref="HCI51" si="2770">+(HCG51*$C51)+HCG51</f>
        <v>0</v>
      </c>
      <c r="HCJ51" s="363"/>
      <c r="HCK51" s="369">
        <f t="shared" ref="HCK51" si="2771">+(HCI51*$C51)+HCI51</f>
        <v>0</v>
      </c>
      <c r="HCL51" s="363"/>
      <c r="HCM51" s="369">
        <f t="shared" ref="HCM51" si="2772">+(HCK51*$C51)+HCK51</f>
        <v>0</v>
      </c>
      <c r="HCN51" s="363"/>
      <c r="HCO51" s="369">
        <f t="shared" ref="HCO51" si="2773">+(HCM51*$C51)+HCM51</f>
        <v>0</v>
      </c>
      <c r="HCP51" s="363"/>
      <c r="HCQ51" s="369">
        <f t="shared" ref="HCQ51" si="2774">+(HCO51*$C51)+HCO51</f>
        <v>0</v>
      </c>
      <c r="HCR51" s="363"/>
      <c r="HCS51" s="369">
        <f t="shared" ref="HCS51" si="2775">+(HCQ51*$C51)+HCQ51</f>
        <v>0</v>
      </c>
      <c r="HCT51" s="363"/>
      <c r="HCU51" s="369">
        <f t="shared" ref="HCU51" si="2776">+(HCS51*$C51)+HCS51</f>
        <v>0</v>
      </c>
      <c r="HCV51" s="363"/>
      <c r="HCW51" s="369">
        <f t="shared" ref="HCW51" si="2777">+(HCU51*$C51)+HCU51</f>
        <v>0</v>
      </c>
      <c r="HCX51" s="363"/>
      <c r="HCY51" s="369">
        <f t="shared" ref="HCY51" si="2778">+(HCW51*$C51)+HCW51</f>
        <v>0</v>
      </c>
      <c r="HCZ51" s="363"/>
      <c r="HDA51" s="369">
        <f t="shared" ref="HDA51" si="2779">+(HCY51*$C51)+HCY51</f>
        <v>0</v>
      </c>
      <c r="HDB51" s="363"/>
      <c r="HDC51" s="369">
        <f t="shared" ref="HDC51" si="2780">+(HDA51*$C51)+HDA51</f>
        <v>0</v>
      </c>
      <c r="HDD51" s="363"/>
      <c r="HDE51" s="369">
        <f t="shared" ref="HDE51" si="2781">+(HDC51*$C51)+HDC51</f>
        <v>0</v>
      </c>
      <c r="HDF51" s="363"/>
      <c r="HDG51" s="369">
        <f t="shared" ref="HDG51" si="2782">+(HDE51*$C51)+HDE51</f>
        <v>0</v>
      </c>
      <c r="HDH51" s="363"/>
      <c r="HDI51" s="369">
        <f t="shared" ref="HDI51" si="2783">+(HDG51*$C51)+HDG51</f>
        <v>0</v>
      </c>
      <c r="HDJ51" s="363"/>
      <c r="HDK51" s="369">
        <f t="shared" ref="HDK51" si="2784">+(HDI51*$C51)+HDI51</f>
        <v>0</v>
      </c>
      <c r="HDL51" s="363"/>
      <c r="HDM51" s="369">
        <f t="shared" ref="HDM51" si="2785">+(HDK51*$C51)+HDK51</f>
        <v>0</v>
      </c>
      <c r="HDN51" s="363"/>
      <c r="HDO51" s="369">
        <f t="shared" ref="HDO51" si="2786">+(HDM51*$C51)+HDM51</f>
        <v>0</v>
      </c>
      <c r="HDP51" s="363"/>
      <c r="HDQ51" s="369">
        <f t="shared" ref="HDQ51" si="2787">+(HDO51*$C51)+HDO51</f>
        <v>0</v>
      </c>
      <c r="HDR51" s="363"/>
      <c r="HDS51" s="369">
        <f t="shared" ref="HDS51" si="2788">+(HDQ51*$C51)+HDQ51</f>
        <v>0</v>
      </c>
      <c r="HDT51" s="363"/>
      <c r="HDU51" s="369">
        <f t="shared" ref="HDU51" si="2789">+(HDS51*$C51)+HDS51</f>
        <v>0</v>
      </c>
      <c r="HDV51" s="363"/>
      <c r="HDW51" s="369">
        <f t="shared" ref="HDW51" si="2790">+(HDU51*$C51)+HDU51</f>
        <v>0</v>
      </c>
      <c r="HDX51" s="363"/>
      <c r="HDY51" s="369">
        <f t="shared" ref="HDY51" si="2791">+(HDW51*$C51)+HDW51</f>
        <v>0</v>
      </c>
      <c r="HDZ51" s="363"/>
      <c r="HEA51" s="369">
        <f t="shared" ref="HEA51" si="2792">+(HDY51*$C51)+HDY51</f>
        <v>0</v>
      </c>
      <c r="HEB51" s="363"/>
      <c r="HEC51" s="369">
        <f t="shared" ref="HEC51" si="2793">+(HEA51*$C51)+HEA51</f>
        <v>0</v>
      </c>
      <c r="HED51" s="363"/>
      <c r="HEE51" s="369">
        <f t="shared" ref="HEE51" si="2794">+(HEC51*$C51)+HEC51</f>
        <v>0</v>
      </c>
      <c r="HEF51" s="363"/>
      <c r="HEG51" s="369">
        <f t="shared" ref="HEG51" si="2795">+(HEE51*$C51)+HEE51</f>
        <v>0</v>
      </c>
      <c r="HEH51" s="363"/>
      <c r="HEI51" s="369">
        <f t="shared" ref="HEI51" si="2796">+(HEG51*$C51)+HEG51</f>
        <v>0</v>
      </c>
      <c r="HEJ51" s="363"/>
      <c r="HEK51" s="369">
        <f t="shared" ref="HEK51" si="2797">+(HEI51*$C51)+HEI51</f>
        <v>0</v>
      </c>
      <c r="HEL51" s="363"/>
      <c r="HEM51" s="369">
        <f t="shared" ref="HEM51" si="2798">+(HEK51*$C51)+HEK51</f>
        <v>0</v>
      </c>
      <c r="HEN51" s="363"/>
      <c r="HEO51" s="369">
        <f t="shared" ref="HEO51" si="2799">+(HEM51*$C51)+HEM51</f>
        <v>0</v>
      </c>
      <c r="HEP51" s="363"/>
      <c r="HEQ51" s="369">
        <f t="shared" ref="HEQ51" si="2800">+(HEO51*$C51)+HEO51</f>
        <v>0</v>
      </c>
      <c r="HER51" s="363"/>
      <c r="HES51" s="369">
        <f t="shared" ref="HES51" si="2801">+(HEQ51*$C51)+HEQ51</f>
        <v>0</v>
      </c>
      <c r="HET51" s="363"/>
      <c r="HEU51" s="369">
        <f t="shared" ref="HEU51" si="2802">+(HES51*$C51)+HES51</f>
        <v>0</v>
      </c>
      <c r="HEV51" s="363"/>
      <c r="HEW51" s="369">
        <f t="shared" ref="HEW51" si="2803">+(HEU51*$C51)+HEU51</f>
        <v>0</v>
      </c>
      <c r="HEX51" s="363"/>
      <c r="HEY51" s="369">
        <f t="shared" ref="HEY51" si="2804">+(HEW51*$C51)+HEW51</f>
        <v>0</v>
      </c>
      <c r="HEZ51" s="363"/>
      <c r="HFA51" s="369">
        <f t="shared" ref="HFA51" si="2805">+(HEY51*$C51)+HEY51</f>
        <v>0</v>
      </c>
      <c r="HFB51" s="363"/>
      <c r="HFC51" s="369">
        <f t="shared" ref="HFC51" si="2806">+(HFA51*$C51)+HFA51</f>
        <v>0</v>
      </c>
      <c r="HFD51" s="363"/>
      <c r="HFE51" s="369">
        <f t="shared" ref="HFE51" si="2807">+(HFC51*$C51)+HFC51</f>
        <v>0</v>
      </c>
      <c r="HFF51" s="363"/>
      <c r="HFG51" s="369">
        <f t="shared" ref="HFG51" si="2808">+(HFE51*$C51)+HFE51</f>
        <v>0</v>
      </c>
      <c r="HFH51" s="363"/>
      <c r="HFI51" s="369">
        <f t="shared" ref="HFI51" si="2809">+(HFG51*$C51)+HFG51</f>
        <v>0</v>
      </c>
      <c r="HFJ51" s="363"/>
      <c r="HFK51" s="369">
        <f t="shared" ref="HFK51" si="2810">+(HFI51*$C51)+HFI51</f>
        <v>0</v>
      </c>
      <c r="HFL51" s="363"/>
      <c r="HFM51" s="369">
        <f t="shared" ref="HFM51" si="2811">+(HFK51*$C51)+HFK51</f>
        <v>0</v>
      </c>
      <c r="HFN51" s="363"/>
      <c r="HFO51" s="369">
        <f t="shared" ref="HFO51" si="2812">+(HFM51*$C51)+HFM51</f>
        <v>0</v>
      </c>
      <c r="HFP51" s="363"/>
      <c r="HFQ51" s="369">
        <f t="shared" ref="HFQ51" si="2813">+(HFO51*$C51)+HFO51</f>
        <v>0</v>
      </c>
      <c r="HFR51" s="363"/>
      <c r="HFS51" s="369">
        <f t="shared" ref="HFS51" si="2814">+(HFQ51*$C51)+HFQ51</f>
        <v>0</v>
      </c>
      <c r="HFT51" s="363"/>
      <c r="HFU51" s="369">
        <f t="shared" ref="HFU51" si="2815">+(HFS51*$C51)+HFS51</f>
        <v>0</v>
      </c>
      <c r="HFV51" s="363"/>
      <c r="HFW51" s="369">
        <f t="shared" ref="HFW51" si="2816">+(HFU51*$C51)+HFU51</f>
        <v>0</v>
      </c>
      <c r="HFX51" s="363"/>
      <c r="HFY51" s="369">
        <f t="shared" ref="HFY51" si="2817">+(HFW51*$C51)+HFW51</f>
        <v>0</v>
      </c>
      <c r="HFZ51" s="363"/>
      <c r="HGA51" s="369">
        <f t="shared" ref="HGA51" si="2818">+(HFY51*$C51)+HFY51</f>
        <v>0</v>
      </c>
      <c r="HGB51" s="363"/>
      <c r="HGC51" s="369">
        <f t="shared" ref="HGC51" si="2819">+(HGA51*$C51)+HGA51</f>
        <v>0</v>
      </c>
      <c r="HGD51" s="363"/>
      <c r="HGE51" s="369">
        <f t="shared" ref="HGE51" si="2820">+(HGC51*$C51)+HGC51</f>
        <v>0</v>
      </c>
      <c r="HGF51" s="363"/>
      <c r="HGG51" s="369">
        <f t="shared" ref="HGG51" si="2821">+(HGE51*$C51)+HGE51</f>
        <v>0</v>
      </c>
      <c r="HGH51" s="363"/>
      <c r="HGI51" s="369">
        <f t="shared" ref="HGI51" si="2822">+(HGG51*$C51)+HGG51</f>
        <v>0</v>
      </c>
      <c r="HGJ51" s="363"/>
      <c r="HGK51" s="369">
        <f t="shared" ref="HGK51" si="2823">+(HGI51*$C51)+HGI51</f>
        <v>0</v>
      </c>
      <c r="HGL51" s="363"/>
      <c r="HGM51" s="369">
        <f t="shared" ref="HGM51" si="2824">+(HGK51*$C51)+HGK51</f>
        <v>0</v>
      </c>
      <c r="HGN51" s="363"/>
      <c r="HGO51" s="369">
        <f t="shared" ref="HGO51" si="2825">+(HGM51*$C51)+HGM51</f>
        <v>0</v>
      </c>
      <c r="HGP51" s="363"/>
      <c r="HGQ51" s="369">
        <f t="shared" ref="HGQ51" si="2826">+(HGO51*$C51)+HGO51</f>
        <v>0</v>
      </c>
      <c r="HGR51" s="363"/>
      <c r="HGS51" s="369">
        <f t="shared" ref="HGS51" si="2827">+(HGQ51*$C51)+HGQ51</f>
        <v>0</v>
      </c>
      <c r="HGT51" s="363"/>
      <c r="HGU51" s="369">
        <f t="shared" ref="HGU51" si="2828">+(HGS51*$C51)+HGS51</f>
        <v>0</v>
      </c>
      <c r="HGV51" s="363"/>
      <c r="HGW51" s="369">
        <f t="shared" ref="HGW51" si="2829">+(HGU51*$C51)+HGU51</f>
        <v>0</v>
      </c>
      <c r="HGX51" s="363"/>
      <c r="HGY51" s="369">
        <f t="shared" ref="HGY51" si="2830">+(HGW51*$C51)+HGW51</f>
        <v>0</v>
      </c>
      <c r="HGZ51" s="363"/>
      <c r="HHA51" s="369">
        <f t="shared" ref="HHA51" si="2831">+(HGY51*$C51)+HGY51</f>
        <v>0</v>
      </c>
      <c r="HHB51" s="363"/>
      <c r="HHC51" s="369">
        <f t="shared" ref="HHC51" si="2832">+(HHA51*$C51)+HHA51</f>
        <v>0</v>
      </c>
      <c r="HHD51" s="363"/>
      <c r="HHE51" s="369">
        <f t="shared" ref="HHE51" si="2833">+(HHC51*$C51)+HHC51</f>
        <v>0</v>
      </c>
      <c r="HHF51" s="363"/>
      <c r="HHG51" s="369">
        <f t="shared" ref="HHG51" si="2834">+(HHE51*$C51)+HHE51</f>
        <v>0</v>
      </c>
      <c r="HHH51" s="363"/>
      <c r="HHI51" s="369">
        <f t="shared" ref="HHI51" si="2835">+(HHG51*$C51)+HHG51</f>
        <v>0</v>
      </c>
      <c r="HHJ51" s="363"/>
      <c r="HHK51" s="369">
        <f t="shared" ref="HHK51" si="2836">+(HHI51*$C51)+HHI51</f>
        <v>0</v>
      </c>
      <c r="HHL51" s="363"/>
      <c r="HHM51" s="369">
        <f t="shared" ref="HHM51" si="2837">+(HHK51*$C51)+HHK51</f>
        <v>0</v>
      </c>
      <c r="HHN51" s="363"/>
      <c r="HHO51" s="369">
        <f t="shared" ref="HHO51" si="2838">+(HHM51*$C51)+HHM51</f>
        <v>0</v>
      </c>
      <c r="HHP51" s="363"/>
      <c r="HHQ51" s="369">
        <f t="shared" ref="HHQ51" si="2839">+(HHO51*$C51)+HHO51</f>
        <v>0</v>
      </c>
      <c r="HHR51" s="363"/>
      <c r="HHS51" s="369">
        <f t="shared" ref="HHS51" si="2840">+(HHQ51*$C51)+HHQ51</f>
        <v>0</v>
      </c>
      <c r="HHT51" s="363"/>
      <c r="HHU51" s="369">
        <f t="shared" ref="HHU51" si="2841">+(HHS51*$C51)+HHS51</f>
        <v>0</v>
      </c>
      <c r="HHV51" s="363"/>
      <c r="HHW51" s="369">
        <f t="shared" ref="HHW51" si="2842">+(HHU51*$C51)+HHU51</f>
        <v>0</v>
      </c>
      <c r="HHX51" s="363"/>
      <c r="HHY51" s="369">
        <f t="shared" ref="HHY51" si="2843">+(HHW51*$C51)+HHW51</f>
        <v>0</v>
      </c>
      <c r="HHZ51" s="363"/>
      <c r="HIA51" s="369">
        <f t="shared" ref="HIA51" si="2844">+(HHY51*$C51)+HHY51</f>
        <v>0</v>
      </c>
      <c r="HIB51" s="363"/>
      <c r="HIC51" s="369">
        <f t="shared" ref="HIC51" si="2845">+(HIA51*$C51)+HIA51</f>
        <v>0</v>
      </c>
      <c r="HID51" s="363"/>
      <c r="HIE51" s="369">
        <f t="shared" ref="HIE51" si="2846">+(HIC51*$C51)+HIC51</f>
        <v>0</v>
      </c>
      <c r="HIF51" s="363"/>
      <c r="HIG51" s="369">
        <f t="shared" ref="HIG51" si="2847">+(HIE51*$C51)+HIE51</f>
        <v>0</v>
      </c>
      <c r="HIH51" s="363"/>
      <c r="HII51" s="369">
        <f t="shared" ref="HII51" si="2848">+(HIG51*$C51)+HIG51</f>
        <v>0</v>
      </c>
      <c r="HIJ51" s="363"/>
      <c r="HIK51" s="369">
        <f t="shared" ref="HIK51" si="2849">+(HII51*$C51)+HII51</f>
        <v>0</v>
      </c>
      <c r="HIL51" s="363"/>
      <c r="HIM51" s="369">
        <f t="shared" ref="HIM51" si="2850">+(HIK51*$C51)+HIK51</f>
        <v>0</v>
      </c>
      <c r="HIN51" s="363"/>
      <c r="HIO51" s="369">
        <f t="shared" ref="HIO51" si="2851">+(HIM51*$C51)+HIM51</f>
        <v>0</v>
      </c>
      <c r="HIP51" s="363"/>
      <c r="HIQ51" s="369">
        <f t="shared" ref="HIQ51" si="2852">+(HIO51*$C51)+HIO51</f>
        <v>0</v>
      </c>
      <c r="HIR51" s="363"/>
      <c r="HIS51" s="369">
        <f t="shared" ref="HIS51" si="2853">+(HIQ51*$C51)+HIQ51</f>
        <v>0</v>
      </c>
      <c r="HIT51" s="363"/>
      <c r="HIU51" s="369">
        <f t="shared" ref="HIU51" si="2854">+(HIS51*$C51)+HIS51</f>
        <v>0</v>
      </c>
      <c r="HIV51" s="363"/>
      <c r="HIW51" s="369">
        <f t="shared" ref="HIW51" si="2855">+(HIU51*$C51)+HIU51</f>
        <v>0</v>
      </c>
      <c r="HIX51" s="363"/>
      <c r="HIY51" s="369">
        <f t="shared" ref="HIY51" si="2856">+(HIW51*$C51)+HIW51</f>
        <v>0</v>
      </c>
      <c r="HIZ51" s="363"/>
      <c r="HJA51" s="369">
        <f t="shared" ref="HJA51" si="2857">+(HIY51*$C51)+HIY51</f>
        <v>0</v>
      </c>
      <c r="HJB51" s="363"/>
      <c r="HJC51" s="369">
        <f t="shared" ref="HJC51" si="2858">+(HJA51*$C51)+HJA51</f>
        <v>0</v>
      </c>
      <c r="HJD51" s="363"/>
      <c r="HJE51" s="369">
        <f t="shared" ref="HJE51" si="2859">+(HJC51*$C51)+HJC51</f>
        <v>0</v>
      </c>
      <c r="HJF51" s="363"/>
      <c r="HJG51" s="369">
        <f t="shared" ref="HJG51" si="2860">+(HJE51*$C51)+HJE51</f>
        <v>0</v>
      </c>
      <c r="HJH51" s="363"/>
      <c r="HJI51" s="369">
        <f t="shared" ref="HJI51" si="2861">+(HJG51*$C51)+HJG51</f>
        <v>0</v>
      </c>
      <c r="HJJ51" s="363"/>
      <c r="HJK51" s="369">
        <f t="shared" ref="HJK51" si="2862">+(HJI51*$C51)+HJI51</f>
        <v>0</v>
      </c>
      <c r="HJL51" s="363"/>
      <c r="HJM51" s="369">
        <f t="shared" ref="HJM51" si="2863">+(HJK51*$C51)+HJK51</f>
        <v>0</v>
      </c>
      <c r="HJN51" s="363"/>
      <c r="HJO51" s="369">
        <f t="shared" ref="HJO51" si="2864">+(HJM51*$C51)+HJM51</f>
        <v>0</v>
      </c>
      <c r="HJP51" s="363"/>
      <c r="HJQ51" s="369">
        <f t="shared" ref="HJQ51" si="2865">+(HJO51*$C51)+HJO51</f>
        <v>0</v>
      </c>
      <c r="HJR51" s="363"/>
      <c r="HJS51" s="369">
        <f t="shared" ref="HJS51" si="2866">+(HJQ51*$C51)+HJQ51</f>
        <v>0</v>
      </c>
      <c r="HJT51" s="363"/>
      <c r="HJU51" s="369">
        <f t="shared" ref="HJU51" si="2867">+(HJS51*$C51)+HJS51</f>
        <v>0</v>
      </c>
      <c r="HJV51" s="363"/>
      <c r="HJW51" s="369">
        <f t="shared" ref="HJW51" si="2868">+(HJU51*$C51)+HJU51</f>
        <v>0</v>
      </c>
      <c r="HJX51" s="363"/>
      <c r="HJY51" s="369">
        <f t="shared" ref="HJY51" si="2869">+(HJW51*$C51)+HJW51</f>
        <v>0</v>
      </c>
      <c r="HJZ51" s="363"/>
      <c r="HKA51" s="369">
        <f t="shared" ref="HKA51" si="2870">+(HJY51*$C51)+HJY51</f>
        <v>0</v>
      </c>
      <c r="HKB51" s="363"/>
      <c r="HKC51" s="369">
        <f t="shared" ref="HKC51" si="2871">+(HKA51*$C51)+HKA51</f>
        <v>0</v>
      </c>
      <c r="HKD51" s="363"/>
      <c r="HKE51" s="369">
        <f t="shared" ref="HKE51" si="2872">+(HKC51*$C51)+HKC51</f>
        <v>0</v>
      </c>
      <c r="HKF51" s="363"/>
      <c r="HKG51" s="369">
        <f t="shared" ref="HKG51" si="2873">+(HKE51*$C51)+HKE51</f>
        <v>0</v>
      </c>
      <c r="HKH51" s="363"/>
      <c r="HKI51" s="369">
        <f t="shared" ref="HKI51" si="2874">+(HKG51*$C51)+HKG51</f>
        <v>0</v>
      </c>
      <c r="HKJ51" s="363"/>
      <c r="HKK51" s="369">
        <f t="shared" ref="HKK51" si="2875">+(HKI51*$C51)+HKI51</f>
        <v>0</v>
      </c>
      <c r="HKL51" s="363"/>
      <c r="HKM51" s="369">
        <f t="shared" ref="HKM51" si="2876">+(HKK51*$C51)+HKK51</f>
        <v>0</v>
      </c>
      <c r="HKN51" s="363"/>
      <c r="HKO51" s="369">
        <f t="shared" ref="HKO51" si="2877">+(HKM51*$C51)+HKM51</f>
        <v>0</v>
      </c>
      <c r="HKP51" s="363"/>
      <c r="HKQ51" s="369">
        <f t="shared" ref="HKQ51" si="2878">+(HKO51*$C51)+HKO51</f>
        <v>0</v>
      </c>
      <c r="HKR51" s="363"/>
      <c r="HKS51" s="369">
        <f t="shared" ref="HKS51" si="2879">+(HKQ51*$C51)+HKQ51</f>
        <v>0</v>
      </c>
      <c r="HKT51" s="363"/>
      <c r="HKU51" s="369">
        <f t="shared" ref="HKU51" si="2880">+(HKS51*$C51)+HKS51</f>
        <v>0</v>
      </c>
      <c r="HKV51" s="363"/>
      <c r="HKW51" s="369">
        <f t="shared" ref="HKW51" si="2881">+(HKU51*$C51)+HKU51</f>
        <v>0</v>
      </c>
      <c r="HKX51" s="363"/>
      <c r="HKY51" s="369">
        <f t="shared" ref="HKY51" si="2882">+(HKW51*$C51)+HKW51</f>
        <v>0</v>
      </c>
      <c r="HKZ51" s="363"/>
      <c r="HLA51" s="369">
        <f t="shared" ref="HLA51" si="2883">+(HKY51*$C51)+HKY51</f>
        <v>0</v>
      </c>
      <c r="HLB51" s="363"/>
      <c r="HLC51" s="369">
        <f t="shared" ref="HLC51" si="2884">+(HLA51*$C51)+HLA51</f>
        <v>0</v>
      </c>
      <c r="HLD51" s="363"/>
      <c r="HLE51" s="369">
        <f t="shared" ref="HLE51" si="2885">+(HLC51*$C51)+HLC51</f>
        <v>0</v>
      </c>
      <c r="HLF51" s="363"/>
      <c r="HLG51" s="369">
        <f t="shared" ref="HLG51" si="2886">+(HLE51*$C51)+HLE51</f>
        <v>0</v>
      </c>
      <c r="HLH51" s="363"/>
      <c r="HLI51" s="369">
        <f t="shared" ref="HLI51" si="2887">+(HLG51*$C51)+HLG51</f>
        <v>0</v>
      </c>
      <c r="HLJ51" s="363"/>
      <c r="HLK51" s="369">
        <f t="shared" ref="HLK51" si="2888">+(HLI51*$C51)+HLI51</f>
        <v>0</v>
      </c>
      <c r="HLL51" s="363"/>
      <c r="HLM51" s="369">
        <f t="shared" ref="HLM51" si="2889">+(HLK51*$C51)+HLK51</f>
        <v>0</v>
      </c>
      <c r="HLN51" s="363"/>
      <c r="HLO51" s="369">
        <f t="shared" ref="HLO51" si="2890">+(HLM51*$C51)+HLM51</f>
        <v>0</v>
      </c>
      <c r="HLP51" s="363"/>
      <c r="HLQ51" s="369">
        <f t="shared" ref="HLQ51" si="2891">+(HLO51*$C51)+HLO51</f>
        <v>0</v>
      </c>
      <c r="HLR51" s="363"/>
      <c r="HLS51" s="369">
        <f t="shared" ref="HLS51" si="2892">+(HLQ51*$C51)+HLQ51</f>
        <v>0</v>
      </c>
      <c r="HLT51" s="363"/>
      <c r="HLU51" s="369">
        <f t="shared" ref="HLU51" si="2893">+(HLS51*$C51)+HLS51</f>
        <v>0</v>
      </c>
      <c r="HLV51" s="363"/>
      <c r="HLW51" s="369">
        <f t="shared" ref="HLW51" si="2894">+(HLU51*$C51)+HLU51</f>
        <v>0</v>
      </c>
      <c r="HLX51" s="363"/>
      <c r="HLY51" s="369">
        <f t="shared" ref="HLY51" si="2895">+(HLW51*$C51)+HLW51</f>
        <v>0</v>
      </c>
      <c r="HLZ51" s="363"/>
      <c r="HMA51" s="369">
        <f t="shared" ref="HMA51" si="2896">+(HLY51*$C51)+HLY51</f>
        <v>0</v>
      </c>
      <c r="HMB51" s="363"/>
      <c r="HMC51" s="369">
        <f t="shared" ref="HMC51" si="2897">+(HMA51*$C51)+HMA51</f>
        <v>0</v>
      </c>
      <c r="HMD51" s="363"/>
      <c r="HME51" s="369">
        <f t="shared" ref="HME51" si="2898">+(HMC51*$C51)+HMC51</f>
        <v>0</v>
      </c>
      <c r="HMF51" s="363"/>
      <c r="HMG51" s="369">
        <f t="shared" ref="HMG51" si="2899">+(HME51*$C51)+HME51</f>
        <v>0</v>
      </c>
      <c r="HMH51" s="363"/>
      <c r="HMI51" s="369">
        <f t="shared" ref="HMI51" si="2900">+(HMG51*$C51)+HMG51</f>
        <v>0</v>
      </c>
      <c r="HMJ51" s="363"/>
      <c r="HMK51" s="369">
        <f t="shared" ref="HMK51" si="2901">+(HMI51*$C51)+HMI51</f>
        <v>0</v>
      </c>
      <c r="HML51" s="363"/>
      <c r="HMM51" s="369">
        <f t="shared" ref="HMM51" si="2902">+(HMK51*$C51)+HMK51</f>
        <v>0</v>
      </c>
      <c r="HMN51" s="363"/>
      <c r="HMO51" s="369">
        <f t="shared" ref="HMO51" si="2903">+(HMM51*$C51)+HMM51</f>
        <v>0</v>
      </c>
      <c r="HMP51" s="363"/>
      <c r="HMQ51" s="369">
        <f t="shared" ref="HMQ51" si="2904">+(HMO51*$C51)+HMO51</f>
        <v>0</v>
      </c>
      <c r="HMR51" s="363"/>
      <c r="HMS51" s="369">
        <f t="shared" ref="HMS51" si="2905">+(HMQ51*$C51)+HMQ51</f>
        <v>0</v>
      </c>
      <c r="HMT51" s="363"/>
      <c r="HMU51" s="369">
        <f t="shared" ref="HMU51" si="2906">+(HMS51*$C51)+HMS51</f>
        <v>0</v>
      </c>
      <c r="HMV51" s="363"/>
      <c r="HMW51" s="369">
        <f t="shared" ref="HMW51" si="2907">+(HMU51*$C51)+HMU51</f>
        <v>0</v>
      </c>
      <c r="HMX51" s="363"/>
      <c r="HMY51" s="369">
        <f t="shared" ref="HMY51" si="2908">+(HMW51*$C51)+HMW51</f>
        <v>0</v>
      </c>
      <c r="HMZ51" s="363"/>
      <c r="HNA51" s="369">
        <f t="shared" ref="HNA51" si="2909">+(HMY51*$C51)+HMY51</f>
        <v>0</v>
      </c>
      <c r="HNB51" s="363"/>
      <c r="HNC51" s="369">
        <f t="shared" ref="HNC51" si="2910">+(HNA51*$C51)+HNA51</f>
        <v>0</v>
      </c>
      <c r="HND51" s="363"/>
      <c r="HNE51" s="369">
        <f t="shared" ref="HNE51" si="2911">+(HNC51*$C51)+HNC51</f>
        <v>0</v>
      </c>
      <c r="HNF51" s="363"/>
      <c r="HNG51" s="369">
        <f t="shared" ref="HNG51" si="2912">+(HNE51*$C51)+HNE51</f>
        <v>0</v>
      </c>
      <c r="HNH51" s="363"/>
      <c r="HNI51" s="369">
        <f t="shared" ref="HNI51" si="2913">+(HNG51*$C51)+HNG51</f>
        <v>0</v>
      </c>
      <c r="HNJ51" s="363"/>
      <c r="HNK51" s="369">
        <f t="shared" ref="HNK51" si="2914">+(HNI51*$C51)+HNI51</f>
        <v>0</v>
      </c>
      <c r="HNL51" s="363"/>
      <c r="HNM51" s="369">
        <f t="shared" ref="HNM51" si="2915">+(HNK51*$C51)+HNK51</f>
        <v>0</v>
      </c>
      <c r="HNN51" s="363"/>
      <c r="HNO51" s="369">
        <f t="shared" ref="HNO51" si="2916">+(HNM51*$C51)+HNM51</f>
        <v>0</v>
      </c>
      <c r="HNP51" s="363"/>
      <c r="HNQ51" s="369">
        <f t="shared" ref="HNQ51" si="2917">+(HNO51*$C51)+HNO51</f>
        <v>0</v>
      </c>
      <c r="HNR51" s="363"/>
      <c r="HNS51" s="369">
        <f t="shared" ref="HNS51" si="2918">+(HNQ51*$C51)+HNQ51</f>
        <v>0</v>
      </c>
      <c r="HNT51" s="363"/>
      <c r="HNU51" s="369">
        <f t="shared" ref="HNU51" si="2919">+(HNS51*$C51)+HNS51</f>
        <v>0</v>
      </c>
      <c r="HNV51" s="363"/>
      <c r="HNW51" s="369">
        <f t="shared" ref="HNW51" si="2920">+(HNU51*$C51)+HNU51</f>
        <v>0</v>
      </c>
      <c r="HNX51" s="363"/>
      <c r="HNY51" s="369">
        <f t="shared" ref="HNY51" si="2921">+(HNW51*$C51)+HNW51</f>
        <v>0</v>
      </c>
      <c r="HNZ51" s="363"/>
      <c r="HOA51" s="369">
        <f t="shared" ref="HOA51" si="2922">+(HNY51*$C51)+HNY51</f>
        <v>0</v>
      </c>
      <c r="HOB51" s="363"/>
      <c r="HOC51" s="369">
        <f t="shared" ref="HOC51" si="2923">+(HOA51*$C51)+HOA51</f>
        <v>0</v>
      </c>
      <c r="HOD51" s="363"/>
      <c r="HOE51" s="369">
        <f t="shared" ref="HOE51" si="2924">+(HOC51*$C51)+HOC51</f>
        <v>0</v>
      </c>
      <c r="HOF51" s="363"/>
      <c r="HOG51" s="369">
        <f t="shared" ref="HOG51" si="2925">+(HOE51*$C51)+HOE51</f>
        <v>0</v>
      </c>
      <c r="HOH51" s="363"/>
      <c r="HOI51" s="369">
        <f t="shared" ref="HOI51" si="2926">+(HOG51*$C51)+HOG51</f>
        <v>0</v>
      </c>
      <c r="HOJ51" s="363"/>
      <c r="HOK51" s="369">
        <f t="shared" ref="HOK51" si="2927">+(HOI51*$C51)+HOI51</f>
        <v>0</v>
      </c>
      <c r="HOL51" s="363"/>
      <c r="HOM51" s="369">
        <f t="shared" ref="HOM51" si="2928">+(HOK51*$C51)+HOK51</f>
        <v>0</v>
      </c>
      <c r="HON51" s="363"/>
      <c r="HOO51" s="369">
        <f t="shared" ref="HOO51" si="2929">+(HOM51*$C51)+HOM51</f>
        <v>0</v>
      </c>
      <c r="HOP51" s="363"/>
      <c r="HOQ51" s="369">
        <f t="shared" ref="HOQ51" si="2930">+(HOO51*$C51)+HOO51</f>
        <v>0</v>
      </c>
      <c r="HOR51" s="363"/>
      <c r="HOS51" s="369">
        <f t="shared" ref="HOS51" si="2931">+(HOQ51*$C51)+HOQ51</f>
        <v>0</v>
      </c>
      <c r="HOT51" s="363"/>
      <c r="HOU51" s="369">
        <f t="shared" ref="HOU51" si="2932">+(HOS51*$C51)+HOS51</f>
        <v>0</v>
      </c>
      <c r="HOV51" s="363"/>
      <c r="HOW51" s="369">
        <f t="shared" ref="HOW51" si="2933">+(HOU51*$C51)+HOU51</f>
        <v>0</v>
      </c>
      <c r="HOX51" s="363"/>
      <c r="HOY51" s="369">
        <f t="shared" ref="HOY51" si="2934">+(HOW51*$C51)+HOW51</f>
        <v>0</v>
      </c>
      <c r="HOZ51" s="363"/>
      <c r="HPA51" s="369">
        <f t="shared" ref="HPA51" si="2935">+(HOY51*$C51)+HOY51</f>
        <v>0</v>
      </c>
      <c r="HPB51" s="363"/>
      <c r="HPC51" s="369">
        <f t="shared" ref="HPC51" si="2936">+(HPA51*$C51)+HPA51</f>
        <v>0</v>
      </c>
      <c r="HPD51" s="363"/>
      <c r="HPE51" s="369">
        <f t="shared" ref="HPE51" si="2937">+(HPC51*$C51)+HPC51</f>
        <v>0</v>
      </c>
      <c r="HPF51" s="363"/>
      <c r="HPG51" s="369">
        <f t="shared" ref="HPG51" si="2938">+(HPE51*$C51)+HPE51</f>
        <v>0</v>
      </c>
      <c r="HPH51" s="363"/>
      <c r="HPI51" s="369">
        <f t="shared" ref="HPI51" si="2939">+(HPG51*$C51)+HPG51</f>
        <v>0</v>
      </c>
      <c r="HPJ51" s="363"/>
      <c r="HPK51" s="369">
        <f t="shared" ref="HPK51" si="2940">+(HPI51*$C51)+HPI51</f>
        <v>0</v>
      </c>
      <c r="HPL51" s="363"/>
      <c r="HPM51" s="369">
        <f t="shared" ref="HPM51" si="2941">+(HPK51*$C51)+HPK51</f>
        <v>0</v>
      </c>
      <c r="HPN51" s="363"/>
      <c r="HPO51" s="369">
        <f t="shared" ref="HPO51" si="2942">+(HPM51*$C51)+HPM51</f>
        <v>0</v>
      </c>
      <c r="HPP51" s="363"/>
      <c r="HPQ51" s="369">
        <f t="shared" ref="HPQ51" si="2943">+(HPO51*$C51)+HPO51</f>
        <v>0</v>
      </c>
      <c r="HPR51" s="363"/>
      <c r="HPS51" s="369">
        <f t="shared" ref="HPS51" si="2944">+(HPQ51*$C51)+HPQ51</f>
        <v>0</v>
      </c>
      <c r="HPT51" s="363"/>
      <c r="HPU51" s="369">
        <f t="shared" ref="HPU51" si="2945">+(HPS51*$C51)+HPS51</f>
        <v>0</v>
      </c>
      <c r="HPV51" s="363"/>
      <c r="HPW51" s="369">
        <f t="shared" ref="HPW51" si="2946">+(HPU51*$C51)+HPU51</f>
        <v>0</v>
      </c>
      <c r="HPX51" s="363"/>
      <c r="HPY51" s="369">
        <f t="shared" ref="HPY51" si="2947">+(HPW51*$C51)+HPW51</f>
        <v>0</v>
      </c>
      <c r="HPZ51" s="363"/>
      <c r="HQA51" s="369">
        <f t="shared" ref="HQA51" si="2948">+(HPY51*$C51)+HPY51</f>
        <v>0</v>
      </c>
      <c r="HQB51" s="363"/>
      <c r="HQC51" s="369">
        <f t="shared" ref="HQC51" si="2949">+(HQA51*$C51)+HQA51</f>
        <v>0</v>
      </c>
      <c r="HQD51" s="363"/>
      <c r="HQE51" s="369">
        <f t="shared" ref="HQE51" si="2950">+(HQC51*$C51)+HQC51</f>
        <v>0</v>
      </c>
      <c r="HQF51" s="363"/>
      <c r="HQG51" s="369">
        <f t="shared" ref="HQG51" si="2951">+(HQE51*$C51)+HQE51</f>
        <v>0</v>
      </c>
      <c r="HQH51" s="363"/>
      <c r="HQI51" s="369">
        <f t="shared" ref="HQI51" si="2952">+(HQG51*$C51)+HQG51</f>
        <v>0</v>
      </c>
      <c r="HQJ51" s="363"/>
      <c r="HQK51" s="369">
        <f t="shared" ref="HQK51" si="2953">+(HQI51*$C51)+HQI51</f>
        <v>0</v>
      </c>
      <c r="HQL51" s="363"/>
      <c r="HQM51" s="369">
        <f t="shared" ref="HQM51" si="2954">+(HQK51*$C51)+HQK51</f>
        <v>0</v>
      </c>
      <c r="HQN51" s="363"/>
      <c r="HQO51" s="369">
        <f t="shared" ref="HQO51" si="2955">+(HQM51*$C51)+HQM51</f>
        <v>0</v>
      </c>
      <c r="HQP51" s="363"/>
      <c r="HQQ51" s="369">
        <f t="shared" ref="HQQ51" si="2956">+(HQO51*$C51)+HQO51</f>
        <v>0</v>
      </c>
      <c r="HQR51" s="363"/>
      <c r="HQS51" s="369">
        <f t="shared" ref="HQS51" si="2957">+(HQQ51*$C51)+HQQ51</f>
        <v>0</v>
      </c>
      <c r="HQT51" s="363"/>
      <c r="HQU51" s="369">
        <f t="shared" ref="HQU51" si="2958">+(HQS51*$C51)+HQS51</f>
        <v>0</v>
      </c>
      <c r="HQV51" s="363"/>
      <c r="HQW51" s="369">
        <f t="shared" ref="HQW51" si="2959">+(HQU51*$C51)+HQU51</f>
        <v>0</v>
      </c>
      <c r="HQX51" s="363"/>
      <c r="HQY51" s="369">
        <f t="shared" ref="HQY51" si="2960">+(HQW51*$C51)+HQW51</f>
        <v>0</v>
      </c>
      <c r="HQZ51" s="363"/>
      <c r="HRA51" s="369">
        <f t="shared" ref="HRA51" si="2961">+(HQY51*$C51)+HQY51</f>
        <v>0</v>
      </c>
      <c r="HRB51" s="363"/>
      <c r="HRC51" s="369">
        <f t="shared" ref="HRC51" si="2962">+(HRA51*$C51)+HRA51</f>
        <v>0</v>
      </c>
      <c r="HRD51" s="363"/>
      <c r="HRE51" s="369">
        <f t="shared" ref="HRE51" si="2963">+(HRC51*$C51)+HRC51</f>
        <v>0</v>
      </c>
      <c r="HRF51" s="363"/>
      <c r="HRG51" s="369">
        <f t="shared" ref="HRG51" si="2964">+(HRE51*$C51)+HRE51</f>
        <v>0</v>
      </c>
      <c r="HRH51" s="363"/>
      <c r="HRI51" s="369">
        <f t="shared" ref="HRI51" si="2965">+(HRG51*$C51)+HRG51</f>
        <v>0</v>
      </c>
      <c r="HRJ51" s="363"/>
      <c r="HRK51" s="369">
        <f t="shared" ref="HRK51" si="2966">+(HRI51*$C51)+HRI51</f>
        <v>0</v>
      </c>
      <c r="HRL51" s="363"/>
      <c r="HRM51" s="369">
        <f t="shared" ref="HRM51" si="2967">+(HRK51*$C51)+HRK51</f>
        <v>0</v>
      </c>
      <c r="HRN51" s="363"/>
      <c r="HRO51" s="369">
        <f t="shared" ref="HRO51" si="2968">+(HRM51*$C51)+HRM51</f>
        <v>0</v>
      </c>
      <c r="HRP51" s="363"/>
      <c r="HRQ51" s="369">
        <f t="shared" ref="HRQ51" si="2969">+(HRO51*$C51)+HRO51</f>
        <v>0</v>
      </c>
      <c r="HRR51" s="363"/>
      <c r="HRS51" s="369">
        <f t="shared" ref="HRS51" si="2970">+(HRQ51*$C51)+HRQ51</f>
        <v>0</v>
      </c>
      <c r="HRT51" s="363"/>
      <c r="HRU51" s="369">
        <f t="shared" ref="HRU51" si="2971">+(HRS51*$C51)+HRS51</f>
        <v>0</v>
      </c>
      <c r="HRV51" s="363"/>
      <c r="HRW51" s="369">
        <f t="shared" ref="HRW51" si="2972">+(HRU51*$C51)+HRU51</f>
        <v>0</v>
      </c>
      <c r="HRX51" s="363"/>
      <c r="HRY51" s="369">
        <f t="shared" ref="HRY51" si="2973">+(HRW51*$C51)+HRW51</f>
        <v>0</v>
      </c>
      <c r="HRZ51" s="363"/>
      <c r="HSA51" s="369">
        <f t="shared" ref="HSA51" si="2974">+(HRY51*$C51)+HRY51</f>
        <v>0</v>
      </c>
      <c r="HSB51" s="363"/>
      <c r="HSC51" s="369">
        <f t="shared" ref="HSC51" si="2975">+(HSA51*$C51)+HSA51</f>
        <v>0</v>
      </c>
      <c r="HSD51" s="363"/>
      <c r="HSE51" s="369">
        <f t="shared" ref="HSE51" si="2976">+(HSC51*$C51)+HSC51</f>
        <v>0</v>
      </c>
      <c r="HSF51" s="363"/>
      <c r="HSG51" s="369">
        <f t="shared" ref="HSG51" si="2977">+(HSE51*$C51)+HSE51</f>
        <v>0</v>
      </c>
      <c r="HSH51" s="363"/>
      <c r="HSI51" s="369">
        <f t="shared" ref="HSI51" si="2978">+(HSG51*$C51)+HSG51</f>
        <v>0</v>
      </c>
      <c r="HSJ51" s="363"/>
      <c r="HSK51" s="369">
        <f t="shared" ref="HSK51" si="2979">+(HSI51*$C51)+HSI51</f>
        <v>0</v>
      </c>
      <c r="HSL51" s="363"/>
      <c r="HSM51" s="369">
        <f t="shared" ref="HSM51" si="2980">+(HSK51*$C51)+HSK51</f>
        <v>0</v>
      </c>
      <c r="HSN51" s="363"/>
      <c r="HSO51" s="369">
        <f t="shared" ref="HSO51" si="2981">+(HSM51*$C51)+HSM51</f>
        <v>0</v>
      </c>
      <c r="HSP51" s="363"/>
      <c r="HSQ51" s="369">
        <f t="shared" ref="HSQ51" si="2982">+(HSO51*$C51)+HSO51</f>
        <v>0</v>
      </c>
      <c r="HSR51" s="363"/>
      <c r="HSS51" s="369">
        <f t="shared" ref="HSS51" si="2983">+(HSQ51*$C51)+HSQ51</f>
        <v>0</v>
      </c>
      <c r="HST51" s="363"/>
      <c r="HSU51" s="369">
        <f t="shared" ref="HSU51" si="2984">+(HSS51*$C51)+HSS51</f>
        <v>0</v>
      </c>
      <c r="HSV51" s="363"/>
      <c r="HSW51" s="369">
        <f t="shared" ref="HSW51" si="2985">+(HSU51*$C51)+HSU51</f>
        <v>0</v>
      </c>
      <c r="HSX51" s="363"/>
      <c r="HSY51" s="369">
        <f t="shared" ref="HSY51" si="2986">+(HSW51*$C51)+HSW51</f>
        <v>0</v>
      </c>
      <c r="HSZ51" s="363"/>
      <c r="HTA51" s="369">
        <f t="shared" ref="HTA51" si="2987">+(HSY51*$C51)+HSY51</f>
        <v>0</v>
      </c>
      <c r="HTB51" s="363"/>
      <c r="HTC51" s="369">
        <f t="shared" ref="HTC51" si="2988">+(HTA51*$C51)+HTA51</f>
        <v>0</v>
      </c>
      <c r="HTD51" s="363"/>
      <c r="HTE51" s="369">
        <f t="shared" ref="HTE51" si="2989">+(HTC51*$C51)+HTC51</f>
        <v>0</v>
      </c>
      <c r="HTF51" s="363"/>
      <c r="HTG51" s="369">
        <f t="shared" ref="HTG51" si="2990">+(HTE51*$C51)+HTE51</f>
        <v>0</v>
      </c>
      <c r="HTH51" s="363"/>
      <c r="HTI51" s="369">
        <f t="shared" ref="HTI51" si="2991">+(HTG51*$C51)+HTG51</f>
        <v>0</v>
      </c>
      <c r="HTJ51" s="363"/>
      <c r="HTK51" s="369">
        <f t="shared" ref="HTK51" si="2992">+(HTI51*$C51)+HTI51</f>
        <v>0</v>
      </c>
      <c r="HTL51" s="363"/>
      <c r="HTM51" s="369">
        <f t="shared" ref="HTM51" si="2993">+(HTK51*$C51)+HTK51</f>
        <v>0</v>
      </c>
      <c r="HTN51" s="363"/>
      <c r="HTO51" s="369">
        <f t="shared" ref="HTO51" si="2994">+(HTM51*$C51)+HTM51</f>
        <v>0</v>
      </c>
      <c r="HTP51" s="363"/>
      <c r="HTQ51" s="369">
        <f t="shared" ref="HTQ51" si="2995">+(HTO51*$C51)+HTO51</f>
        <v>0</v>
      </c>
      <c r="HTR51" s="363"/>
      <c r="HTS51" s="369">
        <f t="shared" ref="HTS51" si="2996">+(HTQ51*$C51)+HTQ51</f>
        <v>0</v>
      </c>
      <c r="HTT51" s="363"/>
      <c r="HTU51" s="369">
        <f t="shared" ref="HTU51" si="2997">+(HTS51*$C51)+HTS51</f>
        <v>0</v>
      </c>
      <c r="HTV51" s="363"/>
      <c r="HTW51" s="369">
        <f t="shared" ref="HTW51" si="2998">+(HTU51*$C51)+HTU51</f>
        <v>0</v>
      </c>
      <c r="HTX51" s="363"/>
      <c r="HTY51" s="369">
        <f t="shared" ref="HTY51" si="2999">+(HTW51*$C51)+HTW51</f>
        <v>0</v>
      </c>
      <c r="HTZ51" s="363"/>
      <c r="HUA51" s="369">
        <f t="shared" ref="HUA51" si="3000">+(HTY51*$C51)+HTY51</f>
        <v>0</v>
      </c>
      <c r="HUB51" s="363"/>
      <c r="HUC51" s="369">
        <f t="shared" ref="HUC51" si="3001">+(HUA51*$C51)+HUA51</f>
        <v>0</v>
      </c>
      <c r="HUD51" s="363"/>
      <c r="HUE51" s="369">
        <f t="shared" ref="HUE51" si="3002">+(HUC51*$C51)+HUC51</f>
        <v>0</v>
      </c>
      <c r="HUF51" s="363"/>
      <c r="HUG51" s="369">
        <f t="shared" ref="HUG51" si="3003">+(HUE51*$C51)+HUE51</f>
        <v>0</v>
      </c>
      <c r="HUH51" s="363"/>
      <c r="HUI51" s="369">
        <f t="shared" ref="HUI51" si="3004">+(HUG51*$C51)+HUG51</f>
        <v>0</v>
      </c>
      <c r="HUJ51" s="363"/>
      <c r="HUK51" s="369">
        <f t="shared" ref="HUK51" si="3005">+(HUI51*$C51)+HUI51</f>
        <v>0</v>
      </c>
      <c r="HUL51" s="363"/>
      <c r="HUM51" s="369">
        <f t="shared" ref="HUM51" si="3006">+(HUK51*$C51)+HUK51</f>
        <v>0</v>
      </c>
      <c r="HUN51" s="363"/>
      <c r="HUO51" s="369">
        <f t="shared" ref="HUO51" si="3007">+(HUM51*$C51)+HUM51</f>
        <v>0</v>
      </c>
      <c r="HUP51" s="363"/>
      <c r="HUQ51" s="369">
        <f t="shared" ref="HUQ51" si="3008">+(HUO51*$C51)+HUO51</f>
        <v>0</v>
      </c>
      <c r="HUR51" s="363"/>
      <c r="HUS51" s="369">
        <f t="shared" ref="HUS51" si="3009">+(HUQ51*$C51)+HUQ51</f>
        <v>0</v>
      </c>
      <c r="HUT51" s="363"/>
      <c r="HUU51" s="369">
        <f t="shared" ref="HUU51" si="3010">+(HUS51*$C51)+HUS51</f>
        <v>0</v>
      </c>
      <c r="HUV51" s="363"/>
      <c r="HUW51" s="369">
        <f t="shared" ref="HUW51" si="3011">+(HUU51*$C51)+HUU51</f>
        <v>0</v>
      </c>
      <c r="HUX51" s="363"/>
      <c r="HUY51" s="369">
        <f t="shared" ref="HUY51" si="3012">+(HUW51*$C51)+HUW51</f>
        <v>0</v>
      </c>
      <c r="HUZ51" s="363"/>
      <c r="HVA51" s="369">
        <f t="shared" ref="HVA51" si="3013">+(HUY51*$C51)+HUY51</f>
        <v>0</v>
      </c>
      <c r="HVB51" s="363"/>
      <c r="HVC51" s="369">
        <f t="shared" ref="HVC51" si="3014">+(HVA51*$C51)+HVA51</f>
        <v>0</v>
      </c>
      <c r="HVD51" s="363"/>
      <c r="HVE51" s="369">
        <f t="shared" ref="HVE51" si="3015">+(HVC51*$C51)+HVC51</f>
        <v>0</v>
      </c>
      <c r="HVF51" s="363"/>
      <c r="HVG51" s="369">
        <f t="shared" ref="HVG51" si="3016">+(HVE51*$C51)+HVE51</f>
        <v>0</v>
      </c>
      <c r="HVH51" s="363"/>
      <c r="HVI51" s="369">
        <f t="shared" ref="HVI51" si="3017">+(HVG51*$C51)+HVG51</f>
        <v>0</v>
      </c>
      <c r="HVJ51" s="363"/>
      <c r="HVK51" s="369">
        <f t="shared" ref="HVK51" si="3018">+(HVI51*$C51)+HVI51</f>
        <v>0</v>
      </c>
      <c r="HVL51" s="363"/>
      <c r="HVM51" s="369">
        <f t="shared" ref="HVM51" si="3019">+(HVK51*$C51)+HVK51</f>
        <v>0</v>
      </c>
      <c r="HVN51" s="363"/>
      <c r="HVO51" s="369">
        <f t="shared" ref="HVO51" si="3020">+(HVM51*$C51)+HVM51</f>
        <v>0</v>
      </c>
      <c r="HVP51" s="363"/>
      <c r="HVQ51" s="369">
        <f t="shared" ref="HVQ51" si="3021">+(HVO51*$C51)+HVO51</f>
        <v>0</v>
      </c>
      <c r="HVR51" s="363"/>
      <c r="HVS51" s="369">
        <f t="shared" ref="HVS51" si="3022">+(HVQ51*$C51)+HVQ51</f>
        <v>0</v>
      </c>
      <c r="HVT51" s="363"/>
      <c r="HVU51" s="369">
        <f t="shared" ref="HVU51" si="3023">+(HVS51*$C51)+HVS51</f>
        <v>0</v>
      </c>
      <c r="HVV51" s="363"/>
      <c r="HVW51" s="369">
        <f t="shared" ref="HVW51" si="3024">+(HVU51*$C51)+HVU51</f>
        <v>0</v>
      </c>
      <c r="HVX51" s="363"/>
      <c r="HVY51" s="369">
        <f t="shared" ref="HVY51" si="3025">+(HVW51*$C51)+HVW51</f>
        <v>0</v>
      </c>
      <c r="HVZ51" s="363"/>
      <c r="HWA51" s="369">
        <f t="shared" ref="HWA51" si="3026">+(HVY51*$C51)+HVY51</f>
        <v>0</v>
      </c>
      <c r="HWB51" s="363"/>
      <c r="HWC51" s="369">
        <f t="shared" ref="HWC51" si="3027">+(HWA51*$C51)+HWA51</f>
        <v>0</v>
      </c>
      <c r="HWD51" s="363"/>
      <c r="HWE51" s="369">
        <f t="shared" ref="HWE51" si="3028">+(HWC51*$C51)+HWC51</f>
        <v>0</v>
      </c>
      <c r="HWF51" s="363"/>
      <c r="HWG51" s="369">
        <f t="shared" ref="HWG51" si="3029">+(HWE51*$C51)+HWE51</f>
        <v>0</v>
      </c>
      <c r="HWH51" s="363"/>
      <c r="HWI51" s="369">
        <f t="shared" ref="HWI51" si="3030">+(HWG51*$C51)+HWG51</f>
        <v>0</v>
      </c>
      <c r="HWJ51" s="363"/>
      <c r="HWK51" s="369">
        <f t="shared" ref="HWK51" si="3031">+(HWI51*$C51)+HWI51</f>
        <v>0</v>
      </c>
      <c r="HWL51" s="363"/>
      <c r="HWM51" s="369">
        <f t="shared" ref="HWM51" si="3032">+(HWK51*$C51)+HWK51</f>
        <v>0</v>
      </c>
      <c r="HWN51" s="363"/>
      <c r="HWO51" s="369">
        <f t="shared" ref="HWO51" si="3033">+(HWM51*$C51)+HWM51</f>
        <v>0</v>
      </c>
      <c r="HWP51" s="363"/>
      <c r="HWQ51" s="369">
        <f t="shared" ref="HWQ51" si="3034">+(HWO51*$C51)+HWO51</f>
        <v>0</v>
      </c>
      <c r="HWR51" s="363"/>
      <c r="HWS51" s="369">
        <f t="shared" ref="HWS51" si="3035">+(HWQ51*$C51)+HWQ51</f>
        <v>0</v>
      </c>
      <c r="HWT51" s="363"/>
      <c r="HWU51" s="369">
        <f t="shared" ref="HWU51" si="3036">+(HWS51*$C51)+HWS51</f>
        <v>0</v>
      </c>
      <c r="HWV51" s="363"/>
      <c r="HWW51" s="369">
        <f t="shared" ref="HWW51" si="3037">+(HWU51*$C51)+HWU51</f>
        <v>0</v>
      </c>
      <c r="HWX51" s="363"/>
      <c r="HWY51" s="369">
        <f t="shared" ref="HWY51" si="3038">+(HWW51*$C51)+HWW51</f>
        <v>0</v>
      </c>
      <c r="HWZ51" s="363"/>
      <c r="HXA51" s="369">
        <f t="shared" ref="HXA51" si="3039">+(HWY51*$C51)+HWY51</f>
        <v>0</v>
      </c>
      <c r="HXB51" s="363"/>
      <c r="HXC51" s="369">
        <f t="shared" ref="HXC51" si="3040">+(HXA51*$C51)+HXA51</f>
        <v>0</v>
      </c>
      <c r="HXD51" s="363"/>
      <c r="HXE51" s="369">
        <f t="shared" ref="HXE51" si="3041">+(HXC51*$C51)+HXC51</f>
        <v>0</v>
      </c>
      <c r="HXF51" s="363"/>
      <c r="HXG51" s="369">
        <f t="shared" ref="HXG51" si="3042">+(HXE51*$C51)+HXE51</f>
        <v>0</v>
      </c>
      <c r="HXH51" s="363"/>
      <c r="HXI51" s="369">
        <f t="shared" ref="HXI51" si="3043">+(HXG51*$C51)+HXG51</f>
        <v>0</v>
      </c>
      <c r="HXJ51" s="363"/>
      <c r="HXK51" s="369">
        <f t="shared" ref="HXK51" si="3044">+(HXI51*$C51)+HXI51</f>
        <v>0</v>
      </c>
      <c r="HXL51" s="363"/>
      <c r="HXM51" s="369">
        <f t="shared" ref="HXM51" si="3045">+(HXK51*$C51)+HXK51</f>
        <v>0</v>
      </c>
      <c r="HXN51" s="363"/>
      <c r="HXO51" s="369">
        <f t="shared" ref="HXO51" si="3046">+(HXM51*$C51)+HXM51</f>
        <v>0</v>
      </c>
      <c r="HXP51" s="363"/>
      <c r="HXQ51" s="369">
        <f t="shared" ref="HXQ51" si="3047">+(HXO51*$C51)+HXO51</f>
        <v>0</v>
      </c>
      <c r="HXR51" s="363"/>
      <c r="HXS51" s="369">
        <f t="shared" ref="HXS51" si="3048">+(HXQ51*$C51)+HXQ51</f>
        <v>0</v>
      </c>
      <c r="HXT51" s="363"/>
      <c r="HXU51" s="369">
        <f t="shared" ref="HXU51" si="3049">+(HXS51*$C51)+HXS51</f>
        <v>0</v>
      </c>
      <c r="HXV51" s="363"/>
      <c r="HXW51" s="369">
        <f t="shared" ref="HXW51" si="3050">+(HXU51*$C51)+HXU51</f>
        <v>0</v>
      </c>
      <c r="HXX51" s="363"/>
      <c r="HXY51" s="369">
        <f t="shared" ref="HXY51" si="3051">+(HXW51*$C51)+HXW51</f>
        <v>0</v>
      </c>
      <c r="HXZ51" s="363"/>
      <c r="HYA51" s="369">
        <f t="shared" ref="HYA51" si="3052">+(HXY51*$C51)+HXY51</f>
        <v>0</v>
      </c>
      <c r="HYB51" s="363"/>
      <c r="HYC51" s="369">
        <f t="shared" ref="HYC51" si="3053">+(HYA51*$C51)+HYA51</f>
        <v>0</v>
      </c>
      <c r="HYD51" s="363"/>
      <c r="HYE51" s="369">
        <f t="shared" ref="HYE51" si="3054">+(HYC51*$C51)+HYC51</f>
        <v>0</v>
      </c>
      <c r="HYF51" s="363"/>
      <c r="HYG51" s="369">
        <f t="shared" ref="HYG51" si="3055">+(HYE51*$C51)+HYE51</f>
        <v>0</v>
      </c>
      <c r="HYH51" s="363"/>
      <c r="HYI51" s="369">
        <f t="shared" ref="HYI51" si="3056">+(HYG51*$C51)+HYG51</f>
        <v>0</v>
      </c>
      <c r="HYJ51" s="363"/>
      <c r="HYK51" s="369">
        <f t="shared" ref="HYK51" si="3057">+(HYI51*$C51)+HYI51</f>
        <v>0</v>
      </c>
      <c r="HYL51" s="363"/>
      <c r="HYM51" s="369">
        <f t="shared" ref="HYM51" si="3058">+(HYK51*$C51)+HYK51</f>
        <v>0</v>
      </c>
      <c r="HYN51" s="363"/>
      <c r="HYO51" s="369">
        <f t="shared" ref="HYO51" si="3059">+(HYM51*$C51)+HYM51</f>
        <v>0</v>
      </c>
      <c r="HYP51" s="363"/>
      <c r="HYQ51" s="369">
        <f t="shared" ref="HYQ51" si="3060">+(HYO51*$C51)+HYO51</f>
        <v>0</v>
      </c>
      <c r="HYR51" s="363"/>
      <c r="HYS51" s="369">
        <f t="shared" ref="HYS51" si="3061">+(HYQ51*$C51)+HYQ51</f>
        <v>0</v>
      </c>
      <c r="HYT51" s="363"/>
      <c r="HYU51" s="369">
        <f t="shared" ref="HYU51" si="3062">+(HYS51*$C51)+HYS51</f>
        <v>0</v>
      </c>
      <c r="HYV51" s="363"/>
      <c r="HYW51" s="369">
        <f t="shared" ref="HYW51" si="3063">+(HYU51*$C51)+HYU51</f>
        <v>0</v>
      </c>
      <c r="HYX51" s="363"/>
      <c r="HYY51" s="369">
        <f t="shared" ref="HYY51" si="3064">+(HYW51*$C51)+HYW51</f>
        <v>0</v>
      </c>
      <c r="HYZ51" s="363"/>
      <c r="HZA51" s="369">
        <f t="shared" ref="HZA51" si="3065">+(HYY51*$C51)+HYY51</f>
        <v>0</v>
      </c>
      <c r="HZB51" s="363"/>
      <c r="HZC51" s="369">
        <f t="shared" ref="HZC51" si="3066">+(HZA51*$C51)+HZA51</f>
        <v>0</v>
      </c>
      <c r="HZD51" s="363"/>
      <c r="HZE51" s="369">
        <f t="shared" ref="HZE51" si="3067">+(HZC51*$C51)+HZC51</f>
        <v>0</v>
      </c>
      <c r="HZF51" s="363"/>
      <c r="HZG51" s="369">
        <f t="shared" ref="HZG51" si="3068">+(HZE51*$C51)+HZE51</f>
        <v>0</v>
      </c>
      <c r="HZH51" s="363"/>
      <c r="HZI51" s="369">
        <f t="shared" ref="HZI51" si="3069">+(HZG51*$C51)+HZG51</f>
        <v>0</v>
      </c>
      <c r="HZJ51" s="363"/>
      <c r="HZK51" s="369">
        <f t="shared" ref="HZK51" si="3070">+(HZI51*$C51)+HZI51</f>
        <v>0</v>
      </c>
      <c r="HZL51" s="363"/>
      <c r="HZM51" s="369">
        <f t="shared" ref="HZM51" si="3071">+(HZK51*$C51)+HZK51</f>
        <v>0</v>
      </c>
      <c r="HZN51" s="363"/>
      <c r="HZO51" s="369">
        <f t="shared" ref="HZO51" si="3072">+(HZM51*$C51)+HZM51</f>
        <v>0</v>
      </c>
      <c r="HZP51" s="363"/>
      <c r="HZQ51" s="369">
        <f t="shared" ref="HZQ51" si="3073">+(HZO51*$C51)+HZO51</f>
        <v>0</v>
      </c>
      <c r="HZR51" s="363"/>
      <c r="HZS51" s="369">
        <f t="shared" ref="HZS51" si="3074">+(HZQ51*$C51)+HZQ51</f>
        <v>0</v>
      </c>
      <c r="HZT51" s="363"/>
      <c r="HZU51" s="369">
        <f t="shared" ref="HZU51" si="3075">+(HZS51*$C51)+HZS51</f>
        <v>0</v>
      </c>
      <c r="HZV51" s="363"/>
      <c r="HZW51" s="369">
        <f t="shared" ref="HZW51" si="3076">+(HZU51*$C51)+HZU51</f>
        <v>0</v>
      </c>
      <c r="HZX51" s="363"/>
      <c r="HZY51" s="369">
        <f t="shared" ref="HZY51" si="3077">+(HZW51*$C51)+HZW51</f>
        <v>0</v>
      </c>
      <c r="HZZ51" s="363"/>
      <c r="IAA51" s="369">
        <f t="shared" ref="IAA51" si="3078">+(HZY51*$C51)+HZY51</f>
        <v>0</v>
      </c>
      <c r="IAB51" s="363"/>
      <c r="IAC51" s="369">
        <f t="shared" ref="IAC51" si="3079">+(IAA51*$C51)+IAA51</f>
        <v>0</v>
      </c>
      <c r="IAD51" s="363"/>
      <c r="IAE51" s="369">
        <f t="shared" ref="IAE51" si="3080">+(IAC51*$C51)+IAC51</f>
        <v>0</v>
      </c>
      <c r="IAF51" s="363"/>
      <c r="IAG51" s="369">
        <f t="shared" ref="IAG51" si="3081">+(IAE51*$C51)+IAE51</f>
        <v>0</v>
      </c>
      <c r="IAH51" s="363"/>
      <c r="IAI51" s="369">
        <f t="shared" ref="IAI51" si="3082">+(IAG51*$C51)+IAG51</f>
        <v>0</v>
      </c>
      <c r="IAJ51" s="363"/>
      <c r="IAK51" s="369">
        <f t="shared" ref="IAK51" si="3083">+(IAI51*$C51)+IAI51</f>
        <v>0</v>
      </c>
      <c r="IAL51" s="363"/>
      <c r="IAM51" s="369">
        <f t="shared" ref="IAM51" si="3084">+(IAK51*$C51)+IAK51</f>
        <v>0</v>
      </c>
      <c r="IAN51" s="363"/>
      <c r="IAO51" s="369">
        <f t="shared" ref="IAO51" si="3085">+(IAM51*$C51)+IAM51</f>
        <v>0</v>
      </c>
      <c r="IAP51" s="363"/>
      <c r="IAQ51" s="369">
        <f t="shared" ref="IAQ51" si="3086">+(IAO51*$C51)+IAO51</f>
        <v>0</v>
      </c>
      <c r="IAR51" s="363"/>
      <c r="IAS51" s="369">
        <f t="shared" ref="IAS51" si="3087">+(IAQ51*$C51)+IAQ51</f>
        <v>0</v>
      </c>
      <c r="IAT51" s="363"/>
      <c r="IAU51" s="369">
        <f t="shared" ref="IAU51" si="3088">+(IAS51*$C51)+IAS51</f>
        <v>0</v>
      </c>
      <c r="IAV51" s="363"/>
      <c r="IAW51" s="369">
        <f t="shared" ref="IAW51" si="3089">+(IAU51*$C51)+IAU51</f>
        <v>0</v>
      </c>
      <c r="IAX51" s="363"/>
      <c r="IAY51" s="369">
        <f t="shared" ref="IAY51" si="3090">+(IAW51*$C51)+IAW51</f>
        <v>0</v>
      </c>
      <c r="IAZ51" s="363"/>
      <c r="IBA51" s="369">
        <f t="shared" ref="IBA51" si="3091">+(IAY51*$C51)+IAY51</f>
        <v>0</v>
      </c>
      <c r="IBB51" s="363"/>
      <c r="IBC51" s="369">
        <f t="shared" ref="IBC51" si="3092">+(IBA51*$C51)+IBA51</f>
        <v>0</v>
      </c>
      <c r="IBD51" s="363"/>
      <c r="IBE51" s="369">
        <f t="shared" ref="IBE51" si="3093">+(IBC51*$C51)+IBC51</f>
        <v>0</v>
      </c>
      <c r="IBF51" s="363"/>
      <c r="IBG51" s="369">
        <f t="shared" ref="IBG51" si="3094">+(IBE51*$C51)+IBE51</f>
        <v>0</v>
      </c>
      <c r="IBH51" s="363"/>
      <c r="IBI51" s="369">
        <f t="shared" ref="IBI51" si="3095">+(IBG51*$C51)+IBG51</f>
        <v>0</v>
      </c>
      <c r="IBJ51" s="363"/>
      <c r="IBK51" s="369">
        <f t="shared" ref="IBK51" si="3096">+(IBI51*$C51)+IBI51</f>
        <v>0</v>
      </c>
      <c r="IBL51" s="363"/>
      <c r="IBM51" s="369">
        <f t="shared" ref="IBM51" si="3097">+(IBK51*$C51)+IBK51</f>
        <v>0</v>
      </c>
      <c r="IBN51" s="363"/>
      <c r="IBO51" s="369">
        <f t="shared" ref="IBO51" si="3098">+(IBM51*$C51)+IBM51</f>
        <v>0</v>
      </c>
      <c r="IBP51" s="363"/>
      <c r="IBQ51" s="369">
        <f t="shared" ref="IBQ51" si="3099">+(IBO51*$C51)+IBO51</f>
        <v>0</v>
      </c>
      <c r="IBR51" s="363"/>
      <c r="IBS51" s="369">
        <f t="shared" ref="IBS51" si="3100">+(IBQ51*$C51)+IBQ51</f>
        <v>0</v>
      </c>
      <c r="IBT51" s="363"/>
      <c r="IBU51" s="369">
        <f t="shared" ref="IBU51" si="3101">+(IBS51*$C51)+IBS51</f>
        <v>0</v>
      </c>
      <c r="IBV51" s="363"/>
      <c r="IBW51" s="369">
        <f t="shared" ref="IBW51" si="3102">+(IBU51*$C51)+IBU51</f>
        <v>0</v>
      </c>
      <c r="IBX51" s="363"/>
      <c r="IBY51" s="369">
        <f t="shared" ref="IBY51" si="3103">+(IBW51*$C51)+IBW51</f>
        <v>0</v>
      </c>
      <c r="IBZ51" s="363"/>
      <c r="ICA51" s="369">
        <f t="shared" ref="ICA51" si="3104">+(IBY51*$C51)+IBY51</f>
        <v>0</v>
      </c>
      <c r="ICB51" s="363"/>
      <c r="ICC51" s="369">
        <f t="shared" ref="ICC51" si="3105">+(ICA51*$C51)+ICA51</f>
        <v>0</v>
      </c>
      <c r="ICD51" s="363"/>
      <c r="ICE51" s="369">
        <f t="shared" ref="ICE51" si="3106">+(ICC51*$C51)+ICC51</f>
        <v>0</v>
      </c>
      <c r="ICF51" s="363"/>
      <c r="ICG51" s="369">
        <f t="shared" ref="ICG51" si="3107">+(ICE51*$C51)+ICE51</f>
        <v>0</v>
      </c>
      <c r="ICH51" s="363"/>
      <c r="ICI51" s="369">
        <f t="shared" ref="ICI51" si="3108">+(ICG51*$C51)+ICG51</f>
        <v>0</v>
      </c>
      <c r="ICJ51" s="363"/>
      <c r="ICK51" s="369">
        <f t="shared" ref="ICK51" si="3109">+(ICI51*$C51)+ICI51</f>
        <v>0</v>
      </c>
      <c r="ICL51" s="363"/>
      <c r="ICM51" s="369">
        <f t="shared" ref="ICM51" si="3110">+(ICK51*$C51)+ICK51</f>
        <v>0</v>
      </c>
      <c r="ICN51" s="363"/>
      <c r="ICO51" s="369">
        <f t="shared" ref="ICO51" si="3111">+(ICM51*$C51)+ICM51</f>
        <v>0</v>
      </c>
      <c r="ICP51" s="363"/>
      <c r="ICQ51" s="369">
        <f t="shared" ref="ICQ51" si="3112">+(ICO51*$C51)+ICO51</f>
        <v>0</v>
      </c>
      <c r="ICR51" s="363"/>
      <c r="ICS51" s="369">
        <f t="shared" ref="ICS51" si="3113">+(ICQ51*$C51)+ICQ51</f>
        <v>0</v>
      </c>
      <c r="ICT51" s="363"/>
      <c r="ICU51" s="369">
        <f t="shared" ref="ICU51" si="3114">+(ICS51*$C51)+ICS51</f>
        <v>0</v>
      </c>
      <c r="ICV51" s="363"/>
      <c r="ICW51" s="369">
        <f t="shared" ref="ICW51" si="3115">+(ICU51*$C51)+ICU51</f>
        <v>0</v>
      </c>
      <c r="ICX51" s="363"/>
      <c r="ICY51" s="369">
        <f t="shared" ref="ICY51" si="3116">+(ICW51*$C51)+ICW51</f>
        <v>0</v>
      </c>
      <c r="ICZ51" s="363"/>
      <c r="IDA51" s="369">
        <f t="shared" ref="IDA51" si="3117">+(ICY51*$C51)+ICY51</f>
        <v>0</v>
      </c>
      <c r="IDB51" s="363"/>
      <c r="IDC51" s="369">
        <f t="shared" ref="IDC51" si="3118">+(IDA51*$C51)+IDA51</f>
        <v>0</v>
      </c>
      <c r="IDD51" s="363"/>
      <c r="IDE51" s="369">
        <f t="shared" ref="IDE51" si="3119">+(IDC51*$C51)+IDC51</f>
        <v>0</v>
      </c>
      <c r="IDF51" s="363"/>
      <c r="IDG51" s="369">
        <f t="shared" ref="IDG51" si="3120">+(IDE51*$C51)+IDE51</f>
        <v>0</v>
      </c>
      <c r="IDH51" s="363"/>
      <c r="IDI51" s="369">
        <f t="shared" ref="IDI51" si="3121">+(IDG51*$C51)+IDG51</f>
        <v>0</v>
      </c>
      <c r="IDJ51" s="363"/>
      <c r="IDK51" s="369">
        <f t="shared" ref="IDK51" si="3122">+(IDI51*$C51)+IDI51</f>
        <v>0</v>
      </c>
      <c r="IDL51" s="363"/>
      <c r="IDM51" s="369">
        <f t="shared" ref="IDM51" si="3123">+(IDK51*$C51)+IDK51</f>
        <v>0</v>
      </c>
      <c r="IDN51" s="363"/>
      <c r="IDO51" s="369">
        <f t="shared" ref="IDO51" si="3124">+(IDM51*$C51)+IDM51</f>
        <v>0</v>
      </c>
      <c r="IDP51" s="363"/>
      <c r="IDQ51" s="369">
        <f t="shared" ref="IDQ51" si="3125">+(IDO51*$C51)+IDO51</f>
        <v>0</v>
      </c>
      <c r="IDR51" s="363"/>
      <c r="IDS51" s="369">
        <f t="shared" ref="IDS51" si="3126">+(IDQ51*$C51)+IDQ51</f>
        <v>0</v>
      </c>
      <c r="IDT51" s="363"/>
      <c r="IDU51" s="369">
        <f t="shared" ref="IDU51" si="3127">+(IDS51*$C51)+IDS51</f>
        <v>0</v>
      </c>
      <c r="IDV51" s="363"/>
      <c r="IDW51" s="369">
        <f t="shared" ref="IDW51" si="3128">+(IDU51*$C51)+IDU51</f>
        <v>0</v>
      </c>
      <c r="IDX51" s="363"/>
      <c r="IDY51" s="369">
        <f t="shared" ref="IDY51" si="3129">+(IDW51*$C51)+IDW51</f>
        <v>0</v>
      </c>
      <c r="IDZ51" s="363"/>
      <c r="IEA51" s="369">
        <f t="shared" ref="IEA51" si="3130">+(IDY51*$C51)+IDY51</f>
        <v>0</v>
      </c>
      <c r="IEB51" s="363"/>
      <c r="IEC51" s="369">
        <f t="shared" ref="IEC51" si="3131">+(IEA51*$C51)+IEA51</f>
        <v>0</v>
      </c>
      <c r="IED51" s="363"/>
      <c r="IEE51" s="369">
        <f t="shared" ref="IEE51" si="3132">+(IEC51*$C51)+IEC51</f>
        <v>0</v>
      </c>
      <c r="IEF51" s="363"/>
      <c r="IEG51" s="369">
        <f t="shared" ref="IEG51" si="3133">+(IEE51*$C51)+IEE51</f>
        <v>0</v>
      </c>
      <c r="IEH51" s="363"/>
      <c r="IEI51" s="369">
        <f t="shared" ref="IEI51" si="3134">+(IEG51*$C51)+IEG51</f>
        <v>0</v>
      </c>
      <c r="IEJ51" s="363"/>
      <c r="IEK51" s="369">
        <f t="shared" ref="IEK51" si="3135">+(IEI51*$C51)+IEI51</f>
        <v>0</v>
      </c>
      <c r="IEL51" s="363"/>
      <c r="IEM51" s="369">
        <f t="shared" ref="IEM51" si="3136">+(IEK51*$C51)+IEK51</f>
        <v>0</v>
      </c>
      <c r="IEN51" s="363"/>
      <c r="IEO51" s="369">
        <f t="shared" ref="IEO51" si="3137">+(IEM51*$C51)+IEM51</f>
        <v>0</v>
      </c>
      <c r="IEP51" s="363"/>
      <c r="IEQ51" s="369">
        <f t="shared" ref="IEQ51" si="3138">+(IEO51*$C51)+IEO51</f>
        <v>0</v>
      </c>
      <c r="IER51" s="363"/>
      <c r="IES51" s="369">
        <f t="shared" ref="IES51" si="3139">+(IEQ51*$C51)+IEQ51</f>
        <v>0</v>
      </c>
      <c r="IET51" s="363"/>
      <c r="IEU51" s="369">
        <f t="shared" ref="IEU51" si="3140">+(IES51*$C51)+IES51</f>
        <v>0</v>
      </c>
      <c r="IEV51" s="363"/>
      <c r="IEW51" s="369">
        <f t="shared" ref="IEW51" si="3141">+(IEU51*$C51)+IEU51</f>
        <v>0</v>
      </c>
      <c r="IEX51" s="363"/>
      <c r="IEY51" s="369">
        <f t="shared" ref="IEY51" si="3142">+(IEW51*$C51)+IEW51</f>
        <v>0</v>
      </c>
      <c r="IEZ51" s="363"/>
      <c r="IFA51" s="369">
        <f t="shared" ref="IFA51" si="3143">+(IEY51*$C51)+IEY51</f>
        <v>0</v>
      </c>
      <c r="IFB51" s="363"/>
      <c r="IFC51" s="369">
        <f t="shared" ref="IFC51" si="3144">+(IFA51*$C51)+IFA51</f>
        <v>0</v>
      </c>
      <c r="IFD51" s="363"/>
      <c r="IFE51" s="369">
        <f t="shared" ref="IFE51" si="3145">+(IFC51*$C51)+IFC51</f>
        <v>0</v>
      </c>
      <c r="IFF51" s="363"/>
      <c r="IFG51" s="369">
        <f t="shared" ref="IFG51" si="3146">+(IFE51*$C51)+IFE51</f>
        <v>0</v>
      </c>
      <c r="IFH51" s="363"/>
      <c r="IFI51" s="369">
        <f t="shared" ref="IFI51" si="3147">+(IFG51*$C51)+IFG51</f>
        <v>0</v>
      </c>
      <c r="IFJ51" s="363"/>
      <c r="IFK51" s="369">
        <f t="shared" ref="IFK51" si="3148">+(IFI51*$C51)+IFI51</f>
        <v>0</v>
      </c>
      <c r="IFL51" s="363"/>
      <c r="IFM51" s="369">
        <f t="shared" ref="IFM51" si="3149">+(IFK51*$C51)+IFK51</f>
        <v>0</v>
      </c>
      <c r="IFN51" s="363"/>
      <c r="IFO51" s="369">
        <f t="shared" ref="IFO51" si="3150">+(IFM51*$C51)+IFM51</f>
        <v>0</v>
      </c>
      <c r="IFP51" s="363"/>
      <c r="IFQ51" s="369">
        <f t="shared" ref="IFQ51" si="3151">+(IFO51*$C51)+IFO51</f>
        <v>0</v>
      </c>
      <c r="IFR51" s="363"/>
      <c r="IFS51" s="369">
        <f t="shared" ref="IFS51" si="3152">+(IFQ51*$C51)+IFQ51</f>
        <v>0</v>
      </c>
      <c r="IFT51" s="363"/>
      <c r="IFU51" s="369">
        <f t="shared" ref="IFU51" si="3153">+(IFS51*$C51)+IFS51</f>
        <v>0</v>
      </c>
      <c r="IFV51" s="363"/>
      <c r="IFW51" s="369">
        <f t="shared" ref="IFW51" si="3154">+(IFU51*$C51)+IFU51</f>
        <v>0</v>
      </c>
      <c r="IFX51" s="363"/>
      <c r="IFY51" s="369">
        <f t="shared" ref="IFY51" si="3155">+(IFW51*$C51)+IFW51</f>
        <v>0</v>
      </c>
      <c r="IFZ51" s="363"/>
      <c r="IGA51" s="369">
        <f t="shared" ref="IGA51" si="3156">+(IFY51*$C51)+IFY51</f>
        <v>0</v>
      </c>
      <c r="IGB51" s="363"/>
      <c r="IGC51" s="369">
        <f t="shared" ref="IGC51" si="3157">+(IGA51*$C51)+IGA51</f>
        <v>0</v>
      </c>
      <c r="IGD51" s="363"/>
      <c r="IGE51" s="369">
        <f t="shared" ref="IGE51" si="3158">+(IGC51*$C51)+IGC51</f>
        <v>0</v>
      </c>
      <c r="IGF51" s="363"/>
      <c r="IGG51" s="369">
        <f t="shared" ref="IGG51" si="3159">+(IGE51*$C51)+IGE51</f>
        <v>0</v>
      </c>
      <c r="IGH51" s="363"/>
      <c r="IGI51" s="369">
        <f t="shared" ref="IGI51" si="3160">+(IGG51*$C51)+IGG51</f>
        <v>0</v>
      </c>
      <c r="IGJ51" s="363"/>
      <c r="IGK51" s="369">
        <f t="shared" ref="IGK51" si="3161">+(IGI51*$C51)+IGI51</f>
        <v>0</v>
      </c>
      <c r="IGL51" s="363"/>
      <c r="IGM51" s="369">
        <f t="shared" ref="IGM51" si="3162">+(IGK51*$C51)+IGK51</f>
        <v>0</v>
      </c>
      <c r="IGN51" s="363"/>
      <c r="IGO51" s="369">
        <f t="shared" ref="IGO51" si="3163">+(IGM51*$C51)+IGM51</f>
        <v>0</v>
      </c>
      <c r="IGP51" s="363"/>
      <c r="IGQ51" s="369">
        <f t="shared" ref="IGQ51" si="3164">+(IGO51*$C51)+IGO51</f>
        <v>0</v>
      </c>
      <c r="IGR51" s="363"/>
      <c r="IGS51" s="369">
        <f t="shared" ref="IGS51" si="3165">+(IGQ51*$C51)+IGQ51</f>
        <v>0</v>
      </c>
      <c r="IGT51" s="363"/>
      <c r="IGU51" s="369">
        <f t="shared" ref="IGU51" si="3166">+(IGS51*$C51)+IGS51</f>
        <v>0</v>
      </c>
      <c r="IGV51" s="363"/>
      <c r="IGW51" s="369">
        <f t="shared" ref="IGW51" si="3167">+(IGU51*$C51)+IGU51</f>
        <v>0</v>
      </c>
      <c r="IGX51" s="363"/>
      <c r="IGY51" s="369">
        <f t="shared" ref="IGY51" si="3168">+(IGW51*$C51)+IGW51</f>
        <v>0</v>
      </c>
      <c r="IGZ51" s="363"/>
      <c r="IHA51" s="369">
        <f t="shared" ref="IHA51" si="3169">+(IGY51*$C51)+IGY51</f>
        <v>0</v>
      </c>
      <c r="IHB51" s="363"/>
      <c r="IHC51" s="369">
        <f t="shared" ref="IHC51" si="3170">+(IHA51*$C51)+IHA51</f>
        <v>0</v>
      </c>
      <c r="IHD51" s="363"/>
      <c r="IHE51" s="369">
        <f t="shared" ref="IHE51" si="3171">+(IHC51*$C51)+IHC51</f>
        <v>0</v>
      </c>
      <c r="IHF51" s="363"/>
      <c r="IHG51" s="369">
        <f t="shared" ref="IHG51" si="3172">+(IHE51*$C51)+IHE51</f>
        <v>0</v>
      </c>
      <c r="IHH51" s="363"/>
      <c r="IHI51" s="369">
        <f t="shared" ref="IHI51" si="3173">+(IHG51*$C51)+IHG51</f>
        <v>0</v>
      </c>
      <c r="IHJ51" s="363"/>
      <c r="IHK51" s="369">
        <f t="shared" ref="IHK51" si="3174">+(IHI51*$C51)+IHI51</f>
        <v>0</v>
      </c>
      <c r="IHL51" s="363"/>
      <c r="IHM51" s="369">
        <f t="shared" ref="IHM51" si="3175">+(IHK51*$C51)+IHK51</f>
        <v>0</v>
      </c>
      <c r="IHN51" s="363"/>
      <c r="IHO51" s="369">
        <f t="shared" ref="IHO51" si="3176">+(IHM51*$C51)+IHM51</f>
        <v>0</v>
      </c>
      <c r="IHP51" s="363"/>
      <c r="IHQ51" s="369">
        <f t="shared" ref="IHQ51" si="3177">+(IHO51*$C51)+IHO51</f>
        <v>0</v>
      </c>
      <c r="IHR51" s="363"/>
      <c r="IHS51" s="369">
        <f t="shared" ref="IHS51" si="3178">+(IHQ51*$C51)+IHQ51</f>
        <v>0</v>
      </c>
      <c r="IHT51" s="363"/>
      <c r="IHU51" s="369">
        <f t="shared" ref="IHU51" si="3179">+(IHS51*$C51)+IHS51</f>
        <v>0</v>
      </c>
      <c r="IHV51" s="363"/>
      <c r="IHW51" s="369">
        <f t="shared" ref="IHW51" si="3180">+(IHU51*$C51)+IHU51</f>
        <v>0</v>
      </c>
      <c r="IHX51" s="363"/>
      <c r="IHY51" s="369">
        <f t="shared" ref="IHY51" si="3181">+(IHW51*$C51)+IHW51</f>
        <v>0</v>
      </c>
      <c r="IHZ51" s="363"/>
      <c r="IIA51" s="369">
        <f t="shared" ref="IIA51" si="3182">+(IHY51*$C51)+IHY51</f>
        <v>0</v>
      </c>
      <c r="IIB51" s="363"/>
      <c r="IIC51" s="369">
        <f t="shared" ref="IIC51" si="3183">+(IIA51*$C51)+IIA51</f>
        <v>0</v>
      </c>
      <c r="IID51" s="363"/>
      <c r="IIE51" s="369">
        <f t="shared" ref="IIE51" si="3184">+(IIC51*$C51)+IIC51</f>
        <v>0</v>
      </c>
      <c r="IIF51" s="363"/>
      <c r="IIG51" s="369">
        <f t="shared" ref="IIG51" si="3185">+(IIE51*$C51)+IIE51</f>
        <v>0</v>
      </c>
      <c r="IIH51" s="363"/>
      <c r="III51" s="369">
        <f t="shared" ref="III51" si="3186">+(IIG51*$C51)+IIG51</f>
        <v>0</v>
      </c>
      <c r="IIJ51" s="363"/>
      <c r="IIK51" s="369">
        <f t="shared" ref="IIK51" si="3187">+(III51*$C51)+III51</f>
        <v>0</v>
      </c>
      <c r="IIL51" s="363"/>
      <c r="IIM51" s="369">
        <f t="shared" ref="IIM51" si="3188">+(IIK51*$C51)+IIK51</f>
        <v>0</v>
      </c>
      <c r="IIN51" s="363"/>
      <c r="IIO51" s="369">
        <f t="shared" ref="IIO51" si="3189">+(IIM51*$C51)+IIM51</f>
        <v>0</v>
      </c>
      <c r="IIP51" s="363"/>
      <c r="IIQ51" s="369">
        <f t="shared" ref="IIQ51" si="3190">+(IIO51*$C51)+IIO51</f>
        <v>0</v>
      </c>
      <c r="IIR51" s="363"/>
      <c r="IIS51" s="369">
        <f t="shared" ref="IIS51" si="3191">+(IIQ51*$C51)+IIQ51</f>
        <v>0</v>
      </c>
      <c r="IIT51" s="363"/>
      <c r="IIU51" s="369">
        <f t="shared" ref="IIU51" si="3192">+(IIS51*$C51)+IIS51</f>
        <v>0</v>
      </c>
      <c r="IIV51" s="363"/>
      <c r="IIW51" s="369">
        <f t="shared" ref="IIW51" si="3193">+(IIU51*$C51)+IIU51</f>
        <v>0</v>
      </c>
      <c r="IIX51" s="363"/>
      <c r="IIY51" s="369">
        <f t="shared" ref="IIY51" si="3194">+(IIW51*$C51)+IIW51</f>
        <v>0</v>
      </c>
      <c r="IIZ51" s="363"/>
      <c r="IJA51" s="369">
        <f t="shared" ref="IJA51" si="3195">+(IIY51*$C51)+IIY51</f>
        <v>0</v>
      </c>
      <c r="IJB51" s="363"/>
      <c r="IJC51" s="369">
        <f t="shared" ref="IJC51" si="3196">+(IJA51*$C51)+IJA51</f>
        <v>0</v>
      </c>
      <c r="IJD51" s="363"/>
      <c r="IJE51" s="369">
        <f t="shared" ref="IJE51" si="3197">+(IJC51*$C51)+IJC51</f>
        <v>0</v>
      </c>
      <c r="IJF51" s="363"/>
      <c r="IJG51" s="369">
        <f t="shared" ref="IJG51" si="3198">+(IJE51*$C51)+IJE51</f>
        <v>0</v>
      </c>
      <c r="IJH51" s="363"/>
      <c r="IJI51" s="369">
        <f t="shared" ref="IJI51" si="3199">+(IJG51*$C51)+IJG51</f>
        <v>0</v>
      </c>
      <c r="IJJ51" s="363"/>
      <c r="IJK51" s="369">
        <f t="shared" ref="IJK51" si="3200">+(IJI51*$C51)+IJI51</f>
        <v>0</v>
      </c>
      <c r="IJL51" s="363"/>
      <c r="IJM51" s="369">
        <f t="shared" ref="IJM51" si="3201">+(IJK51*$C51)+IJK51</f>
        <v>0</v>
      </c>
      <c r="IJN51" s="363"/>
      <c r="IJO51" s="369">
        <f t="shared" ref="IJO51" si="3202">+(IJM51*$C51)+IJM51</f>
        <v>0</v>
      </c>
      <c r="IJP51" s="363"/>
      <c r="IJQ51" s="369">
        <f t="shared" ref="IJQ51" si="3203">+(IJO51*$C51)+IJO51</f>
        <v>0</v>
      </c>
      <c r="IJR51" s="363"/>
      <c r="IJS51" s="369">
        <f t="shared" ref="IJS51" si="3204">+(IJQ51*$C51)+IJQ51</f>
        <v>0</v>
      </c>
      <c r="IJT51" s="363"/>
      <c r="IJU51" s="369">
        <f t="shared" ref="IJU51" si="3205">+(IJS51*$C51)+IJS51</f>
        <v>0</v>
      </c>
      <c r="IJV51" s="363"/>
      <c r="IJW51" s="369">
        <f t="shared" ref="IJW51" si="3206">+(IJU51*$C51)+IJU51</f>
        <v>0</v>
      </c>
      <c r="IJX51" s="363"/>
      <c r="IJY51" s="369">
        <f t="shared" ref="IJY51" si="3207">+(IJW51*$C51)+IJW51</f>
        <v>0</v>
      </c>
      <c r="IJZ51" s="363"/>
      <c r="IKA51" s="369">
        <f t="shared" ref="IKA51" si="3208">+(IJY51*$C51)+IJY51</f>
        <v>0</v>
      </c>
      <c r="IKB51" s="363"/>
      <c r="IKC51" s="369">
        <f t="shared" ref="IKC51" si="3209">+(IKA51*$C51)+IKA51</f>
        <v>0</v>
      </c>
      <c r="IKD51" s="363"/>
      <c r="IKE51" s="369">
        <f t="shared" ref="IKE51" si="3210">+(IKC51*$C51)+IKC51</f>
        <v>0</v>
      </c>
      <c r="IKF51" s="363"/>
      <c r="IKG51" s="369">
        <f t="shared" ref="IKG51" si="3211">+(IKE51*$C51)+IKE51</f>
        <v>0</v>
      </c>
      <c r="IKH51" s="363"/>
      <c r="IKI51" s="369">
        <f t="shared" ref="IKI51" si="3212">+(IKG51*$C51)+IKG51</f>
        <v>0</v>
      </c>
      <c r="IKJ51" s="363"/>
      <c r="IKK51" s="369">
        <f t="shared" ref="IKK51" si="3213">+(IKI51*$C51)+IKI51</f>
        <v>0</v>
      </c>
      <c r="IKL51" s="363"/>
      <c r="IKM51" s="369">
        <f t="shared" ref="IKM51" si="3214">+(IKK51*$C51)+IKK51</f>
        <v>0</v>
      </c>
      <c r="IKN51" s="363"/>
      <c r="IKO51" s="369">
        <f t="shared" ref="IKO51" si="3215">+(IKM51*$C51)+IKM51</f>
        <v>0</v>
      </c>
      <c r="IKP51" s="363"/>
      <c r="IKQ51" s="369">
        <f t="shared" ref="IKQ51" si="3216">+(IKO51*$C51)+IKO51</f>
        <v>0</v>
      </c>
      <c r="IKR51" s="363"/>
      <c r="IKS51" s="369">
        <f t="shared" ref="IKS51" si="3217">+(IKQ51*$C51)+IKQ51</f>
        <v>0</v>
      </c>
      <c r="IKT51" s="363"/>
      <c r="IKU51" s="369">
        <f t="shared" ref="IKU51" si="3218">+(IKS51*$C51)+IKS51</f>
        <v>0</v>
      </c>
      <c r="IKV51" s="363"/>
      <c r="IKW51" s="369">
        <f t="shared" ref="IKW51" si="3219">+(IKU51*$C51)+IKU51</f>
        <v>0</v>
      </c>
      <c r="IKX51" s="363"/>
      <c r="IKY51" s="369">
        <f t="shared" ref="IKY51" si="3220">+(IKW51*$C51)+IKW51</f>
        <v>0</v>
      </c>
      <c r="IKZ51" s="363"/>
      <c r="ILA51" s="369">
        <f t="shared" ref="ILA51" si="3221">+(IKY51*$C51)+IKY51</f>
        <v>0</v>
      </c>
      <c r="ILB51" s="363"/>
      <c r="ILC51" s="369">
        <f t="shared" ref="ILC51" si="3222">+(ILA51*$C51)+ILA51</f>
        <v>0</v>
      </c>
      <c r="ILD51" s="363"/>
      <c r="ILE51" s="369">
        <f t="shared" ref="ILE51" si="3223">+(ILC51*$C51)+ILC51</f>
        <v>0</v>
      </c>
      <c r="ILF51" s="363"/>
      <c r="ILG51" s="369">
        <f t="shared" ref="ILG51" si="3224">+(ILE51*$C51)+ILE51</f>
        <v>0</v>
      </c>
      <c r="ILH51" s="363"/>
      <c r="ILI51" s="369">
        <f t="shared" ref="ILI51" si="3225">+(ILG51*$C51)+ILG51</f>
        <v>0</v>
      </c>
      <c r="ILJ51" s="363"/>
      <c r="ILK51" s="369">
        <f t="shared" ref="ILK51" si="3226">+(ILI51*$C51)+ILI51</f>
        <v>0</v>
      </c>
      <c r="ILL51" s="363"/>
      <c r="ILM51" s="369">
        <f t="shared" ref="ILM51" si="3227">+(ILK51*$C51)+ILK51</f>
        <v>0</v>
      </c>
      <c r="ILN51" s="363"/>
      <c r="ILO51" s="369">
        <f t="shared" ref="ILO51" si="3228">+(ILM51*$C51)+ILM51</f>
        <v>0</v>
      </c>
      <c r="ILP51" s="363"/>
      <c r="ILQ51" s="369">
        <f t="shared" ref="ILQ51" si="3229">+(ILO51*$C51)+ILO51</f>
        <v>0</v>
      </c>
      <c r="ILR51" s="363"/>
      <c r="ILS51" s="369">
        <f t="shared" ref="ILS51" si="3230">+(ILQ51*$C51)+ILQ51</f>
        <v>0</v>
      </c>
      <c r="ILT51" s="363"/>
      <c r="ILU51" s="369">
        <f t="shared" ref="ILU51" si="3231">+(ILS51*$C51)+ILS51</f>
        <v>0</v>
      </c>
      <c r="ILV51" s="363"/>
      <c r="ILW51" s="369">
        <f t="shared" ref="ILW51" si="3232">+(ILU51*$C51)+ILU51</f>
        <v>0</v>
      </c>
      <c r="ILX51" s="363"/>
      <c r="ILY51" s="369">
        <f t="shared" ref="ILY51" si="3233">+(ILW51*$C51)+ILW51</f>
        <v>0</v>
      </c>
      <c r="ILZ51" s="363"/>
      <c r="IMA51" s="369">
        <f t="shared" ref="IMA51" si="3234">+(ILY51*$C51)+ILY51</f>
        <v>0</v>
      </c>
      <c r="IMB51" s="363"/>
      <c r="IMC51" s="369">
        <f t="shared" ref="IMC51" si="3235">+(IMA51*$C51)+IMA51</f>
        <v>0</v>
      </c>
      <c r="IMD51" s="363"/>
      <c r="IME51" s="369">
        <f t="shared" ref="IME51" si="3236">+(IMC51*$C51)+IMC51</f>
        <v>0</v>
      </c>
      <c r="IMF51" s="363"/>
      <c r="IMG51" s="369">
        <f t="shared" ref="IMG51" si="3237">+(IME51*$C51)+IME51</f>
        <v>0</v>
      </c>
      <c r="IMH51" s="363"/>
      <c r="IMI51" s="369">
        <f t="shared" ref="IMI51" si="3238">+(IMG51*$C51)+IMG51</f>
        <v>0</v>
      </c>
      <c r="IMJ51" s="363"/>
      <c r="IMK51" s="369">
        <f t="shared" ref="IMK51" si="3239">+(IMI51*$C51)+IMI51</f>
        <v>0</v>
      </c>
      <c r="IML51" s="363"/>
      <c r="IMM51" s="369">
        <f t="shared" ref="IMM51" si="3240">+(IMK51*$C51)+IMK51</f>
        <v>0</v>
      </c>
      <c r="IMN51" s="363"/>
      <c r="IMO51" s="369">
        <f t="shared" ref="IMO51" si="3241">+(IMM51*$C51)+IMM51</f>
        <v>0</v>
      </c>
      <c r="IMP51" s="363"/>
      <c r="IMQ51" s="369">
        <f t="shared" ref="IMQ51" si="3242">+(IMO51*$C51)+IMO51</f>
        <v>0</v>
      </c>
      <c r="IMR51" s="363"/>
      <c r="IMS51" s="369">
        <f t="shared" ref="IMS51" si="3243">+(IMQ51*$C51)+IMQ51</f>
        <v>0</v>
      </c>
      <c r="IMT51" s="363"/>
      <c r="IMU51" s="369">
        <f t="shared" ref="IMU51" si="3244">+(IMS51*$C51)+IMS51</f>
        <v>0</v>
      </c>
      <c r="IMV51" s="363"/>
      <c r="IMW51" s="369">
        <f t="shared" ref="IMW51" si="3245">+(IMU51*$C51)+IMU51</f>
        <v>0</v>
      </c>
      <c r="IMX51" s="363"/>
      <c r="IMY51" s="369">
        <f t="shared" ref="IMY51" si="3246">+(IMW51*$C51)+IMW51</f>
        <v>0</v>
      </c>
      <c r="IMZ51" s="363"/>
      <c r="INA51" s="369">
        <f t="shared" ref="INA51" si="3247">+(IMY51*$C51)+IMY51</f>
        <v>0</v>
      </c>
      <c r="INB51" s="363"/>
      <c r="INC51" s="369">
        <f t="shared" ref="INC51" si="3248">+(INA51*$C51)+INA51</f>
        <v>0</v>
      </c>
      <c r="IND51" s="363"/>
      <c r="INE51" s="369">
        <f t="shared" ref="INE51" si="3249">+(INC51*$C51)+INC51</f>
        <v>0</v>
      </c>
      <c r="INF51" s="363"/>
      <c r="ING51" s="369">
        <f t="shared" ref="ING51" si="3250">+(INE51*$C51)+INE51</f>
        <v>0</v>
      </c>
      <c r="INH51" s="363"/>
      <c r="INI51" s="369">
        <f t="shared" ref="INI51" si="3251">+(ING51*$C51)+ING51</f>
        <v>0</v>
      </c>
      <c r="INJ51" s="363"/>
      <c r="INK51" s="369">
        <f t="shared" ref="INK51" si="3252">+(INI51*$C51)+INI51</f>
        <v>0</v>
      </c>
      <c r="INL51" s="363"/>
      <c r="INM51" s="369">
        <f t="shared" ref="INM51" si="3253">+(INK51*$C51)+INK51</f>
        <v>0</v>
      </c>
      <c r="INN51" s="363"/>
      <c r="INO51" s="369">
        <f t="shared" ref="INO51" si="3254">+(INM51*$C51)+INM51</f>
        <v>0</v>
      </c>
      <c r="INP51" s="363"/>
      <c r="INQ51" s="369">
        <f t="shared" ref="INQ51" si="3255">+(INO51*$C51)+INO51</f>
        <v>0</v>
      </c>
      <c r="INR51" s="363"/>
      <c r="INS51" s="369">
        <f t="shared" ref="INS51" si="3256">+(INQ51*$C51)+INQ51</f>
        <v>0</v>
      </c>
      <c r="INT51" s="363"/>
      <c r="INU51" s="369">
        <f t="shared" ref="INU51" si="3257">+(INS51*$C51)+INS51</f>
        <v>0</v>
      </c>
      <c r="INV51" s="363"/>
      <c r="INW51" s="369">
        <f t="shared" ref="INW51" si="3258">+(INU51*$C51)+INU51</f>
        <v>0</v>
      </c>
      <c r="INX51" s="363"/>
      <c r="INY51" s="369">
        <f t="shared" ref="INY51" si="3259">+(INW51*$C51)+INW51</f>
        <v>0</v>
      </c>
      <c r="INZ51" s="363"/>
      <c r="IOA51" s="369">
        <f t="shared" ref="IOA51" si="3260">+(INY51*$C51)+INY51</f>
        <v>0</v>
      </c>
      <c r="IOB51" s="363"/>
      <c r="IOC51" s="369">
        <f t="shared" ref="IOC51" si="3261">+(IOA51*$C51)+IOA51</f>
        <v>0</v>
      </c>
      <c r="IOD51" s="363"/>
      <c r="IOE51" s="369">
        <f t="shared" ref="IOE51" si="3262">+(IOC51*$C51)+IOC51</f>
        <v>0</v>
      </c>
      <c r="IOF51" s="363"/>
      <c r="IOG51" s="369">
        <f t="shared" ref="IOG51" si="3263">+(IOE51*$C51)+IOE51</f>
        <v>0</v>
      </c>
      <c r="IOH51" s="363"/>
      <c r="IOI51" s="369">
        <f t="shared" ref="IOI51" si="3264">+(IOG51*$C51)+IOG51</f>
        <v>0</v>
      </c>
      <c r="IOJ51" s="363"/>
      <c r="IOK51" s="369">
        <f t="shared" ref="IOK51" si="3265">+(IOI51*$C51)+IOI51</f>
        <v>0</v>
      </c>
      <c r="IOL51" s="363"/>
      <c r="IOM51" s="369">
        <f t="shared" ref="IOM51" si="3266">+(IOK51*$C51)+IOK51</f>
        <v>0</v>
      </c>
      <c r="ION51" s="363"/>
      <c r="IOO51" s="369">
        <f t="shared" ref="IOO51" si="3267">+(IOM51*$C51)+IOM51</f>
        <v>0</v>
      </c>
      <c r="IOP51" s="363"/>
      <c r="IOQ51" s="369">
        <f t="shared" ref="IOQ51" si="3268">+(IOO51*$C51)+IOO51</f>
        <v>0</v>
      </c>
      <c r="IOR51" s="363"/>
      <c r="IOS51" s="369">
        <f t="shared" ref="IOS51" si="3269">+(IOQ51*$C51)+IOQ51</f>
        <v>0</v>
      </c>
      <c r="IOT51" s="363"/>
      <c r="IOU51" s="369">
        <f t="shared" ref="IOU51" si="3270">+(IOS51*$C51)+IOS51</f>
        <v>0</v>
      </c>
      <c r="IOV51" s="363"/>
      <c r="IOW51" s="369">
        <f t="shared" ref="IOW51" si="3271">+(IOU51*$C51)+IOU51</f>
        <v>0</v>
      </c>
      <c r="IOX51" s="363"/>
      <c r="IOY51" s="369">
        <f t="shared" ref="IOY51" si="3272">+(IOW51*$C51)+IOW51</f>
        <v>0</v>
      </c>
      <c r="IOZ51" s="363"/>
      <c r="IPA51" s="369">
        <f t="shared" ref="IPA51" si="3273">+(IOY51*$C51)+IOY51</f>
        <v>0</v>
      </c>
      <c r="IPB51" s="363"/>
      <c r="IPC51" s="369">
        <f t="shared" ref="IPC51" si="3274">+(IPA51*$C51)+IPA51</f>
        <v>0</v>
      </c>
      <c r="IPD51" s="363"/>
      <c r="IPE51" s="369">
        <f t="shared" ref="IPE51" si="3275">+(IPC51*$C51)+IPC51</f>
        <v>0</v>
      </c>
      <c r="IPF51" s="363"/>
      <c r="IPG51" s="369">
        <f t="shared" ref="IPG51" si="3276">+(IPE51*$C51)+IPE51</f>
        <v>0</v>
      </c>
      <c r="IPH51" s="363"/>
      <c r="IPI51" s="369">
        <f t="shared" ref="IPI51" si="3277">+(IPG51*$C51)+IPG51</f>
        <v>0</v>
      </c>
      <c r="IPJ51" s="363"/>
      <c r="IPK51" s="369">
        <f t="shared" ref="IPK51" si="3278">+(IPI51*$C51)+IPI51</f>
        <v>0</v>
      </c>
      <c r="IPL51" s="363"/>
      <c r="IPM51" s="369">
        <f t="shared" ref="IPM51" si="3279">+(IPK51*$C51)+IPK51</f>
        <v>0</v>
      </c>
      <c r="IPN51" s="363"/>
      <c r="IPO51" s="369">
        <f t="shared" ref="IPO51" si="3280">+(IPM51*$C51)+IPM51</f>
        <v>0</v>
      </c>
      <c r="IPP51" s="363"/>
      <c r="IPQ51" s="369">
        <f t="shared" ref="IPQ51" si="3281">+(IPO51*$C51)+IPO51</f>
        <v>0</v>
      </c>
      <c r="IPR51" s="363"/>
      <c r="IPS51" s="369">
        <f t="shared" ref="IPS51" si="3282">+(IPQ51*$C51)+IPQ51</f>
        <v>0</v>
      </c>
      <c r="IPT51" s="363"/>
      <c r="IPU51" s="369">
        <f t="shared" ref="IPU51" si="3283">+(IPS51*$C51)+IPS51</f>
        <v>0</v>
      </c>
      <c r="IPV51" s="363"/>
      <c r="IPW51" s="369">
        <f t="shared" ref="IPW51" si="3284">+(IPU51*$C51)+IPU51</f>
        <v>0</v>
      </c>
      <c r="IPX51" s="363"/>
      <c r="IPY51" s="369">
        <f t="shared" ref="IPY51" si="3285">+(IPW51*$C51)+IPW51</f>
        <v>0</v>
      </c>
      <c r="IPZ51" s="363"/>
      <c r="IQA51" s="369">
        <f t="shared" ref="IQA51" si="3286">+(IPY51*$C51)+IPY51</f>
        <v>0</v>
      </c>
      <c r="IQB51" s="363"/>
      <c r="IQC51" s="369">
        <f t="shared" ref="IQC51" si="3287">+(IQA51*$C51)+IQA51</f>
        <v>0</v>
      </c>
      <c r="IQD51" s="363"/>
      <c r="IQE51" s="369">
        <f t="shared" ref="IQE51" si="3288">+(IQC51*$C51)+IQC51</f>
        <v>0</v>
      </c>
      <c r="IQF51" s="363"/>
      <c r="IQG51" s="369">
        <f t="shared" ref="IQG51" si="3289">+(IQE51*$C51)+IQE51</f>
        <v>0</v>
      </c>
      <c r="IQH51" s="363"/>
      <c r="IQI51" s="369">
        <f t="shared" ref="IQI51" si="3290">+(IQG51*$C51)+IQG51</f>
        <v>0</v>
      </c>
      <c r="IQJ51" s="363"/>
      <c r="IQK51" s="369">
        <f t="shared" ref="IQK51" si="3291">+(IQI51*$C51)+IQI51</f>
        <v>0</v>
      </c>
      <c r="IQL51" s="363"/>
      <c r="IQM51" s="369">
        <f t="shared" ref="IQM51" si="3292">+(IQK51*$C51)+IQK51</f>
        <v>0</v>
      </c>
      <c r="IQN51" s="363"/>
      <c r="IQO51" s="369">
        <f t="shared" ref="IQO51" si="3293">+(IQM51*$C51)+IQM51</f>
        <v>0</v>
      </c>
      <c r="IQP51" s="363"/>
      <c r="IQQ51" s="369">
        <f t="shared" ref="IQQ51" si="3294">+(IQO51*$C51)+IQO51</f>
        <v>0</v>
      </c>
      <c r="IQR51" s="363"/>
      <c r="IQS51" s="369">
        <f t="shared" ref="IQS51" si="3295">+(IQQ51*$C51)+IQQ51</f>
        <v>0</v>
      </c>
      <c r="IQT51" s="363"/>
      <c r="IQU51" s="369">
        <f t="shared" ref="IQU51" si="3296">+(IQS51*$C51)+IQS51</f>
        <v>0</v>
      </c>
      <c r="IQV51" s="363"/>
      <c r="IQW51" s="369">
        <f t="shared" ref="IQW51" si="3297">+(IQU51*$C51)+IQU51</f>
        <v>0</v>
      </c>
      <c r="IQX51" s="363"/>
      <c r="IQY51" s="369">
        <f t="shared" ref="IQY51" si="3298">+(IQW51*$C51)+IQW51</f>
        <v>0</v>
      </c>
      <c r="IQZ51" s="363"/>
      <c r="IRA51" s="369">
        <f t="shared" ref="IRA51" si="3299">+(IQY51*$C51)+IQY51</f>
        <v>0</v>
      </c>
      <c r="IRB51" s="363"/>
      <c r="IRC51" s="369">
        <f t="shared" ref="IRC51" si="3300">+(IRA51*$C51)+IRA51</f>
        <v>0</v>
      </c>
      <c r="IRD51" s="363"/>
      <c r="IRE51" s="369">
        <f t="shared" ref="IRE51" si="3301">+(IRC51*$C51)+IRC51</f>
        <v>0</v>
      </c>
      <c r="IRF51" s="363"/>
      <c r="IRG51" s="369">
        <f t="shared" ref="IRG51" si="3302">+(IRE51*$C51)+IRE51</f>
        <v>0</v>
      </c>
      <c r="IRH51" s="363"/>
      <c r="IRI51" s="369">
        <f t="shared" ref="IRI51" si="3303">+(IRG51*$C51)+IRG51</f>
        <v>0</v>
      </c>
      <c r="IRJ51" s="363"/>
      <c r="IRK51" s="369">
        <f t="shared" ref="IRK51" si="3304">+(IRI51*$C51)+IRI51</f>
        <v>0</v>
      </c>
      <c r="IRL51" s="363"/>
      <c r="IRM51" s="369">
        <f t="shared" ref="IRM51" si="3305">+(IRK51*$C51)+IRK51</f>
        <v>0</v>
      </c>
      <c r="IRN51" s="363"/>
      <c r="IRO51" s="369">
        <f t="shared" ref="IRO51" si="3306">+(IRM51*$C51)+IRM51</f>
        <v>0</v>
      </c>
      <c r="IRP51" s="363"/>
      <c r="IRQ51" s="369">
        <f t="shared" ref="IRQ51" si="3307">+(IRO51*$C51)+IRO51</f>
        <v>0</v>
      </c>
      <c r="IRR51" s="363"/>
      <c r="IRS51" s="369">
        <f t="shared" ref="IRS51" si="3308">+(IRQ51*$C51)+IRQ51</f>
        <v>0</v>
      </c>
      <c r="IRT51" s="363"/>
      <c r="IRU51" s="369">
        <f t="shared" ref="IRU51" si="3309">+(IRS51*$C51)+IRS51</f>
        <v>0</v>
      </c>
      <c r="IRV51" s="363"/>
      <c r="IRW51" s="369">
        <f t="shared" ref="IRW51" si="3310">+(IRU51*$C51)+IRU51</f>
        <v>0</v>
      </c>
      <c r="IRX51" s="363"/>
      <c r="IRY51" s="369">
        <f t="shared" ref="IRY51" si="3311">+(IRW51*$C51)+IRW51</f>
        <v>0</v>
      </c>
      <c r="IRZ51" s="363"/>
      <c r="ISA51" s="369">
        <f t="shared" ref="ISA51" si="3312">+(IRY51*$C51)+IRY51</f>
        <v>0</v>
      </c>
      <c r="ISB51" s="363"/>
      <c r="ISC51" s="369">
        <f t="shared" ref="ISC51" si="3313">+(ISA51*$C51)+ISA51</f>
        <v>0</v>
      </c>
      <c r="ISD51" s="363"/>
      <c r="ISE51" s="369">
        <f t="shared" ref="ISE51" si="3314">+(ISC51*$C51)+ISC51</f>
        <v>0</v>
      </c>
      <c r="ISF51" s="363"/>
      <c r="ISG51" s="369">
        <f t="shared" ref="ISG51" si="3315">+(ISE51*$C51)+ISE51</f>
        <v>0</v>
      </c>
      <c r="ISH51" s="363"/>
      <c r="ISI51" s="369">
        <f t="shared" ref="ISI51" si="3316">+(ISG51*$C51)+ISG51</f>
        <v>0</v>
      </c>
      <c r="ISJ51" s="363"/>
      <c r="ISK51" s="369">
        <f t="shared" ref="ISK51" si="3317">+(ISI51*$C51)+ISI51</f>
        <v>0</v>
      </c>
      <c r="ISL51" s="363"/>
      <c r="ISM51" s="369">
        <f t="shared" ref="ISM51" si="3318">+(ISK51*$C51)+ISK51</f>
        <v>0</v>
      </c>
      <c r="ISN51" s="363"/>
      <c r="ISO51" s="369">
        <f t="shared" ref="ISO51" si="3319">+(ISM51*$C51)+ISM51</f>
        <v>0</v>
      </c>
      <c r="ISP51" s="363"/>
      <c r="ISQ51" s="369">
        <f t="shared" ref="ISQ51" si="3320">+(ISO51*$C51)+ISO51</f>
        <v>0</v>
      </c>
      <c r="ISR51" s="363"/>
      <c r="ISS51" s="369">
        <f t="shared" ref="ISS51" si="3321">+(ISQ51*$C51)+ISQ51</f>
        <v>0</v>
      </c>
      <c r="IST51" s="363"/>
      <c r="ISU51" s="369">
        <f t="shared" ref="ISU51" si="3322">+(ISS51*$C51)+ISS51</f>
        <v>0</v>
      </c>
      <c r="ISV51" s="363"/>
      <c r="ISW51" s="369">
        <f t="shared" ref="ISW51" si="3323">+(ISU51*$C51)+ISU51</f>
        <v>0</v>
      </c>
      <c r="ISX51" s="363"/>
      <c r="ISY51" s="369">
        <f t="shared" ref="ISY51" si="3324">+(ISW51*$C51)+ISW51</f>
        <v>0</v>
      </c>
      <c r="ISZ51" s="363"/>
      <c r="ITA51" s="369">
        <f t="shared" ref="ITA51" si="3325">+(ISY51*$C51)+ISY51</f>
        <v>0</v>
      </c>
      <c r="ITB51" s="363"/>
      <c r="ITC51" s="369">
        <f t="shared" ref="ITC51" si="3326">+(ITA51*$C51)+ITA51</f>
        <v>0</v>
      </c>
      <c r="ITD51" s="363"/>
      <c r="ITE51" s="369">
        <f t="shared" ref="ITE51" si="3327">+(ITC51*$C51)+ITC51</f>
        <v>0</v>
      </c>
      <c r="ITF51" s="363"/>
      <c r="ITG51" s="369">
        <f t="shared" ref="ITG51" si="3328">+(ITE51*$C51)+ITE51</f>
        <v>0</v>
      </c>
      <c r="ITH51" s="363"/>
      <c r="ITI51" s="369">
        <f t="shared" ref="ITI51" si="3329">+(ITG51*$C51)+ITG51</f>
        <v>0</v>
      </c>
      <c r="ITJ51" s="363"/>
      <c r="ITK51" s="369">
        <f t="shared" ref="ITK51" si="3330">+(ITI51*$C51)+ITI51</f>
        <v>0</v>
      </c>
      <c r="ITL51" s="363"/>
      <c r="ITM51" s="369">
        <f t="shared" ref="ITM51" si="3331">+(ITK51*$C51)+ITK51</f>
        <v>0</v>
      </c>
      <c r="ITN51" s="363"/>
      <c r="ITO51" s="369">
        <f t="shared" ref="ITO51" si="3332">+(ITM51*$C51)+ITM51</f>
        <v>0</v>
      </c>
      <c r="ITP51" s="363"/>
      <c r="ITQ51" s="369">
        <f t="shared" ref="ITQ51" si="3333">+(ITO51*$C51)+ITO51</f>
        <v>0</v>
      </c>
      <c r="ITR51" s="363"/>
      <c r="ITS51" s="369">
        <f t="shared" ref="ITS51" si="3334">+(ITQ51*$C51)+ITQ51</f>
        <v>0</v>
      </c>
      <c r="ITT51" s="363"/>
      <c r="ITU51" s="369">
        <f t="shared" ref="ITU51" si="3335">+(ITS51*$C51)+ITS51</f>
        <v>0</v>
      </c>
      <c r="ITV51" s="363"/>
      <c r="ITW51" s="369">
        <f t="shared" ref="ITW51" si="3336">+(ITU51*$C51)+ITU51</f>
        <v>0</v>
      </c>
      <c r="ITX51" s="363"/>
      <c r="ITY51" s="369">
        <f t="shared" ref="ITY51" si="3337">+(ITW51*$C51)+ITW51</f>
        <v>0</v>
      </c>
      <c r="ITZ51" s="363"/>
      <c r="IUA51" s="369">
        <f t="shared" ref="IUA51" si="3338">+(ITY51*$C51)+ITY51</f>
        <v>0</v>
      </c>
      <c r="IUB51" s="363"/>
      <c r="IUC51" s="369">
        <f t="shared" ref="IUC51" si="3339">+(IUA51*$C51)+IUA51</f>
        <v>0</v>
      </c>
      <c r="IUD51" s="363"/>
      <c r="IUE51" s="369">
        <f t="shared" ref="IUE51" si="3340">+(IUC51*$C51)+IUC51</f>
        <v>0</v>
      </c>
      <c r="IUF51" s="363"/>
      <c r="IUG51" s="369">
        <f t="shared" ref="IUG51" si="3341">+(IUE51*$C51)+IUE51</f>
        <v>0</v>
      </c>
      <c r="IUH51" s="363"/>
      <c r="IUI51" s="369">
        <f t="shared" ref="IUI51" si="3342">+(IUG51*$C51)+IUG51</f>
        <v>0</v>
      </c>
      <c r="IUJ51" s="363"/>
      <c r="IUK51" s="369">
        <f t="shared" ref="IUK51" si="3343">+(IUI51*$C51)+IUI51</f>
        <v>0</v>
      </c>
      <c r="IUL51" s="363"/>
      <c r="IUM51" s="369">
        <f t="shared" ref="IUM51" si="3344">+(IUK51*$C51)+IUK51</f>
        <v>0</v>
      </c>
      <c r="IUN51" s="363"/>
      <c r="IUO51" s="369">
        <f t="shared" ref="IUO51" si="3345">+(IUM51*$C51)+IUM51</f>
        <v>0</v>
      </c>
      <c r="IUP51" s="363"/>
      <c r="IUQ51" s="369">
        <f t="shared" ref="IUQ51" si="3346">+(IUO51*$C51)+IUO51</f>
        <v>0</v>
      </c>
      <c r="IUR51" s="363"/>
      <c r="IUS51" s="369">
        <f t="shared" ref="IUS51" si="3347">+(IUQ51*$C51)+IUQ51</f>
        <v>0</v>
      </c>
      <c r="IUT51" s="363"/>
      <c r="IUU51" s="369">
        <f t="shared" ref="IUU51" si="3348">+(IUS51*$C51)+IUS51</f>
        <v>0</v>
      </c>
      <c r="IUV51" s="363"/>
      <c r="IUW51" s="369">
        <f t="shared" ref="IUW51" si="3349">+(IUU51*$C51)+IUU51</f>
        <v>0</v>
      </c>
      <c r="IUX51" s="363"/>
      <c r="IUY51" s="369">
        <f t="shared" ref="IUY51" si="3350">+(IUW51*$C51)+IUW51</f>
        <v>0</v>
      </c>
      <c r="IUZ51" s="363"/>
      <c r="IVA51" s="369">
        <f t="shared" ref="IVA51" si="3351">+(IUY51*$C51)+IUY51</f>
        <v>0</v>
      </c>
      <c r="IVB51" s="363"/>
      <c r="IVC51" s="369">
        <f t="shared" ref="IVC51" si="3352">+(IVA51*$C51)+IVA51</f>
        <v>0</v>
      </c>
      <c r="IVD51" s="363"/>
      <c r="IVE51" s="369">
        <f t="shared" ref="IVE51" si="3353">+(IVC51*$C51)+IVC51</f>
        <v>0</v>
      </c>
      <c r="IVF51" s="363"/>
      <c r="IVG51" s="369">
        <f t="shared" ref="IVG51" si="3354">+(IVE51*$C51)+IVE51</f>
        <v>0</v>
      </c>
      <c r="IVH51" s="363"/>
      <c r="IVI51" s="369">
        <f t="shared" ref="IVI51" si="3355">+(IVG51*$C51)+IVG51</f>
        <v>0</v>
      </c>
      <c r="IVJ51" s="363"/>
      <c r="IVK51" s="369">
        <f t="shared" ref="IVK51" si="3356">+(IVI51*$C51)+IVI51</f>
        <v>0</v>
      </c>
      <c r="IVL51" s="363"/>
      <c r="IVM51" s="369">
        <f t="shared" ref="IVM51" si="3357">+(IVK51*$C51)+IVK51</f>
        <v>0</v>
      </c>
      <c r="IVN51" s="363"/>
      <c r="IVO51" s="369">
        <f t="shared" ref="IVO51" si="3358">+(IVM51*$C51)+IVM51</f>
        <v>0</v>
      </c>
      <c r="IVP51" s="363"/>
      <c r="IVQ51" s="369">
        <f t="shared" ref="IVQ51" si="3359">+(IVO51*$C51)+IVO51</f>
        <v>0</v>
      </c>
      <c r="IVR51" s="363"/>
      <c r="IVS51" s="369">
        <f t="shared" ref="IVS51" si="3360">+(IVQ51*$C51)+IVQ51</f>
        <v>0</v>
      </c>
      <c r="IVT51" s="363"/>
      <c r="IVU51" s="369">
        <f t="shared" ref="IVU51" si="3361">+(IVS51*$C51)+IVS51</f>
        <v>0</v>
      </c>
      <c r="IVV51" s="363"/>
      <c r="IVW51" s="369">
        <f t="shared" ref="IVW51" si="3362">+(IVU51*$C51)+IVU51</f>
        <v>0</v>
      </c>
      <c r="IVX51" s="363"/>
      <c r="IVY51" s="369">
        <f t="shared" ref="IVY51" si="3363">+(IVW51*$C51)+IVW51</f>
        <v>0</v>
      </c>
      <c r="IVZ51" s="363"/>
      <c r="IWA51" s="369">
        <f t="shared" ref="IWA51" si="3364">+(IVY51*$C51)+IVY51</f>
        <v>0</v>
      </c>
      <c r="IWB51" s="363"/>
      <c r="IWC51" s="369">
        <f t="shared" ref="IWC51" si="3365">+(IWA51*$C51)+IWA51</f>
        <v>0</v>
      </c>
      <c r="IWD51" s="363"/>
      <c r="IWE51" s="369">
        <f t="shared" ref="IWE51" si="3366">+(IWC51*$C51)+IWC51</f>
        <v>0</v>
      </c>
      <c r="IWF51" s="363"/>
      <c r="IWG51" s="369">
        <f t="shared" ref="IWG51" si="3367">+(IWE51*$C51)+IWE51</f>
        <v>0</v>
      </c>
      <c r="IWH51" s="363"/>
      <c r="IWI51" s="369">
        <f t="shared" ref="IWI51" si="3368">+(IWG51*$C51)+IWG51</f>
        <v>0</v>
      </c>
      <c r="IWJ51" s="363"/>
      <c r="IWK51" s="369">
        <f t="shared" ref="IWK51" si="3369">+(IWI51*$C51)+IWI51</f>
        <v>0</v>
      </c>
      <c r="IWL51" s="363"/>
      <c r="IWM51" s="369">
        <f t="shared" ref="IWM51" si="3370">+(IWK51*$C51)+IWK51</f>
        <v>0</v>
      </c>
      <c r="IWN51" s="363"/>
      <c r="IWO51" s="369">
        <f t="shared" ref="IWO51" si="3371">+(IWM51*$C51)+IWM51</f>
        <v>0</v>
      </c>
      <c r="IWP51" s="363"/>
      <c r="IWQ51" s="369">
        <f t="shared" ref="IWQ51" si="3372">+(IWO51*$C51)+IWO51</f>
        <v>0</v>
      </c>
      <c r="IWR51" s="363"/>
      <c r="IWS51" s="369">
        <f t="shared" ref="IWS51" si="3373">+(IWQ51*$C51)+IWQ51</f>
        <v>0</v>
      </c>
      <c r="IWT51" s="363"/>
      <c r="IWU51" s="369">
        <f t="shared" ref="IWU51" si="3374">+(IWS51*$C51)+IWS51</f>
        <v>0</v>
      </c>
      <c r="IWV51" s="363"/>
      <c r="IWW51" s="369">
        <f t="shared" ref="IWW51" si="3375">+(IWU51*$C51)+IWU51</f>
        <v>0</v>
      </c>
      <c r="IWX51" s="363"/>
      <c r="IWY51" s="369">
        <f t="shared" ref="IWY51" si="3376">+(IWW51*$C51)+IWW51</f>
        <v>0</v>
      </c>
      <c r="IWZ51" s="363"/>
      <c r="IXA51" s="369">
        <f t="shared" ref="IXA51" si="3377">+(IWY51*$C51)+IWY51</f>
        <v>0</v>
      </c>
      <c r="IXB51" s="363"/>
      <c r="IXC51" s="369">
        <f t="shared" ref="IXC51" si="3378">+(IXA51*$C51)+IXA51</f>
        <v>0</v>
      </c>
      <c r="IXD51" s="363"/>
      <c r="IXE51" s="369">
        <f t="shared" ref="IXE51" si="3379">+(IXC51*$C51)+IXC51</f>
        <v>0</v>
      </c>
      <c r="IXF51" s="363"/>
      <c r="IXG51" s="369">
        <f t="shared" ref="IXG51" si="3380">+(IXE51*$C51)+IXE51</f>
        <v>0</v>
      </c>
      <c r="IXH51" s="363"/>
      <c r="IXI51" s="369">
        <f t="shared" ref="IXI51" si="3381">+(IXG51*$C51)+IXG51</f>
        <v>0</v>
      </c>
      <c r="IXJ51" s="363"/>
      <c r="IXK51" s="369">
        <f t="shared" ref="IXK51" si="3382">+(IXI51*$C51)+IXI51</f>
        <v>0</v>
      </c>
      <c r="IXL51" s="363"/>
      <c r="IXM51" s="369">
        <f t="shared" ref="IXM51" si="3383">+(IXK51*$C51)+IXK51</f>
        <v>0</v>
      </c>
      <c r="IXN51" s="363"/>
      <c r="IXO51" s="369">
        <f t="shared" ref="IXO51" si="3384">+(IXM51*$C51)+IXM51</f>
        <v>0</v>
      </c>
      <c r="IXP51" s="363"/>
      <c r="IXQ51" s="369">
        <f t="shared" ref="IXQ51" si="3385">+(IXO51*$C51)+IXO51</f>
        <v>0</v>
      </c>
      <c r="IXR51" s="363"/>
      <c r="IXS51" s="369">
        <f t="shared" ref="IXS51" si="3386">+(IXQ51*$C51)+IXQ51</f>
        <v>0</v>
      </c>
      <c r="IXT51" s="363"/>
      <c r="IXU51" s="369">
        <f t="shared" ref="IXU51" si="3387">+(IXS51*$C51)+IXS51</f>
        <v>0</v>
      </c>
      <c r="IXV51" s="363"/>
      <c r="IXW51" s="369">
        <f t="shared" ref="IXW51" si="3388">+(IXU51*$C51)+IXU51</f>
        <v>0</v>
      </c>
      <c r="IXX51" s="363"/>
      <c r="IXY51" s="369">
        <f t="shared" ref="IXY51" si="3389">+(IXW51*$C51)+IXW51</f>
        <v>0</v>
      </c>
      <c r="IXZ51" s="363"/>
      <c r="IYA51" s="369">
        <f t="shared" ref="IYA51" si="3390">+(IXY51*$C51)+IXY51</f>
        <v>0</v>
      </c>
      <c r="IYB51" s="363"/>
      <c r="IYC51" s="369">
        <f t="shared" ref="IYC51" si="3391">+(IYA51*$C51)+IYA51</f>
        <v>0</v>
      </c>
      <c r="IYD51" s="363"/>
      <c r="IYE51" s="369">
        <f t="shared" ref="IYE51" si="3392">+(IYC51*$C51)+IYC51</f>
        <v>0</v>
      </c>
      <c r="IYF51" s="363"/>
      <c r="IYG51" s="369">
        <f t="shared" ref="IYG51" si="3393">+(IYE51*$C51)+IYE51</f>
        <v>0</v>
      </c>
      <c r="IYH51" s="363"/>
      <c r="IYI51" s="369">
        <f t="shared" ref="IYI51" si="3394">+(IYG51*$C51)+IYG51</f>
        <v>0</v>
      </c>
      <c r="IYJ51" s="363"/>
      <c r="IYK51" s="369">
        <f t="shared" ref="IYK51" si="3395">+(IYI51*$C51)+IYI51</f>
        <v>0</v>
      </c>
      <c r="IYL51" s="363"/>
      <c r="IYM51" s="369">
        <f t="shared" ref="IYM51" si="3396">+(IYK51*$C51)+IYK51</f>
        <v>0</v>
      </c>
      <c r="IYN51" s="363"/>
      <c r="IYO51" s="369">
        <f t="shared" ref="IYO51" si="3397">+(IYM51*$C51)+IYM51</f>
        <v>0</v>
      </c>
      <c r="IYP51" s="363"/>
      <c r="IYQ51" s="369">
        <f t="shared" ref="IYQ51" si="3398">+(IYO51*$C51)+IYO51</f>
        <v>0</v>
      </c>
      <c r="IYR51" s="363"/>
      <c r="IYS51" s="369">
        <f t="shared" ref="IYS51" si="3399">+(IYQ51*$C51)+IYQ51</f>
        <v>0</v>
      </c>
      <c r="IYT51" s="363"/>
      <c r="IYU51" s="369">
        <f t="shared" ref="IYU51" si="3400">+(IYS51*$C51)+IYS51</f>
        <v>0</v>
      </c>
      <c r="IYV51" s="363"/>
      <c r="IYW51" s="369">
        <f t="shared" ref="IYW51" si="3401">+(IYU51*$C51)+IYU51</f>
        <v>0</v>
      </c>
      <c r="IYX51" s="363"/>
      <c r="IYY51" s="369">
        <f t="shared" ref="IYY51" si="3402">+(IYW51*$C51)+IYW51</f>
        <v>0</v>
      </c>
      <c r="IYZ51" s="363"/>
      <c r="IZA51" s="369">
        <f t="shared" ref="IZA51" si="3403">+(IYY51*$C51)+IYY51</f>
        <v>0</v>
      </c>
      <c r="IZB51" s="363"/>
      <c r="IZC51" s="369">
        <f t="shared" ref="IZC51" si="3404">+(IZA51*$C51)+IZA51</f>
        <v>0</v>
      </c>
      <c r="IZD51" s="363"/>
      <c r="IZE51" s="369">
        <f t="shared" ref="IZE51" si="3405">+(IZC51*$C51)+IZC51</f>
        <v>0</v>
      </c>
      <c r="IZF51" s="363"/>
      <c r="IZG51" s="369">
        <f t="shared" ref="IZG51" si="3406">+(IZE51*$C51)+IZE51</f>
        <v>0</v>
      </c>
      <c r="IZH51" s="363"/>
      <c r="IZI51" s="369">
        <f t="shared" ref="IZI51" si="3407">+(IZG51*$C51)+IZG51</f>
        <v>0</v>
      </c>
      <c r="IZJ51" s="363"/>
      <c r="IZK51" s="369">
        <f t="shared" ref="IZK51" si="3408">+(IZI51*$C51)+IZI51</f>
        <v>0</v>
      </c>
      <c r="IZL51" s="363"/>
      <c r="IZM51" s="369">
        <f t="shared" ref="IZM51" si="3409">+(IZK51*$C51)+IZK51</f>
        <v>0</v>
      </c>
      <c r="IZN51" s="363"/>
      <c r="IZO51" s="369">
        <f t="shared" ref="IZO51" si="3410">+(IZM51*$C51)+IZM51</f>
        <v>0</v>
      </c>
      <c r="IZP51" s="363"/>
      <c r="IZQ51" s="369">
        <f t="shared" ref="IZQ51" si="3411">+(IZO51*$C51)+IZO51</f>
        <v>0</v>
      </c>
      <c r="IZR51" s="363"/>
      <c r="IZS51" s="369">
        <f t="shared" ref="IZS51" si="3412">+(IZQ51*$C51)+IZQ51</f>
        <v>0</v>
      </c>
      <c r="IZT51" s="363"/>
      <c r="IZU51" s="369">
        <f t="shared" ref="IZU51" si="3413">+(IZS51*$C51)+IZS51</f>
        <v>0</v>
      </c>
      <c r="IZV51" s="363"/>
      <c r="IZW51" s="369">
        <f t="shared" ref="IZW51" si="3414">+(IZU51*$C51)+IZU51</f>
        <v>0</v>
      </c>
      <c r="IZX51" s="363"/>
      <c r="IZY51" s="369">
        <f t="shared" ref="IZY51" si="3415">+(IZW51*$C51)+IZW51</f>
        <v>0</v>
      </c>
      <c r="IZZ51" s="363"/>
      <c r="JAA51" s="369">
        <f t="shared" ref="JAA51" si="3416">+(IZY51*$C51)+IZY51</f>
        <v>0</v>
      </c>
      <c r="JAB51" s="363"/>
      <c r="JAC51" s="369">
        <f t="shared" ref="JAC51" si="3417">+(JAA51*$C51)+JAA51</f>
        <v>0</v>
      </c>
      <c r="JAD51" s="363"/>
      <c r="JAE51" s="369">
        <f t="shared" ref="JAE51" si="3418">+(JAC51*$C51)+JAC51</f>
        <v>0</v>
      </c>
      <c r="JAF51" s="363"/>
      <c r="JAG51" s="369">
        <f t="shared" ref="JAG51" si="3419">+(JAE51*$C51)+JAE51</f>
        <v>0</v>
      </c>
      <c r="JAH51" s="363"/>
      <c r="JAI51" s="369">
        <f t="shared" ref="JAI51" si="3420">+(JAG51*$C51)+JAG51</f>
        <v>0</v>
      </c>
      <c r="JAJ51" s="363"/>
      <c r="JAK51" s="369">
        <f t="shared" ref="JAK51" si="3421">+(JAI51*$C51)+JAI51</f>
        <v>0</v>
      </c>
      <c r="JAL51" s="363"/>
      <c r="JAM51" s="369">
        <f t="shared" ref="JAM51" si="3422">+(JAK51*$C51)+JAK51</f>
        <v>0</v>
      </c>
      <c r="JAN51" s="363"/>
      <c r="JAO51" s="369">
        <f t="shared" ref="JAO51" si="3423">+(JAM51*$C51)+JAM51</f>
        <v>0</v>
      </c>
      <c r="JAP51" s="363"/>
      <c r="JAQ51" s="369">
        <f t="shared" ref="JAQ51" si="3424">+(JAO51*$C51)+JAO51</f>
        <v>0</v>
      </c>
      <c r="JAR51" s="363"/>
      <c r="JAS51" s="369">
        <f t="shared" ref="JAS51" si="3425">+(JAQ51*$C51)+JAQ51</f>
        <v>0</v>
      </c>
      <c r="JAT51" s="363"/>
      <c r="JAU51" s="369">
        <f t="shared" ref="JAU51" si="3426">+(JAS51*$C51)+JAS51</f>
        <v>0</v>
      </c>
      <c r="JAV51" s="363"/>
      <c r="JAW51" s="369">
        <f t="shared" ref="JAW51" si="3427">+(JAU51*$C51)+JAU51</f>
        <v>0</v>
      </c>
      <c r="JAX51" s="363"/>
      <c r="JAY51" s="369">
        <f t="shared" ref="JAY51" si="3428">+(JAW51*$C51)+JAW51</f>
        <v>0</v>
      </c>
      <c r="JAZ51" s="363"/>
      <c r="JBA51" s="369">
        <f t="shared" ref="JBA51" si="3429">+(JAY51*$C51)+JAY51</f>
        <v>0</v>
      </c>
      <c r="JBB51" s="363"/>
      <c r="JBC51" s="369">
        <f t="shared" ref="JBC51" si="3430">+(JBA51*$C51)+JBA51</f>
        <v>0</v>
      </c>
      <c r="JBD51" s="363"/>
      <c r="JBE51" s="369">
        <f t="shared" ref="JBE51" si="3431">+(JBC51*$C51)+JBC51</f>
        <v>0</v>
      </c>
      <c r="JBF51" s="363"/>
      <c r="JBG51" s="369">
        <f t="shared" ref="JBG51" si="3432">+(JBE51*$C51)+JBE51</f>
        <v>0</v>
      </c>
      <c r="JBH51" s="363"/>
      <c r="JBI51" s="369">
        <f t="shared" ref="JBI51" si="3433">+(JBG51*$C51)+JBG51</f>
        <v>0</v>
      </c>
      <c r="JBJ51" s="363"/>
      <c r="JBK51" s="369">
        <f t="shared" ref="JBK51" si="3434">+(JBI51*$C51)+JBI51</f>
        <v>0</v>
      </c>
      <c r="JBL51" s="363"/>
      <c r="JBM51" s="369">
        <f t="shared" ref="JBM51" si="3435">+(JBK51*$C51)+JBK51</f>
        <v>0</v>
      </c>
      <c r="JBN51" s="363"/>
      <c r="JBO51" s="369">
        <f t="shared" ref="JBO51" si="3436">+(JBM51*$C51)+JBM51</f>
        <v>0</v>
      </c>
      <c r="JBP51" s="363"/>
      <c r="JBQ51" s="369">
        <f t="shared" ref="JBQ51" si="3437">+(JBO51*$C51)+JBO51</f>
        <v>0</v>
      </c>
      <c r="JBR51" s="363"/>
      <c r="JBS51" s="369">
        <f t="shared" ref="JBS51" si="3438">+(JBQ51*$C51)+JBQ51</f>
        <v>0</v>
      </c>
      <c r="JBT51" s="363"/>
      <c r="JBU51" s="369">
        <f t="shared" ref="JBU51" si="3439">+(JBS51*$C51)+JBS51</f>
        <v>0</v>
      </c>
      <c r="JBV51" s="363"/>
      <c r="JBW51" s="369">
        <f t="shared" ref="JBW51" si="3440">+(JBU51*$C51)+JBU51</f>
        <v>0</v>
      </c>
      <c r="JBX51" s="363"/>
      <c r="JBY51" s="369">
        <f t="shared" ref="JBY51" si="3441">+(JBW51*$C51)+JBW51</f>
        <v>0</v>
      </c>
      <c r="JBZ51" s="363"/>
      <c r="JCA51" s="369">
        <f t="shared" ref="JCA51" si="3442">+(JBY51*$C51)+JBY51</f>
        <v>0</v>
      </c>
      <c r="JCB51" s="363"/>
      <c r="JCC51" s="369">
        <f t="shared" ref="JCC51" si="3443">+(JCA51*$C51)+JCA51</f>
        <v>0</v>
      </c>
      <c r="JCD51" s="363"/>
      <c r="JCE51" s="369">
        <f t="shared" ref="JCE51" si="3444">+(JCC51*$C51)+JCC51</f>
        <v>0</v>
      </c>
      <c r="JCF51" s="363"/>
      <c r="JCG51" s="369">
        <f t="shared" ref="JCG51" si="3445">+(JCE51*$C51)+JCE51</f>
        <v>0</v>
      </c>
      <c r="JCH51" s="363"/>
      <c r="JCI51" s="369">
        <f t="shared" ref="JCI51" si="3446">+(JCG51*$C51)+JCG51</f>
        <v>0</v>
      </c>
      <c r="JCJ51" s="363"/>
      <c r="JCK51" s="369">
        <f t="shared" ref="JCK51" si="3447">+(JCI51*$C51)+JCI51</f>
        <v>0</v>
      </c>
      <c r="JCL51" s="363"/>
      <c r="JCM51" s="369">
        <f t="shared" ref="JCM51" si="3448">+(JCK51*$C51)+JCK51</f>
        <v>0</v>
      </c>
      <c r="JCN51" s="363"/>
      <c r="JCO51" s="369">
        <f t="shared" ref="JCO51" si="3449">+(JCM51*$C51)+JCM51</f>
        <v>0</v>
      </c>
      <c r="JCP51" s="363"/>
      <c r="JCQ51" s="369">
        <f t="shared" ref="JCQ51" si="3450">+(JCO51*$C51)+JCO51</f>
        <v>0</v>
      </c>
      <c r="JCR51" s="363"/>
      <c r="JCS51" s="369">
        <f t="shared" ref="JCS51" si="3451">+(JCQ51*$C51)+JCQ51</f>
        <v>0</v>
      </c>
      <c r="JCT51" s="363"/>
      <c r="JCU51" s="369">
        <f t="shared" ref="JCU51" si="3452">+(JCS51*$C51)+JCS51</f>
        <v>0</v>
      </c>
      <c r="JCV51" s="363"/>
      <c r="JCW51" s="369">
        <f t="shared" ref="JCW51" si="3453">+(JCU51*$C51)+JCU51</f>
        <v>0</v>
      </c>
      <c r="JCX51" s="363"/>
      <c r="JCY51" s="369">
        <f t="shared" ref="JCY51" si="3454">+(JCW51*$C51)+JCW51</f>
        <v>0</v>
      </c>
      <c r="JCZ51" s="363"/>
      <c r="JDA51" s="369">
        <f t="shared" ref="JDA51" si="3455">+(JCY51*$C51)+JCY51</f>
        <v>0</v>
      </c>
      <c r="JDB51" s="363"/>
      <c r="JDC51" s="369">
        <f t="shared" ref="JDC51" si="3456">+(JDA51*$C51)+JDA51</f>
        <v>0</v>
      </c>
      <c r="JDD51" s="363"/>
      <c r="JDE51" s="369">
        <f t="shared" ref="JDE51" si="3457">+(JDC51*$C51)+JDC51</f>
        <v>0</v>
      </c>
      <c r="JDF51" s="363"/>
      <c r="JDG51" s="369">
        <f t="shared" ref="JDG51" si="3458">+(JDE51*$C51)+JDE51</f>
        <v>0</v>
      </c>
      <c r="JDH51" s="363"/>
      <c r="JDI51" s="369">
        <f t="shared" ref="JDI51" si="3459">+(JDG51*$C51)+JDG51</f>
        <v>0</v>
      </c>
      <c r="JDJ51" s="363"/>
      <c r="JDK51" s="369">
        <f t="shared" ref="JDK51" si="3460">+(JDI51*$C51)+JDI51</f>
        <v>0</v>
      </c>
      <c r="JDL51" s="363"/>
      <c r="JDM51" s="369">
        <f t="shared" ref="JDM51" si="3461">+(JDK51*$C51)+JDK51</f>
        <v>0</v>
      </c>
      <c r="JDN51" s="363"/>
      <c r="JDO51" s="369">
        <f t="shared" ref="JDO51" si="3462">+(JDM51*$C51)+JDM51</f>
        <v>0</v>
      </c>
      <c r="JDP51" s="363"/>
      <c r="JDQ51" s="369">
        <f t="shared" ref="JDQ51" si="3463">+(JDO51*$C51)+JDO51</f>
        <v>0</v>
      </c>
      <c r="JDR51" s="363"/>
      <c r="JDS51" s="369">
        <f t="shared" ref="JDS51" si="3464">+(JDQ51*$C51)+JDQ51</f>
        <v>0</v>
      </c>
      <c r="JDT51" s="363"/>
      <c r="JDU51" s="369">
        <f t="shared" ref="JDU51" si="3465">+(JDS51*$C51)+JDS51</f>
        <v>0</v>
      </c>
      <c r="JDV51" s="363"/>
      <c r="JDW51" s="369">
        <f t="shared" ref="JDW51" si="3466">+(JDU51*$C51)+JDU51</f>
        <v>0</v>
      </c>
      <c r="JDX51" s="363"/>
      <c r="JDY51" s="369">
        <f t="shared" ref="JDY51" si="3467">+(JDW51*$C51)+JDW51</f>
        <v>0</v>
      </c>
      <c r="JDZ51" s="363"/>
      <c r="JEA51" s="369">
        <f t="shared" ref="JEA51" si="3468">+(JDY51*$C51)+JDY51</f>
        <v>0</v>
      </c>
      <c r="JEB51" s="363"/>
      <c r="JEC51" s="369">
        <f t="shared" ref="JEC51" si="3469">+(JEA51*$C51)+JEA51</f>
        <v>0</v>
      </c>
      <c r="JED51" s="363"/>
      <c r="JEE51" s="369">
        <f t="shared" ref="JEE51" si="3470">+(JEC51*$C51)+JEC51</f>
        <v>0</v>
      </c>
      <c r="JEF51" s="363"/>
      <c r="JEG51" s="369">
        <f t="shared" ref="JEG51" si="3471">+(JEE51*$C51)+JEE51</f>
        <v>0</v>
      </c>
      <c r="JEH51" s="363"/>
      <c r="JEI51" s="369">
        <f t="shared" ref="JEI51" si="3472">+(JEG51*$C51)+JEG51</f>
        <v>0</v>
      </c>
      <c r="JEJ51" s="363"/>
      <c r="JEK51" s="369">
        <f t="shared" ref="JEK51" si="3473">+(JEI51*$C51)+JEI51</f>
        <v>0</v>
      </c>
      <c r="JEL51" s="363"/>
      <c r="JEM51" s="369">
        <f t="shared" ref="JEM51" si="3474">+(JEK51*$C51)+JEK51</f>
        <v>0</v>
      </c>
      <c r="JEN51" s="363"/>
      <c r="JEO51" s="369">
        <f t="shared" ref="JEO51" si="3475">+(JEM51*$C51)+JEM51</f>
        <v>0</v>
      </c>
      <c r="JEP51" s="363"/>
      <c r="JEQ51" s="369">
        <f t="shared" ref="JEQ51" si="3476">+(JEO51*$C51)+JEO51</f>
        <v>0</v>
      </c>
      <c r="JER51" s="363"/>
      <c r="JES51" s="369">
        <f t="shared" ref="JES51" si="3477">+(JEQ51*$C51)+JEQ51</f>
        <v>0</v>
      </c>
      <c r="JET51" s="363"/>
      <c r="JEU51" s="369">
        <f t="shared" ref="JEU51" si="3478">+(JES51*$C51)+JES51</f>
        <v>0</v>
      </c>
      <c r="JEV51" s="363"/>
      <c r="JEW51" s="369">
        <f t="shared" ref="JEW51" si="3479">+(JEU51*$C51)+JEU51</f>
        <v>0</v>
      </c>
      <c r="JEX51" s="363"/>
      <c r="JEY51" s="369">
        <f t="shared" ref="JEY51" si="3480">+(JEW51*$C51)+JEW51</f>
        <v>0</v>
      </c>
      <c r="JEZ51" s="363"/>
      <c r="JFA51" s="369">
        <f t="shared" ref="JFA51" si="3481">+(JEY51*$C51)+JEY51</f>
        <v>0</v>
      </c>
      <c r="JFB51" s="363"/>
      <c r="JFC51" s="369">
        <f t="shared" ref="JFC51" si="3482">+(JFA51*$C51)+JFA51</f>
        <v>0</v>
      </c>
      <c r="JFD51" s="363"/>
      <c r="JFE51" s="369">
        <f t="shared" ref="JFE51" si="3483">+(JFC51*$C51)+JFC51</f>
        <v>0</v>
      </c>
      <c r="JFF51" s="363"/>
      <c r="JFG51" s="369">
        <f t="shared" ref="JFG51" si="3484">+(JFE51*$C51)+JFE51</f>
        <v>0</v>
      </c>
      <c r="JFH51" s="363"/>
      <c r="JFI51" s="369">
        <f t="shared" ref="JFI51" si="3485">+(JFG51*$C51)+JFG51</f>
        <v>0</v>
      </c>
      <c r="JFJ51" s="363"/>
      <c r="JFK51" s="369">
        <f t="shared" ref="JFK51" si="3486">+(JFI51*$C51)+JFI51</f>
        <v>0</v>
      </c>
      <c r="JFL51" s="363"/>
      <c r="JFM51" s="369">
        <f t="shared" ref="JFM51" si="3487">+(JFK51*$C51)+JFK51</f>
        <v>0</v>
      </c>
      <c r="JFN51" s="363"/>
      <c r="JFO51" s="369">
        <f t="shared" ref="JFO51" si="3488">+(JFM51*$C51)+JFM51</f>
        <v>0</v>
      </c>
      <c r="JFP51" s="363"/>
      <c r="JFQ51" s="369">
        <f t="shared" ref="JFQ51" si="3489">+(JFO51*$C51)+JFO51</f>
        <v>0</v>
      </c>
      <c r="JFR51" s="363"/>
      <c r="JFS51" s="369">
        <f t="shared" ref="JFS51" si="3490">+(JFQ51*$C51)+JFQ51</f>
        <v>0</v>
      </c>
      <c r="JFT51" s="363"/>
      <c r="JFU51" s="369">
        <f t="shared" ref="JFU51" si="3491">+(JFS51*$C51)+JFS51</f>
        <v>0</v>
      </c>
      <c r="JFV51" s="363"/>
      <c r="JFW51" s="369">
        <f t="shared" ref="JFW51" si="3492">+(JFU51*$C51)+JFU51</f>
        <v>0</v>
      </c>
      <c r="JFX51" s="363"/>
      <c r="JFY51" s="369">
        <f t="shared" ref="JFY51" si="3493">+(JFW51*$C51)+JFW51</f>
        <v>0</v>
      </c>
      <c r="JFZ51" s="363"/>
      <c r="JGA51" s="369">
        <f t="shared" ref="JGA51" si="3494">+(JFY51*$C51)+JFY51</f>
        <v>0</v>
      </c>
      <c r="JGB51" s="363"/>
      <c r="JGC51" s="369">
        <f t="shared" ref="JGC51" si="3495">+(JGA51*$C51)+JGA51</f>
        <v>0</v>
      </c>
      <c r="JGD51" s="363"/>
      <c r="JGE51" s="369">
        <f t="shared" ref="JGE51" si="3496">+(JGC51*$C51)+JGC51</f>
        <v>0</v>
      </c>
      <c r="JGF51" s="363"/>
      <c r="JGG51" s="369">
        <f t="shared" ref="JGG51" si="3497">+(JGE51*$C51)+JGE51</f>
        <v>0</v>
      </c>
      <c r="JGH51" s="363"/>
      <c r="JGI51" s="369">
        <f t="shared" ref="JGI51" si="3498">+(JGG51*$C51)+JGG51</f>
        <v>0</v>
      </c>
      <c r="JGJ51" s="363"/>
      <c r="JGK51" s="369">
        <f t="shared" ref="JGK51" si="3499">+(JGI51*$C51)+JGI51</f>
        <v>0</v>
      </c>
      <c r="JGL51" s="363"/>
      <c r="JGM51" s="369">
        <f t="shared" ref="JGM51" si="3500">+(JGK51*$C51)+JGK51</f>
        <v>0</v>
      </c>
      <c r="JGN51" s="363"/>
      <c r="JGO51" s="369">
        <f t="shared" ref="JGO51" si="3501">+(JGM51*$C51)+JGM51</f>
        <v>0</v>
      </c>
      <c r="JGP51" s="363"/>
      <c r="JGQ51" s="369">
        <f t="shared" ref="JGQ51" si="3502">+(JGO51*$C51)+JGO51</f>
        <v>0</v>
      </c>
      <c r="JGR51" s="363"/>
      <c r="JGS51" s="369">
        <f t="shared" ref="JGS51" si="3503">+(JGQ51*$C51)+JGQ51</f>
        <v>0</v>
      </c>
      <c r="JGT51" s="363"/>
      <c r="JGU51" s="369">
        <f t="shared" ref="JGU51" si="3504">+(JGS51*$C51)+JGS51</f>
        <v>0</v>
      </c>
      <c r="JGV51" s="363"/>
      <c r="JGW51" s="369">
        <f t="shared" ref="JGW51" si="3505">+(JGU51*$C51)+JGU51</f>
        <v>0</v>
      </c>
      <c r="JGX51" s="363"/>
      <c r="JGY51" s="369">
        <f t="shared" ref="JGY51" si="3506">+(JGW51*$C51)+JGW51</f>
        <v>0</v>
      </c>
      <c r="JGZ51" s="363"/>
      <c r="JHA51" s="369">
        <f t="shared" ref="JHA51" si="3507">+(JGY51*$C51)+JGY51</f>
        <v>0</v>
      </c>
      <c r="JHB51" s="363"/>
      <c r="JHC51" s="369">
        <f t="shared" ref="JHC51" si="3508">+(JHA51*$C51)+JHA51</f>
        <v>0</v>
      </c>
      <c r="JHD51" s="363"/>
      <c r="JHE51" s="369">
        <f t="shared" ref="JHE51" si="3509">+(JHC51*$C51)+JHC51</f>
        <v>0</v>
      </c>
      <c r="JHF51" s="363"/>
      <c r="JHG51" s="369">
        <f t="shared" ref="JHG51" si="3510">+(JHE51*$C51)+JHE51</f>
        <v>0</v>
      </c>
      <c r="JHH51" s="363"/>
      <c r="JHI51" s="369">
        <f t="shared" ref="JHI51" si="3511">+(JHG51*$C51)+JHG51</f>
        <v>0</v>
      </c>
      <c r="JHJ51" s="363"/>
      <c r="JHK51" s="369">
        <f t="shared" ref="JHK51" si="3512">+(JHI51*$C51)+JHI51</f>
        <v>0</v>
      </c>
      <c r="JHL51" s="363"/>
      <c r="JHM51" s="369">
        <f t="shared" ref="JHM51" si="3513">+(JHK51*$C51)+JHK51</f>
        <v>0</v>
      </c>
      <c r="JHN51" s="363"/>
      <c r="JHO51" s="369">
        <f t="shared" ref="JHO51" si="3514">+(JHM51*$C51)+JHM51</f>
        <v>0</v>
      </c>
      <c r="JHP51" s="363"/>
      <c r="JHQ51" s="369">
        <f t="shared" ref="JHQ51" si="3515">+(JHO51*$C51)+JHO51</f>
        <v>0</v>
      </c>
      <c r="JHR51" s="363"/>
      <c r="JHS51" s="369">
        <f t="shared" ref="JHS51" si="3516">+(JHQ51*$C51)+JHQ51</f>
        <v>0</v>
      </c>
      <c r="JHT51" s="363"/>
      <c r="JHU51" s="369">
        <f t="shared" ref="JHU51" si="3517">+(JHS51*$C51)+JHS51</f>
        <v>0</v>
      </c>
      <c r="JHV51" s="363"/>
      <c r="JHW51" s="369">
        <f t="shared" ref="JHW51" si="3518">+(JHU51*$C51)+JHU51</f>
        <v>0</v>
      </c>
      <c r="JHX51" s="363"/>
      <c r="JHY51" s="369">
        <f t="shared" ref="JHY51" si="3519">+(JHW51*$C51)+JHW51</f>
        <v>0</v>
      </c>
      <c r="JHZ51" s="363"/>
      <c r="JIA51" s="369">
        <f t="shared" ref="JIA51" si="3520">+(JHY51*$C51)+JHY51</f>
        <v>0</v>
      </c>
      <c r="JIB51" s="363"/>
      <c r="JIC51" s="369">
        <f t="shared" ref="JIC51" si="3521">+(JIA51*$C51)+JIA51</f>
        <v>0</v>
      </c>
      <c r="JID51" s="363"/>
      <c r="JIE51" s="369">
        <f t="shared" ref="JIE51" si="3522">+(JIC51*$C51)+JIC51</f>
        <v>0</v>
      </c>
      <c r="JIF51" s="363"/>
      <c r="JIG51" s="369">
        <f t="shared" ref="JIG51" si="3523">+(JIE51*$C51)+JIE51</f>
        <v>0</v>
      </c>
      <c r="JIH51" s="363"/>
      <c r="JII51" s="369">
        <f t="shared" ref="JII51" si="3524">+(JIG51*$C51)+JIG51</f>
        <v>0</v>
      </c>
      <c r="JIJ51" s="363"/>
      <c r="JIK51" s="369">
        <f t="shared" ref="JIK51" si="3525">+(JII51*$C51)+JII51</f>
        <v>0</v>
      </c>
      <c r="JIL51" s="363"/>
      <c r="JIM51" s="369">
        <f t="shared" ref="JIM51" si="3526">+(JIK51*$C51)+JIK51</f>
        <v>0</v>
      </c>
      <c r="JIN51" s="363"/>
      <c r="JIO51" s="369">
        <f t="shared" ref="JIO51" si="3527">+(JIM51*$C51)+JIM51</f>
        <v>0</v>
      </c>
      <c r="JIP51" s="363"/>
      <c r="JIQ51" s="369">
        <f t="shared" ref="JIQ51" si="3528">+(JIO51*$C51)+JIO51</f>
        <v>0</v>
      </c>
      <c r="JIR51" s="363"/>
      <c r="JIS51" s="369">
        <f t="shared" ref="JIS51" si="3529">+(JIQ51*$C51)+JIQ51</f>
        <v>0</v>
      </c>
      <c r="JIT51" s="363"/>
      <c r="JIU51" s="369">
        <f t="shared" ref="JIU51" si="3530">+(JIS51*$C51)+JIS51</f>
        <v>0</v>
      </c>
      <c r="JIV51" s="363"/>
      <c r="JIW51" s="369">
        <f t="shared" ref="JIW51" si="3531">+(JIU51*$C51)+JIU51</f>
        <v>0</v>
      </c>
      <c r="JIX51" s="363"/>
      <c r="JIY51" s="369">
        <f t="shared" ref="JIY51" si="3532">+(JIW51*$C51)+JIW51</f>
        <v>0</v>
      </c>
      <c r="JIZ51" s="363"/>
      <c r="JJA51" s="369">
        <f t="shared" ref="JJA51" si="3533">+(JIY51*$C51)+JIY51</f>
        <v>0</v>
      </c>
      <c r="JJB51" s="363"/>
      <c r="JJC51" s="369">
        <f t="shared" ref="JJC51" si="3534">+(JJA51*$C51)+JJA51</f>
        <v>0</v>
      </c>
      <c r="JJD51" s="363"/>
      <c r="JJE51" s="369">
        <f t="shared" ref="JJE51" si="3535">+(JJC51*$C51)+JJC51</f>
        <v>0</v>
      </c>
      <c r="JJF51" s="363"/>
      <c r="JJG51" s="369">
        <f t="shared" ref="JJG51" si="3536">+(JJE51*$C51)+JJE51</f>
        <v>0</v>
      </c>
      <c r="JJH51" s="363"/>
      <c r="JJI51" s="369">
        <f t="shared" ref="JJI51" si="3537">+(JJG51*$C51)+JJG51</f>
        <v>0</v>
      </c>
      <c r="JJJ51" s="363"/>
      <c r="JJK51" s="369">
        <f t="shared" ref="JJK51" si="3538">+(JJI51*$C51)+JJI51</f>
        <v>0</v>
      </c>
      <c r="JJL51" s="363"/>
      <c r="JJM51" s="369">
        <f t="shared" ref="JJM51" si="3539">+(JJK51*$C51)+JJK51</f>
        <v>0</v>
      </c>
      <c r="JJN51" s="363"/>
      <c r="JJO51" s="369">
        <f t="shared" ref="JJO51" si="3540">+(JJM51*$C51)+JJM51</f>
        <v>0</v>
      </c>
      <c r="JJP51" s="363"/>
      <c r="JJQ51" s="369">
        <f t="shared" ref="JJQ51" si="3541">+(JJO51*$C51)+JJO51</f>
        <v>0</v>
      </c>
      <c r="JJR51" s="363"/>
      <c r="JJS51" s="369">
        <f t="shared" ref="JJS51" si="3542">+(JJQ51*$C51)+JJQ51</f>
        <v>0</v>
      </c>
      <c r="JJT51" s="363"/>
      <c r="JJU51" s="369">
        <f t="shared" ref="JJU51" si="3543">+(JJS51*$C51)+JJS51</f>
        <v>0</v>
      </c>
      <c r="JJV51" s="363"/>
      <c r="JJW51" s="369">
        <f t="shared" ref="JJW51" si="3544">+(JJU51*$C51)+JJU51</f>
        <v>0</v>
      </c>
      <c r="JJX51" s="363"/>
      <c r="JJY51" s="369">
        <f t="shared" ref="JJY51" si="3545">+(JJW51*$C51)+JJW51</f>
        <v>0</v>
      </c>
      <c r="JJZ51" s="363"/>
      <c r="JKA51" s="369">
        <f t="shared" ref="JKA51" si="3546">+(JJY51*$C51)+JJY51</f>
        <v>0</v>
      </c>
      <c r="JKB51" s="363"/>
      <c r="JKC51" s="369">
        <f t="shared" ref="JKC51" si="3547">+(JKA51*$C51)+JKA51</f>
        <v>0</v>
      </c>
      <c r="JKD51" s="363"/>
      <c r="JKE51" s="369">
        <f t="shared" ref="JKE51" si="3548">+(JKC51*$C51)+JKC51</f>
        <v>0</v>
      </c>
      <c r="JKF51" s="363"/>
      <c r="JKG51" s="369">
        <f t="shared" ref="JKG51" si="3549">+(JKE51*$C51)+JKE51</f>
        <v>0</v>
      </c>
      <c r="JKH51" s="363"/>
      <c r="JKI51" s="369">
        <f t="shared" ref="JKI51" si="3550">+(JKG51*$C51)+JKG51</f>
        <v>0</v>
      </c>
      <c r="JKJ51" s="363"/>
      <c r="JKK51" s="369">
        <f t="shared" ref="JKK51" si="3551">+(JKI51*$C51)+JKI51</f>
        <v>0</v>
      </c>
      <c r="JKL51" s="363"/>
      <c r="JKM51" s="369">
        <f t="shared" ref="JKM51" si="3552">+(JKK51*$C51)+JKK51</f>
        <v>0</v>
      </c>
      <c r="JKN51" s="363"/>
      <c r="JKO51" s="369">
        <f t="shared" ref="JKO51" si="3553">+(JKM51*$C51)+JKM51</f>
        <v>0</v>
      </c>
      <c r="JKP51" s="363"/>
      <c r="JKQ51" s="369">
        <f t="shared" ref="JKQ51" si="3554">+(JKO51*$C51)+JKO51</f>
        <v>0</v>
      </c>
      <c r="JKR51" s="363"/>
      <c r="JKS51" s="369">
        <f t="shared" ref="JKS51" si="3555">+(JKQ51*$C51)+JKQ51</f>
        <v>0</v>
      </c>
      <c r="JKT51" s="363"/>
      <c r="JKU51" s="369">
        <f t="shared" ref="JKU51" si="3556">+(JKS51*$C51)+JKS51</f>
        <v>0</v>
      </c>
      <c r="JKV51" s="363"/>
      <c r="JKW51" s="369">
        <f t="shared" ref="JKW51" si="3557">+(JKU51*$C51)+JKU51</f>
        <v>0</v>
      </c>
      <c r="JKX51" s="363"/>
      <c r="JKY51" s="369">
        <f t="shared" ref="JKY51" si="3558">+(JKW51*$C51)+JKW51</f>
        <v>0</v>
      </c>
      <c r="JKZ51" s="363"/>
      <c r="JLA51" s="369">
        <f t="shared" ref="JLA51" si="3559">+(JKY51*$C51)+JKY51</f>
        <v>0</v>
      </c>
      <c r="JLB51" s="363"/>
      <c r="JLC51" s="369">
        <f t="shared" ref="JLC51" si="3560">+(JLA51*$C51)+JLA51</f>
        <v>0</v>
      </c>
      <c r="JLD51" s="363"/>
      <c r="JLE51" s="369">
        <f t="shared" ref="JLE51" si="3561">+(JLC51*$C51)+JLC51</f>
        <v>0</v>
      </c>
      <c r="JLF51" s="363"/>
      <c r="JLG51" s="369">
        <f t="shared" ref="JLG51" si="3562">+(JLE51*$C51)+JLE51</f>
        <v>0</v>
      </c>
      <c r="JLH51" s="363"/>
      <c r="JLI51" s="369">
        <f t="shared" ref="JLI51" si="3563">+(JLG51*$C51)+JLG51</f>
        <v>0</v>
      </c>
      <c r="JLJ51" s="363"/>
      <c r="JLK51" s="369">
        <f t="shared" ref="JLK51" si="3564">+(JLI51*$C51)+JLI51</f>
        <v>0</v>
      </c>
      <c r="JLL51" s="363"/>
      <c r="JLM51" s="369">
        <f t="shared" ref="JLM51" si="3565">+(JLK51*$C51)+JLK51</f>
        <v>0</v>
      </c>
      <c r="JLN51" s="363"/>
      <c r="JLO51" s="369">
        <f t="shared" ref="JLO51" si="3566">+(JLM51*$C51)+JLM51</f>
        <v>0</v>
      </c>
      <c r="JLP51" s="363"/>
      <c r="JLQ51" s="369">
        <f t="shared" ref="JLQ51" si="3567">+(JLO51*$C51)+JLO51</f>
        <v>0</v>
      </c>
      <c r="JLR51" s="363"/>
      <c r="JLS51" s="369">
        <f t="shared" ref="JLS51" si="3568">+(JLQ51*$C51)+JLQ51</f>
        <v>0</v>
      </c>
      <c r="JLT51" s="363"/>
      <c r="JLU51" s="369">
        <f t="shared" ref="JLU51" si="3569">+(JLS51*$C51)+JLS51</f>
        <v>0</v>
      </c>
      <c r="JLV51" s="363"/>
      <c r="JLW51" s="369">
        <f t="shared" ref="JLW51" si="3570">+(JLU51*$C51)+JLU51</f>
        <v>0</v>
      </c>
      <c r="JLX51" s="363"/>
      <c r="JLY51" s="369">
        <f t="shared" ref="JLY51" si="3571">+(JLW51*$C51)+JLW51</f>
        <v>0</v>
      </c>
      <c r="JLZ51" s="363"/>
      <c r="JMA51" s="369">
        <f t="shared" ref="JMA51" si="3572">+(JLY51*$C51)+JLY51</f>
        <v>0</v>
      </c>
      <c r="JMB51" s="363"/>
      <c r="JMC51" s="369">
        <f t="shared" ref="JMC51" si="3573">+(JMA51*$C51)+JMA51</f>
        <v>0</v>
      </c>
      <c r="JMD51" s="363"/>
      <c r="JME51" s="369">
        <f t="shared" ref="JME51" si="3574">+(JMC51*$C51)+JMC51</f>
        <v>0</v>
      </c>
      <c r="JMF51" s="363"/>
      <c r="JMG51" s="369">
        <f t="shared" ref="JMG51" si="3575">+(JME51*$C51)+JME51</f>
        <v>0</v>
      </c>
      <c r="JMH51" s="363"/>
      <c r="JMI51" s="369">
        <f t="shared" ref="JMI51" si="3576">+(JMG51*$C51)+JMG51</f>
        <v>0</v>
      </c>
      <c r="JMJ51" s="363"/>
      <c r="JMK51" s="369">
        <f t="shared" ref="JMK51" si="3577">+(JMI51*$C51)+JMI51</f>
        <v>0</v>
      </c>
      <c r="JML51" s="363"/>
      <c r="JMM51" s="369">
        <f t="shared" ref="JMM51" si="3578">+(JMK51*$C51)+JMK51</f>
        <v>0</v>
      </c>
      <c r="JMN51" s="363"/>
      <c r="JMO51" s="369">
        <f t="shared" ref="JMO51" si="3579">+(JMM51*$C51)+JMM51</f>
        <v>0</v>
      </c>
      <c r="JMP51" s="363"/>
      <c r="JMQ51" s="369">
        <f t="shared" ref="JMQ51" si="3580">+(JMO51*$C51)+JMO51</f>
        <v>0</v>
      </c>
      <c r="JMR51" s="363"/>
      <c r="JMS51" s="369">
        <f t="shared" ref="JMS51" si="3581">+(JMQ51*$C51)+JMQ51</f>
        <v>0</v>
      </c>
      <c r="JMT51" s="363"/>
      <c r="JMU51" s="369">
        <f t="shared" ref="JMU51" si="3582">+(JMS51*$C51)+JMS51</f>
        <v>0</v>
      </c>
      <c r="JMV51" s="363"/>
      <c r="JMW51" s="369">
        <f t="shared" ref="JMW51" si="3583">+(JMU51*$C51)+JMU51</f>
        <v>0</v>
      </c>
      <c r="JMX51" s="363"/>
      <c r="JMY51" s="369">
        <f t="shared" ref="JMY51" si="3584">+(JMW51*$C51)+JMW51</f>
        <v>0</v>
      </c>
      <c r="JMZ51" s="363"/>
      <c r="JNA51" s="369">
        <f t="shared" ref="JNA51" si="3585">+(JMY51*$C51)+JMY51</f>
        <v>0</v>
      </c>
      <c r="JNB51" s="363"/>
      <c r="JNC51" s="369">
        <f t="shared" ref="JNC51" si="3586">+(JNA51*$C51)+JNA51</f>
        <v>0</v>
      </c>
      <c r="JND51" s="363"/>
      <c r="JNE51" s="369">
        <f t="shared" ref="JNE51" si="3587">+(JNC51*$C51)+JNC51</f>
        <v>0</v>
      </c>
      <c r="JNF51" s="363"/>
      <c r="JNG51" s="369">
        <f t="shared" ref="JNG51" si="3588">+(JNE51*$C51)+JNE51</f>
        <v>0</v>
      </c>
      <c r="JNH51" s="363"/>
      <c r="JNI51" s="369">
        <f t="shared" ref="JNI51" si="3589">+(JNG51*$C51)+JNG51</f>
        <v>0</v>
      </c>
      <c r="JNJ51" s="363"/>
      <c r="JNK51" s="369">
        <f t="shared" ref="JNK51" si="3590">+(JNI51*$C51)+JNI51</f>
        <v>0</v>
      </c>
      <c r="JNL51" s="363"/>
      <c r="JNM51" s="369">
        <f t="shared" ref="JNM51" si="3591">+(JNK51*$C51)+JNK51</f>
        <v>0</v>
      </c>
      <c r="JNN51" s="363"/>
      <c r="JNO51" s="369">
        <f t="shared" ref="JNO51" si="3592">+(JNM51*$C51)+JNM51</f>
        <v>0</v>
      </c>
      <c r="JNP51" s="363"/>
      <c r="JNQ51" s="369">
        <f t="shared" ref="JNQ51" si="3593">+(JNO51*$C51)+JNO51</f>
        <v>0</v>
      </c>
      <c r="JNR51" s="363"/>
      <c r="JNS51" s="369">
        <f t="shared" ref="JNS51" si="3594">+(JNQ51*$C51)+JNQ51</f>
        <v>0</v>
      </c>
      <c r="JNT51" s="363"/>
      <c r="JNU51" s="369">
        <f t="shared" ref="JNU51" si="3595">+(JNS51*$C51)+JNS51</f>
        <v>0</v>
      </c>
      <c r="JNV51" s="363"/>
      <c r="JNW51" s="369">
        <f t="shared" ref="JNW51" si="3596">+(JNU51*$C51)+JNU51</f>
        <v>0</v>
      </c>
      <c r="JNX51" s="363"/>
      <c r="JNY51" s="369">
        <f t="shared" ref="JNY51" si="3597">+(JNW51*$C51)+JNW51</f>
        <v>0</v>
      </c>
      <c r="JNZ51" s="363"/>
      <c r="JOA51" s="369">
        <f t="shared" ref="JOA51" si="3598">+(JNY51*$C51)+JNY51</f>
        <v>0</v>
      </c>
      <c r="JOB51" s="363"/>
      <c r="JOC51" s="369">
        <f t="shared" ref="JOC51" si="3599">+(JOA51*$C51)+JOA51</f>
        <v>0</v>
      </c>
      <c r="JOD51" s="363"/>
      <c r="JOE51" s="369">
        <f t="shared" ref="JOE51" si="3600">+(JOC51*$C51)+JOC51</f>
        <v>0</v>
      </c>
      <c r="JOF51" s="363"/>
      <c r="JOG51" s="369">
        <f t="shared" ref="JOG51" si="3601">+(JOE51*$C51)+JOE51</f>
        <v>0</v>
      </c>
      <c r="JOH51" s="363"/>
      <c r="JOI51" s="369">
        <f t="shared" ref="JOI51" si="3602">+(JOG51*$C51)+JOG51</f>
        <v>0</v>
      </c>
      <c r="JOJ51" s="363"/>
      <c r="JOK51" s="369">
        <f t="shared" ref="JOK51" si="3603">+(JOI51*$C51)+JOI51</f>
        <v>0</v>
      </c>
      <c r="JOL51" s="363"/>
      <c r="JOM51" s="369">
        <f t="shared" ref="JOM51" si="3604">+(JOK51*$C51)+JOK51</f>
        <v>0</v>
      </c>
      <c r="JON51" s="363"/>
      <c r="JOO51" s="369">
        <f t="shared" ref="JOO51" si="3605">+(JOM51*$C51)+JOM51</f>
        <v>0</v>
      </c>
      <c r="JOP51" s="363"/>
      <c r="JOQ51" s="369">
        <f t="shared" ref="JOQ51" si="3606">+(JOO51*$C51)+JOO51</f>
        <v>0</v>
      </c>
      <c r="JOR51" s="363"/>
      <c r="JOS51" s="369">
        <f t="shared" ref="JOS51" si="3607">+(JOQ51*$C51)+JOQ51</f>
        <v>0</v>
      </c>
      <c r="JOT51" s="363"/>
      <c r="JOU51" s="369">
        <f t="shared" ref="JOU51" si="3608">+(JOS51*$C51)+JOS51</f>
        <v>0</v>
      </c>
      <c r="JOV51" s="363"/>
      <c r="JOW51" s="369">
        <f t="shared" ref="JOW51" si="3609">+(JOU51*$C51)+JOU51</f>
        <v>0</v>
      </c>
      <c r="JOX51" s="363"/>
      <c r="JOY51" s="369">
        <f t="shared" ref="JOY51" si="3610">+(JOW51*$C51)+JOW51</f>
        <v>0</v>
      </c>
      <c r="JOZ51" s="363"/>
      <c r="JPA51" s="369">
        <f t="shared" ref="JPA51" si="3611">+(JOY51*$C51)+JOY51</f>
        <v>0</v>
      </c>
      <c r="JPB51" s="363"/>
      <c r="JPC51" s="369">
        <f t="shared" ref="JPC51" si="3612">+(JPA51*$C51)+JPA51</f>
        <v>0</v>
      </c>
      <c r="JPD51" s="363"/>
      <c r="JPE51" s="369">
        <f t="shared" ref="JPE51" si="3613">+(JPC51*$C51)+JPC51</f>
        <v>0</v>
      </c>
      <c r="JPF51" s="363"/>
      <c r="JPG51" s="369">
        <f t="shared" ref="JPG51" si="3614">+(JPE51*$C51)+JPE51</f>
        <v>0</v>
      </c>
      <c r="JPH51" s="363"/>
      <c r="JPI51" s="369">
        <f t="shared" ref="JPI51" si="3615">+(JPG51*$C51)+JPG51</f>
        <v>0</v>
      </c>
      <c r="JPJ51" s="363"/>
      <c r="JPK51" s="369">
        <f t="shared" ref="JPK51" si="3616">+(JPI51*$C51)+JPI51</f>
        <v>0</v>
      </c>
      <c r="JPL51" s="363"/>
      <c r="JPM51" s="369">
        <f t="shared" ref="JPM51" si="3617">+(JPK51*$C51)+JPK51</f>
        <v>0</v>
      </c>
      <c r="JPN51" s="363"/>
      <c r="JPO51" s="369">
        <f t="shared" ref="JPO51" si="3618">+(JPM51*$C51)+JPM51</f>
        <v>0</v>
      </c>
      <c r="JPP51" s="363"/>
      <c r="JPQ51" s="369">
        <f t="shared" ref="JPQ51" si="3619">+(JPO51*$C51)+JPO51</f>
        <v>0</v>
      </c>
      <c r="JPR51" s="363"/>
      <c r="JPS51" s="369">
        <f t="shared" ref="JPS51" si="3620">+(JPQ51*$C51)+JPQ51</f>
        <v>0</v>
      </c>
      <c r="JPT51" s="363"/>
      <c r="JPU51" s="369">
        <f t="shared" ref="JPU51" si="3621">+(JPS51*$C51)+JPS51</f>
        <v>0</v>
      </c>
      <c r="JPV51" s="363"/>
      <c r="JPW51" s="369">
        <f t="shared" ref="JPW51" si="3622">+(JPU51*$C51)+JPU51</f>
        <v>0</v>
      </c>
      <c r="JPX51" s="363"/>
      <c r="JPY51" s="369">
        <f t="shared" ref="JPY51" si="3623">+(JPW51*$C51)+JPW51</f>
        <v>0</v>
      </c>
      <c r="JPZ51" s="363"/>
      <c r="JQA51" s="369">
        <f t="shared" ref="JQA51" si="3624">+(JPY51*$C51)+JPY51</f>
        <v>0</v>
      </c>
      <c r="JQB51" s="363"/>
      <c r="JQC51" s="369">
        <f t="shared" ref="JQC51" si="3625">+(JQA51*$C51)+JQA51</f>
        <v>0</v>
      </c>
      <c r="JQD51" s="363"/>
      <c r="JQE51" s="369">
        <f t="shared" ref="JQE51" si="3626">+(JQC51*$C51)+JQC51</f>
        <v>0</v>
      </c>
      <c r="JQF51" s="363"/>
      <c r="JQG51" s="369">
        <f t="shared" ref="JQG51" si="3627">+(JQE51*$C51)+JQE51</f>
        <v>0</v>
      </c>
      <c r="JQH51" s="363"/>
      <c r="JQI51" s="369">
        <f t="shared" ref="JQI51" si="3628">+(JQG51*$C51)+JQG51</f>
        <v>0</v>
      </c>
      <c r="JQJ51" s="363"/>
      <c r="JQK51" s="369">
        <f t="shared" ref="JQK51" si="3629">+(JQI51*$C51)+JQI51</f>
        <v>0</v>
      </c>
      <c r="JQL51" s="363"/>
      <c r="JQM51" s="369">
        <f t="shared" ref="JQM51" si="3630">+(JQK51*$C51)+JQK51</f>
        <v>0</v>
      </c>
      <c r="JQN51" s="363"/>
      <c r="JQO51" s="369">
        <f t="shared" ref="JQO51" si="3631">+(JQM51*$C51)+JQM51</f>
        <v>0</v>
      </c>
      <c r="JQP51" s="363"/>
      <c r="JQQ51" s="369">
        <f t="shared" ref="JQQ51" si="3632">+(JQO51*$C51)+JQO51</f>
        <v>0</v>
      </c>
      <c r="JQR51" s="363"/>
      <c r="JQS51" s="369">
        <f t="shared" ref="JQS51" si="3633">+(JQQ51*$C51)+JQQ51</f>
        <v>0</v>
      </c>
      <c r="JQT51" s="363"/>
      <c r="JQU51" s="369">
        <f t="shared" ref="JQU51" si="3634">+(JQS51*$C51)+JQS51</f>
        <v>0</v>
      </c>
      <c r="JQV51" s="363"/>
      <c r="JQW51" s="369">
        <f t="shared" ref="JQW51" si="3635">+(JQU51*$C51)+JQU51</f>
        <v>0</v>
      </c>
      <c r="JQX51" s="363"/>
      <c r="JQY51" s="369">
        <f t="shared" ref="JQY51" si="3636">+(JQW51*$C51)+JQW51</f>
        <v>0</v>
      </c>
      <c r="JQZ51" s="363"/>
      <c r="JRA51" s="369">
        <f t="shared" ref="JRA51" si="3637">+(JQY51*$C51)+JQY51</f>
        <v>0</v>
      </c>
      <c r="JRB51" s="363"/>
      <c r="JRC51" s="369">
        <f t="shared" ref="JRC51" si="3638">+(JRA51*$C51)+JRA51</f>
        <v>0</v>
      </c>
      <c r="JRD51" s="363"/>
      <c r="JRE51" s="369">
        <f t="shared" ref="JRE51" si="3639">+(JRC51*$C51)+JRC51</f>
        <v>0</v>
      </c>
      <c r="JRF51" s="363"/>
      <c r="JRG51" s="369">
        <f t="shared" ref="JRG51" si="3640">+(JRE51*$C51)+JRE51</f>
        <v>0</v>
      </c>
      <c r="JRH51" s="363"/>
      <c r="JRI51" s="369">
        <f t="shared" ref="JRI51" si="3641">+(JRG51*$C51)+JRG51</f>
        <v>0</v>
      </c>
      <c r="JRJ51" s="363"/>
      <c r="JRK51" s="369">
        <f t="shared" ref="JRK51" si="3642">+(JRI51*$C51)+JRI51</f>
        <v>0</v>
      </c>
      <c r="JRL51" s="363"/>
      <c r="JRM51" s="369">
        <f t="shared" ref="JRM51" si="3643">+(JRK51*$C51)+JRK51</f>
        <v>0</v>
      </c>
      <c r="JRN51" s="363"/>
      <c r="JRO51" s="369">
        <f t="shared" ref="JRO51" si="3644">+(JRM51*$C51)+JRM51</f>
        <v>0</v>
      </c>
      <c r="JRP51" s="363"/>
      <c r="JRQ51" s="369">
        <f t="shared" ref="JRQ51" si="3645">+(JRO51*$C51)+JRO51</f>
        <v>0</v>
      </c>
      <c r="JRR51" s="363"/>
      <c r="JRS51" s="369">
        <f t="shared" ref="JRS51" si="3646">+(JRQ51*$C51)+JRQ51</f>
        <v>0</v>
      </c>
      <c r="JRT51" s="363"/>
      <c r="JRU51" s="369">
        <f t="shared" ref="JRU51" si="3647">+(JRS51*$C51)+JRS51</f>
        <v>0</v>
      </c>
      <c r="JRV51" s="363"/>
      <c r="JRW51" s="369">
        <f t="shared" ref="JRW51" si="3648">+(JRU51*$C51)+JRU51</f>
        <v>0</v>
      </c>
      <c r="JRX51" s="363"/>
      <c r="JRY51" s="369">
        <f t="shared" ref="JRY51" si="3649">+(JRW51*$C51)+JRW51</f>
        <v>0</v>
      </c>
      <c r="JRZ51" s="363"/>
      <c r="JSA51" s="369">
        <f t="shared" ref="JSA51" si="3650">+(JRY51*$C51)+JRY51</f>
        <v>0</v>
      </c>
      <c r="JSB51" s="363"/>
      <c r="JSC51" s="369">
        <f t="shared" ref="JSC51" si="3651">+(JSA51*$C51)+JSA51</f>
        <v>0</v>
      </c>
      <c r="JSD51" s="363"/>
      <c r="JSE51" s="369">
        <f t="shared" ref="JSE51" si="3652">+(JSC51*$C51)+JSC51</f>
        <v>0</v>
      </c>
      <c r="JSF51" s="363"/>
      <c r="JSG51" s="369">
        <f t="shared" ref="JSG51" si="3653">+(JSE51*$C51)+JSE51</f>
        <v>0</v>
      </c>
      <c r="JSH51" s="363"/>
      <c r="JSI51" s="369">
        <f t="shared" ref="JSI51" si="3654">+(JSG51*$C51)+JSG51</f>
        <v>0</v>
      </c>
      <c r="JSJ51" s="363"/>
      <c r="JSK51" s="369">
        <f t="shared" ref="JSK51" si="3655">+(JSI51*$C51)+JSI51</f>
        <v>0</v>
      </c>
      <c r="JSL51" s="363"/>
      <c r="JSM51" s="369">
        <f t="shared" ref="JSM51" si="3656">+(JSK51*$C51)+JSK51</f>
        <v>0</v>
      </c>
      <c r="JSN51" s="363"/>
      <c r="JSO51" s="369">
        <f t="shared" ref="JSO51" si="3657">+(JSM51*$C51)+JSM51</f>
        <v>0</v>
      </c>
      <c r="JSP51" s="363"/>
      <c r="JSQ51" s="369">
        <f t="shared" ref="JSQ51" si="3658">+(JSO51*$C51)+JSO51</f>
        <v>0</v>
      </c>
      <c r="JSR51" s="363"/>
      <c r="JSS51" s="369">
        <f t="shared" ref="JSS51" si="3659">+(JSQ51*$C51)+JSQ51</f>
        <v>0</v>
      </c>
      <c r="JST51" s="363"/>
      <c r="JSU51" s="369">
        <f t="shared" ref="JSU51" si="3660">+(JSS51*$C51)+JSS51</f>
        <v>0</v>
      </c>
      <c r="JSV51" s="363"/>
      <c r="JSW51" s="369">
        <f t="shared" ref="JSW51" si="3661">+(JSU51*$C51)+JSU51</f>
        <v>0</v>
      </c>
      <c r="JSX51" s="363"/>
      <c r="JSY51" s="369">
        <f t="shared" ref="JSY51" si="3662">+(JSW51*$C51)+JSW51</f>
        <v>0</v>
      </c>
      <c r="JSZ51" s="363"/>
      <c r="JTA51" s="369">
        <f t="shared" ref="JTA51" si="3663">+(JSY51*$C51)+JSY51</f>
        <v>0</v>
      </c>
      <c r="JTB51" s="363"/>
      <c r="JTC51" s="369">
        <f t="shared" ref="JTC51" si="3664">+(JTA51*$C51)+JTA51</f>
        <v>0</v>
      </c>
      <c r="JTD51" s="363"/>
      <c r="JTE51" s="369">
        <f t="shared" ref="JTE51" si="3665">+(JTC51*$C51)+JTC51</f>
        <v>0</v>
      </c>
      <c r="JTF51" s="363"/>
      <c r="JTG51" s="369">
        <f t="shared" ref="JTG51" si="3666">+(JTE51*$C51)+JTE51</f>
        <v>0</v>
      </c>
      <c r="JTH51" s="363"/>
      <c r="JTI51" s="369">
        <f t="shared" ref="JTI51" si="3667">+(JTG51*$C51)+JTG51</f>
        <v>0</v>
      </c>
      <c r="JTJ51" s="363"/>
      <c r="JTK51" s="369">
        <f t="shared" ref="JTK51" si="3668">+(JTI51*$C51)+JTI51</f>
        <v>0</v>
      </c>
      <c r="JTL51" s="363"/>
      <c r="JTM51" s="369">
        <f t="shared" ref="JTM51" si="3669">+(JTK51*$C51)+JTK51</f>
        <v>0</v>
      </c>
      <c r="JTN51" s="363"/>
      <c r="JTO51" s="369">
        <f t="shared" ref="JTO51" si="3670">+(JTM51*$C51)+JTM51</f>
        <v>0</v>
      </c>
      <c r="JTP51" s="363"/>
      <c r="JTQ51" s="369">
        <f t="shared" ref="JTQ51" si="3671">+(JTO51*$C51)+JTO51</f>
        <v>0</v>
      </c>
      <c r="JTR51" s="363"/>
      <c r="JTS51" s="369">
        <f t="shared" ref="JTS51" si="3672">+(JTQ51*$C51)+JTQ51</f>
        <v>0</v>
      </c>
      <c r="JTT51" s="363"/>
      <c r="JTU51" s="369">
        <f t="shared" ref="JTU51" si="3673">+(JTS51*$C51)+JTS51</f>
        <v>0</v>
      </c>
      <c r="JTV51" s="363"/>
      <c r="JTW51" s="369">
        <f t="shared" ref="JTW51" si="3674">+(JTU51*$C51)+JTU51</f>
        <v>0</v>
      </c>
      <c r="JTX51" s="363"/>
      <c r="JTY51" s="369">
        <f t="shared" ref="JTY51" si="3675">+(JTW51*$C51)+JTW51</f>
        <v>0</v>
      </c>
      <c r="JTZ51" s="363"/>
      <c r="JUA51" s="369">
        <f t="shared" ref="JUA51" si="3676">+(JTY51*$C51)+JTY51</f>
        <v>0</v>
      </c>
      <c r="JUB51" s="363"/>
      <c r="JUC51" s="369">
        <f t="shared" ref="JUC51" si="3677">+(JUA51*$C51)+JUA51</f>
        <v>0</v>
      </c>
      <c r="JUD51" s="363"/>
      <c r="JUE51" s="369">
        <f t="shared" ref="JUE51" si="3678">+(JUC51*$C51)+JUC51</f>
        <v>0</v>
      </c>
      <c r="JUF51" s="363"/>
      <c r="JUG51" s="369">
        <f t="shared" ref="JUG51" si="3679">+(JUE51*$C51)+JUE51</f>
        <v>0</v>
      </c>
      <c r="JUH51" s="363"/>
      <c r="JUI51" s="369">
        <f t="shared" ref="JUI51" si="3680">+(JUG51*$C51)+JUG51</f>
        <v>0</v>
      </c>
      <c r="JUJ51" s="363"/>
      <c r="JUK51" s="369">
        <f t="shared" ref="JUK51" si="3681">+(JUI51*$C51)+JUI51</f>
        <v>0</v>
      </c>
      <c r="JUL51" s="363"/>
      <c r="JUM51" s="369">
        <f t="shared" ref="JUM51" si="3682">+(JUK51*$C51)+JUK51</f>
        <v>0</v>
      </c>
      <c r="JUN51" s="363"/>
      <c r="JUO51" s="369">
        <f t="shared" ref="JUO51" si="3683">+(JUM51*$C51)+JUM51</f>
        <v>0</v>
      </c>
      <c r="JUP51" s="363"/>
      <c r="JUQ51" s="369">
        <f t="shared" ref="JUQ51" si="3684">+(JUO51*$C51)+JUO51</f>
        <v>0</v>
      </c>
      <c r="JUR51" s="363"/>
      <c r="JUS51" s="369">
        <f t="shared" ref="JUS51" si="3685">+(JUQ51*$C51)+JUQ51</f>
        <v>0</v>
      </c>
      <c r="JUT51" s="363"/>
      <c r="JUU51" s="369">
        <f t="shared" ref="JUU51" si="3686">+(JUS51*$C51)+JUS51</f>
        <v>0</v>
      </c>
      <c r="JUV51" s="363"/>
      <c r="JUW51" s="369">
        <f t="shared" ref="JUW51" si="3687">+(JUU51*$C51)+JUU51</f>
        <v>0</v>
      </c>
      <c r="JUX51" s="363"/>
      <c r="JUY51" s="369">
        <f t="shared" ref="JUY51" si="3688">+(JUW51*$C51)+JUW51</f>
        <v>0</v>
      </c>
      <c r="JUZ51" s="363"/>
      <c r="JVA51" s="369">
        <f t="shared" ref="JVA51" si="3689">+(JUY51*$C51)+JUY51</f>
        <v>0</v>
      </c>
      <c r="JVB51" s="363"/>
      <c r="JVC51" s="369">
        <f t="shared" ref="JVC51" si="3690">+(JVA51*$C51)+JVA51</f>
        <v>0</v>
      </c>
      <c r="JVD51" s="363"/>
      <c r="JVE51" s="369">
        <f t="shared" ref="JVE51" si="3691">+(JVC51*$C51)+JVC51</f>
        <v>0</v>
      </c>
      <c r="JVF51" s="363"/>
      <c r="JVG51" s="369">
        <f t="shared" ref="JVG51" si="3692">+(JVE51*$C51)+JVE51</f>
        <v>0</v>
      </c>
      <c r="JVH51" s="363"/>
      <c r="JVI51" s="369">
        <f t="shared" ref="JVI51" si="3693">+(JVG51*$C51)+JVG51</f>
        <v>0</v>
      </c>
      <c r="JVJ51" s="363"/>
      <c r="JVK51" s="369">
        <f t="shared" ref="JVK51" si="3694">+(JVI51*$C51)+JVI51</f>
        <v>0</v>
      </c>
      <c r="JVL51" s="363"/>
      <c r="JVM51" s="369">
        <f t="shared" ref="JVM51" si="3695">+(JVK51*$C51)+JVK51</f>
        <v>0</v>
      </c>
      <c r="JVN51" s="363"/>
      <c r="JVO51" s="369">
        <f t="shared" ref="JVO51" si="3696">+(JVM51*$C51)+JVM51</f>
        <v>0</v>
      </c>
      <c r="JVP51" s="363"/>
      <c r="JVQ51" s="369">
        <f t="shared" ref="JVQ51" si="3697">+(JVO51*$C51)+JVO51</f>
        <v>0</v>
      </c>
      <c r="JVR51" s="363"/>
      <c r="JVS51" s="369">
        <f t="shared" ref="JVS51" si="3698">+(JVQ51*$C51)+JVQ51</f>
        <v>0</v>
      </c>
      <c r="JVT51" s="363"/>
      <c r="JVU51" s="369">
        <f t="shared" ref="JVU51" si="3699">+(JVS51*$C51)+JVS51</f>
        <v>0</v>
      </c>
      <c r="JVV51" s="363"/>
      <c r="JVW51" s="369">
        <f t="shared" ref="JVW51" si="3700">+(JVU51*$C51)+JVU51</f>
        <v>0</v>
      </c>
      <c r="JVX51" s="363"/>
      <c r="JVY51" s="369">
        <f t="shared" ref="JVY51" si="3701">+(JVW51*$C51)+JVW51</f>
        <v>0</v>
      </c>
      <c r="JVZ51" s="363"/>
      <c r="JWA51" s="369">
        <f t="shared" ref="JWA51" si="3702">+(JVY51*$C51)+JVY51</f>
        <v>0</v>
      </c>
      <c r="JWB51" s="363"/>
      <c r="JWC51" s="369">
        <f t="shared" ref="JWC51" si="3703">+(JWA51*$C51)+JWA51</f>
        <v>0</v>
      </c>
      <c r="JWD51" s="363"/>
      <c r="JWE51" s="369">
        <f t="shared" ref="JWE51" si="3704">+(JWC51*$C51)+JWC51</f>
        <v>0</v>
      </c>
      <c r="JWF51" s="363"/>
      <c r="JWG51" s="369">
        <f t="shared" ref="JWG51" si="3705">+(JWE51*$C51)+JWE51</f>
        <v>0</v>
      </c>
      <c r="JWH51" s="363"/>
      <c r="JWI51" s="369">
        <f t="shared" ref="JWI51" si="3706">+(JWG51*$C51)+JWG51</f>
        <v>0</v>
      </c>
      <c r="JWJ51" s="363"/>
      <c r="JWK51" s="369">
        <f t="shared" ref="JWK51" si="3707">+(JWI51*$C51)+JWI51</f>
        <v>0</v>
      </c>
      <c r="JWL51" s="363"/>
      <c r="JWM51" s="369">
        <f t="shared" ref="JWM51" si="3708">+(JWK51*$C51)+JWK51</f>
        <v>0</v>
      </c>
      <c r="JWN51" s="363"/>
      <c r="JWO51" s="369">
        <f t="shared" ref="JWO51" si="3709">+(JWM51*$C51)+JWM51</f>
        <v>0</v>
      </c>
      <c r="JWP51" s="363"/>
      <c r="JWQ51" s="369">
        <f t="shared" ref="JWQ51" si="3710">+(JWO51*$C51)+JWO51</f>
        <v>0</v>
      </c>
      <c r="JWR51" s="363"/>
      <c r="JWS51" s="369">
        <f t="shared" ref="JWS51" si="3711">+(JWQ51*$C51)+JWQ51</f>
        <v>0</v>
      </c>
      <c r="JWT51" s="363"/>
      <c r="JWU51" s="369">
        <f t="shared" ref="JWU51" si="3712">+(JWS51*$C51)+JWS51</f>
        <v>0</v>
      </c>
      <c r="JWV51" s="363"/>
      <c r="JWW51" s="369">
        <f t="shared" ref="JWW51" si="3713">+(JWU51*$C51)+JWU51</f>
        <v>0</v>
      </c>
      <c r="JWX51" s="363"/>
      <c r="JWY51" s="369">
        <f t="shared" ref="JWY51" si="3714">+(JWW51*$C51)+JWW51</f>
        <v>0</v>
      </c>
      <c r="JWZ51" s="363"/>
      <c r="JXA51" s="369">
        <f t="shared" ref="JXA51" si="3715">+(JWY51*$C51)+JWY51</f>
        <v>0</v>
      </c>
      <c r="JXB51" s="363"/>
      <c r="JXC51" s="369">
        <f t="shared" ref="JXC51" si="3716">+(JXA51*$C51)+JXA51</f>
        <v>0</v>
      </c>
      <c r="JXD51" s="363"/>
      <c r="JXE51" s="369">
        <f t="shared" ref="JXE51" si="3717">+(JXC51*$C51)+JXC51</f>
        <v>0</v>
      </c>
      <c r="JXF51" s="363"/>
      <c r="JXG51" s="369">
        <f t="shared" ref="JXG51" si="3718">+(JXE51*$C51)+JXE51</f>
        <v>0</v>
      </c>
      <c r="JXH51" s="363"/>
      <c r="JXI51" s="369">
        <f t="shared" ref="JXI51" si="3719">+(JXG51*$C51)+JXG51</f>
        <v>0</v>
      </c>
      <c r="JXJ51" s="363"/>
      <c r="JXK51" s="369">
        <f t="shared" ref="JXK51" si="3720">+(JXI51*$C51)+JXI51</f>
        <v>0</v>
      </c>
      <c r="JXL51" s="363"/>
      <c r="JXM51" s="369">
        <f t="shared" ref="JXM51" si="3721">+(JXK51*$C51)+JXK51</f>
        <v>0</v>
      </c>
      <c r="JXN51" s="363"/>
      <c r="JXO51" s="369">
        <f t="shared" ref="JXO51" si="3722">+(JXM51*$C51)+JXM51</f>
        <v>0</v>
      </c>
      <c r="JXP51" s="363"/>
      <c r="JXQ51" s="369">
        <f t="shared" ref="JXQ51" si="3723">+(JXO51*$C51)+JXO51</f>
        <v>0</v>
      </c>
      <c r="JXR51" s="363"/>
      <c r="JXS51" s="369">
        <f t="shared" ref="JXS51" si="3724">+(JXQ51*$C51)+JXQ51</f>
        <v>0</v>
      </c>
      <c r="JXT51" s="363"/>
      <c r="JXU51" s="369">
        <f t="shared" ref="JXU51" si="3725">+(JXS51*$C51)+JXS51</f>
        <v>0</v>
      </c>
      <c r="JXV51" s="363"/>
      <c r="JXW51" s="369">
        <f t="shared" ref="JXW51" si="3726">+(JXU51*$C51)+JXU51</f>
        <v>0</v>
      </c>
      <c r="JXX51" s="363"/>
      <c r="JXY51" s="369">
        <f t="shared" ref="JXY51" si="3727">+(JXW51*$C51)+JXW51</f>
        <v>0</v>
      </c>
      <c r="JXZ51" s="363"/>
      <c r="JYA51" s="369">
        <f t="shared" ref="JYA51" si="3728">+(JXY51*$C51)+JXY51</f>
        <v>0</v>
      </c>
      <c r="JYB51" s="363"/>
      <c r="JYC51" s="369">
        <f t="shared" ref="JYC51" si="3729">+(JYA51*$C51)+JYA51</f>
        <v>0</v>
      </c>
      <c r="JYD51" s="363"/>
      <c r="JYE51" s="369">
        <f t="shared" ref="JYE51" si="3730">+(JYC51*$C51)+JYC51</f>
        <v>0</v>
      </c>
      <c r="JYF51" s="363"/>
      <c r="JYG51" s="369">
        <f t="shared" ref="JYG51" si="3731">+(JYE51*$C51)+JYE51</f>
        <v>0</v>
      </c>
      <c r="JYH51" s="363"/>
      <c r="JYI51" s="369">
        <f t="shared" ref="JYI51" si="3732">+(JYG51*$C51)+JYG51</f>
        <v>0</v>
      </c>
      <c r="JYJ51" s="363"/>
      <c r="JYK51" s="369">
        <f t="shared" ref="JYK51" si="3733">+(JYI51*$C51)+JYI51</f>
        <v>0</v>
      </c>
      <c r="JYL51" s="363"/>
      <c r="JYM51" s="369">
        <f t="shared" ref="JYM51" si="3734">+(JYK51*$C51)+JYK51</f>
        <v>0</v>
      </c>
      <c r="JYN51" s="363"/>
      <c r="JYO51" s="369">
        <f t="shared" ref="JYO51" si="3735">+(JYM51*$C51)+JYM51</f>
        <v>0</v>
      </c>
      <c r="JYP51" s="363"/>
      <c r="JYQ51" s="369">
        <f t="shared" ref="JYQ51" si="3736">+(JYO51*$C51)+JYO51</f>
        <v>0</v>
      </c>
      <c r="JYR51" s="363"/>
      <c r="JYS51" s="369">
        <f t="shared" ref="JYS51" si="3737">+(JYQ51*$C51)+JYQ51</f>
        <v>0</v>
      </c>
      <c r="JYT51" s="363"/>
      <c r="JYU51" s="369">
        <f t="shared" ref="JYU51" si="3738">+(JYS51*$C51)+JYS51</f>
        <v>0</v>
      </c>
      <c r="JYV51" s="363"/>
      <c r="JYW51" s="369">
        <f t="shared" ref="JYW51" si="3739">+(JYU51*$C51)+JYU51</f>
        <v>0</v>
      </c>
      <c r="JYX51" s="363"/>
      <c r="JYY51" s="369">
        <f t="shared" ref="JYY51" si="3740">+(JYW51*$C51)+JYW51</f>
        <v>0</v>
      </c>
      <c r="JYZ51" s="363"/>
      <c r="JZA51" s="369">
        <f t="shared" ref="JZA51" si="3741">+(JYY51*$C51)+JYY51</f>
        <v>0</v>
      </c>
      <c r="JZB51" s="363"/>
      <c r="JZC51" s="369">
        <f t="shared" ref="JZC51" si="3742">+(JZA51*$C51)+JZA51</f>
        <v>0</v>
      </c>
      <c r="JZD51" s="363"/>
      <c r="JZE51" s="369">
        <f t="shared" ref="JZE51" si="3743">+(JZC51*$C51)+JZC51</f>
        <v>0</v>
      </c>
      <c r="JZF51" s="363"/>
      <c r="JZG51" s="369">
        <f t="shared" ref="JZG51" si="3744">+(JZE51*$C51)+JZE51</f>
        <v>0</v>
      </c>
      <c r="JZH51" s="363"/>
      <c r="JZI51" s="369">
        <f t="shared" ref="JZI51" si="3745">+(JZG51*$C51)+JZG51</f>
        <v>0</v>
      </c>
      <c r="JZJ51" s="363"/>
      <c r="JZK51" s="369">
        <f t="shared" ref="JZK51" si="3746">+(JZI51*$C51)+JZI51</f>
        <v>0</v>
      </c>
      <c r="JZL51" s="363"/>
      <c r="JZM51" s="369">
        <f t="shared" ref="JZM51" si="3747">+(JZK51*$C51)+JZK51</f>
        <v>0</v>
      </c>
      <c r="JZN51" s="363"/>
      <c r="JZO51" s="369">
        <f t="shared" ref="JZO51" si="3748">+(JZM51*$C51)+JZM51</f>
        <v>0</v>
      </c>
      <c r="JZP51" s="363"/>
      <c r="JZQ51" s="369">
        <f t="shared" ref="JZQ51" si="3749">+(JZO51*$C51)+JZO51</f>
        <v>0</v>
      </c>
      <c r="JZR51" s="363"/>
      <c r="JZS51" s="369">
        <f t="shared" ref="JZS51" si="3750">+(JZQ51*$C51)+JZQ51</f>
        <v>0</v>
      </c>
      <c r="JZT51" s="363"/>
      <c r="JZU51" s="369">
        <f t="shared" ref="JZU51" si="3751">+(JZS51*$C51)+JZS51</f>
        <v>0</v>
      </c>
      <c r="JZV51" s="363"/>
      <c r="JZW51" s="369">
        <f t="shared" ref="JZW51" si="3752">+(JZU51*$C51)+JZU51</f>
        <v>0</v>
      </c>
      <c r="JZX51" s="363"/>
      <c r="JZY51" s="369">
        <f t="shared" ref="JZY51" si="3753">+(JZW51*$C51)+JZW51</f>
        <v>0</v>
      </c>
      <c r="JZZ51" s="363"/>
      <c r="KAA51" s="369">
        <f t="shared" ref="KAA51" si="3754">+(JZY51*$C51)+JZY51</f>
        <v>0</v>
      </c>
      <c r="KAB51" s="363"/>
      <c r="KAC51" s="369">
        <f t="shared" ref="KAC51" si="3755">+(KAA51*$C51)+KAA51</f>
        <v>0</v>
      </c>
      <c r="KAD51" s="363"/>
      <c r="KAE51" s="369">
        <f t="shared" ref="KAE51" si="3756">+(KAC51*$C51)+KAC51</f>
        <v>0</v>
      </c>
      <c r="KAF51" s="363"/>
      <c r="KAG51" s="369">
        <f t="shared" ref="KAG51" si="3757">+(KAE51*$C51)+KAE51</f>
        <v>0</v>
      </c>
      <c r="KAH51" s="363"/>
      <c r="KAI51" s="369">
        <f t="shared" ref="KAI51" si="3758">+(KAG51*$C51)+KAG51</f>
        <v>0</v>
      </c>
      <c r="KAJ51" s="363"/>
      <c r="KAK51" s="369">
        <f t="shared" ref="KAK51" si="3759">+(KAI51*$C51)+KAI51</f>
        <v>0</v>
      </c>
      <c r="KAL51" s="363"/>
      <c r="KAM51" s="369">
        <f t="shared" ref="KAM51" si="3760">+(KAK51*$C51)+KAK51</f>
        <v>0</v>
      </c>
      <c r="KAN51" s="363"/>
      <c r="KAO51" s="369">
        <f t="shared" ref="KAO51" si="3761">+(KAM51*$C51)+KAM51</f>
        <v>0</v>
      </c>
      <c r="KAP51" s="363"/>
      <c r="KAQ51" s="369">
        <f t="shared" ref="KAQ51" si="3762">+(KAO51*$C51)+KAO51</f>
        <v>0</v>
      </c>
      <c r="KAR51" s="363"/>
      <c r="KAS51" s="369">
        <f t="shared" ref="KAS51" si="3763">+(KAQ51*$C51)+KAQ51</f>
        <v>0</v>
      </c>
      <c r="KAT51" s="363"/>
      <c r="KAU51" s="369">
        <f t="shared" ref="KAU51" si="3764">+(KAS51*$C51)+KAS51</f>
        <v>0</v>
      </c>
      <c r="KAV51" s="363"/>
      <c r="KAW51" s="369">
        <f t="shared" ref="KAW51" si="3765">+(KAU51*$C51)+KAU51</f>
        <v>0</v>
      </c>
      <c r="KAX51" s="363"/>
      <c r="KAY51" s="369">
        <f t="shared" ref="KAY51" si="3766">+(KAW51*$C51)+KAW51</f>
        <v>0</v>
      </c>
      <c r="KAZ51" s="363"/>
      <c r="KBA51" s="369">
        <f t="shared" ref="KBA51" si="3767">+(KAY51*$C51)+KAY51</f>
        <v>0</v>
      </c>
      <c r="KBB51" s="363"/>
      <c r="KBC51" s="369">
        <f t="shared" ref="KBC51" si="3768">+(KBA51*$C51)+KBA51</f>
        <v>0</v>
      </c>
      <c r="KBD51" s="363"/>
      <c r="KBE51" s="369">
        <f t="shared" ref="KBE51" si="3769">+(KBC51*$C51)+KBC51</f>
        <v>0</v>
      </c>
      <c r="KBF51" s="363"/>
      <c r="KBG51" s="369">
        <f t="shared" ref="KBG51" si="3770">+(KBE51*$C51)+KBE51</f>
        <v>0</v>
      </c>
      <c r="KBH51" s="363"/>
      <c r="KBI51" s="369">
        <f t="shared" ref="KBI51" si="3771">+(KBG51*$C51)+KBG51</f>
        <v>0</v>
      </c>
      <c r="KBJ51" s="363"/>
      <c r="KBK51" s="369">
        <f t="shared" ref="KBK51" si="3772">+(KBI51*$C51)+KBI51</f>
        <v>0</v>
      </c>
      <c r="KBL51" s="363"/>
      <c r="KBM51" s="369">
        <f t="shared" ref="KBM51" si="3773">+(KBK51*$C51)+KBK51</f>
        <v>0</v>
      </c>
      <c r="KBN51" s="363"/>
      <c r="KBO51" s="369">
        <f t="shared" ref="KBO51" si="3774">+(KBM51*$C51)+KBM51</f>
        <v>0</v>
      </c>
      <c r="KBP51" s="363"/>
      <c r="KBQ51" s="369">
        <f t="shared" ref="KBQ51" si="3775">+(KBO51*$C51)+KBO51</f>
        <v>0</v>
      </c>
      <c r="KBR51" s="363"/>
      <c r="KBS51" s="369">
        <f t="shared" ref="KBS51" si="3776">+(KBQ51*$C51)+KBQ51</f>
        <v>0</v>
      </c>
      <c r="KBT51" s="363"/>
      <c r="KBU51" s="369">
        <f t="shared" ref="KBU51" si="3777">+(KBS51*$C51)+KBS51</f>
        <v>0</v>
      </c>
      <c r="KBV51" s="363"/>
      <c r="KBW51" s="369">
        <f t="shared" ref="KBW51" si="3778">+(KBU51*$C51)+KBU51</f>
        <v>0</v>
      </c>
      <c r="KBX51" s="363"/>
      <c r="KBY51" s="369">
        <f t="shared" ref="KBY51" si="3779">+(KBW51*$C51)+KBW51</f>
        <v>0</v>
      </c>
      <c r="KBZ51" s="363"/>
      <c r="KCA51" s="369">
        <f t="shared" ref="KCA51" si="3780">+(KBY51*$C51)+KBY51</f>
        <v>0</v>
      </c>
      <c r="KCB51" s="363"/>
      <c r="KCC51" s="369">
        <f t="shared" ref="KCC51" si="3781">+(KCA51*$C51)+KCA51</f>
        <v>0</v>
      </c>
      <c r="KCD51" s="363"/>
      <c r="KCE51" s="369">
        <f t="shared" ref="KCE51" si="3782">+(KCC51*$C51)+KCC51</f>
        <v>0</v>
      </c>
      <c r="KCF51" s="363"/>
      <c r="KCG51" s="369">
        <f t="shared" ref="KCG51" si="3783">+(KCE51*$C51)+KCE51</f>
        <v>0</v>
      </c>
      <c r="KCH51" s="363"/>
      <c r="KCI51" s="369">
        <f t="shared" ref="KCI51" si="3784">+(KCG51*$C51)+KCG51</f>
        <v>0</v>
      </c>
      <c r="KCJ51" s="363"/>
      <c r="KCK51" s="369">
        <f t="shared" ref="KCK51" si="3785">+(KCI51*$C51)+KCI51</f>
        <v>0</v>
      </c>
      <c r="KCL51" s="363"/>
      <c r="KCM51" s="369">
        <f t="shared" ref="KCM51" si="3786">+(KCK51*$C51)+KCK51</f>
        <v>0</v>
      </c>
      <c r="KCN51" s="363"/>
      <c r="KCO51" s="369">
        <f t="shared" ref="KCO51" si="3787">+(KCM51*$C51)+KCM51</f>
        <v>0</v>
      </c>
      <c r="KCP51" s="363"/>
      <c r="KCQ51" s="369">
        <f t="shared" ref="KCQ51" si="3788">+(KCO51*$C51)+KCO51</f>
        <v>0</v>
      </c>
      <c r="KCR51" s="363"/>
      <c r="KCS51" s="369">
        <f t="shared" ref="KCS51" si="3789">+(KCQ51*$C51)+KCQ51</f>
        <v>0</v>
      </c>
      <c r="KCT51" s="363"/>
      <c r="KCU51" s="369">
        <f t="shared" ref="KCU51" si="3790">+(KCS51*$C51)+KCS51</f>
        <v>0</v>
      </c>
      <c r="KCV51" s="363"/>
      <c r="KCW51" s="369">
        <f t="shared" ref="KCW51" si="3791">+(KCU51*$C51)+KCU51</f>
        <v>0</v>
      </c>
      <c r="KCX51" s="363"/>
      <c r="KCY51" s="369">
        <f t="shared" ref="KCY51" si="3792">+(KCW51*$C51)+KCW51</f>
        <v>0</v>
      </c>
      <c r="KCZ51" s="363"/>
      <c r="KDA51" s="369">
        <f t="shared" ref="KDA51" si="3793">+(KCY51*$C51)+KCY51</f>
        <v>0</v>
      </c>
      <c r="KDB51" s="363"/>
      <c r="KDC51" s="369">
        <f t="shared" ref="KDC51" si="3794">+(KDA51*$C51)+KDA51</f>
        <v>0</v>
      </c>
      <c r="KDD51" s="363"/>
      <c r="KDE51" s="369">
        <f t="shared" ref="KDE51" si="3795">+(KDC51*$C51)+KDC51</f>
        <v>0</v>
      </c>
      <c r="KDF51" s="363"/>
      <c r="KDG51" s="369">
        <f t="shared" ref="KDG51" si="3796">+(KDE51*$C51)+KDE51</f>
        <v>0</v>
      </c>
      <c r="KDH51" s="363"/>
      <c r="KDI51" s="369">
        <f t="shared" ref="KDI51" si="3797">+(KDG51*$C51)+KDG51</f>
        <v>0</v>
      </c>
      <c r="KDJ51" s="363"/>
      <c r="KDK51" s="369">
        <f t="shared" ref="KDK51" si="3798">+(KDI51*$C51)+KDI51</f>
        <v>0</v>
      </c>
      <c r="KDL51" s="363"/>
      <c r="KDM51" s="369">
        <f t="shared" ref="KDM51" si="3799">+(KDK51*$C51)+KDK51</f>
        <v>0</v>
      </c>
      <c r="KDN51" s="363"/>
      <c r="KDO51" s="369">
        <f t="shared" ref="KDO51" si="3800">+(KDM51*$C51)+KDM51</f>
        <v>0</v>
      </c>
      <c r="KDP51" s="363"/>
      <c r="KDQ51" s="369">
        <f t="shared" ref="KDQ51" si="3801">+(KDO51*$C51)+KDO51</f>
        <v>0</v>
      </c>
      <c r="KDR51" s="363"/>
      <c r="KDS51" s="369">
        <f t="shared" ref="KDS51" si="3802">+(KDQ51*$C51)+KDQ51</f>
        <v>0</v>
      </c>
      <c r="KDT51" s="363"/>
      <c r="KDU51" s="369">
        <f t="shared" ref="KDU51" si="3803">+(KDS51*$C51)+KDS51</f>
        <v>0</v>
      </c>
      <c r="KDV51" s="363"/>
      <c r="KDW51" s="369">
        <f t="shared" ref="KDW51" si="3804">+(KDU51*$C51)+KDU51</f>
        <v>0</v>
      </c>
      <c r="KDX51" s="363"/>
      <c r="KDY51" s="369">
        <f t="shared" ref="KDY51" si="3805">+(KDW51*$C51)+KDW51</f>
        <v>0</v>
      </c>
      <c r="KDZ51" s="363"/>
      <c r="KEA51" s="369">
        <f t="shared" ref="KEA51" si="3806">+(KDY51*$C51)+KDY51</f>
        <v>0</v>
      </c>
      <c r="KEB51" s="363"/>
      <c r="KEC51" s="369">
        <f t="shared" ref="KEC51" si="3807">+(KEA51*$C51)+KEA51</f>
        <v>0</v>
      </c>
      <c r="KED51" s="363"/>
      <c r="KEE51" s="369">
        <f t="shared" ref="KEE51" si="3808">+(KEC51*$C51)+KEC51</f>
        <v>0</v>
      </c>
      <c r="KEF51" s="363"/>
      <c r="KEG51" s="369">
        <f t="shared" ref="KEG51" si="3809">+(KEE51*$C51)+KEE51</f>
        <v>0</v>
      </c>
      <c r="KEH51" s="363"/>
      <c r="KEI51" s="369">
        <f t="shared" ref="KEI51" si="3810">+(KEG51*$C51)+KEG51</f>
        <v>0</v>
      </c>
      <c r="KEJ51" s="363"/>
      <c r="KEK51" s="369">
        <f t="shared" ref="KEK51" si="3811">+(KEI51*$C51)+KEI51</f>
        <v>0</v>
      </c>
      <c r="KEL51" s="363"/>
      <c r="KEM51" s="369">
        <f t="shared" ref="KEM51" si="3812">+(KEK51*$C51)+KEK51</f>
        <v>0</v>
      </c>
      <c r="KEN51" s="363"/>
      <c r="KEO51" s="369">
        <f t="shared" ref="KEO51" si="3813">+(KEM51*$C51)+KEM51</f>
        <v>0</v>
      </c>
      <c r="KEP51" s="363"/>
      <c r="KEQ51" s="369">
        <f t="shared" ref="KEQ51" si="3814">+(KEO51*$C51)+KEO51</f>
        <v>0</v>
      </c>
      <c r="KER51" s="363"/>
      <c r="KES51" s="369">
        <f t="shared" ref="KES51" si="3815">+(KEQ51*$C51)+KEQ51</f>
        <v>0</v>
      </c>
      <c r="KET51" s="363"/>
      <c r="KEU51" s="369">
        <f t="shared" ref="KEU51" si="3816">+(KES51*$C51)+KES51</f>
        <v>0</v>
      </c>
      <c r="KEV51" s="363"/>
      <c r="KEW51" s="369">
        <f t="shared" ref="KEW51" si="3817">+(KEU51*$C51)+KEU51</f>
        <v>0</v>
      </c>
      <c r="KEX51" s="363"/>
      <c r="KEY51" s="369">
        <f t="shared" ref="KEY51" si="3818">+(KEW51*$C51)+KEW51</f>
        <v>0</v>
      </c>
      <c r="KEZ51" s="363"/>
      <c r="KFA51" s="369">
        <f t="shared" ref="KFA51" si="3819">+(KEY51*$C51)+KEY51</f>
        <v>0</v>
      </c>
      <c r="KFB51" s="363"/>
      <c r="KFC51" s="369">
        <f t="shared" ref="KFC51" si="3820">+(KFA51*$C51)+KFA51</f>
        <v>0</v>
      </c>
      <c r="KFD51" s="363"/>
      <c r="KFE51" s="369">
        <f t="shared" ref="KFE51" si="3821">+(KFC51*$C51)+KFC51</f>
        <v>0</v>
      </c>
      <c r="KFF51" s="363"/>
      <c r="KFG51" s="369">
        <f t="shared" ref="KFG51" si="3822">+(KFE51*$C51)+KFE51</f>
        <v>0</v>
      </c>
      <c r="KFH51" s="363"/>
      <c r="KFI51" s="369">
        <f t="shared" ref="KFI51" si="3823">+(KFG51*$C51)+KFG51</f>
        <v>0</v>
      </c>
      <c r="KFJ51" s="363"/>
      <c r="KFK51" s="369">
        <f t="shared" ref="KFK51" si="3824">+(KFI51*$C51)+KFI51</f>
        <v>0</v>
      </c>
      <c r="KFL51" s="363"/>
      <c r="KFM51" s="369">
        <f t="shared" ref="KFM51" si="3825">+(KFK51*$C51)+KFK51</f>
        <v>0</v>
      </c>
      <c r="KFN51" s="363"/>
      <c r="KFO51" s="369">
        <f t="shared" ref="KFO51" si="3826">+(KFM51*$C51)+KFM51</f>
        <v>0</v>
      </c>
      <c r="KFP51" s="363"/>
      <c r="KFQ51" s="369">
        <f t="shared" ref="KFQ51" si="3827">+(KFO51*$C51)+KFO51</f>
        <v>0</v>
      </c>
      <c r="KFR51" s="363"/>
      <c r="KFS51" s="369">
        <f t="shared" ref="KFS51" si="3828">+(KFQ51*$C51)+KFQ51</f>
        <v>0</v>
      </c>
      <c r="KFT51" s="363"/>
      <c r="KFU51" s="369">
        <f t="shared" ref="KFU51" si="3829">+(KFS51*$C51)+KFS51</f>
        <v>0</v>
      </c>
      <c r="KFV51" s="363"/>
      <c r="KFW51" s="369">
        <f t="shared" ref="KFW51" si="3830">+(KFU51*$C51)+KFU51</f>
        <v>0</v>
      </c>
      <c r="KFX51" s="363"/>
      <c r="KFY51" s="369">
        <f t="shared" ref="KFY51" si="3831">+(KFW51*$C51)+KFW51</f>
        <v>0</v>
      </c>
      <c r="KFZ51" s="363"/>
      <c r="KGA51" s="369">
        <f t="shared" ref="KGA51" si="3832">+(KFY51*$C51)+KFY51</f>
        <v>0</v>
      </c>
      <c r="KGB51" s="363"/>
      <c r="KGC51" s="369">
        <f t="shared" ref="KGC51" si="3833">+(KGA51*$C51)+KGA51</f>
        <v>0</v>
      </c>
      <c r="KGD51" s="363"/>
      <c r="KGE51" s="369">
        <f t="shared" ref="KGE51" si="3834">+(KGC51*$C51)+KGC51</f>
        <v>0</v>
      </c>
      <c r="KGF51" s="363"/>
      <c r="KGG51" s="369">
        <f t="shared" ref="KGG51" si="3835">+(KGE51*$C51)+KGE51</f>
        <v>0</v>
      </c>
      <c r="KGH51" s="363"/>
      <c r="KGI51" s="369">
        <f t="shared" ref="KGI51" si="3836">+(KGG51*$C51)+KGG51</f>
        <v>0</v>
      </c>
      <c r="KGJ51" s="363"/>
      <c r="KGK51" s="369">
        <f t="shared" ref="KGK51" si="3837">+(KGI51*$C51)+KGI51</f>
        <v>0</v>
      </c>
      <c r="KGL51" s="363"/>
      <c r="KGM51" s="369">
        <f t="shared" ref="KGM51" si="3838">+(KGK51*$C51)+KGK51</f>
        <v>0</v>
      </c>
      <c r="KGN51" s="363"/>
      <c r="KGO51" s="369">
        <f t="shared" ref="KGO51" si="3839">+(KGM51*$C51)+KGM51</f>
        <v>0</v>
      </c>
      <c r="KGP51" s="363"/>
      <c r="KGQ51" s="369">
        <f t="shared" ref="KGQ51" si="3840">+(KGO51*$C51)+KGO51</f>
        <v>0</v>
      </c>
      <c r="KGR51" s="363"/>
      <c r="KGS51" s="369">
        <f t="shared" ref="KGS51" si="3841">+(KGQ51*$C51)+KGQ51</f>
        <v>0</v>
      </c>
      <c r="KGT51" s="363"/>
      <c r="KGU51" s="369">
        <f t="shared" ref="KGU51" si="3842">+(KGS51*$C51)+KGS51</f>
        <v>0</v>
      </c>
      <c r="KGV51" s="363"/>
      <c r="KGW51" s="369">
        <f t="shared" ref="KGW51" si="3843">+(KGU51*$C51)+KGU51</f>
        <v>0</v>
      </c>
      <c r="KGX51" s="363"/>
      <c r="KGY51" s="369">
        <f t="shared" ref="KGY51" si="3844">+(KGW51*$C51)+KGW51</f>
        <v>0</v>
      </c>
      <c r="KGZ51" s="363"/>
      <c r="KHA51" s="369">
        <f t="shared" ref="KHA51" si="3845">+(KGY51*$C51)+KGY51</f>
        <v>0</v>
      </c>
      <c r="KHB51" s="363"/>
      <c r="KHC51" s="369">
        <f t="shared" ref="KHC51" si="3846">+(KHA51*$C51)+KHA51</f>
        <v>0</v>
      </c>
      <c r="KHD51" s="363"/>
      <c r="KHE51" s="369">
        <f t="shared" ref="KHE51" si="3847">+(KHC51*$C51)+KHC51</f>
        <v>0</v>
      </c>
      <c r="KHF51" s="363"/>
      <c r="KHG51" s="369">
        <f t="shared" ref="KHG51" si="3848">+(KHE51*$C51)+KHE51</f>
        <v>0</v>
      </c>
      <c r="KHH51" s="363"/>
      <c r="KHI51" s="369">
        <f t="shared" ref="KHI51" si="3849">+(KHG51*$C51)+KHG51</f>
        <v>0</v>
      </c>
      <c r="KHJ51" s="363"/>
      <c r="KHK51" s="369">
        <f t="shared" ref="KHK51" si="3850">+(KHI51*$C51)+KHI51</f>
        <v>0</v>
      </c>
      <c r="KHL51" s="363"/>
      <c r="KHM51" s="369">
        <f t="shared" ref="KHM51" si="3851">+(KHK51*$C51)+KHK51</f>
        <v>0</v>
      </c>
      <c r="KHN51" s="363"/>
      <c r="KHO51" s="369">
        <f t="shared" ref="KHO51" si="3852">+(KHM51*$C51)+KHM51</f>
        <v>0</v>
      </c>
      <c r="KHP51" s="363"/>
      <c r="KHQ51" s="369">
        <f t="shared" ref="KHQ51" si="3853">+(KHO51*$C51)+KHO51</f>
        <v>0</v>
      </c>
      <c r="KHR51" s="363"/>
      <c r="KHS51" s="369">
        <f t="shared" ref="KHS51" si="3854">+(KHQ51*$C51)+KHQ51</f>
        <v>0</v>
      </c>
      <c r="KHT51" s="363"/>
      <c r="KHU51" s="369">
        <f t="shared" ref="KHU51" si="3855">+(KHS51*$C51)+KHS51</f>
        <v>0</v>
      </c>
      <c r="KHV51" s="363"/>
      <c r="KHW51" s="369">
        <f t="shared" ref="KHW51" si="3856">+(KHU51*$C51)+KHU51</f>
        <v>0</v>
      </c>
      <c r="KHX51" s="363"/>
      <c r="KHY51" s="369">
        <f t="shared" ref="KHY51" si="3857">+(KHW51*$C51)+KHW51</f>
        <v>0</v>
      </c>
      <c r="KHZ51" s="363"/>
      <c r="KIA51" s="369">
        <f t="shared" ref="KIA51" si="3858">+(KHY51*$C51)+KHY51</f>
        <v>0</v>
      </c>
      <c r="KIB51" s="363"/>
      <c r="KIC51" s="369">
        <f t="shared" ref="KIC51" si="3859">+(KIA51*$C51)+KIA51</f>
        <v>0</v>
      </c>
      <c r="KID51" s="363"/>
      <c r="KIE51" s="369">
        <f t="shared" ref="KIE51" si="3860">+(KIC51*$C51)+KIC51</f>
        <v>0</v>
      </c>
      <c r="KIF51" s="363"/>
      <c r="KIG51" s="369">
        <f t="shared" ref="KIG51" si="3861">+(KIE51*$C51)+KIE51</f>
        <v>0</v>
      </c>
      <c r="KIH51" s="363"/>
      <c r="KII51" s="369">
        <f t="shared" ref="KII51" si="3862">+(KIG51*$C51)+KIG51</f>
        <v>0</v>
      </c>
      <c r="KIJ51" s="363"/>
      <c r="KIK51" s="369">
        <f t="shared" ref="KIK51" si="3863">+(KII51*$C51)+KII51</f>
        <v>0</v>
      </c>
      <c r="KIL51" s="363"/>
      <c r="KIM51" s="369">
        <f t="shared" ref="KIM51" si="3864">+(KIK51*$C51)+KIK51</f>
        <v>0</v>
      </c>
      <c r="KIN51" s="363"/>
      <c r="KIO51" s="369">
        <f t="shared" ref="KIO51" si="3865">+(KIM51*$C51)+KIM51</f>
        <v>0</v>
      </c>
      <c r="KIP51" s="363"/>
      <c r="KIQ51" s="369">
        <f t="shared" ref="KIQ51" si="3866">+(KIO51*$C51)+KIO51</f>
        <v>0</v>
      </c>
      <c r="KIR51" s="363"/>
      <c r="KIS51" s="369">
        <f t="shared" ref="KIS51" si="3867">+(KIQ51*$C51)+KIQ51</f>
        <v>0</v>
      </c>
      <c r="KIT51" s="363"/>
      <c r="KIU51" s="369">
        <f t="shared" ref="KIU51" si="3868">+(KIS51*$C51)+KIS51</f>
        <v>0</v>
      </c>
      <c r="KIV51" s="363"/>
      <c r="KIW51" s="369">
        <f t="shared" ref="KIW51" si="3869">+(KIU51*$C51)+KIU51</f>
        <v>0</v>
      </c>
      <c r="KIX51" s="363"/>
      <c r="KIY51" s="369">
        <f t="shared" ref="KIY51" si="3870">+(KIW51*$C51)+KIW51</f>
        <v>0</v>
      </c>
      <c r="KIZ51" s="363"/>
      <c r="KJA51" s="369">
        <f t="shared" ref="KJA51" si="3871">+(KIY51*$C51)+KIY51</f>
        <v>0</v>
      </c>
      <c r="KJB51" s="363"/>
      <c r="KJC51" s="369">
        <f t="shared" ref="KJC51" si="3872">+(KJA51*$C51)+KJA51</f>
        <v>0</v>
      </c>
      <c r="KJD51" s="363"/>
      <c r="KJE51" s="369">
        <f t="shared" ref="KJE51" si="3873">+(KJC51*$C51)+KJC51</f>
        <v>0</v>
      </c>
      <c r="KJF51" s="363"/>
      <c r="KJG51" s="369">
        <f t="shared" ref="KJG51" si="3874">+(KJE51*$C51)+KJE51</f>
        <v>0</v>
      </c>
      <c r="KJH51" s="363"/>
      <c r="KJI51" s="369">
        <f t="shared" ref="KJI51" si="3875">+(KJG51*$C51)+KJG51</f>
        <v>0</v>
      </c>
      <c r="KJJ51" s="363"/>
      <c r="KJK51" s="369">
        <f t="shared" ref="KJK51" si="3876">+(KJI51*$C51)+KJI51</f>
        <v>0</v>
      </c>
      <c r="KJL51" s="363"/>
      <c r="KJM51" s="369">
        <f t="shared" ref="KJM51" si="3877">+(KJK51*$C51)+KJK51</f>
        <v>0</v>
      </c>
      <c r="KJN51" s="363"/>
      <c r="KJO51" s="369">
        <f t="shared" ref="KJO51" si="3878">+(KJM51*$C51)+KJM51</f>
        <v>0</v>
      </c>
      <c r="KJP51" s="363"/>
      <c r="KJQ51" s="369">
        <f t="shared" ref="KJQ51" si="3879">+(KJO51*$C51)+KJO51</f>
        <v>0</v>
      </c>
      <c r="KJR51" s="363"/>
      <c r="KJS51" s="369">
        <f t="shared" ref="KJS51" si="3880">+(KJQ51*$C51)+KJQ51</f>
        <v>0</v>
      </c>
      <c r="KJT51" s="363"/>
      <c r="KJU51" s="369">
        <f t="shared" ref="KJU51" si="3881">+(KJS51*$C51)+KJS51</f>
        <v>0</v>
      </c>
      <c r="KJV51" s="363"/>
      <c r="KJW51" s="369">
        <f t="shared" ref="KJW51" si="3882">+(KJU51*$C51)+KJU51</f>
        <v>0</v>
      </c>
      <c r="KJX51" s="363"/>
      <c r="KJY51" s="369">
        <f t="shared" ref="KJY51" si="3883">+(KJW51*$C51)+KJW51</f>
        <v>0</v>
      </c>
      <c r="KJZ51" s="363"/>
      <c r="KKA51" s="369">
        <f t="shared" ref="KKA51" si="3884">+(KJY51*$C51)+KJY51</f>
        <v>0</v>
      </c>
      <c r="KKB51" s="363"/>
      <c r="KKC51" s="369">
        <f t="shared" ref="KKC51" si="3885">+(KKA51*$C51)+KKA51</f>
        <v>0</v>
      </c>
      <c r="KKD51" s="363"/>
      <c r="KKE51" s="369">
        <f t="shared" ref="KKE51" si="3886">+(KKC51*$C51)+KKC51</f>
        <v>0</v>
      </c>
      <c r="KKF51" s="363"/>
      <c r="KKG51" s="369">
        <f t="shared" ref="KKG51" si="3887">+(KKE51*$C51)+KKE51</f>
        <v>0</v>
      </c>
      <c r="KKH51" s="363"/>
      <c r="KKI51" s="369">
        <f t="shared" ref="KKI51" si="3888">+(KKG51*$C51)+KKG51</f>
        <v>0</v>
      </c>
      <c r="KKJ51" s="363"/>
      <c r="KKK51" s="369">
        <f t="shared" ref="KKK51" si="3889">+(KKI51*$C51)+KKI51</f>
        <v>0</v>
      </c>
      <c r="KKL51" s="363"/>
      <c r="KKM51" s="369">
        <f t="shared" ref="KKM51" si="3890">+(KKK51*$C51)+KKK51</f>
        <v>0</v>
      </c>
      <c r="KKN51" s="363"/>
      <c r="KKO51" s="369">
        <f t="shared" ref="KKO51" si="3891">+(KKM51*$C51)+KKM51</f>
        <v>0</v>
      </c>
      <c r="KKP51" s="363"/>
      <c r="KKQ51" s="369">
        <f t="shared" ref="KKQ51" si="3892">+(KKO51*$C51)+KKO51</f>
        <v>0</v>
      </c>
      <c r="KKR51" s="363"/>
      <c r="KKS51" s="369">
        <f t="shared" ref="KKS51" si="3893">+(KKQ51*$C51)+KKQ51</f>
        <v>0</v>
      </c>
      <c r="KKT51" s="363"/>
      <c r="KKU51" s="369">
        <f t="shared" ref="KKU51" si="3894">+(KKS51*$C51)+KKS51</f>
        <v>0</v>
      </c>
      <c r="KKV51" s="363"/>
      <c r="KKW51" s="369">
        <f t="shared" ref="KKW51" si="3895">+(KKU51*$C51)+KKU51</f>
        <v>0</v>
      </c>
      <c r="KKX51" s="363"/>
      <c r="KKY51" s="369">
        <f t="shared" ref="KKY51" si="3896">+(KKW51*$C51)+KKW51</f>
        <v>0</v>
      </c>
      <c r="KKZ51" s="363"/>
      <c r="KLA51" s="369">
        <f t="shared" ref="KLA51" si="3897">+(KKY51*$C51)+KKY51</f>
        <v>0</v>
      </c>
      <c r="KLB51" s="363"/>
      <c r="KLC51" s="369">
        <f t="shared" ref="KLC51" si="3898">+(KLA51*$C51)+KLA51</f>
        <v>0</v>
      </c>
      <c r="KLD51" s="363"/>
      <c r="KLE51" s="369">
        <f t="shared" ref="KLE51" si="3899">+(KLC51*$C51)+KLC51</f>
        <v>0</v>
      </c>
      <c r="KLF51" s="363"/>
      <c r="KLG51" s="369">
        <f t="shared" ref="KLG51" si="3900">+(KLE51*$C51)+KLE51</f>
        <v>0</v>
      </c>
      <c r="KLH51" s="363"/>
      <c r="KLI51" s="369">
        <f t="shared" ref="KLI51" si="3901">+(KLG51*$C51)+KLG51</f>
        <v>0</v>
      </c>
      <c r="KLJ51" s="363"/>
      <c r="KLK51" s="369">
        <f t="shared" ref="KLK51" si="3902">+(KLI51*$C51)+KLI51</f>
        <v>0</v>
      </c>
      <c r="KLL51" s="363"/>
      <c r="KLM51" s="369">
        <f t="shared" ref="KLM51" si="3903">+(KLK51*$C51)+KLK51</f>
        <v>0</v>
      </c>
      <c r="KLN51" s="363"/>
      <c r="KLO51" s="369">
        <f t="shared" ref="KLO51" si="3904">+(KLM51*$C51)+KLM51</f>
        <v>0</v>
      </c>
      <c r="KLP51" s="363"/>
      <c r="KLQ51" s="369">
        <f t="shared" ref="KLQ51" si="3905">+(KLO51*$C51)+KLO51</f>
        <v>0</v>
      </c>
      <c r="KLR51" s="363"/>
      <c r="KLS51" s="369">
        <f t="shared" ref="KLS51" si="3906">+(KLQ51*$C51)+KLQ51</f>
        <v>0</v>
      </c>
      <c r="KLT51" s="363"/>
      <c r="KLU51" s="369">
        <f t="shared" ref="KLU51" si="3907">+(KLS51*$C51)+KLS51</f>
        <v>0</v>
      </c>
      <c r="KLV51" s="363"/>
      <c r="KLW51" s="369">
        <f t="shared" ref="KLW51" si="3908">+(KLU51*$C51)+KLU51</f>
        <v>0</v>
      </c>
      <c r="KLX51" s="363"/>
      <c r="KLY51" s="369">
        <f t="shared" ref="KLY51" si="3909">+(KLW51*$C51)+KLW51</f>
        <v>0</v>
      </c>
      <c r="KLZ51" s="363"/>
      <c r="KMA51" s="369">
        <f t="shared" ref="KMA51" si="3910">+(KLY51*$C51)+KLY51</f>
        <v>0</v>
      </c>
      <c r="KMB51" s="363"/>
      <c r="KMC51" s="369">
        <f t="shared" ref="KMC51" si="3911">+(KMA51*$C51)+KMA51</f>
        <v>0</v>
      </c>
      <c r="KMD51" s="363"/>
      <c r="KME51" s="369">
        <f t="shared" ref="KME51" si="3912">+(KMC51*$C51)+KMC51</f>
        <v>0</v>
      </c>
      <c r="KMF51" s="363"/>
      <c r="KMG51" s="369">
        <f t="shared" ref="KMG51" si="3913">+(KME51*$C51)+KME51</f>
        <v>0</v>
      </c>
      <c r="KMH51" s="363"/>
      <c r="KMI51" s="369">
        <f t="shared" ref="KMI51" si="3914">+(KMG51*$C51)+KMG51</f>
        <v>0</v>
      </c>
      <c r="KMJ51" s="363"/>
      <c r="KMK51" s="369">
        <f t="shared" ref="KMK51" si="3915">+(KMI51*$C51)+KMI51</f>
        <v>0</v>
      </c>
      <c r="KML51" s="363"/>
      <c r="KMM51" s="369">
        <f t="shared" ref="KMM51" si="3916">+(KMK51*$C51)+KMK51</f>
        <v>0</v>
      </c>
      <c r="KMN51" s="363"/>
      <c r="KMO51" s="369">
        <f t="shared" ref="KMO51" si="3917">+(KMM51*$C51)+KMM51</f>
        <v>0</v>
      </c>
      <c r="KMP51" s="363"/>
      <c r="KMQ51" s="369">
        <f t="shared" ref="KMQ51" si="3918">+(KMO51*$C51)+KMO51</f>
        <v>0</v>
      </c>
      <c r="KMR51" s="363"/>
      <c r="KMS51" s="369">
        <f t="shared" ref="KMS51" si="3919">+(KMQ51*$C51)+KMQ51</f>
        <v>0</v>
      </c>
      <c r="KMT51" s="363"/>
      <c r="KMU51" s="369">
        <f t="shared" ref="KMU51" si="3920">+(KMS51*$C51)+KMS51</f>
        <v>0</v>
      </c>
      <c r="KMV51" s="363"/>
      <c r="KMW51" s="369">
        <f t="shared" ref="KMW51" si="3921">+(KMU51*$C51)+KMU51</f>
        <v>0</v>
      </c>
      <c r="KMX51" s="363"/>
      <c r="KMY51" s="369">
        <f t="shared" ref="KMY51" si="3922">+(KMW51*$C51)+KMW51</f>
        <v>0</v>
      </c>
      <c r="KMZ51" s="363"/>
      <c r="KNA51" s="369">
        <f t="shared" ref="KNA51" si="3923">+(KMY51*$C51)+KMY51</f>
        <v>0</v>
      </c>
      <c r="KNB51" s="363"/>
      <c r="KNC51" s="369">
        <f t="shared" ref="KNC51" si="3924">+(KNA51*$C51)+KNA51</f>
        <v>0</v>
      </c>
      <c r="KND51" s="363"/>
      <c r="KNE51" s="369">
        <f t="shared" ref="KNE51" si="3925">+(KNC51*$C51)+KNC51</f>
        <v>0</v>
      </c>
      <c r="KNF51" s="363"/>
      <c r="KNG51" s="369">
        <f t="shared" ref="KNG51" si="3926">+(KNE51*$C51)+KNE51</f>
        <v>0</v>
      </c>
      <c r="KNH51" s="363"/>
      <c r="KNI51" s="369">
        <f t="shared" ref="KNI51" si="3927">+(KNG51*$C51)+KNG51</f>
        <v>0</v>
      </c>
      <c r="KNJ51" s="363"/>
      <c r="KNK51" s="369">
        <f t="shared" ref="KNK51" si="3928">+(KNI51*$C51)+KNI51</f>
        <v>0</v>
      </c>
      <c r="KNL51" s="363"/>
      <c r="KNM51" s="369">
        <f t="shared" ref="KNM51" si="3929">+(KNK51*$C51)+KNK51</f>
        <v>0</v>
      </c>
      <c r="KNN51" s="363"/>
      <c r="KNO51" s="369">
        <f t="shared" ref="KNO51" si="3930">+(KNM51*$C51)+KNM51</f>
        <v>0</v>
      </c>
      <c r="KNP51" s="363"/>
      <c r="KNQ51" s="369">
        <f t="shared" ref="KNQ51" si="3931">+(KNO51*$C51)+KNO51</f>
        <v>0</v>
      </c>
      <c r="KNR51" s="363"/>
      <c r="KNS51" s="369">
        <f t="shared" ref="KNS51" si="3932">+(KNQ51*$C51)+KNQ51</f>
        <v>0</v>
      </c>
      <c r="KNT51" s="363"/>
      <c r="KNU51" s="369">
        <f t="shared" ref="KNU51" si="3933">+(KNS51*$C51)+KNS51</f>
        <v>0</v>
      </c>
      <c r="KNV51" s="363"/>
      <c r="KNW51" s="369">
        <f t="shared" ref="KNW51" si="3934">+(KNU51*$C51)+KNU51</f>
        <v>0</v>
      </c>
      <c r="KNX51" s="363"/>
      <c r="KNY51" s="369">
        <f t="shared" ref="KNY51" si="3935">+(KNW51*$C51)+KNW51</f>
        <v>0</v>
      </c>
      <c r="KNZ51" s="363"/>
      <c r="KOA51" s="369">
        <f t="shared" ref="KOA51" si="3936">+(KNY51*$C51)+KNY51</f>
        <v>0</v>
      </c>
      <c r="KOB51" s="363"/>
      <c r="KOC51" s="369">
        <f t="shared" ref="KOC51" si="3937">+(KOA51*$C51)+KOA51</f>
        <v>0</v>
      </c>
      <c r="KOD51" s="363"/>
      <c r="KOE51" s="369">
        <f t="shared" ref="KOE51" si="3938">+(KOC51*$C51)+KOC51</f>
        <v>0</v>
      </c>
      <c r="KOF51" s="363"/>
      <c r="KOG51" s="369">
        <f t="shared" ref="KOG51" si="3939">+(KOE51*$C51)+KOE51</f>
        <v>0</v>
      </c>
      <c r="KOH51" s="363"/>
      <c r="KOI51" s="369">
        <f t="shared" ref="KOI51" si="3940">+(KOG51*$C51)+KOG51</f>
        <v>0</v>
      </c>
      <c r="KOJ51" s="363"/>
      <c r="KOK51" s="369">
        <f t="shared" ref="KOK51" si="3941">+(KOI51*$C51)+KOI51</f>
        <v>0</v>
      </c>
      <c r="KOL51" s="363"/>
      <c r="KOM51" s="369">
        <f t="shared" ref="KOM51" si="3942">+(KOK51*$C51)+KOK51</f>
        <v>0</v>
      </c>
      <c r="KON51" s="363"/>
      <c r="KOO51" s="369">
        <f t="shared" ref="KOO51" si="3943">+(KOM51*$C51)+KOM51</f>
        <v>0</v>
      </c>
      <c r="KOP51" s="363"/>
      <c r="KOQ51" s="369">
        <f t="shared" ref="KOQ51" si="3944">+(KOO51*$C51)+KOO51</f>
        <v>0</v>
      </c>
      <c r="KOR51" s="363"/>
      <c r="KOS51" s="369">
        <f t="shared" ref="KOS51" si="3945">+(KOQ51*$C51)+KOQ51</f>
        <v>0</v>
      </c>
      <c r="KOT51" s="363"/>
      <c r="KOU51" s="369">
        <f t="shared" ref="KOU51" si="3946">+(KOS51*$C51)+KOS51</f>
        <v>0</v>
      </c>
      <c r="KOV51" s="363"/>
      <c r="KOW51" s="369">
        <f t="shared" ref="KOW51" si="3947">+(KOU51*$C51)+KOU51</f>
        <v>0</v>
      </c>
      <c r="KOX51" s="363"/>
      <c r="KOY51" s="369">
        <f t="shared" ref="KOY51" si="3948">+(KOW51*$C51)+KOW51</f>
        <v>0</v>
      </c>
      <c r="KOZ51" s="363"/>
      <c r="KPA51" s="369">
        <f t="shared" ref="KPA51" si="3949">+(KOY51*$C51)+KOY51</f>
        <v>0</v>
      </c>
      <c r="KPB51" s="363"/>
      <c r="KPC51" s="369">
        <f t="shared" ref="KPC51" si="3950">+(KPA51*$C51)+KPA51</f>
        <v>0</v>
      </c>
      <c r="KPD51" s="363"/>
      <c r="KPE51" s="369">
        <f t="shared" ref="KPE51" si="3951">+(KPC51*$C51)+KPC51</f>
        <v>0</v>
      </c>
      <c r="KPF51" s="363"/>
      <c r="KPG51" s="369">
        <f t="shared" ref="KPG51" si="3952">+(KPE51*$C51)+KPE51</f>
        <v>0</v>
      </c>
      <c r="KPH51" s="363"/>
      <c r="KPI51" s="369">
        <f t="shared" ref="KPI51" si="3953">+(KPG51*$C51)+KPG51</f>
        <v>0</v>
      </c>
      <c r="KPJ51" s="363"/>
      <c r="KPK51" s="369">
        <f t="shared" ref="KPK51" si="3954">+(KPI51*$C51)+KPI51</f>
        <v>0</v>
      </c>
      <c r="KPL51" s="363"/>
      <c r="KPM51" s="369">
        <f t="shared" ref="KPM51" si="3955">+(KPK51*$C51)+KPK51</f>
        <v>0</v>
      </c>
      <c r="KPN51" s="363"/>
      <c r="KPO51" s="369">
        <f t="shared" ref="KPO51" si="3956">+(KPM51*$C51)+KPM51</f>
        <v>0</v>
      </c>
      <c r="KPP51" s="363"/>
      <c r="KPQ51" s="369">
        <f t="shared" ref="KPQ51" si="3957">+(KPO51*$C51)+KPO51</f>
        <v>0</v>
      </c>
      <c r="KPR51" s="363"/>
      <c r="KPS51" s="369">
        <f t="shared" ref="KPS51" si="3958">+(KPQ51*$C51)+KPQ51</f>
        <v>0</v>
      </c>
      <c r="KPT51" s="363"/>
      <c r="KPU51" s="369">
        <f t="shared" ref="KPU51" si="3959">+(KPS51*$C51)+KPS51</f>
        <v>0</v>
      </c>
      <c r="KPV51" s="363"/>
      <c r="KPW51" s="369">
        <f t="shared" ref="KPW51" si="3960">+(KPU51*$C51)+KPU51</f>
        <v>0</v>
      </c>
      <c r="KPX51" s="363"/>
      <c r="KPY51" s="369">
        <f t="shared" ref="KPY51" si="3961">+(KPW51*$C51)+KPW51</f>
        <v>0</v>
      </c>
      <c r="KPZ51" s="363"/>
      <c r="KQA51" s="369">
        <f t="shared" ref="KQA51" si="3962">+(KPY51*$C51)+KPY51</f>
        <v>0</v>
      </c>
      <c r="KQB51" s="363"/>
      <c r="KQC51" s="369">
        <f t="shared" ref="KQC51" si="3963">+(KQA51*$C51)+KQA51</f>
        <v>0</v>
      </c>
      <c r="KQD51" s="363"/>
      <c r="KQE51" s="369">
        <f t="shared" ref="KQE51" si="3964">+(KQC51*$C51)+KQC51</f>
        <v>0</v>
      </c>
      <c r="KQF51" s="363"/>
      <c r="KQG51" s="369">
        <f t="shared" ref="KQG51" si="3965">+(KQE51*$C51)+KQE51</f>
        <v>0</v>
      </c>
      <c r="KQH51" s="363"/>
      <c r="KQI51" s="369">
        <f t="shared" ref="KQI51" si="3966">+(KQG51*$C51)+KQG51</f>
        <v>0</v>
      </c>
      <c r="KQJ51" s="363"/>
      <c r="KQK51" s="369">
        <f t="shared" ref="KQK51" si="3967">+(KQI51*$C51)+KQI51</f>
        <v>0</v>
      </c>
      <c r="KQL51" s="363"/>
      <c r="KQM51" s="369">
        <f t="shared" ref="KQM51" si="3968">+(KQK51*$C51)+KQK51</f>
        <v>0</v>
      </c>
      <c r="KQN51" s="363"/>
      <c r="KQO51" s="369">
        <f t="shared" ref="KQO51" si="3969">+(KQM51*$C51)+KQM51</f>
        <v>0</v>
      </c>
      <c r="KQP51" s="363"/>
      <c r="KQQ51" s="369">
        <f t="shared" ref="KQQ51" si="3970">+(KQO51*$C51)+KQO51</f>
        <v>0</v>
      </c>
      <c r="KQR51" s="363"/>
      <c r="KQS51" s="369">
        <f t="shared" ref="KQS51" si="3971">+(KQQ51*$C51)+KQQ51</f>
        <v>0</v>
      </c>
      <c r="KQT51" s="363"/>
      <c r="KQU51" s="369">
        <f t="shared" ref="KQU51" si="3972">+(KQS51*$C51)+KQS51</f>
        <v>0</v>
      </c>
      <c r="KQV51" s="363"/>
      <c r="KQW51" s="369">
        <f t="shared" ref="KQW51" si="3973">+(KQU51*$C51)+KQU51</f>
        <v>0</v>
      </c>
      <c r="KQX51" s="363"/>
      <c r="KQY51" s="369">
        <f t="shared" ref="KQY51" si="3974">+(KQW51*$C51)+KQW51</f>
        <v>0</v>
      </c>
      <c r="KQZ51" s="363"/>
      <c r="KRA51" s="369">
        <f t="shared" ref="KRA51" si="3975">+(KQY51*$C51)+KQY51</f>
        <v>0</v>
      </c>
      <c r="KRB51" s="363"/>
      <c r="KRC51" s="369">
        <f t="shared" ref="KRC51" si="3976">+(KRA51*$C51)+KRA51</f>
        <v>0</v>
      </c>
      <c r="KRD51" s="363"/>
      <c r="KRE51" s="369">
        <f t="shared" ref="KRE51" si="3977">+(KRC51*$C51)+KRC51</f>
        <v>0</v>
      </c>
      <c r="KRF51" s="363"/>
      <c r="KRG51" s="369">
        <f t="shared" ref="KRG51" si="3978">+(KRE51*$C51)+KRE51</f>
        <v>0</v>
      </c>
      <c r="KRH51" s="363"/>
      <c r="KRI51" s="369">
        <f t="shared" ref="KRI51" si="3979">+(KRG51*$C51)+KRG51</f>
        <v>0</v>
      </c>
      <c r="KRJ51" s="363"/>
      <c r="KRK51" s="369">
        <f t="shared" ref="KRK51" si="3980">+(KRI51*$C51)+KRI51</f>
        <v>0</v>
      </c>
      <c r="KRL51" s="363"/>
      <c r="KRM51" s="369">
        <f t="shared" ref="KRM51" si="3981">+(KRK51*$C51)+KRK51</f>
        <v>0</v>
      </c>
      <c r="KRN51" s="363"/>
      <c r="KRO51" s="369">
        <f t="shared" ref="KRO51" si="3982">+(KRM51*$C51)+KRM51</f>
        <v>0</v>
      </c>
      <c r="KRP51" s="363"/>
      <c r="KRQ51" s="369">
        <f t="shared" ref="KRQ51" si="3983">+(KRO51*$C51)+KRO51</f>
        <v>0</v>
      </c>
      <c r="KRR51" s="363"/>
      <c r="KRS51" s="369">
        <f t="shared" ref="KRS51" si="3984">+(KRQ51*$C51)+KRQ51</f>
        <v>0</v>
      </c>
      <c r="KRT51" s="363"/>
      <c r="KRU51" s="369">
        <f t="shared" ref="KRU51" si="3985">+(KRS51*$C51)+KRS51</f>
        <v>0</v>
      </c>
      <c r="KRV51" s="363"/>
      <c r="KRW51" s="369">
        <f t="shared" ref="KRW51" si="3986">+(KRU51*$C51)+KRU51</f>
        <v>0</v>
      </c>
      <c r="KRX51" s="363"/>
      <c r="KRY51" s="369">
        <f t="shared" ref="KRY51" si="3987">+(KRW51*$C51)+KRW51</f>
        <v>0</v>
      </c>
      <c r="KRZ51" s="363"/>
      <c r="KSA51" s="369">
        <f t="shared" ref="KSA51" si="3988">+(KRY51*$C51)+KRY51</f>
        <v>0</v>
      </c>
      <c r="KSB51" s="363"/>
      <c r="KSC51" s="369">
        <f t="shared" ref="KSC51" si="3989">+(KSA51*$C51)+KSA51</f>
        <v>0</v>
      </c>
      <c r="KSD51" s="363"/>
      <c r="KSE51" s="369">
        <f t="shared" ref="KSE51" si="3990">+(KSC51*$C51)+KSC51</f>
        <v>0</v>
      </c>
      <c r="KSF51" s="363"/>
      <c r="KSG51" s="369">
        <f t="shared" ref="KSG51" si="3991">+(KSE51*$C51)+KSE51</f>
        <v>0</v>
      </c>
      <c r="KSH51" s="363"/>
      <c r="KSI51" s="369">
        <f t="shared" ref="KSI51" si="3992">+(KSG51*$C51)+KSG51</f>
        <v>0</v>
      </c>
      <c r="KSJ51" s="363"/>
      <c r="KSK51" s="369">
        <f t="shared" ref="KSK51" si="3993">+(KSI51*$C51)+KSI51</f>
        <v>0</v>
      </c>
      <c r="KSL51" s="363"/>
      <c r="KSM51" s="369">
        <f t="shared" ref="KSM51" si="3994">+(KSK51*$C51)+KSK51</f>
        <v>0</v>
      </c>
      <c r="KSN51" s="363"/>
      <c r="KSO51" s="369">
        <f t="shared" ref="KSO51" si="3995">+(KSM51*$C51)+KSM51</f>
        <v>0</v>
      </c>
      <c r="KSP51" s="363"/>
      <c r="KSQ51" s="369">
        <f t="shared" ref="KSQ51" si="3996">+(KSO51*$C51)+KSO51</f>
        <v>0</v>
      </c>
      <c r="KSR51" s="363"/>
      <c r="KSS51" s="369">
        <f t="shared" ref="KSS51" si="3997">+(KSQ51*$C51)+KSQ51</f>
        <v>0</v>
      </c>
      <c r="KST51" s="363"/>
      <c r="KSU51" s="369">
        <f t="shared" ref="KSU51" si="3998">+(KSS51*$C51)+KSS51</f>
        <v>0</v>
      </c>
      <c r="KSV51" s="363"/>
      <c r="KSW51" s="369">
        <f t="shared" ref="KSW51" si="3999">+(KSU51*$C51)+KSU51</f>
        <v>0</v>
      </c>
      <c r="KSX51" s="363"/>
      <c r="KSY51" s="369">
        <f t="shared" ref="KSY51" si="4000">+(KSW51*$C51)+KSW51</f>
        <v>0</v>
      </c>
      <c r="KSZ51" s="363"/>
      <c r="KTA51" s="369">
        <f t="shared" ref="KTA51" si="4001">+(KSY51*$C51)+KSY51</f>
        <v>0</v>
      </c>
      <c r="KTB51" s="363"/>
      <c r="KTC51" s="369">
        <f t="shared" ref="KTC51" si="4002">+(KTA51*$C51)+KTA51</f>
        <v>0</v>
      </c>
      <c r="KTD51" s="363"/>
      <c r="KTE51" s="369">
        <f t="shared" ref="KTE51" si="4003">+(KTC51*$C51)+KTC51</f>
        <v>0</v>
      </c>
      <c r="KTF51" s="363"/>
      <c r="KTG51" s="369">
        <f t="shared" ref="KTG51" si="4004">+(KTE51*$C51)+KTE51</f>
        <v>0</v>
      </c>
      <c r="KTH51" s="363"/>
      <c r="KTI51" s="369">
        <f t="shared" ref="KTI51" si="4005">+(KTG51*$C51)+KTG51</f>
        <v>0</v>
      </c>
      <c r="KTJ51" s="363"/>
      <c r="KTK51" s="369">
        <f t="shared" ref="KTK51" si="4006">+(KTI51*$C51)+KTI51</f>
        <v>0</v>
      </c>
      <c r="KTL51" s="363"/>
      <c r="KTM51" s="369">
        <f t="shared" ref="KTM51" si="4007">+(KTK51*$C51)+KTK51</f>
        <v>0</v>
      </c>
      <c r="KTN51" s="363"/>
      <c r="KTO51" s="369">
        <f t="shared" ref="KTO51" si="4008">+(KTM51*$C51)+KTM51</f>
        <v>0</v>
      </c>
      <c r="KTP51" s="363"/>
      <c r="KTQ51" s="369">
        <f t="shared" ref="KTQ51" si="4009">+(KTO51*$C51)+KTO51</f>
        <v>0</v>
      </c>
      <c r="KTR51" s="363"/>
      <c r="KTS51" s="369">
        <f t="shared" ref="KTS51" si="4010">+(KTQ51*$C51)+KTQ51</f>
        <v>0</v>
      </c>
      <c r="KTT51" s="363"/>
      <c r="KTU51" s="369">
        <f t="shared" ref="KTU51" si="4011">+(KTS51*$C51)+KTS51</f>
        <v>0</v>
      </c>
      <c r="KTV51" s="363"/>
      <c r="KTW51" s="369">
        <f t="shared" ref="KTW51" si="4012">+(KTU51*$C51)+KTU51</f>
        <v>0</v>
      </c>
      <c r="KTX51" s="363"/>
      <c r="KTY51" s="369">
        <f t="shared" ref="KTY51" si="4013">+(KTW51*$C51)+KTW51</f>
        <v>0</v>
      </c>
      <c r="KTZ51" s="363"/>
      <c r="KUA51" s="369">
        <f t="shared" ref="KUA51" si="4014">+(KTY51*$C51)+KTY51</f>
        <v>0</v>
      </c>
      <c r="KUB51" s="363"/>
      <c r="KUC51" s="369">
        <f t="shared" ref="KUC51" si="4015">+(KUA51*$C51)+KUA51</f>
        <v>0</v>
      </c>
      <c r="KUD51" s="363"/>
      <c r="KUE51" s="369">
        <f t="shared" ref="KUE51" si="4016">+(KUC51*$C51)+KUC51</f>
        <v>0</v>
      </c>
      <c r="KUF51" s="363"/>
      <c r="KUG51" s="369">
        <f t="shared" ref="KUG51" si="4017">+(KUE51*$C51)+KUE51</f>
        <v>0</v>
      </c>
      <c r="KUH51" s="363"/>
      <c r="KUI51" s="369">
        <f t="shared" ref="KUI51" si="4018">+(KUG51*$C51)+KUG51</f>
        <v>0</v>
      </c>
      <c r="KUJ51" s="363"/>
      <c r="KUK51" s="369">
        <f t="shared" ref="KUK51" si="4019">+(KUI51*$C51)+KUI51</f>
        <v>0</v>
      </c>
      <c r="KUL51" s="363"/>
      <c r="KUM51" s="369">
        <f t="shared" ref="KUM51" si="4020">+(KUK51*$C51)+KUK51</f>
        <v>0</v>
      </c>
      <c r="KUN51" s="363"/>
      <c r="KUO51" s="369">
        <f t="shared" ref="KUO51" si="4021">+(KUM51*$C51)+KUM51</f>
        <v>0</v>
      </c>
      <c r="KUP51" s="363"/>
      <c r="KUQ51" s="369">
        <f t="shared" ref="KUQ51" si="4022">+(KUO51*$C51)+KUO51</f>
        <v>0</v>
      </c>
      <c r="KUR51" s="363"/>
      <c r="KUS51" s="369">
        <f t="shared" ref="KUS51" si="4023">+(KUQ51*$C51)+KUQ51</f>
        <v>0</v>
      </c>
      <c r="KUT51" s="363"/>
      <c r="KUU51" s="369">
        <f t="shared" ref="KUU51" si="4024">+(KUS51*$C51)+KUS51</f>
        <v>0</v>
      </c>
      <c r="KUV51" s="363"/>
      <c r="KUW51" s="369">
        <f t="shared" ref="KUW51" si="4025">+(KUU51*$C51)+KUU51</f>
        <v>0</v>
      </c>
      <c r="KUX51" s="363"/>
      <c r="KUY51" s="369">
        <f t="shared" ref="KUY51" si="4026">+(KUW51*$C51)+KUW51</f>
        <v>0</v>
      </c>
      <c r="KUZ51" s="363"/>
      <c r="KVA51" s="369">
        <f t="shared" ref="KVA51" si="4027">+(KUY51*$C51)+KUY51</f>
        <v>0</v>
      </c>
      <c r="KVB51" s="363"/>
      <c r="KVC51" s="369">
        <f t="shared" ref="KVC51" si="4028">+(KVA51*$C51)+KVA51</f>
        <v>0</v>
      </c>
      <c r="KVD51" s="363"/>
      <c r="KVE51" s="369">
        <f t="shared" ref="KVE51" si="4029">+(KVC51*$C51)+KVC51</f>
        <v>0</v>
      </c>
      <c r="KVF51" s="363"/>
      <c r="KVG51" s="369">
        <f t="shared" ref="KVG51" si="4030">+(KVE51*$C51)+KVE51</f>
        <v>0</v>
      </c>
      <c r="KVH51" s="363"/>
      <c r="KVI51" s="369">
        <f t="shared" ref="KVI51" si="4031">+(KVG51*$C51)+KVG51</f>
        <v>0</v>
      </c>
      <c r="KVJ51" s="363"/>
      <c r="KVK51" s="369">
        <f t="shared" ref="KVK51" si="4032">+(KVI51*$C51)+KVI51</f>
        <v>0</v>
      </c>
      <c r="KVL51" s="363"/>
      <c r="KVM51" s="369">
        <f t="shared" ref="KVM51" si="4033">+(KVK51*$C51)+KVK51</f>
        <v>0</v>
      </c>
      <c r="KVN51" s="363"/>
      <c r="KVO51" s="369">
        <f t="shared" ref="KVO51" si="4034">+(KVM51*$C51)+KVM51</f>
        <v>0</v>
      </c>
      <c r="KVP51" s="363"/>
      <c r="KVQ51" s="369">
        <f t="shared" ref="KVQ51" si="4035">+(KVO51*$C51)+KVO51</f>
        <v>0</v>
      </c>
      <c r="KVR51" s="363"/>
      <c r="KVS51" s="369">
        <f t="shared" ref="KVS51" si="4036">+(KVQ51*$C51)+KVQ51</f>
        <v>0</v>
      </c>
      <c r="KVT51" s="363"/>
      <c r="KVU51" s="369">
        <f t="shared" ref="KVU51" si="4037">+(KVS51*$C51)+KVS51</f>
        <v>0</v>
      </c>
      <c r="KVV51" s="363"/>
      <c r="KVW51" s="369">
        <f t="shared" ref="KVW51" si="4038">+(KVU51*$C51)+KVU51</f>
        <v>0</v>
      </c>
      <c r="KVX51" s="363"/>
      <c r="KVY51" s="369">
        <f t="shared" ref="KVY51" si="4039">+(KVW51*$C51)+KVW51</f>
        <v>0</v>
      </c>
      <c r="KVZ51" s="363"/>
      <c r="KWA51" s="369">
        <f t="shared" ref="KWA51" si="4040">+(KVY51*$C51)+KVY51</f>
        <v>0</v>
      </c>
      <c r="KWB51" s="363"/>
      <c r="KWC51" s="369">
        <f t="shared" ref="KWC51" si="4041">+(KWA51*$C51)+KWA51</f>
        <v>0</v>
      </c>
      <c r="KWD51" s="363"/>
      <c r="KWE51" s="369">
        <f t="shared" ref="KWE51" si="4042">+(KWC51*$C51)+KWC51</f>
        <v>0</v>
      </c>
      <c r="KWF51" s="363"/>
      <c r="KWG51" s="369">
        <f t="shared" ref="KWG51" si="4043">+(KWE51*$C51)+KWE51</f>
        <v>0</v>
      </c>
      <c r="KWH51" s="363"/>
      <c r="KWI51" s="369">
        <f t="shared" ref="KWI51" si="4044">+(KWG51*$C51)+KWG51</f>
        <v>0</v>
      </c>
      <c r="KWJ51" s="363"/>
      <c r="KWK51" s="369">
        <f t="shared" ref="KWK51" si="4045">+(KWI51*$C51)+KWI51</f>
        <v>0</v>
      </c>
      <c r="KWL51" s="363"/>
      <c r="KWM51" s="369">
        <f t="shared" ref="KWM51" si="4046">+(KWK51*$C51)+KWK51</f>
        <v>0</v>
      </c>
      <c r="KWN51" s="363"/>
      <c r="KWO51" s="369">
        <f t="shared" ref="KWO51" si="4047">+(KWM51*$C51)+KWM51</f>
        <v>0</v>
      </c>
      <c r="KWP51" s="363"/>
      <c r="KWQ51" s="369">
        <f t="shared" ref="KWQ51" si="4048">+(KWO51*$C51)+KWO51</f>
        <v>0</v>
      </c>
      <c r="KWR51" s="363"/>
      <c r="KWS51" s="369">
        <f t="shared" ref="KWS51" si="4049">+(KWQ51*$C51)+KWQ51</f>
        <v>0</v>
      </c>
      <c r="KWT51" s="363"/>
      <c r="KWU51" s="369">
        <f t="shared" ref="KWU51" si="4050">+(KWS51*$C51)+KWS51</f>
        <v>0</v>
      </c>
      <c r="KWV51" s="363"/>
      <c r="KWW51" s="369">
        <f t="shared" ref="KWW51" si="4051">+(KWU51*$C51)+KWU51</f>
        <v>0</v>
      </c>
      <c r="KWX51" s="363"/>
      <c r="KWY51" s="369">
        <f t="shared" ref="KWY51" si="4052">+(KWW51*$C51)+KWW51</f>
        <v>0</v>
      </c>
      <c r="KWZ51" s="363"/>
      <c r="KXA51" s="369">
        <f t="shared" ref="KXA51" si="4053">+(KWY51*$C51)+KWY51</f>
        <v>0</v>
      </c>
      <c r="KXB51" s="363"/>
      <c r="KXC51" s="369">
        <f t="shared" ref="KXC51" si="4054">+(KXA51*$C51)+KXA51</f>
        <v>0</v>
      </c>
      <c r="KXD51" s="363"/>
      <c r="KXE51" s="369">
        <f t="shared" ref="KXE51" si="4055">+(KXC51*$C51)+KXC51</f>
        <v>0</v>
      </c>
      <c r="KXF51" s="363"/>
      <c r="KXG51" s="369">
        <f t="shared" ref="KXG51" si="4056">+(KXE51*$C51)+KXE51</f>
        <v>0</v>
      </c>
      <c r="KXH51" s="363"/>
      <c r="KXI51" s="369">
        <f t="shared" ref="KXI51" si="4057">+(KXG51*$C51)+KXG51</f>
        <v>0</v>
      </c>
      <c r="KXJ51" s="363"/>
      <c r="KXK51" s="369">
        <f t="shared" ref="KXK51" si="4058">+(KXI51*$C51)+KXI51</f>
        <v>0</v>
      </c>
      <c r="KXL51" s="363"/>
      <c r="KXM51" s="369">
        <f t="shared" ref="KXM51" si="4059">+(KXK51*$C51)+KXK51</f>
        <v>0</v>
      </c>
      <c r="KXN51" s="363"/>
      <c r="KXO51" s="369">
        <f t="shared" ref="KXO51" si="4060">+(KXM51*$C51)+KXM51</f>
        <v>0</v>
      </c>
      <c r="KXP51" s="363"/>
      <c r="KXQ51" s="369">
        <f t="shared" ref="KXQ51" si="4061">+(KXO51*$C51)+KXO51</f>
        <v>0</v>
      </c>
      <c r="KXR51" s="363"/>
      <c r="KXS51" s="369">
        <f t="shared" ref="KXS51" si="4062">+(KXQ51*$C51)+KXQ51</f>
        <v>0</v>
      </c>
      <c r="KXT51" s="363"/>
      <c r="KXU51" s="369">
        <f t="shared" ref="KXU51" si="4063">+(KXS51*$C51)+KXS51</f>
        <v>0</v>
      </c>
      <c r="KXV51" s="363"/>
      <c r="KXW51" s="369">
        <f t="shared" ref="KXW51" si="4064">+(KXU51*$C51)+KXU51</f>
        <v>0</v>
      </c>
      <c r="KXX51" s="363"/>
      <c r="KXY51" s="369">
        <f t="shared" ref="KXY51" si="4065">+(KXW51*$C51)+KXW51</f>
        <v>0</v>
      </c>
      <c r="KXZ51" s="363"/>
      <c r="KYA51" s="369">
        <f t="shared" ref="KYA51" si="4066">+(KXY51*$C51)+KXY51</f>
        <v>0</v>
      </c>
      <c r="KYB51" s="363"/>
      <c r="KYC51" s="369">
        <f t="shared" ref="KYC51" si="4067">+(KYA51*$C51)+KYA51</f>
        <v>0</v>
      </c>
      <c r="KYD51" s="363"/>
      <c r="KYE51" s="369">
        <f t="shared" ref="KYE51" si="4068">+(KYC51*$C51)+KYC51</f>
        <v>0</v>
      </c>
      <c r="KYF51" s="363"/>
      <c r="KYG51" s="369">
        <f t="shared" ref="KYG51" si="4069">+(KYE51*$C51)+KYE51</f>
        <v>0</v>
      </c>
      <c r="KYH51" s="363"/>
      <c r="KYI51" s="369">
        <f t="shared" ref="KYI51" si="4070">+(KYG51*$C51)+KYG51</f>
        <v>0</v>
      </c>
      <c r="KYJ51" s="363"/>
      <c r="KYK51" s="369">
        <f t="shared" ref="KYK51" si="4071">+(KYI51*$C51)+KYI51</f>
        <v>0</v>
      </c>
      <c r="KYL51" s="363"/>
      <c r="KYM51" s="369">
        <f t="shared" ref="KYM51" si="4072">+(KYK51*$C51)+KYK51</f>
        <v>0</v>
      </c>
      <c r="KYN51" s="363"/>
      <c r="KYO51" s="369">
        <f t="shared" ref="KYO51" si="4073">+(KYM51*$C51)+KYM51</f>
        <v>0</v>
      </c>
      <c r="KYP51" s="363"/>
      <c r="KYQ51" s="369">
        <f t="shared" ref="KYQ51" si="4074">+(KYO51*$C51)+KYO51</f>
        <v>0</v>
      </c>
      <c r="KYR51" s="363"/>
      <c r="KYS51" s="369">
        <f t="shared" ref="KYS51" si="4075">+(KYQ51*$C51)+KYQ51</f>
        <v>0</v>
      </c>
      <c r="KYT51" s="363"/>
      <c r="KYU51" s="369">
        <f t="shared" ref="KYU51" si="4076">+(KYS51*$C51)+KYS51</f>
        <v>0</v>
      </c>
      <c r="KYV51" s="363"/>
      <c r="KYW51" s="369">
        <f t="shared" ref="KYW51" si="4077">+(KYU51*$C51)+KYU51</f>
        <v>0</v>
      </c>
      <c r="KYX51" s="363"/>
      <c r="KYY51" s="369">
        <f t="shared" ref="KYY51" si="4078">+(KYW51*$C51)+KYW51</f>
        <v>0</v>
      </c>
      <c r="KYZ51" s="363"/>
      <c r="KZA51" s="369">
        <f t="shared" ref="KZA51" si="4079">+(KYY51*$C51)+KYY51</f>
        <v>0</v>
      </c>
      <c r="KZB51" s="363"/>
      <c r="KZC51" s="369">
        <f t="shared" ref="KZC51" si="4080">+(KZA51*$C51)+KZA51</f>
        <v>0</v>
      </c>
      <c r="KZD51" s="363"/>
      <c r="KZE51" s="369">
        <f t="shared" ref="KZE51" si="4081">+(KZC51*$C51)+KZC51</f>
        <v>0</v>
      </c>
      <c r="KZF51" s="363"/>
      <c r="KZG51" s="369">
        <f t="shared" ref="KZG51" si="4082">+(KZE51*$C51)+KZE51</f>
        <v>0</v>
      </c>
      <c r="KZH51" s="363"/>
      <c r="KZI51" s="369">
        <f t="shared" ref="KZI51" si="4083">+(KZG51*$C51)+KZG51</f>
        <v>0</v>
      </c>
      <c r="KZJ51" s="363"/>
      <c r="KZK51" s="369">
        <f t="shared" ref="KZK51" si="4084">+(KZI51*$C51)+KZI51</f>
        <v>0</v>
      </c>
      <c r="KZL51" s="363"/>
      <c r="KZM51" s="369">
        <f t="shared" ref="KZM51" si="4085">+(KZK51*$C51)+KZK51</f>
        <v>0</v>
      </c>
      <c r="KZN51" s="363"/>
      <c r="KZO51" s="369">
        <f t="shared" ref="KZO51" si="4086">+(KZM51*$C51)+KZM51</f>
        <v>0</v>
      </c>
      <c r="KZP51" s="363"/>
      <c r="KZQ51" s="369">
        <f t="shared" ref="KZQ51" si="4087">+(KZO51*$C51)+KZO51</f>
        <v>0</v>
      </c>
      <c r="KZR51" s="363"/>
      <c r="KZS51" s="369">
        <f t="shared" ref="KZS51" si="4088">+(KZQ51*$C51)+KZQ51</f>
        <v>0</v>
      </c>
      <c r="KZT51" s="363"/>
      <c r="KZU51" s="369">
        <f t="shared" ref="KZU51" si="4089">+(KZS51*$C51)+KZS51</f>
        <v>0</v>
      </c>
      <c r="KZV51" s="363"/>
      <c r="KZW51" s="369">
        <f t="shared" ref="KZW51" si="4090">+(KZU51*$C51)+KZU51</f>
        <v>0</v>
      </c>
      <c r="KZX51" s="363"/>
      <c r="KZY51" s="369">
        <f t="shared" ref="KZY51" si="4091">+(KZW51*$C51)+KZW51</f>
        <v>0</v>
      </c>
      <c r="KZZ51" s="363"/>
      <c r="LAA51" s="369">
        <f t="shared" ref="LAA51" si="4092">+(KZY51*$C51)+KZY51</f>
        <v>0</v>
      </c>
      <c r="LAB51" s="363"/>
      <c r="LAC51" s="369">
        <f t="shared" ref="LAC51" si="4093">+(LAA51*$C51)+LAA51</f>
        <v>0</v>
      </c>
      <c r="LAD51" s="363"/>
      <c r="LAE51" s="369">
        <f t="shared" ref="LAE51" si="4094">+(LAC51*$C51)+LAC51</f>
        <v>0</v>
      </c>
      <c r="LAF51" s="363"/>
      <c r="LAG51" s="369">
        <f t="shared" ref="LAG51" si="4095">+(LAE51*$C51)+LAE51</f>
        <v>0</v>
      </c>
      <c r="LAH51" s="363"/>
      <c r="LAI51" s="369">
        <f t="shared" ref="LAI51" si="4096">+(LAG51*$C51)+LAG51</f>
        <v>0</v>
      </c>
      <c r="LAJ51" s="363"/>
      <c r="LAK51" s="369">
        <f t="shared" ref="LAK51" si="4097">+(LAI51*$C51)+LAI51</f>
        <v>0</v>
      </c>
      <c r="LAL51" s="363"/>
      <c r="LAM51" s="369">
        <f t="shared" ref="LAM51" si="4098">+(LAK51*$C51)+LAK51</f>
        <v>0</v>
      </c>
      <c r="LAN51" s="363"/>
      <c r="LAO51" s="369">
        <f t="shared" ref="LAO51" si="4099">+(LAM51*$C51)+LAM51</f>
        <v>0</v>
      </c>
      <c r="LAP51" s="363"/>
      <c r="LAQ51" s="369">
        <f t="shared" ref="LAQ51" si="4100">+(LAO51*$C51)+LAO51</f>
        <v>0</v>
      </c>
      <c r="LAR51" s="363"/>
      <c r="LAS51" s="369">
        <f t="shared" ref="LAS51" si="4101">+(LAQ51*$C51)+LAQ51</f>
        <v>0</v>
      </c>
      <c r="LAT51" s="363"/>
      <c r="LAU51" s="369">
        <f t="shared" ref="LAU51" si="4102">+(LAS51*$C51)+LAS51</f>
        <v>0</v>
      </c>
      <c r="LAV51" s="363"/>
      <c r="LAW51" s="369">
        <f t="shared" ref="LAW51" si="4103">+(LAU51*$C51)+LAU51</f>
        <v>0</v>
      </c>
      <c r="LAX51" s="363"/>
      <c r="LAY51" s="369">
        <f t="shared" ref="LAY51" si="4104">+(LAW51*$C51)+LAW51</f>
        <v>0</v>
      </c>
      <c r="LAZ51" s="363"/>
      <c r="LBA51" s="369">
        <f t="shared" ref="LBA51" si="4105">+(LAY51*$C51)+LAY51</f>
        <v>0</v>
      </c>
      <c r="LBB51" s="363"/>
      <c r="LBC51" s="369">
        <f t="shared" ref="LBC51" si="4106">+(LBA51*$C51)+LBA51</f>
        <v>0</v>
      </c>
      <c r="LBD51" s="363"/>
      <c r="LBE51" s="369">
        <f t="shared" ref="LBE51" si="4107">+(LBC51*$C51)+LBC51</f>
        <v>0</v>
      </c>
      <c r="LBF51" s="363"/>
      <c r="LBG51" s="369">
        <f t="shared" ref="LBG51" si="4108">+(LBE51*$C51)+LBE51</f>
        <v>0</v>
      </c>
      <c r="LBH51" s="363"/>
      <c r="LBI51" s="369">
        <f t="shared" ref="LBI51" si="4109">+(LBG51*$C51)+LBG51</f>
        <v>0</v>
      </c>
      <c r="LBJ51" s="363"/>
      <c r="LBK51" s="369">
        <f t="shared" ref="LBK51" si="4110">+(LBI51*$C51)+LBI51</f>
        <v>0</v>
      </c>
      <c r="LBL51" s="363"/>
      <c r="LBM51" s="369">
        <f t="shared" ref="LBM51" si="4111">+(LBK51*$C51)+LBK51</f>
        <v>0</v>
      </c>
      <c r="LBN51" s="363"/>
      <c r="LBO51" s="369">
        <f t="shared" ref="LBO51" si="4112">+(LBM51*$C51)+LBM51</f>
        <v>0</v>
      </c>
      <c r="LBP51" s="363"/>
      <c r="LBQ51" s="369">
        <f t="shared" ref="LBQ51" si="4113">+(LBO51*$C51)+LBO51</f>
        <v>0</v>
      </c>
      <c r="LBR51" s="363"/>
      <c r="LBS51" s="369">
        <f t="shared" ref="LBS51" si="4114">+(LBQ51*$C51)+LBQ51</f>
        <v>0</v>
      </c>
      <c r="LBT51" s="363"/>
      <c r="LBU51" s="369">
        <f t="shared" ref="LBU51" si="4115">+(LBS51*$C51)+LBS51</f>
        <v>0</v>
      </c>
      <c r="LBV51" s="363"/>
      <c r="LBW51" s="369">
        <f t="shared" ref="LBW51" si="4116">+(LBU51*$C51)+LBU51</f>
        <v>0</v>
      </c>
      <c r="LBX51" s="363"/>
      <c r="LBY51" s="369">
        <f t="shared" ref="LBY51" si="4117">+(LBW51*$C51)+LBW51</f>
        <v>0</v>
      </c>
      <c r="LBZ51" s="363"/>
      <c r="LCA51" s="369">
        <f t="shared" ref="LCA51" si="4118">+(LBY51*$C51)+LBY51</f>
        <v>0</v>
      </c>
      <c r="LCB51" s="363"/>
      <c r="LCC51" s="369">
        <f t="shared" ref="LCC51" si="4119">+(LCA51*$C51)+LCA51</f>
        <v>0</v>
      </c>
      <c r="LCD51" s="363"/>
      <c r="LCE51" s="369">
        <f t="shared" ref="LCE51" si="4120">+(LCC51*$C51)+LCC51</f>
        <v>0</v>
      </c>
      <c r="LCF51" s="363"/>
      <c r="LCG51" s="369">
        <f t="shared" ref="LCG51" si="4121">+(LCE51*$C51)+LCE51</f>
        <v>0</v>
      </c>
      <c r="LCH51" s="363"/>
      <c r="LCI51" s="369">
        <f t="shared" ref="LCI51" si="4122">+(LCG51*$C51)+LCG51</f>
        <v>0</v>
      </c>
      <c r="LCJ51" s="363"/>
      <c r="LCK51" s="369">
        <f t="shared" ref="LCK51" si="4123">+(LCI51*$C51)+LCI51</f>
        <v>0</v>
      </c>
      <c r="LCL51" s="363"/>
      <c r="LCM51" s="369">
        <f t="shared" ref="LCM51" si="4124">+(LCK51*$C51)+LCK51</f>
        <v>0</v>
      </c>
      <c r="LCN51" s="363"/>
      <c r="LCO51" s="369">
        <f t="shared" ref="LCO51" si="4125">+(LCM51*$C51)+LCM51</f>
        <v>0</v>
      </c>
      <c r="LCP51" s="363"/>
      <c r="LCQ51" s="369">
        <f t="shared" ref="LCQ51" si="4126">+(LCO51*$C51)+LCO51</f>
        <v>0</v>
      </c>
      <c r="LCR51" s="363"/>
      <c r="LCS51" s="369">
        <f t="shared" ref="LCS51" si="4127">+(LCQ51*$C51)+LCQ51</f>
        <v>0</v>
      </c>
      <c r="LCT51" s="363"/>
      <c r="LCU51" s="369">
        <f t="shared" ref="LCU51" si="4128">+(LCS51*$C51)+LCS51</f>
        <v>0</v>
      </c>
      <c r="LCV51" s="363"/>
      <c r="LCW51" s="369">
        <f t="shared" ref="LCW51" si="4129">+(LCU51*$C51)+LCU51</f>
        <v>0</v>
      </c>
      <c r="LCX51" s="363"/>
      <c r="LCY51" s="369">
        <f t="shared" ref="LCY51" si="4130">+(LCW51*$C51)+LCW51</f>
        <v>0</v>
      </c>
      <c r="LCZ51" s="363"/>
      <c r="LDA51" s="369">
        <f t="shared" ref="LDA51" si="4131">+(LCY51*$C51)+LCY51</f>
        <v>0</v>
      </c>
      <c r="LDB51" s="363"/>
      <c r="LDC51" s="369">
        <f t="shared" ref="LDC51" si="4132">+(LDA51*$C51)+LDA51</f>
        <v>0</v>
      </c>
      <c r="LDD51" s="363"/>
      <c r="LDE51" s="369">
        <f t="shared" ref="LDE51" si="4133">+(LDC51*$C51)+LDC51</f>
        <v>0</v>
      </c>
      <c r="LDF51" s="363"/>
      <c r="LDG51" s="369">
        <f t="shared" ref="LDG51" si="4134">+(LDE51*$C51)+LDE51</f>
        <v>0</v>
      </c>
      <c r="LDH51" s="363"/>
      <c r="LDI51" s="369">
        <f t="shared" ref="LDI51" si="4135">+(LDG51*$C51)+LDG51</f>
        <v>0</v>
      </c>
      <c r="LDJ51" s="363"/>
      <c r="LDK51" s="369">
        <f t="shared" ref="LDK51" si="4136">+(LDI51*$C51)+LDI51</f>
        <v>0</v>
      </c>
      <c r="LDL51" s="363"/>
      <c r="LDM51" s="369">
        <f t="shared" ref="LDM51" si="4137">+(LDK51*$C51)+LDK51</f>
        <v>0</v>
      </c>
      <c r="LDN51" s="363"/>
      <c r="LDO51" s="369">
        <f t="shared" ref="LDO51" si="4138">+(LDM51*$C51)+LDM51</f>
        <v>0</v>
      </c>
      <c r="LDP51" s="363"/>
      <c r="LDQ51" s="369">
        <f t="shared" ref="LDQ51" si="4139">+(LDO51*$C51)+LDO51</f>
        <v>0</v>
      </c>
      <c r="LDR51" s="363"/>
      <c r="LDS51" s="369">
        <f t="shared" ref="LDS51" si="4140">+(LDQ51*$C51)+LDQ51</f>
        <v>0</v>
      </c>
      <c r="LDT51" s="363"/>
      <c r="LDU51" s="369">
        <f t="shared" ref="LDU51" si="4141">+(LDS51*$C51)+LDS51</f>
        <v>0</v>
      </c>
      <c r="LDV51" s="363"/>
      <c r="LDW51" s="369">
        <f t="shared" ref="LDW51" si="4142">+(LDU51*$C51)+LDU51</f>
        <v>0</v>
      </c>
      <c r="LDX51" s="363"/>
      <c r="LDY51" s="369">
        <f t="shared" ref="LDY51" si="4143">+(LDW51*$C51)+LDW51</f>
        <v>0</v>
      </c>
      <c r="LDZ51" s="363"/>
      <c r="LEA51" s="369">
        <f t="shared" ref="LEA51" si="4144">+(LDY51*$C51)+LDY51</f>
        <v>0</v>
      </c>
      <c r="LEB51" s="363"/>
      <c r="LEC51" s="369">
        <f t="shared" ref="LEC51" si="4145">+(LEA51*$C51)+LEA51</f>
        <v>0</v>
      </c>
      <c r="LED51" s="363"/>
      <c r="LEE51" s="369">
        <f t="shared" ref="LEE51" si="4146">+(LEC51*$C51)+LEC51</f>
        <v>0</v>
      </c>
      <c r="LEF51" s="363"/>
      <c r="LEG51" s="369">
        <f t="shared" ref="LEG51" si="4147">+(LEE51*$C51)+LEE51</f>
        <v>0</v>
      </c>
      <c r="LEH51" s="363"/>
      <c r="LEI51" s="369">
        <f t="shared" ref="LEI51" si="4148">+(LEG51*$C51)+LEG51</f>
        <v>0</v>
      </c>
      <c r="LEJ51" s="363"/>
      <c r="LEK51" s="369">
        <f t="shared" ref="LEK51" si="4149">+(LEI51*$C51)+LEI51</f>
        <v>0</v>
      </c>
      <c r="LEL51" s="363"/>
      <c r="LEM51" s="369">
        <f t="shared" ref="LEM51" si="4150">+(LEK51*$C51)+LEK51</f>
        <v>0</v>
      </c>
      <c r="LEN51" s="363"/>
      <c r="LEO51" s="369">
        <f t="shared" ref="LEO51" si="4151">+(LEM51*$C51)+LEM51</f>
        <v>0</v>
      </c>
      <c r="LEP51" s="363"/>
      <c r="LEQ51" s="369">
        <f t="shared" ref="LEQ51" si="4152">+(LEO51*$C51)+LEO51</f>
        <v>0</v>
      </c>
      <c r="LER51" s="363"/>
      <c r="LES51" s="369">
        <f t="shared" ref="LES51" si="4153">+(LEQ51*$C51)+LEQ51</f>
        <v>0</v>
      </c>
      <c r="LET51" s="363"/>
      <c r="LEU51" s="369">
        <f t="shared" ref="LEU51" si="4154">+(LES51*$C51)+LES51</f>
        <v>0</v>
      </c>
      <c r="LEV51" s="363"/>
      <c r="LEW51" s="369">
        <f t="shared" ref="LEW51" si="4155">+(LEU51*$C51)+LEU51</f>
        <v>0</v>
      </c>
      <c r="LEX51" s="363"/>
      <c r="LEY51" s="369">
        <f t="shared" ref="LEY51" si="4156">+(LEW51*$C51)+LEW51</f>
        <v>0</v>
      </c>
      <c r="LEZ51" s="363"/>
      <c r="LFA51" s="369">
        <f t="shared" ref="LFA51" si="4157">+(LEY51*$C51)+LEY51</f>
        <v>0</v>
      </c>
      <c r="LFB51" s="363"/>
      <c r="LFC51" s="369">
        <f t="shared" ref="LFC51" si="4158">+(LFA51*$C51)+LFA51</f>
        <v>0</v>
      </c>
      <c r="LFD51" s="363"/>
      <c r="LFE51" s="369">
        <f t="shared" ref="LFE51" si="4159">+(LFC51*$C51)+LFC51</f>
        <v>0</v>
      </c>
      <c r="LFF51" s="363"/>
      <c r="LFG51" s="369">
        <f t="shared" ref="LFG51" si="4160">+(LFE51*$C51)+LFE51</f>
        <v>0</v>
      </c>
      <c r="LFH51" s="363"/>
      <c r="LFI51" s="369">
        <f t="shared" ref="LFI51" si="4161">+(LFG51*$C51)+LFG51</f>
        <v>0</v>
      </c>
      <c r="LFJ51" s="363"/>
      <c r="LFK51" s="369">
        <f t="shared" ref="LFK51" si="4162">+(LFI51*$C51)+LFI51</f>
        <v>0</v>
      </c>
      <c r="LFL51" s="363"/>
      <c r="LFM51" s="369">
        <f t="shared" ref="LFM51" si="4163">+(LFK51*$C51)+LFK51</f>
        <v>0</v>
      </c>
      <c r="LFN51" s="363"/>
      <c r="LFO51" s="369">
        <f t="shared" ref="LFO51" si="4164">+(LFM51*$C51)+LFM51</f>
        <v>0</v>
      </c>
      <c r="LFP51" s="363"/>
      <c r="LFQ51" s="369">
        <f t="shared" ref="LFQ51" si="4165">+(LFO51*$C51)+LFO51</f>
        <v>0</v>
      </c>
      <c r="LFR51" s="363"/>
      <c r="LFS51" s="369">
        <f t="shared" ref="LFS51" si="4166">+(LFQ51*$C51)+LFQ51</f>
        <v>0</v>
      </c>
      <c r="LFT51" s="363"/>
      <c r="LFU51" s="369">
        <f t="shared" ref="LFU51" si="4167">+(LFS51*$C51)+LFS51</f>
        <v>0</v>
      </c>
      <c r="LFV51" s="363"/>
      <c r="LFW51" s="369">
        <f t="shared" ref="LFW51" si="4168">+(LFU51*$C51)+LFU51</f>
        <v>0</v>
      </c>
      <c r="LFX51" s="363"/>
      <c r="LFY51" s="369">
        <f t="shared" ref="LFY51" si="4169">+(LFW51*$C51)+LFW51</f>
        <v>0</v>
      </c>
      <c r="LFZ51" s="363"/>
      <c r="LGA51" s="369">
        <f t="shared" ref="LGA51" si="4170">+(LFY51*$C51)+LFY51</f>
        <v>0</v>
      </c>
      <c r="LGB51" s="363"/>
      <c r="LGC51" s="369">
        <f t="shared" ref="LGC51" si="4171">+(LGA51*$C51)+LGA51</f>
        <v>0</v>
      </c>
      <c r="LGD51" s="363"/>
      <c r="LGE51" s="369">
        <f t="shared" ref="LGE51" si="4172">+(LGC51*$C51)+LGC51</f>
        <v>0</v>
      </c>
      <c r="LGF51" s="363"/>
      <c r="LGG51" s="369">
        <f t="shared" ref="LGG51" si="4173">+(LGE51*$C51)+LGE51</f>
        <v>0</v>
      </c>
      <c r="LGH51" s="363"/>
      <c r="LGI51" s="369">
        <f t="shared" ref="LGI51" si="4174">+(LGG51*$C51)+LGG51</f>
        <v>0</v>
      </c>
      <c r="LGJ51" s="363"/>
      <c r="LGK51" s="369">
        <f t="shared" ref="LGK51" si="4175">+(LGI51*$C51)+LGI51</f>
        <v>0</v>
      </c>
      <c r="LGL51" s="363"/>
      <c r="LGM51" s="369">
        <f t="shared" ref="LGM51" si="4176">+(LGK51*$C51)+LGK51</f>
        <v>0</v>
      </c>
      <c r="LGN51" s="363"/>
      <c r="LGO51" s="369">
        <f t="shared" ref="LGO51" si="4177">+(LGM51*$C51)+LGM51</f>
        <v>0</v>
      </c>
      <c r="LGP51" s="363"/>
      <c r="LGQ51" s="369">
        <f t="shared" ref="LGQ51" si="4178">+(LGO51*$C51)+LGO51</f>
        <v>0</v>
      </c>
      <c r="LGR51" s="363"/>
      <c r="LGS51" s="369">
        <f t="shared" ref="LGS51" si="4179">+(LGQ51*$C51)+LGQ51</f>
        <v>0</v>
      </c>
      <c r="LGT51" s="363"/>
      <c r="LGU51" s="369">
        <f t="shared" ref="LGU51" si="4180">+(LGS51*$C51)+LGS51</f>
        <v>0</v>
      </c>
      <c r="LGV51" s="363"/>
      <c r="LGW51" s="369">
        <f t="shared" ref="LGW51" si="4181">+(LGU51*$C51)+LGU51</f>
        <v>0</v>
      </c>
      <c r="LGX51" s="363"/>
      <c r="LGY51" s="369">
        <f t="shared" ref="LGY51" si="4182">+(LGW51*$C51)+LGW51</f>
        <v>0</v>
      </c>
      <c r="LGZ51" s="363"/>
      <c r="LHA51" s="369">
        <f t="shared" ref="LHA51" si="4183">+(LGY51*$C51)+LGY51</f>
        <v>0</v>
      </c>
      <c r="LHB51" s="363"/>
      <c r="LHC51" s="369">
        <f t="shared" ref="LHC51" si="4184">+(LHA51*$C51)+LHA51</f>
        <v>0</v>
      </c>
      <c r="LHD51" s="363"/>
      <c r="LHE51" s="369">
        <f t="shared" ref="LHE51" si="4185">+(LHC51*$C51)+LHC51</f>
        <v>0</v>
      </c>
      <c r="LHF51" s="363"/>
      <c r="LHG51" s="369">
        <f t="shared" ref="LHG51" si="4186">+(LHE51*$C51)+LHE51</f>
        <v>0</v>
      </c>
      <c r="LHH51" s="363"/>
      <c r="LHI51" s="369">
        <f t="shared" ref="LHI51" si="4187">+(LHG51*$C51)+LHG51</f>
        <v>0</v>
      </c>
      <c r="LHJ51" s="363"/>
      <c r="LHK51" s="369">
        <f t="shared" ref="LHK51" si="4188">+(LHI51*$C51)+LHI51</f>
        <v>0</v>
      </c>
      <c r="LHL51" s="363"/>
      <c r="LHM51" s="369">
        <f t="shared" ref="LHM51" si="4189">+(LHK51*$C51)+LHK51</f>
        <v>0</v>
      </c>
      <c r="LHN51" s="363"/>
      <c r="LHO51" s="369">
        <f t="shared" ref="LHO51" si="4190">+(LHM51*$C51)+LHM51</f>
        <v>0</v>
      </c>
      <c r="LHP51" s="363"/>
      <c r="LHQ51" s="369">
        <f t="shared" ref="LHQ51" si="4191">+(LHO51*$C51)+LHO51</f>
        <v>0</v>
      </c>
      <c r="LHR51" s="363"/>
      <c r="LHS51" s="369">
        <f t="shared" ref="LHS51" si="4192">+(LHQ51*$C51)+LHQ51</f>
        <v>0</v>
      </c>
      <c r="LHT51" s="363"/>
      <c r="LHU51" s="369">
        <f t="shared" ref="LHU51" si="4193">+(LHS51*$C51)+LHS51</f>
        <v>0</v>
      </c>
      <c r="LHV51" s="363"/>
      <c r="LHW51" s="369">
        <f t="shared" ref="LHW51" si="4194">+(LHU51*$C51)+LHU51</f>
        <v>0</v>
      </c>
      <c r="LHX51" s="363"/>
      <c r="LHY51" s="369">
        <f t="shared" ref="LHY51" si="4195">+(LHW51*$C51)+LHW51</f>
        <v>0</v>
      </c>
      <c r="LHZ51" s="363"/>
      <c r="LIA51" s="369">
        <f t="shared" ref="LIA51" si="4196">+(LHY51*$C51)+LHY51</f>
        <v>0</v>
      </c>
      <c r="LIB51" s="363"/>
      <c r="LIC51" s="369">
        <f t="shared" ref="LIC51" si="4197">+(LIA51*$C51)+LIA51</f>
        <v>0</v>
      </c>
      <c r="LID51" s="363"/>
      <c r="LIE51" s="369">
        <f t="shared" ref="LIE51" si="4198">+(LIC51*$C51)+LIC51</f>
        <v>0</v>
      </c>
      <c r="LIF51" s="363"/>
      <c r="LIG51" s="369">
        <f t="shared" ref="LIG51" si="4199">+(LIE51*$C51)+LIE51</f>
        <v>0</v>
      </c>
      <c r="LIH51" s="363"/>
      <c r="LII51" s="369">
        <f t="shared" ref="LII51" si="4200">+(LIG51*$C51)+LIG51</f>
        <v>0</v>
      </c>
      <c r="LIJ51" s="363"/>
      <c r="LIK51" s="369">
        <f t="shared" ref="LIK51" si="4201">+(LII51*$C51)+LII51</f>
        <v>0</v>
      </c>
      <c r="LIL51" s="363"/>
      <c r="LIM51" s="369">
        <f t="shared" ref="LIM51" si="4202">+(LIK51*$C51)+LIK51</f>
        <v>0</v>
      </c>
      <c r="LIN51" s="363"/>
      <c r="LIO51" s="369">
        <f t="shared" ref="LIO51" si="4203">+(LIM51*$C51)+LIM51</f>
        <v>0</v>
      </c>
      <c r="LIP51" s="363"/>
      <c r="LIQ51" s="369">
        <f t="shared" ref="LIQ51" si="4204">+(LIO51*$C51)+LIO51</f>
        <v>0</v>
      </c>
      <c r="LIR51" s="363"/>
      <c r="LIS51" s="369">
        <f t="shared" ref="LIS51" si="4205">+(LIQ51*$C51)+LIQ51</f>
        <v>0</v>
      </c>
      <c r="LIT51" s="363"/>
      <c r="LIU51" s="369">
        <f t="shared" ref="LIU51" si="4206">+(LIS51*$C51)+LIS51</f>
        <v>0</v>
      </c>
      <c r="LIV51" s="363"/>
      <c r="LIW51" s="369">
        <f t="shared" ref="LIW51" si="4207">+(LIU51*$C51)+LIU51</f>
        <v>0</v>
      </c>
      <c r="LIX51" s="363"/>
      <c r="LIY51" s="369">
        <f t="shared" ref="LIY51" si="4208">+(LIW51*$C51)+LIW51</f>
        <v>0</v>
      </c>
      <c r="LIZ51" s="363"/>
      <c r="LJA51" s="369">
        <f t="shared" ref="LJA51" si="4209">+(LIY51*$C51)+LIY51</f>
        <v>0</v>
      </c>
      <c r="LJB51" s="363"/>
      <c r="LJC51" s="369">
        <f t="shared" ref="LJC51" si="4210">+(LJA51*$C51)+LJA51</f>
        <v>0</v>
      </c>
      <c r="LJD51" s="363"/>
      <c r="LJE51" s="369">
        <f t="shared" ref="LJE51" si="4211">+(LJC51*$C51)+LJC51</f>
        <v>0</v>
      </c>
      <c r="LJF51" s="363"/>
      <c r="LJG51" s="369">
        <f t="shared" ref="LJG51" si="4212">+(LJE51*$C51)+LJE51</f>
        <v>0</v>
      </c>
      <c r="LJH51" s="363"/>
      <c r="LJI51" s="369">
        <f t="shared" ref="LJI51" si="4213">+(LJG51*$C51)+LJG51</f>
        <v>0</v>
      </c>
      <c r="LJJ51" s="363"/>
      <c r="LJK51" s="369">
        <f t="shared" ref="LJK51" si="4214">+(LJI51*$C51)+LJI51</f>
        <v>0</v>
      </c>
      <c r="LJL51" s="363"/>
      <c r="LJM51" s="369">
        <f t="shared" ref="LJM51" si="4215">+(LJK51*$C51)+LJK51</f>
        <v>0</v>
      </c>
      <c r="LJN51" s="363"/>
      <c r="LJO51" s="369">
        <f t="shared" ref="LJO51" si="4216">+(LJM51*$C51)+LJM51</f>
        <v>0</v>
      </c>
      <c r="LJP51" s="363"/>
      <c r="LJQ51" s="369">
        <f t="shared" ref="LJQ51" si="4217">+(LJO51*$C51)+LJO51</f>
        <v>0</v>
      </c>
      <c r="LJR51" s="363"/>
      <c r="LJS51" s="369">
        <f t="shared" ref="LJS51" si="4218">+(LJQ51*$C51)+LJQ51</f>
        <v>0</v>
      </c>
      <c r="LJT51" s="363"/>
      <c r="LJU51" s="369">
        <f t="shared" ref="LJU51" si="4219">+(LJS51*$C51)+LJS51</f>
        <v>0</v>
      </c>
      <c r="LJV51" s="363"/>
      <c r="LJW51" s="369">
        <f t="shared" ref="LJW51" si="4220">+(LJU51*$C51)+LJU51</f>
        <v>0</v>
      </c>
      <c r="LJX51" s="363"/>
      <c r="LJY51" s="369">
        <f t="shared" ref="LJY51" si="4221">+(LJW51*$C51)+LJW51</f>
        <v>0</v>
      </c>
      <c r="LJZ51" s="363"/>
      <c r="LKA51" s="369">
        <f t="shared" ref="LKA51" si="4222">+(LJY51*$C51)+LJY51</f>
        <v>0</v>
      </c>
      <c r="LKB51" s="363"/>
      <c r="LKC51" s="369">
        <f t="shared" ref="LKC51" si="4223">+(LKA51*$C51)+LKA51</f>
        <v>0</v>
      </c>
      <c r="LKD51" s="363"/>
      <c r="LKE51" s="369">
        <f t="shared" ref="LKE51" si="4224">+(LKC51*$C51)+LKC51</f>
        <v>0</v>
      </c>
      <c r="LKF51" s="363"/>
      <c r="LKG51" s="369">
        <f t="shared" ref="LKG51" si="4225">+(LKE51*$C51)+LKE51</f>
        <v>0</v>
      </c>
      <c r="LKH51" s="363"/>
      <c r="LKI51" s="369">
        <f t="shared" ref="LKI51" si="4226">+(LKG51*$C51)+LKG51</f>
        <v>0</v>
      </c>
      <c r="LKJ51" s="363"/>
      <c r="LKK51" s="369">
        <f t="shared" ref="LKK51" si="4227">+(LKI51*$C51)+LKI51</f>
        <v>0</v>
      </c>
      <c r="LKL51" s="363"/>
      <c r="LKM51" s="369">
        <f t="shared" ref="LKM51" si="4228">+(LKK51*$C51)+LKK51</f>
        <v>0</v>
      </c>
      <c r="LKN51" s="363"/>
      <c r="LKO51" s="369">
        <f t="shared" ref="LKO51" si="4229">+(LKM51*$C51)+LKM51</f>
        <v>0</v>
      </c>
      <c r="LKP51" s="363"/>
      <c r="LKQ51" s="369">
        <f t="shared" ref="LKQ51" si="4230">+(LKO51*$C51)+LKO51</f>
        <v>0</v>
      </c>
      <c r="LKR51" s="363"/>
      <c r="LKS51" s="369">
        <f t="shared" ref="LKS51" si="4231">+(LKQ51*$C51)+LKQ51</f>
        <v>0</v>
      </c>
      <c r="LKT51" s="363"/>
      <c r="LKU51" s="369">
        <f t="shared" ref="LKU51" si="4232">+(LKS51*$C51)+LKS51</f>
        <v>0</v>
      </c>
      <c r="LKV51" s="363"/>
      <c r="LKW51" s="369">
        <f t="shared" ref="LKW51" si="4233">+(LKU51*$C51)+LKU51</f>
        <v>0</v>
      </c>
      <c r="LKX51" s="363"/>
      <c r="LKY51" s="369">
        <f t="shared" ref="LKY51" si="4234">+(LKW51*$C51)+LKW51</f>
        <v>0</v>
      </c>
      <c r="LKZ51" s="363"/>
      <c r="LLA51" s="369">
        <f t="shared" ref="LLA51" si="4235">+(LKY51*$C51)+LKY51</f>
        <v>0</v>
      </c>
      <c r="LLB51" s="363"/>
      <c r="LLC51" s="369">
        <f t="shared" ref="LLC51" si="4236">+(LLA51*$C51)+LLA51</f>
        <v>0</v>
      </c>
      <c r="LLD51" s="363"/>
      <c r="LLE51" s="369">
        <f t="shared" ref="LLE51" si="4237">+(LLC51*$C51)+LLC51</f>
        <v>0</v>
      </c>
      <c r="LLF51" s="363"/>
      <c r="LLG51" s="369">
        <f t="shared" ref="LLG51" si="4238">+(LLE51*$C51)+LLE51</f>
        <v>0</v>
      </c>
      <c r="LLH51" s="363"/>
      <c r="LLI51" s="369">
        <f t="shared" ref="LLI51" si="4239">+(LLG51*$C51)+LLG51</f>
        <v>0</v>
      </c>
      <c r="LLJ51" s="363"/>
      <c r="LLK51" s="369">
        <f t="shared" ref="LLK51" si="4240">+(LLI51*$C51)+LLI51</f>
        <v>0</v>
      </c>
      <c r="LLL51" s="363"/>
      <c r="LLM51" s="369">
        <f t="shared" ref="LLM51" si="4241">+(LLK51*$C51)+LLK51</f>
        <v>0</v>
      </c>
      <c r="LLN51" s="363"/>
      <c r="LLO51" s="369">
        <f t="shared" ref="LLO51" si="4242">+(LLM51*$C51)+LLM51</f>
        <v>0</v>
      </c>
      <c r="LLP51" s="363"/>
      <c r="LLQ51" s="369">
        <f t="shared" ref="LLQ51" si="4243">+(LLO51*$C51)+LLO51</f>
        <v>0</v>
      </c>
      <c r="LLR51" s="363"/>
      <c r="LLS51" s="369">
        <f t="shared" ref="LLS51" si="4244">+(LLQ51*$C51)+LLQ51</f>
        <v>0</v>
      </c>
      <c r="LLT51" s="363"/>
      <c r="LLU51" s="369">
        <f t="shared" ref="LLU51" si="4245">+(LLS51*$C51)+LLS51</f>
        <v>0</v>
      </c>
      <c r="LLV51" s="363"/>
      <c r="LLW51" s="369">
        <f t="shared" ref="LLW51" si="4246">+(LLU51*$C51)+LLU51</f>
        <v>0</v>
      </c>
      <c r="LLX51" s="363"/>
      <c r="LLY51" s="369">
        <f t="shared" ref="LLY51" si="4247">+(LLW51*$C51)+LLW51</f>
        <v>0</v>
      </c>
      <c r="LLZ51" s="363"/>
      <c r="LMA51" s="369">
        <f t="shared" ref="LMA51" si="4248">+(LLY51*$C51)+LLY51</f>
        <v>0</v>
      </c>
      <c r="LMB51" s="363"/>
      <c r="LMC51" s="369">
        <f t="shared" ref="LMC51" si="4249">+(LMA51*$C51)+LMA51</f>
        <v>0</v>
      </c>
      <c r="LMD51" s="363"/>
      <c r="LME51" s="369">
        <f t="shared" ref="LME51" si="4250">+(LMC51*$C51)+LMC51</f>
        <v>0</v>
      </c>
      <c r="LMF51" s="363"/>
      <c r="LMG51" s="369">
        <f t="shared" ref="LMG51" si="4251">+(LME51*$C51)+LME51</f>
        <v>0</v>
      </c>
      <c r="LMH51" s="363"/>
      <c r="LMI51" s="369">
        <f t="shared" ref="LMI51" si="4252">+(LMG51*$C51)+LMG51</f>
        <v>0</v>
      </c>
      <c r="LMJ51" s="363"/>
      <c r="LMK51" s="369">
        <f t="shared" ref="LMK51" si="4253">+(LMI51*$C51)+LMI51</f>
        <v>0</v>
      </c>
      <c r="LML51" s="363"/>
      <c r="LMM51" s="369">
        <f t="shared" ref="LMM51" si="4254">+(LMK51*$C51)+LMK51</f>
        <v>0</v>
      </c>
      <c r="LMN51" s="363"/>
      <c r="LMO51" s="369">
        <f t="shared" ref="LMO51" si="4255">+(LMM51*$C51)+LMM51</f>
        <v>0</v>
      </c>
      <c r="LMP51" s="363"/>
      <c r="LMQ51" s="369">
        <f t="shared" ref="LMQ51" si="4256">+(LMO51*$C51)+LMO51</f>
        <v>0</v>
      </c>
      <c r="LMR51" s="363"/>
      <c r="LMS51" s="369">
        <f t="shared" ref="LMS51" si="4257">+(LMQ51*$C51)+LMQ51</f>
        <v>0</v>
      </c>
      <c r="LMT51" s="363"/>
      <c r="LMU51" s="369">
        <f t="shared" ref="LMU51" si="4258">+(LMS51*$C51)+LMS51</f>
        <v>0</v>
      </c>
      <c r="LMV51" s="363"/>
      <c r="LMW51" s="369">
        <f t="shared" ref="LMW51" si="4259">+(LMU51*$C51)+LMU51</f>
        <v>0</v>
      </c>
      <c r="LMX51" s="363"/>
      <c r="LMY51" s="369">
        <f t="shared" ref="LMY51" si="4260">+(LMW51*$C51)+LMW51</f>
        <v>0</v>
      </c>
      <c r="LMZ51" s="363"/>
      <c r="LNA51" s="369">
        <f t="shared" ref="LNA51" si="4261">+(LMY51*$C51)+LMY51</f>
        <v>0</v>
      </c>
      <c r="LNB51" s="363"/>
      <c r="LNC51" s="369">
        <f t="shared" ref="LNC51" si="4262">+(LNA51*$C51)+LNA51</f>
        <v>0</v>
      </c>
      <c r="LND51" s="363"/>
      <c r="LNE51" s="369">
        <f t="shared" ref="LNE51" si="4263">+(LNC51*$C51)+LNC51</f>
        <v>0</v>
      </c>
      <c r="LNF51" s="363"/>
      <c r="LNG51" s="369">
        <f t="shared" ref="LNG51" si="4264">+(LNE51*$C51)+LNE51</f>
        <v>0</v>
      </c>
      <c r="LNH51" s="363"/>
      <c r="LNI51" s="369">
        <f t="shared" ref="LNI51" si="4265">+(LNG51*$C51)+LNG51</f>
        <v>0</v>
      </c>
      <c r="LNJ51" s="363"/>
      <c r="LNK51" s="369">
        <f t="shared" ref="LNK51" si="4266">+(LNI51*$C51)+LNI51</f>
        <v>0</v>
      </c>
      <c r="LNL51" s="363"/>
      <c r="LNM51" s="369">
        <f t="shared" ref="LNM51" si="4267">+(LNK51*$C51)+LNK51</f>
        <v>0</v>
      </c>
      <c r="LNN51" s="363"/>
      <c r="LNO51" s="369">
        <f t="shared" ref="LNO51" si="4268">+(LNM51*$C51)+LNM51</f>
        <v>0</v>
      </c>
      <c r="LNP51" s="363"/>
      <c r="LNQ51" s="369">
        <f t="shared" ref="LNQ51" si="4269">+(LNO51*$C51)+LNO51</f>
        <v>0</v>
      </c>
      <c r="LNR51" s="363"/>
      <c r="LNS51" s="369">
        <f t="shared" ref="LNS51" si="4270">+(LNQ51*$C51)+LNQ51</f>
        <v>0</v>
      </c>
      <c r="LNT51" s="363"/>
      <c r="LNU51" s="369">
        <f t="shared" ref="LNU51" si="4271">+(LNS51*$C51)+LNS51</f>
        <v>0</v>
      </c>
      <c r="LNV51" s="363"/>
      <c r="LNW51" s="369">
        <f t="shared" ref="LNW51" si="4272">+(LNU51*$C51)+LNU51</f>
        <v>0</v>
      </c>
      <c r="LNX51" s="363"/>
      <c r="LNY51" s="369">
        <f t="shared" ref="LNY51" si="4273">+(LNW51*$C51)+LNW51</f>
        <v>0</v>
      </c>
      <c r="LNZ51" s="363"/>
      <c r="LOA51" s="369">
        <f t="shared" ref="LOA51" si="4274">+(LNY51*$C51)+LNY51</f>
        <v>0</v>
      </c>
      <c r="LOB51" s="363"/>
      <c r="LOC51" s="369">
        <f t="shared" ref="LOC51" si="4275">+(LOA51*$C51)+LOA51</f>
        <v>0</v>
      </c>
      <c r="LOD51" s="363"/>
      <c r="LOE51" s="369">
        <f t="shared" ref="LOE51" si="4276">+(LOC51*$C51)+LOC51</f>
        <v>0</v>
      </c>
      <c r="LOF51" s="363"/>
      <c r="LOG51" s="369">
        <f t="shared" ref="LOG51" si="4277">+(LOE51*$C51)+LOE51</f>
        <v>0</v>
      </c>
      <c r="LOH51" s="363"/>
      <c r="LOI51" s="369">
        <f t="shared" ref="LOI51" si="4278">+(LOG51*$C51)+LOG51</f>
        <v>0</v>
      </c>
      <c r="LOJ51" s="363"/>
      <c r="LOK51" s="369">
        <f t="shared" ref="LOK51" si="4279">+(LOI51*$C51)+LOI51</f>
        <v>0</v>
      </c>
      <c r="LOL51" s="363"/>
      <c r="LOM51" s="369">
        <f t="shared" ref="LOM51" si="4280">+(LOK51*$C51)+LOK51</f>
        <v>0</v>
      </c>
      <c r="LON51" s="363"/>
      <c r="LOO51" s="369">
        <f t="shared" ref="LOO51" si="4281">+(LOM51*$C51)+LOM51</f>
        <v>0</v>
      </c>
      <c r="LOP51" s="363"/>
      <c r="LOQ51" s="369">
        <f t="shared" ref="LOQ51" si="4282">+(LOO51*$C51)+LOO51</f>
        <v>0</v>
      </c>
      <c r="LOR51" s="363"/>
      <c r="LOS51" s="369">
        <f t="shared" ref="LOS51" si="4283">+(LOQ51*$C51)+LOQ51</f>
        <v>0</v>
      </c>
      <c r="LOT51" s="363"/>
      <c r="LOU51" s="369">
        <f t="shared" ref="LOU51" si="4284">+(LOS51*$C51)+LOS51</f>
        <v>0</v>
      </c>
      <c r="LOV51" s="363"/>
      <c r="LOW51" s="369">
        <f t="shared" ref="LOW51" si="4285">+(LOU51*$C51)+LOU51</f>
        <v>0</v>
      </c>
      <c r="LOX51" s="363"/>
      <c r="LOY51" s="369">
        <f t="shared" ref="LOY51" si="4286">+(LOW51*$C51)+LOW51</f>
        <v>0</v>
      </c>
      <c r="LOZ51" s="363"/>
      <c r="LPA51" s="369">
        <f t="shared" ref="LPA51" si="4287">+(LOY51*$C51)+LOY51</f>
        <v>0</v>
      </c>
      <c r="LPB51" s="363"/>
      <c r="LPC51" s="369">
        <f t="shared" ref="LPC51" si="4288">+(LPA51*$C51)+LPA51</f>
        <v>0</v>
      </c>
      <c r="LPD51" s="363"/>
      <c r="LPE51" s="369">
        <f t="shared" ref="LPE51" si="4289">+(LPC51*$C51)+LPC51</f>
        <v>0</v>
      </c>
      <c r="LPF51" s="363"/>
      <c r="LPG51" s="369">
        <f t="shared" ref="LPG51" si="4290">+(LPE51*$C51)+LPE51</f>
        <v>0</v>
      </c>
      <c r="LPH51" s="363"/>
      <c r="LPI51" s="369">
        <f t="shared" ref="LPI51" si="4291">+(LPG51*$C51)+LPG51</f>
        <v>0</v>
      </c>
      <c r="LPJ51" s="363"/>
      <c r="LPK51" s="369">
        <f t="shared" ref="LPK51" si="4292">+(LPI51*$C51)+LPI51</f>
        <v>0</v>
      </c>
      <c r="LPL51" s="363"/>
      <c r="LPM51" s="369">
        <f t="shared" ref="LPM51" si="4293">+(LPK51*$C51)+LPK51</f>
        <v>0</v>
      </c>
      <c r="LPN51" s="363"/>
      <c r="LPO51" s="369">
        <f t="shared" ref="LPO51" si="4294">+(LPM51*$C51)+LPM51</f>
        <v>0</v>
      </c>
      <c r="LPP51" s="363"/>
      <c r="LPQ51" s="369">
        <f t="shared" ref="LPQ51" si="4295">+(LPO51*$C51)+LPO51</f>
        <v>0</v>
      </c>
      <c r="LPR51" s="363"/>
      <c r="LPS51" s="369">
        <f t="shared" ref="LPS51" si="4296">+(LPQ51*$C51)+LPQ51</f>
        <v>0</v>
      </c>
      <c r="LPT51" s="363"/>
      <c r="LPU51" s="369">
        <f t="shared" ref="LPU51" si="4297">+(LPS51*$C51)+LPS51</f>
        <v>0</v>
      </c>
      <c r="LPV51" s="363"/>
      <c r="LPW51" s="369">
        <f t="shared" ref="LPW51" si="4298">+(LPU51*$C51)+LPU51</f>
        <v>0</v>
      </c>
      <c r="LPX51" s="363"/>
      <c r="LPY51" s="369">
        <f t="shared" ref="LPY51" si="4299">+(LPW51*$C51)+LPW51</f>
        <v>0</v>
      </c>
      <c r="LPZ51" s="363"/>
      <c r="LQA51" s="369">
        <f t="shared" ref="LQA51" si="4300">+(LPY51*$C51)+LPY51</f>
        <v>0</v>
      </c>
      <c r="LQB51" s="363"/>
      <c r="LQC51" s="369">
        <f t="shared" ref="LQC51" si="4301">+(LQA51*$C51)+LQA51</f>
        <v>0</v>
      </c>
      <c r="LQD51" s="363"/>
      <c r="LQE51" s="369">
        <f t="shared" ref="LQE51" si="4302">+(LQC51*$C51)+LQC51</f>
        <v>0</v>
      </c>
      <c r="LQF51" s="363"/>
      <c r="LQG51" s="369">
        <f t="shared" ref="LQG51" si="4303">+(LQE51*$C51)+LQE51</f>
        <v>0</v>
      </c>
      <c r="LQH51" s="363"/>
      <c r="LQI51" s="369">
        <f t="shared" ref="LQI51" si="4304">+(LQG51*$C51)+LQG51</f>
        <v>0</v>
      </c>
      <c r="LQJ51" s="363"/>
      <c r="LQK51" s="369">
        <f t="shared" ref="LQK51" si="4305">+(LQI51*$C51)+LQI51</f>
        <v>0</v>
      </c>
      <c r="LQL51" s="363"/>
      <c r="LQM51" s="369">
        <f t="shared" ref="LQM51" si="4306">+(LQK51*$C51)+LQK51</f>
        <v>0</v>
      </c>
      <c r="LQN51" s="363"/>
      <c r="LQO51" s="369">
        <f t="shared" ref="LQO51" si="4307">+(LQM51*$C51)+LQM51</f>
        <v>0</v>
      </c>
      <c r="LQP51" s="363"/>
      <c r="LQQ51" s="369">
        <f t="shared" ref="LQQ51" si="4308">+(LQO51*$C51)+LQO51</f>
        <v>0</v>
      </c>
      <c r="LQR51" s="363"/>
      <c r="LQS51" s="369">
        <f t="shared" ref="LQS51" si="4309">+(LQQ51*$C51)+LQQ51</f>
        <v>0</v>
      </c>
      <c r="LQT51" s="363"/>
      <c r="LQU51" s="369">
        <f t="shared" ref="LQU51" si="4310">+(LQS51*$C51)+LQS51</f>
        <v>0</v>
      </c>
      <c r="LQV51" s="363"/>
      <c r="LQW51" s="369">
        <f t="shared" ref="LQW51" si="4311">+(LQU51*$C51)+LQU51</f>
        <v>0</v>
      </c>
      <c r="LQX51" s="363"/>
      <c r="LQY51" s="369">
        <f t="shared" ref="LQY51" si="4312">+(LQW51*$C51)+LQW51</f>
        <v>0</v>
      </c>
      <c r="LQZ51" s="363"/>
      <c r="LRA51" s="369">
        <f t="shared" ref="LRA51" si="4313">+(LQY51*$C51)+LQY51</f>
        <v>0</v>
      </c>
      <c r="LRB51" s="363"/>
      <c r="LRC51" s="369">
        <f t="shared" ref="LRC51" si="4314">+(LRA51*$C51)+LRA51</f>
        <v>0</v>
      </c>
      <c r="LRD51" s="363"/>
      <c r="LRE51" s="369">
        <f t="shared" ref="LRE51" si="4315">+(LRC51*$C51)+LRC51</f>
        <v>0</v>
      </c>
      <c r="LRF51" s="363"/>
      <c r="LRG51" s="369">
        <f t="shared" ref="LRG51" si="4316">+(LRE51*$C51)+LRE51</f>
        <v>0</v>
      </c>
      <c r="LRH51" s="363"/>
      <c r="LRI51" s="369">
        <f t="shared" ref="LRI51" si="4317">+(LRG51*$C51)+LRG51</f>
        <v>0</v>
      </c>
      <c r="LRJ51" s="363"/>
      <c r="LRK51" s="369">
        <f t="shared" ref="LRK51" si="4318">+(LRI51*$C51)+LRI51</f>
        <v>0</v>
      </c>
      <c r="LRL51" s="363"/>
      <c r="LRM51" s="369">
        <f t="shared" ref="LRM51" si="4319">+(LRK51*$C51)+LRK51</f>
        <v>0</v>
      </c>
      <c r="LRN51" s="363"/>
      <c r="LRO51" s="369">
        <f t="shared" ref="LRO51" si="4320">+(LRM51*$C51)+LRM51</f>
        <v>0</v>
      </c>
      <c r="LRP51" s="363"/>
      <c r="LRQ51" s="369">
        <f t="shared" ref="LRQ51" si="4321">+(LRO51*$C51)+LRO51</f>
        <v>0</v>
      </c>
      <c r="LRR51" s="363"/>
      <c r="LRS51" s="369">
        <f t="shared" ref="LRS51" si="4322">+(LRQ51*$C51)+LRQ51</f>
        <v>0</v>
      </c>
      <c r="LRT51" s="363"/>
      <c r="LRU51" s="369">
        <f t="shared" ref="LRU51" si="4323">+(LRS51*$C51)+LRS51</f>
        <v>0</v>
      </c>
      <c r="LRV51" s="363"/>
      <c r="LRW51" s="369">
        <f t="shared" ref="LRW51" si="4324">+(LRU51*$C51)+LRU51</f>
        <v>0</v>
      </c>
      <c r="LRX51" s="363"/>
      <c r="LRY51" s="369">
        <f t="shared" ref="LRY51" si="4325">+(LRW51*$C51)+LRW51</f>
        <v>0</v>
      </c>
      <c r="LRZ51" s="363"/>
      <c r="LSA51" s="369">
        <f t="shared" ref="LSA51" si="4326">+(LRY51*$C51)+LRY51</f>
        <v>0</v>
      </c>
      <c r="LSB51" s="363"/>
      <c r="LSC51" s="369">
        <f t="shared" ref="LSC51" si="4327">+(LSA51*$C51)+LSA51</f>
        <v>0</v>
      </c>
      <c r="LSD51" s="363"/>
      <c r="LSE51" s="369">
        <f t="shared" ref="LSE51" si="4328">+(LSC51*$C51)+LSC51</f>
        <v>0</v>
      </c>
      <c r="LSF51" s="363"/>
      <c r="LSG51" s="369">
        <f t="shared" ref="LSG51" si="4329">+(LSE51*$C51)+LSE51</f>
        <v>0</v>
      </c>
      <c r="LSH51" s="363"/>
      <c r="LSI51" s="369">
        <f t="shared" ref="LSI51" si="4330">+(LSG51*$C51)+LSG51</f>
        <v>0</v>
      </c>
      <c r="LSJ51" s="363"/>
      <c r="LSK51" s="369">
        <f t="shared" ref="LSK51" si="4331">+(LSI51*$C51)+LSI51</f>
        <v>0</v>
      </c>
      <c r="LSL51" s="363"/>
      <c r="LSM51" s="369">
        <f t="shared" ref="LSM51" si="4332">+(LSK51*$C51)+LSK51</f>
        <v>0</v>
      </c>
      <c r="LSN51" s="363"/>
      <c r="LSO51" s="369">
        <f t="shared" ref="LSO51" si="4333">+(LSM51*$C51)+LSM51</f>
        <v>0</v>
      </c>
      <c r="LSP51" s="363"/>
      <c r="LSQ51" s="369">
        <f t="shared" ref="LSQ51" si="4334">+(LSO51*$C51)+LSO51</f>
        <v>0</v>
      </c>
      <c r="LSR51" s="363"/>
      <c r="LSS51" s="369">
        <f t="shared" ref="LSS51" si="4335">+(LSQ51*$C51)+LSQ51</f>
        <v>0</v>
      </c>
      <c r="LST51" s="363"/>
      <c r="LSU51" s="369">
        <f t="shared" ref="LSU51" si="4336">+(LSS51*$C51)+LSS51</f>
        <v>0</v>
      </c>
      <c r="LSV51" s="363"/>
      <c r="LSW51" s="369">
        <f t="shared" ref="LSW51" si="4337">+(LSU51*$C51)+LSU51</f>
        <v>0</v>
      </c>
      <c r="LSX51" s="363"/>
      <c r="LSY51" s="369">
        <f t="shared" ref="LSY51" si="4338">+(LSW51*$C51)+LSW51</f>
        <v>0</v>
      </c>
      <c r="LSZ51" s="363"/>
      <c r="LTA51" s="369">
        <f t="shared" ref="LTA51" si="4339">+(LSY51*$C51)+LSY51</f>
        <v>0</v>
      </c>
      <c r="LTB51" s="363"/>
      <c r="LTC51" s="369">
        <f t="shared" ref="LTC51" si="4340">+(LTA51*$C51)+LTA51</f>
        <v>0</v>
      </c>
      <c r="LTD51" s="363"/>
      <c r="LTE51" s="369">
        <f t="shared" ref="LTE51" si="4341">+(LTC51*$C51)+LTC51</f>
        <v>0</v>
      </c>
      <c r="LTF51" s="363"/>
      <c r="LTG51" s="369">
        <f t="shared" ref="LTG51" si="4342">+(LTE51*$C51)+LTE51</f>
        <v>0</v>
      </c>
      <c r="LTH51" s="363"/>
      <c r="LTI51" s="369">
        <f t="shared" ref="LTI51" si="4343">+(LTG51*$C51)+LTG51</f>
        <v>0</v>
      </c>
      <c r="LTJ51" s="363"/>
      <c r="LTK51" s="369">
        <f t="shared" ref="LTK51" si="4344">+(LTI51*$C51)+LTI51</f>
        <v>0</v>
      </c>
      <c r="LTL51" s="363"/>
      <c r="LTM51" s="369">
        <f t="shared" ref="LTM51" si="4345">+(LTK51*$C51)+LTK51</f>
        <v>0</v>
      </c>
      <c r="LTN51" s="363"/>
      <c r="LTO51" s="369">
        <f t="shared" ref="LTO51" si="4346">+(LTM51*$C51)+LTM51</f>
        <v>0</v>
      </c>
      <c r="LTP51" s="363"/>
      <c r="LTQ51" s="369">
        <f t="shared" ref="LTQ51" si="4347">+(LTO51*$C51)+LTO51</f>
        <v>0</v>
      </c>
      <c r="LTR51" s="363"/>
      <c r="LTS51" s="369">
        <f t="shared" ref="LTS51" si="4348">+(LTQ51*$C51)+LTQ51</f>
        <v>0</v>
      </c>
      <c r="LTT51" s="363"/>
      <c r="LTU51" s="369">
        <f t="shared" ref="LTU51" si="4349">+(LTS51*$C51)+LTS51</f>
        <v>0</v>
      </c>
      <c r="LTV51" s="363"/>
      <c r="LTW51" s="369">
        <f t="shared" ref="LTW51" si="4350">+(LTU51*$C51)+LTU51</f>
        <v>0</v>
      </c>
      <c r="LTX51" s="363"/>
      <c r="LTY51" s="369">
        <f t="shared" ref="LTY51" si="4351">+(LTW51*$C51)+LTW51</f>
        <v>0</v>
      </c>
      <c r="LTZ51" s="363"/>
      <c r="LUA51" s="369">
        <f t="shared" ref="LUA51" si="4352">+(LTY51*$C51)+LTY51</f>
        <v>0</v>
      </c>
      <c r="LUB51" s="363"/>
      <c r="LUC51" s="369">
        <f t="shared" ref="LUC51" si="4353">+(LUA51*$C51)+LUA51</f>
        <v>0</v>
      </c>
      <c r="LUD51" s="363"/>
      <c r="LUE51" s="369">
        <f t="shared" ref="LUE51" si="4354">+(LUC51*$C51)+LUC51</f>
        <v>0</v>
      </c>
      <c r="LUF51" s="363"/>
      <c r="LUG51" s="369">
        <f t="shared" ref="LUG51" si="4355">+(LUE51*$C51)+LUE51</f>
        <v>0</v>
      </c>
      <c r="LUH51" s="363"/>
      <c r="LUI51" s="369">
        <f t="shared" ref="LUI51" si="4356">+(LUG51*$C51)+LUG51</f>
        <v>0</v>
      </c>
      <c r="LUJ51" s="363"/>
      <c r="LUK51" s="369">
        <f t="shared" ref="LUK51" si="4357">+(LUI51*$C51)+LUI51</f>
        <v>0</v>
      </c>
      <c r="LUL51" s="363"/>
      <c r="LUM51" s="369">
        <f t="shared" ref="LUM51" si="4358">+(LUK51*$C51)+LUK51</f>
        <v>0</v>
      </c>
      <c r="LUN51" s="363"/>
      <c r="LUO51" s="369">
        <f t="shared" ref="LUO51" si="4359">+(LUM51*$C51)+LUM51</f>
        <v>0</v>
      </c>
      <c r="LUP51" s="363"/>
      <c r="LUQ51" s="369">
        <f t="shared" ref="LUQ51" si="4360">+(LUO51*$C51)+LUO51</f>
        <v>0</v>
      </c>
      <c r="LUR51" s="363"/>
      <c r="LUS51" s="369">
        <f t="shared" ref="LUS51" si="4361">+(LUQ51*$C51)+LUQ51</f>
        <v>0</v>
      </c>
      <c r="LUT51" s="363"/>
      <c r="LUU51" s="369">
        <f t="shared" ref="LUU51" si="4362">+(LUS51*$C51)+LUS51</f>
        <v>0</v>
      </c>
      <c r="LUV51" s="363"/>
      <c r="LUW51" s="369">
        <f t="shared" ref="LUW51" si="4363">+(LUU51*$C51)+LUU51</f>
        <v>0</v>
      </c>
      <c r="LUX51" s="363"/>
      <c r="LUY51" s="369">
        <f t="shared" ref="LUY51" si="4364">+(LUW51*$C51)+LUW51</f>
        <v>0</v>
      </c>
      <c r="LUZ51" s="363"/>
      <c r="LVA51" s="369">
        <f t="shared" ref="LVA51" si="4365">+(LUY51*$C51)+LUY51</f>
        <v>0</v>
      </c>
      <c r="LVB51" s="363"/>
      <c r="LVC51" s="369">
        <f t="shared" ref="LVC51" si="4366">+(LVA51*$C51)+LVA51</f>
        <v>0</v>
      </c>
      <c r="LVD51" s="363"/>
      <c r="LVE51" s="369">
        <f t="shared" ref="LVE51" si="4367">+(LVC51*$C51)+LVC51</f>
        <v>0</v>
      </c>
      <c r="LVF51" s="363"/>
      <c r="LVG51" s="369">
        <f t="shared" ref="LVG51" si="4368">+(LVE51*$C51)+LVE51</f>
        <v>0</v>
      </c>
      <c r="LVH51" s="363"/>
      <c r="LVI51" s="369">
        <f t="shared" ref="LVI51" si="4369">+(LVG51*$C51)+LVG51</f>
        <v>0</v>
      </c>
      <c r="LVJ51" s="363"/>
      <c r="LVK51" s="369">
        <f t="shared" ref="LVK51" si="4370">+(LVI51*$C51)+LVI51</f>
        <v>0</v>
      </c>
      <c r="LVL51" s="363"/>
      <c r="LVM51" s="369">
        <f t="shared" ref="LVM51" si="4371">+(LVK51*$C51)+LVK51</f>
        <v>0</v>
      </c>
      <c r="LVN51" s="363"/>
      <c r="LVO51" s="369">
        <f t="shared" ref="LVO51" si="4372">+(LVM51*$C51)+LVM51</f>
        <v>0</v>
      </c>
      <c r="LVP51" s="363"/>
      <c r="LVQ51" s="369">
        <f t="shared" ref="LVQ51" si="4373">+(LVO51*$C51)+LVO51</f>
        <v>0</v>
      </c>
      <c r="LVR51" s="363"/>
      <c r="LVS51" s="369">
        <f t="shared" ref="LVS51" si="4374">+(LVQ51*$C51)+LVQ51</f>
        <v>0</v>
      </c>
      <c r="LVT51" s="363"/>
      <c r="LVU51" s="369">
        <f t="shared" ref="LVU51" si="4375">+(LVS51*$C51)+LVS51</f>
        <v>0</v>
      </c>
      <c r="LVV51" s="363"/>
      <c r="LVW51" s="369">
        <f t="shared" ref="LVW51" si="4376">+(LVU51*$C51)+LVU51</f>
        <v>0</v>
      </c>
      <c r="LVX51" s="363"/>
      <c r="LVY51" s="369">
        <f t="shared" ref="LVY51" si="4377">+(LVW51*$C51)+LVW51</f>
        <v>0</v>
      </c>
      <c r="LVZ51" s="363"/>
      <c r="LWA51" s="369">
        <f t="shared" ref="LWA51" si="4378">+(LVY51*$C51)+LVY51</f>
        <v>0</v>
      </c>
      <c r="LWB51" s="363"/>
      <c r="LWC51" s="369">
        <f t="shared" ref="LWC51" si="4379">+(LWA51*$C51)+LWA51</f>
        <v>0</v>
      </c>
      <c r="LWD51" s="363"/>
      <c r="LWE51" s="369">
        <f t="shared" ref="LWE51" si="4380">+(LWC51*$C51)+LWC51</f>
        <v>0</v>
      </c>
      <c r="LWF51" s="363"/>
      <c r="LWG51" s="369">
        <f t="shared" ref="LWG51" si="4381">+(LWE51*$C51)+LWE51</f>
        <v>0</v>
      </c>
      <c r="LWH51" s="363"/>
      <c r="LWI51" s="369">
        <f t="shared" ref="LWI51" si="4382">+(LWG51*$C51)+LWG51</f>
        <v>0</v>
      </c>
      <c r="LWJ51" s="363"/>
      <c r="LWK51" s="369">
        <f t="shared" ref="LWK51" si="4383">+(LWI51*$C51)+LWI51</f>
        <v>0</v>
      </c>
      <c r="LWL51" s="363"/>
      <c r="LWM51" s="369">
        <f t="shared" ref="LWM51" si="4384">+(LWK51*$C51)+LWK51</f>
        <v>0</v>
      </c>
      <c r="LWN51" s="363"/>
      <c r="LWO51" s="369">
        <f t="shared" ref="LWO51" si="4385">+(LWM51*$C51)+LWM51</f>
        <v>0</v>
      </c>
      <c r="LWP51" s="363"/>
      <c r="LWQ51" s="369">
        <f t="shared" ref="LWQ51" si="4386">+(LWO51*$C51)+LWO51</f>
        <v>0</v>
      </c>
      <c r="LWR51" s="363"/>
      <c r="LWS51" s="369">
        <f t="shared" ref="LWS51" si="4387">+(LWQ51*$C51)+LWQ51</f>
        <v>0</v>
      </c>
      <c r="LWT51" s="363"/>
      <c r="LWU51" s="369">
        <f t="shared" ref="LWU51" si="4388">+(LWS51*$C51)+LWS51</f>
        <v>0</v>
      </c>
      <c r="LWV51" s="363"/>
      <c r="LWW51" s="369">
        <f t="shared" ref="LWW51" si="4389">+(LWU51*$C51)+LWU51</f>
        <v>0</v>
      </c>
      <c r="LWX51" s="363"/>
      <c r="LWY51" s="369">
        <f t="shared" ref="LWY51" si="4390">+(LWW51*$C51)+LWW51</f>
        <v>0</v>
      </c>
      <c r="LWZ51" s="363"/>
      <c r="LXA51" s="369">
        <f t="shared" ref="LXA51" si="4391">+(LWY51*$C51)+LWY51</f>
        <v>0</v>
      </c>
      <c r="LXB51" s="363"/>
      <c r="LXC51" s="369">
        <f t="shared" ref="LXC51" si="4392">+(LXA51*$C51)+LXA51</f>
        <v>0</v>
      </c>
      <c r="LXD51" s="363"/>
      <c r="LXE51" s="369">
        <f t="shared" ref="LXE51" si="4393">+(LXC51*$C51)+LXC51</f>
        <v>0</v>
      </c>
      <c r="LXF51" s="363"/>
      <c r="LXG51" s="369">
        <f t="shared" ref="LXG51" si="4394">+(LXE51*$C51)+LXE51</f>
        <v>0</v>
      </c>
      <c r="LXH51" s="363"/>
      <c r="LXI51" s="369">
        <f t="shared" ref="LXI51" si="4395">+(LXG51*$C51)+LXG51</f>
        <v>0</v>
      </c>
      <c r="LXJ51" s="363"/>
      <c r="LXK51" s="369">
        <f t="shared" ref="LXK51" si="4396">+(LXI51*$C51)+LXI51</f>
        <v>0</v>
      </c>
      <c r="LXL51" s="363"/>
      <c r="LXM51" s="369">
        <f t="shared" ref="LXM51" si="4397">+(LXK51*$C51)+LXK51</f>
        <v>0</v>
      </c>
      <c r="LXN51" s="363"/>
      <c r="LXO51" s="369">
        <f t="shared" ref="LXO51" si="4398">+(LXM51*$C51)+LXM51</f>
        <v>0</v>
      </c>
      <c r="LXP51" s="363"/>
      <c r="LXQ51" s="369">
        <f t="shared" ref="LXQ51" si="4399">+(LXO51*$C51)+LXO51</f>
        <v>0</v>
      </c>
      <c r="LXR51" s="363"/>
      <c r="LXS51" s="369">
        <f t="shared" ref="LXS51" si="4400">+(LXQ51*$C51)+LXQ51</f>
        <v>0</v>
      </c>
      <c r="LXT51" s="363"/>
      <c r="LXU51" s="369">
        <f t="shared" ref="LXU51" si="4401">+(LXS51*$C51)+LXS51</f>
        <v>0</v>
      </c>
      <c r="LXV51" s="363"/>
      <c r="LXW51" s="369">
        <f t="shared" ref="LXW51" si="4402">+(LXU51*$C51)+LXU51</f>
        <v>0</v>
      </c>
      <c r="LXX51" s="363"/>
      <c r="LXY51" s="369">
        <f t="shared" ref="LXY51" si="4403">+(LXW51*$C51)+LXW51</f>
        <v>0</v>
      </c>
      <c r="LXZ51" s="363"/>
      <c r="LYA51" s="369">
        <f t="shared" ref="LYA51" si="4404">+(LXY51*$C51)+LXY51</f>
        <v>0</v>
      </c>
      <c r="LYB51" s="363"/>
      <c r="LYC51" s="369">
        <f t="shared" ref="LYC51" si="4405">+(LYA51*$C51)+LYA51</f>
        <v>0</v>
      </c>
      <c r="LYD51" s="363"/>
      <c r="LYE51" s="369">
        <f t="shared" ref="LYE51" si="4406">+(LYC51*$C51)+LYC51</f>
        <v>0</v>
      </c>
      <c r="LYF51" s="363"/>
      <c r="LYG51" s="369">
        <f t="shared" ref="LYG51" si="4407">+(LYE51*$C51)+LYE51</f>
        <v>0</v>
      </c>
      <c r="LYH51" s="363"/>
      <c r="LYI51" s="369">
        <f t="shared" ref="LYI51" si="4408">+(LYG51*$C51)+LYG51</f>
        <v>0</v>
      </c>
      <c r="LYJ51" s="363"/>
      <c r="LYK51" s="369">
        <f t="shared" ref="LYK51" si="4409">+(LYI51*$C51)+LYI51</f>
        <v>0</v>
      </c>
      <c r="LYL51" s="363"/>
      <c r="LYM51" s="369">
        <f t="shared" ref="LYM51" si="4410">+(LYK51*$C51)+LYK51</f>
        <v>0</v>
      </c>
      <c r="LYN51" s="363"/>
      <c r="LYO51" s="369">
        <f t="shared" ref="LYO51" si="4411">+(LYM51*$C51)+LYM51</f>
        <v>0</v>
      </c>
      <c r="LYP51" s="363"/>
      <c r="LYQ51" s="369">
        <f t="shared" ref="LYQ51" si="4412">+(LYO51*$C51)+LYO51</f>
        <v>0</v>
      </c>
      <c r="LYR51" s="363"/>
      <c r="LYS51" s="369">
        <f t="shared" ref="LYS51" si="4413">+(LYQ51*$C51)+LYQ51</f>
        <v>0</v>
      </c>
      <c r="LYT51" s="363"/>
      <c r="LYU51" s="369">
        <f t="shared" ref="LYU51" si="4414">+(LYS51*$C51)+LYS51</f>
        <v>0</v>
      </c>
      <c r="LYV51" s="363"/>
      <c r="LYW51" s="369">
        <f t="shared" ref="LYW51" si="4415">+(LYU51*$C51)+LYU51</f>
        <v>0</v>
      </c>
      <c r="LYX51" s="363"/>
      <c r="LYY51" s="369">
        <f t="shared" ref="LYY51" si="4416">+(LYW51*$C51)+LYW51</f>
        <v>0</v>
      </c>
      <c r="LYZ51" s="363"/>
      <c r="LZA51" s="369">
        <f t="shared" ref="LZA51" si="4417">+(LYY51*$C51)+LYY51</f>
        <v>0</v>
      </c>
      <c r="LZB51" s="363"/>
      <c r="LZC51" s="369">
        <f t="shared" ref="LZC51" si="4418">+(LZA51*$C51)+LZA51</f>
        <v>0</v>
      </c>
      <c r="LZD51" s="363"/>
      <c r="LZE51" s="369">
        <f t="shared" ref="LZE51" si="4419">+(LZC51*$C51)+LZC51</f>
        <v>0</v>
      </c>
      <c r="LZF51" s="363"/>
      <c r="LZG51" s="369">
        <f t="shared" ref="LZG51" si="4420">+(LZE51*$C51)+LZE51</f>
        <v>0</v>
      </c>
      <c r="LZH51" s="363"/>
      <c r="LZI51" s="369">
        <f t="shared" ref="LZI51" si="4421">+(LZG51*$C51)+LZG51</f>
        <v>0</v>
      </c>
      <c r="LZJ51" s="363"/>
      <c r="LZK51" s="369">
        <f t="shared" ref="LZK51" si="4422">+(LZI51*$C51)+LZI51</f>
        <v>0</v>
      </c>
      <c r="LZL51" s="363"/>
      <c r="LZM51" s="369">
        <f t="shared" ref="LZM51" si="4423">+(LZK51*$C51)+LZK51</f>
        <v>0</v>
      </c>
      <c r="LZN51" s="363"/>
      <c r="LZO51" s="369">
        <f t="shared" ref="LZO51" si="4424">+(LZM51*$C51)+LZM51</f>
        <v>0</v>
      </c>
      <c r="LZP51" s="363"/>
      <c r="LZQ51" s="369">
        <f t="shared" ref="LZQ51" si="4425">+(LZO51*$C51)+LZO51</f>
        <v>0</v>
      </c>
      <c r="LZR51" s="363"/>
      <c r="LZS51" s="369">
        <f t="shared" ref="LZS51" si="4426">+(LZQ51*$C51)+LZQ51</f>
        <v>0</v>
      </c>
      <c r="LZT51" s="363"/>
      <c r="LZU51" s="369">
        <f t="shared" ref="LZU51" si="4427">+(LZS51*$C51)+LZS51</f>
        <v>0</v>
      </c>
      <c r="LZV51" s="363"/>
      <c r="LZW51" s="369">
        <f t="shared" ref="LZW51" si="4428">+(LZU51*$C51)+LZU51</f>
        <v>0</v>
      </c>
      <c r="LZX51" s="363"/>
      <c r="LZY51" s="369">
        <f t="shared" ref="LZY51" si="4429">+(LZW51*$C51)+LZW51</f>
        <v>0</v>
      </c>
      <c r="LZZ51" s="363"/>
      <c r="MAA51" s="369">
        <f t="shared" ref="MAA51" si="4430">+(LZY51*$C51)+LZY51</f>
        <v>0</v>
      </c>
      <c r="MAB51" s="363"/>
      <c r="MAC51" s="369">
        <f t="shared" ref="MAC51" si="4431">+(MAA51*$C51)+MAA51</f>
        <v>0</v>
      </c>
      <c r="MAD51" s="363"/>
      <c r="MAE51" s="369">
        <f t="shared" ref="MAE51" si="4432">+(MAC51*$C51)+MAC51</f>
        <v>0</v>
      </c>
      <c r="MAF51" s="363"/>
      <c r="MAG51" s="369">
        <f t="shared" ref="MAG51" si="4433">+(MAE51*$C51)+MAE51</f>
        <v>0</v>
      </c>
      <c r="MAH51" s="363"/>
      <c r="MAI51" s="369">
        <f t="shared" ref="MAI51" si="4434">+(MAG51*$C51)+MAG51</f>
        <v>0</v>
      </c>
      <c r="MAJ51" s="363"/>
      <c r="MAK51" s="369">
        <f t="shared" ref="MAK51" si="4435">+(MAI51*$C51)+MAI51</f>
        <v>0</v>
      </c>
      <c r="MAL51" s="363"/>
      <c r="MAM51" s="369">
        <f t="shared" ref="MAM51" si="4436">+(MAK51*$C51)+MAK51</f>
        <v>0</v>
      </c>
      <c r="MAN51" s="363"/>
      <c r="MAO51" s="369">
        <f t="shared" ref="MAO51" si="4437">+(MAM51*$C51)+MAM51</f>
        <v>0</v>
      </c>
      <c r="MAP51" s="363"/>
      <c r="MAQ51" s="369">
        <f t="shared" ref="MAQ51" si="4438">+(MAO51*$C51)+MAO51</f>
        <v>0</v>
      </c>
      <c r="MAR51" s="363"/>
      <c r="MAS51" s="369">
        <f t="shared" ref="MAS51" si="4439">+(MAQ51*$C51)+MAQ51</f>
        <v>0</v>
      </c>
      <c r="MAT51" s="363"/>
      <c r="MAU51" s="369">
        <f t="shared" ref="MAU51" si="4440">+(MAS51*$C51)+MAS51</f>
        <v>0</v>
      </c>
      <c r="MAV51" s="363"/>
      <c r="MAW51" s="369">
        <f t="shared" ref="MAW51" si="4441">+(MAU51*$C51)+MAU51</f>
        <v>0</v>
      </c>
      <c r="MAX51" s="363"/>
      <c r="MAY51" s="369">
        <f t="shared" ref="MAY51" si="4442">+(MAW51*$C51)+MAW51</f>
        <v>0</v>
      </c>
      <c r="MAZ51" s="363"/>
      <c r="MBA51" s="369">
        <f t="shared" ref="MBA51" si="4443">+(MAY51*$C51)+MAY51</f>
        <v>0</v>
      </c>
      <c r="MBB51" s="363"/>
      <c r="MBC51" s="369">
        <f t="shared" ref="MBC51" si="4444">+(MBA51*$C51)+MBA51</f>
        <v>0</v>
      </c>
      <c r="MBD51" s="363"/>
      <c r="MBE51" s="369">
        <f t="shared" ref="MBE51" si="4445">+(MBC51*$C51)+MBC51</f>
        <v>0</v>
      </c>
      <c r="MBF51" s="363"/>
      <c r="MBG51" s="369">
        <f t="shared" ref="MBG51" si="4446">+(MBE51*$C51)+MBE51</f>
        <v>0</v>
      </c>
      <c r="MBH51" s="363"/>
      <c r="MBI51" s="369">
        <f t="shared" ref="MBI51" si="4447">+(MBG51*$C51)+MBG51</f>
        <v>0</v>
      </c>
      <c r="MBJ51" s="363"/>
      <c r="MBK51" s="369">
        <f t="shared" ref="MBK51" si="4448">+(MBI51*$C51)+MBI51</f>
        <v>0</v>
      </c>
      <c r="MBL51" s="363"/>
      <c r="MBM51" s="369">
        <f t="shared" ref="MBM51" si="4449">+(MBK51*$C51)+MBK51</f>
        <v>0</v>
      </c>
      <c r="MBN51" s="363"/>
      <c r="MBO51" s="369">
        <f t="shared" ref="MBO51" si="4450">+(MBM51*$C51)+MBM51</f>
        <v>0</v>
      </c>
      <c r="MBP51" s="363"/>
      <c r="MBQ51" s="369">
        <f t="shared" ref="MBQ51" si="4451">+(MBO51*$C51)+MBO51</f>
        <v>0</v>
      </c>
      <c r="MBR51" s="363"/>
      <c r="MBS51" s="369">
        <f t="shared" ref="MBS51" si="4452">+(MBQ51*$C51)+MBQ51</f>
        <v>0</v>
      </c>
      <c r="MBT51" s="363"/>
      <c r="MBU51" s="369">
        <f t="shared" ref="MBU51" si="4453">+(MBS51*$C51)+MBS51</f>
        <v>0</v>
      </c>
      <c r="MBV51" s="363"/>
      <c r="MBW51" s="369">
        <f t="shared" ref="MBW51" si="4454">+(MBU51*$C51)+MBU51</f>
        <v>0</v>
      </c>
      <c r="MBX51" s="363"/>
      <c r="MBY51" s="369">
        <f t="shared" ref="MBY51" si="4455">+(MBW51*$C51)+MBW51</f>
        <v>0</v>
      </c>
      <c r="MBZ51" s="363"/>
      <c r="MCA51" s="369">
        <f t="shared" ref="MCA51" si="4456">+(MBY51*$C51)+MBY51</f>
        <v>0</v>
      </c>
      <c r="MCB51" s="363"/>
      <c r="MCC51" s="369">
        <f t="shared" ref="MCC51" si="4457">+(MCA51*$C51)+MCA51</f>
        <v>0</v>
      </c>
      <c r="MCD51" s="363"/>
      <c r="MCE51" s="369">
        <f t="shared" ref="MCE51" si="4458">+(MCC51*$C51)+MCC51</f>
        <v>0</v>
      </c>
      <c r="MCF51" s="363"/>
      <c r="MCG51" s="369">
        <f t="shared" ref="MCG51" si="4459">+(MCE51*$C51)+MCE51</f>
        <v>0</v>
      </c>
      <c r="MCH51" s="363"/>
      <c r="MCI51" s="369">
        <f t="shared" ref="MCI51" si="4460">+(MCG51*$C51)+MCG51</f>
        <v>0</v>
      </c>
      <c r="MCJ51" s="363"/>
      <c r="MCK51" s="369">
        <f t="shared" ref="MCK51" si="4461">+(MCI51*$C51)+MCI51</f>
        <v>0</v>
      </c>
      <c r="MCL51" s="363"/>
      <c r="MCM51" s="369">
        <f t="shared" ref="MCM51" si="4462">+(MCK51*$C51)+MCK51</f>
        <v>0</v>
      </c>
      <c r="MCN51" s="363"/>
      <c r="MCO51" s="369">
        <f t="shared" ref="MCO51" si="4463">+(MCM51*$C51)+MCM51</f>
        <v>0</v>
      </c>
      <c r="MCP51" s="363"/>
      <c r="MCQ51" s="369">
        <f t="shared" ref="MCQ51" si="4464">+(MCO51*$C51)+MCO51</f>
        <v>0</v>
      </c>
      <c r="MCR51" s="363"/>
      <c r="MCS51" s="369">
        <f t="shared" ref="MCS51" si="4465">+(MCQ51*$C51)+MCQ51</f>
        <v>0</v>
      </c>
      <c r="MCT51" s="363"/>
      <c r="MCU51" s="369">
        <f t="shared" ref="MCU51" si="4466">+(MCS51*$C51)+MCS51</f>
        <v>0</v>
      </c>
      <c r="MCV51" s="363"/>
      <c r="MCW51" s="369">
        <f t="shared" ref="MCW51" si="4467">+(MCU51*$C51)+MCU51</f>
        <v>0</v>
      </c>
      <c r="MCX51" s="363"/>
      <c r="MCY51" s="369">
        <f t="shared" ref="MCY51" si="4468">+(MCW51*$C51)+MCW51</f>
        <v>0</v>
      </c>
      <c r="MCZ51" s="363"/>
      <c r="MDA51" s="369">
        <f t="shared" ref="MDA51" si="4469">+(MCY51*$C51)+MCY51</f>
        <v>0</v>
      </c>
      <c r="MDB51" s="363"/>
      <c r="MDC51" s="369">
        <f t="shared" ref="MDC51" si="4470">+(MDA51*$C51)+MDA51</f>
        <v>0</v>
      </c>
      <c r="MDD51" s="363"/>
      <c r="MDE51" s="369">
        <f t="shared" ref="MDE51" si="4471">+(MDC51*$C51)+MDC51</f>
        <v>0</v>
      </c>
      <c r="MDF51" s="363"/>
      <c r="MDG51" s="369">
        <f t="shared" ref="MDG51" si="4472">+(MDE51*$C51)+MDE51</f>
        <v>0</v>
      </c>
      <c r="MDH51" s="363"/>
      <c r="MDI51" s="369">
        <f t="shared" ref="MDI51" si="4473">+(MDG51*$C51)+MDG51</f>
        <v>0</v>
      </c>
      <c r="MDJ51" s="363"/>
      <c r="MDK51" s="369">
        <f t="shared" ref="MDK51" si="4474">+(MDI51*$C51)+MDI51</f>
        <v>0</v>
      </c>
      <c r="MDL51" s="363"/>
      <c r="MDM51" s="369">
        <f t="shared" ref="MDM51" si="4475">+(MDK51*$C51)+MDK51</f>
        <v>0</v>
      </c>
      <c r="MDN51" s="363"/>
      <c r="MDO51" s="369">
        <f t="shared" ref="MDO51" si="4476">+(MDM51*$C51)+MDM51</f>
        <v>0</v>
      </c>
      <c r="MDP51" s="363"/>
      <c r="MDQ51" s="369">
        <f t="shared" ref="MDQ51" si="4477">+(MDO51*$C51)+MDO51</f>
        <v>0</v>
      </c>
      <c r="MDR51" s="363"/>
      <c r="MDS51" s="369">
        <f t="shared" ref="MDS51" si="4478">+(MDQ51*$C51)+MDQ51</f>
        <v>0</v>
      </c>
      <c r="MDT51" s="363"/>
      <c r="MDU51" s="369">
        <f t="shared" ref="MDU51" si="4479">+(MDS51*$C51)+MDS51</f>
        <v>0</v>
      </c>
      <c r="MDV51" s="363"/>
      <c r="MDW51" s="369">
        <f t="shared" ref="MDW51" si="4480">+(MDU51*$C51)+MDU51</f>
        <v>0</v>
      </c>
      <c r="MDX51" s="363"/>
      <c r="MDY51" s="369">
        <f t="shared" ref="MDY51" si="4481">+(MDW51*$C51)+MDW51</f>
        <v>0</v>
      </c>
      <c r="MDZ51" s="363"/>
      <c r="MEA51" s="369">
        <f t="shared" ref="MEA51" si="4482">+(MDY51*$C51)+MDY51</f>
        <v>0</v>
      </c>
      <c r="MEB51" s="363"/>
      <c r="MEC51" s="369">
        <f t="shared" ref="MEC51" si="4483">+(MEA51*$C51)+MEA51</f>
        <v>0</v>
      </c>
      <c r="MED51" s="363"/>
      <c r="MEE51" s="369">
        <f t="shared" ref="MEE51" si="4484">+(MEC51*$C51)+MEC51</f>
        <v>0</v>
      </c>
      <c r="MEF51" s="363"/>
      <c r="MEG51" s="369">
        <f t="shared" ref="MEG51" si="4485">+(MEE51*$C51)+MEE51</f>
        <v>0</v>
      </c>
      <c r="MEH51" s="363"/>
      <c r="MEI51" s="369">
        <f t="shared" ref="MEI51" si="4486">+(MEG51*$C51)+MEG51</f>
        <v>0</v>
      </c>
      <c r="MEJ51" s="363"/>
      <c r="MEK51" s="369">
        <f t="shared" ref="MEK51" si="4487">+(MEI51*$C51)+MEI51</f>
        <v>0</v>
      </c>
      <c r="MEL51" s="363"/>
      <c r="MEM51" s="369">
        <f t="shared" ref="MEM51" si="4488">+(MEK51*$C51)+MEK51</f>
        <v>0</v>
      </c>
      <c r="MEN51" s="363"/>
      <c r="MEO51" s="369">
        <f t="shared" ref="MEO51" si="4489">+(MEM51*$C51)+MEM51</f>
        <v>0</v>
      </c>
      <c r="MEP51" s="363"/>
      <c r="MEQ51" s="369">
        <f t="shared" ref="MEQ51" si="4490">+(MEO51*$C51)+MEO51</f>
        <v>0</v>
      </c>
      <c r="MER51" s="363"/>
      <c r="MES51" s="369">
        <f t="shared" ref="MES51" si="4491">+(MEQ51*$C51)+MEQ51</f>
        <v>0</v>
      </c>
      <c r="MET51" s="363"/>
      <c r="MEU51" s="369">
        <f t="shared" ref="MEU51" si="4492">+(MES51*$C51)+MES51</f>
        <v>0</v>
      </c>
      <c r="MEV51" s="363"/>
      <c r="MEW51" s="369">
        <f t="shared" ref="MEW51" si="4493">+(MEU51*$C51)+MEU51</f>
        <v>0</v>
      </c>
      <c r="MEX51" s="363"/>
      <c r="MEY51" s="369">
        <f t="shared" ref="MEY51" si="4494">+(MEW51*$C51)+MEW51</f>
        <v>0</v>
      </c>
      <c r="MEZ51" s="363"/>
      <c r="MFA51" s="369">
        <f t="shared" ref="MFA51" si="4495">+(MEY51*$C51)+MEY51</f>
        <v>0</v>
      </c>
      <c r="MFB51" s="363"/>
      <c r="MFC51" s="369">
        <f t="shared" ref="MFC51" si="4496">+(MFA51*$C51)+MFA51</f>
        <v>0</v>
      </c>
      <c r="MFD51" s="363"/>
      <c r="MFE51" s="369">
        <f t="shared" ref="MFE51" si="4497">+(MFC51*$C51)+MFC51</f>
        <v>0</v>
      </c>
      <c r="MFF51" s="363"/>
      <c r="MFG51" s="369">
        <f t="shared" ref="MFG51" si="4498">+(MFE51*$C51)+MFE51</f>
        <v>0</v>
      </c>
      <c r="MFH51" s="363"/>
      <c r="MFI51" s="369">
        <f t="shared" ref="MFI51" si="4499">+(MFG51*$C51)+MFG51</f>
        <v>0</v>
      </c>
      <c r="MFJ51" s="363"/>
      <c r="MFK51" s="369">
        <f t="shared" ref="MFK51" si="4500">+(MFI51*$C51)+MFI51</f>
        <v>0</v>
      </c>
      <c r="MFL51" s="363"/>
      <c r="MFM51" s="369">
        <f t="shared" ref="MFM51" si="4501">+(MFK51*$C51)+MFK51</f>
        <v>0</v>
      </c>
      <c r="MFN51" s="363"/>
      <c r="MFO51" s="369">
        <f t="shared" ref="MFO51" si="4502">+(MFM51*$C51)+MFM51</f>
        <v>0</v>
      </c>
      <c r="MFP51" s="363"/>
      <c r="MFQ51" s="369">
        <f t="shared" ref="MFQ51" si="4503">+(MFO51*$C51)+MFO51</f>
        <v>0</v>
      </c>
      <c r="MFR51" s="363"/>
      <c r="MFS51" s="369">
        <f t="shared" ref="MFS51" si="4504">+(MFQ51*$C51)+MFQ51</f>
        <v>0</v>
      </c>
      <c r="MFT51" s="363"/>
      <c r="MFU51" s="369">
        <f t="shared" ref="MFU51" si="4505">+(MFS51*$C51)+MFS51</f>
        <v>0</v>
      </c>
      <c r="MFV51" s="363"/>
      <c r="MFW51" s="369">
        <f t="shared" ref="MFW51" si="4506">+(MFU51*$C51)+MFU51</f>
        <v>0</v>
      </c>
      <c r="MFX51" s="363"/>
      <c r="MFY51" s="369">
        <f t="shared" ref="MFY51" si="4507">+(MFW51*$C51)+MFW51</f>
        <v>0</v>
      </c>
      <c r="MFZ51" s="363"/>
      <c r="MGA51" s="369">
        <f t="shared" ref="MGA51" si="4508">+(MFY51*$C51)+MFY51</f>
        <v>0</v>
      </c>
      <c r="MGB51" s="363"/>
      <c r="MGC51" s="369">
        <f t="shared" ref="MGC51" si="4509">+(MGA51*$C51)+MGA51</f>
        <v>0</v>
      </c>
      <c r="MGD51" s="363"/>
      <c r="MGE51" s="369">
        <f t="shared" ref="MGE51" si="4510">+(MGC51*$C51)+MGC51</f>
        <v>0</v>
      </c>
      <c r="MGF51" s="363"/>
      <c r="MGG51" s="369">
        <f t="shared" ref="MGG51" si="4511">+(MGE51*$C51)+MGE51</f>
        <v>0</v>
      </c>
      <c r="MGH51" s="363"/>
      <c r="MGI51" s="369">
        <f t="shared" ref="MGI51" si="4512">+(MGG51*$C51)+MGG51</f>
        <v>0</v>
      </c>
      <c r="MGJ51" s="363"/>
      <c r="MGK51" s="369">
        <f t="shared" ref="MGK51" si="4513">+(MGI51*$C51)+MGI51</f>
        <v>0</v>
      </c>
      <c r="MGL51" s="363"/>
      <c r="MGM51" s="369">
        <f t="shared" ref="MGM51" si="4514">+(MGK51*$C51)+MGK51</f>
        <v>0</v>
      </c>
      <c r="MGN51" s="363"/>
      <c r="MGO51" s="369">
        <f t="shared" ref="MGO51" si="4515">+(MGM51*$C51)+MGM51</f>
        <v>0</v>
      </c>
      <c r="MGP51" s="363"/>
      <c r="MGQ51" s="369">
        <f t="shared" ref="MGQ51" si="4516">+(MGO51*$C51)+MGO51</f>
        <v>0</v>
      </c>
      <c r="MGR51" s="363"/>
      <c r="MGS51" s="369">
        <f t="shared" ref="MGS51" si="4517">+(MGQ51*$C51)+MGQ51</f>
        <v>0</v>
      </c>
      <c r="MGT51" s="363"/>
      <c r="MGU51" s="369">
        <f t="shared" ref="MGU51" si="4518">+(MGS51*$C51)+MGS51</f>
        <v>0</v>
      </c>
      <c r="MGV51" s="363"/>
      <c r="MGW51" s="369">
        <f t="shared" ref="MGW51" si="4519">+(MGU51*$C51)+MGU51</f>
        <v>0</v>
      </c>
      <c r="MGX51" s="363"/>
      <c r="MGY51" s="369">
        <f t="shared" ref="MGY51" si="4520">+(MGW51*$C51)+MGW51</f>
        <v>0</v>
      </c>
      <c r="MGZ51" s="363"/>
      <c r="MHA51" s="369">
        <f t="shared" ref="MHA51" si="4521">+(MGY51*$C51)+MGY51</f>
        <v>0</v>
      </c>
      <c r="MHB51" s="363"/>
      <c r="MHC51" s="369">
        <f t="shared" ref="MHC51" si="4522">+(MHA51*$C51)+MHA51</f>
        <v>0</v>
      </c>
      <c r="MHD51" s="363"/>
      <c r="MHE51" s="369">
        <f t="shared" ref="MHE51" si="4523">+(MHC51*$C51)+MHC51</f>
        <v>0</v>
      </c>
      <c r="MHF51" s="363"/>
      <c r="MHG51" s="369">
        <f t="shared" ref="MHG51" si="4524">+(MHE51*$C51)+MHE51</f>
        <v>0</v>
      </c>
      <c r="MHH51" s="363"/>
      <c r="MHI51" s="369">
        <f t="shared" ref="MHI51" si="4525">+(MHG51*$C51)+MHG51</f>
        <v>0</v>
      </c>
      <c r="MHJ51" s="363"/>
      <c r="MHK51" s="369">
        <f t="shared" ref="MHK51" si="4526">+(MHI51*$C51)+MHI51</f>
        <v>0</v>
      </c>
      <c r="MHL51" s="363"/>
      <c r="MHM51" s="369">
        <f t="shared" ref="MHM51" si="4527">+(MHK51*$C51)+MHK51</f>
        <v>0</v>
      </c>
      <c r="MHN51" s="363"/>
      <c r="MHO51" s="369">
        <f t="shared" ref="MHO51" si="4528">+(MHM51*$C51)+MHM51</f>
        <v>0</v>
      </c>
      <c r="MHP51" s="363"/>
      <c r="MHQ51" s="369">
        <f t="shared" ref="MHQ51" si="4529">+(MHO51*$C51)+MHO51</f>
        <v>0</v>
      </c>
      <c r="MHR51" s="363"/>
      <c r="MHS51" s="369">
        <f t="shared" ref="MHS51" si="4530">+(MHQ51*$C51)+MHQ51</f>
        <v>0</v>
      </c>
      <c r="MHT51" s="363"/>
      <c r="MHU51" s="369">
        <f t="shared" ref="MHU51" si="4531">+(MHS51*$C51)+MHS51</f>
        <v>0</v>
      </c>
      <c r="MHV51" s="363"/>
      <c r="MHW51" s="369">
        <f t="shared" ref="MHW51" si="4532">+(MHU51*$C51)+MHU51</f>
        <v>0</v>
      </c>
      <c r="MHX51" s="363"/>
      <c r="MHY51" s="369">
        <f t="shared" ref="MHY51" si="4533">+(MHW51*$C51)+MHW51</f>
        <v>0</v>
      </c>
      <c r="MHZ51" s="363"/>
      <c r="MIA51" s="369">
        <f t="shared" ref="MIA51" si="4534">+(MHY51*$C51)+MHY51</f>
        <v>0</v>
      </c>
      <c r="MIB51" s="363"/>
      <c r="MIC51" s="369">
        <f t="shared" ref="MIC51" si="4535">+(MIA51*$C51)+MIA51</f>
        <v>0</v>
      </c>
      <c r="MID51" s="363"/>
      <c r="MIE51" s="369">
        <f t="shared" ref="MIE51" si="4536">+(MIC51*$C51)+MIC51</f>
        <v>0</v>
      </c>
      <c r="MIF51" s="363"/>
      <c r="MIG51" s="369">
        <f t="shared" ref="MIG51" si="4537">+(MIE51*$C51)+MIE51</f>
        <v>0</v>
      </c>
      <c r="MIH51" s="363"/>
      <c r="MII51" s="369">
        <f t="shared" ref="MII51" si="4538">+(MIG51*$C51)+MIG51</f>
        <v>0</v>
      </c>
      <c r="MIJ51" s="363"/>
      <c r="MIK51" s="369">
        <f t="shared" ref="MIK51" si="4539">+(MII51*$C51)+MII51</f>
        <v>0</v>
      </c>
      <c r="MIL51" s="363"/>
      <c r="MIM51" s="369">
        <f t="shared" ref="MIM51" si="4540">+(MIK51*$C51)+MIK51</f>
        <v>0</v>
      </c>
      <c r="MIN51" s="363"/>
      <c r="MIO51" s="369">
        <f t="shared" ref="MIO51" si="4541">+(MIM51*$C51)+MIM51</f>
        <v>0</v>
      </c>
      <c r="MIP51" s="363"/>
      <c r="MIQ51" s="369">
        <f t="shared" ref="MIQ51" si="4542">+(MIO51*$C51)+MIO51</f>
        <v>0</v>
      </c>
      <c r="MIR51" s="363"/>
      <c r="MIS51" s="369">
        <f t="shared" ref="MIS51" si="4543">+(MIQ51*$C51)+MIQ51</f>
        <v>0</v>
      </c>
      <c r="MIT51" s="363"/>
      <c r="MIU51" s="369">
        <f t="shared" ref="MIU51" si="4544">+(MIS51*$C51)+MIS51</f>
        <v>0</v>
      </c>
      <c r="MIV51" s="363"/>
      <c r="MIW51" s="369">
        <f t="shared" ref="MIW51" si="4545">+(MIU51*$C51)+MIU51</f>
        <v>0</v>
      </c>
      <c r="MIX51" s="363"/>
      <c r="MIY51" s="369">
        <f t="shared" ref="MIY51" si="4546">+(MIW51*$C51)+MIW51</f>
        <v>0</v>
      </c>
      <c r="MIZ51" s="363"/>
      <c r="MJA51" s="369">
        <f t="shared" ref="MJA51" si="4547">+(MIY51*$C51)+MIY51</f>
        <v>0</v>
      </c>
      <c r="MJB51" s="363"/>
      <c r="MJC51" s="369">
        <f t="shared" ref="MJC51" si="4548">+(MJA51*$C51)+MJA51</f>
        <v>0</v>
      </c>
      <c r="MJD51" s="363"/>
      <c r="MJE51" s="369">
        <f t="shared" ref="MJE51" si="4549">+(MJC51*$C51)+MJC51</f>
        <v>0</v>
      </c>
      <c r="MJF51" s="363"/>
      <c r="MJG51" s="369">
        <f t="shared" ref="MJG51" si="4550">+(MJE51*$C51)+MJE51</f>
        <v>0</v>
      </c>
      <c r="MJH51" s="363"/>
      <c r="MJI51" s="369">
        <f t="shared" ref="MJI51" si="4551">+(MJG51*$C51)+MJG51</f>
        <v>0</v>
      </c>
      <c r="MJJ51" s="363"/>
      <c r="MJK51" s="369">
        <f t="shared" ref="MJK51" si="4552">+(MJI51*$C51)+MJI51</f>
        <v>0</v>
      </c>
      <c r="MJL51" s="363"/>
      <c r="MJM51" s="369">
        <f t="shared" ref="MJM51" si="4553">+(MJK51*$C51)+MJK51</f>
        <v>0</v>
      </c>
      <c r="MJN51" s="363"/>
      <c r="MJO51" s="369">
        <f t="shared" ref="MJO51" si="4554">+(MJM51*$C51)+MJM51</f>
        <v>0</v>
      </c>
      <c r="MJP51" s="363"/>
      <c r="MJQ51" s="369">
        <f t="shared" ref="MJQ51" si="4555">+(MJO51*$C51)+MJO51</f>
        <v>0</v>
      </c>
      <c r="MJR51" s="363"/>
      <c r="MJS51" s="369">
        <f t="shared" ref="MJS51" si="4556">+(MJQ51*$C51)+MJQ51</f>
        <v>0</v>
      </c>
      <c r="MJT51" s="363"/>
      <c r="MJU51" s="369">
        <f t="shared" ref="MJU51" si="4557">+(MJS51*$C51)+MJS51</f>
        <v>0</v>
      </c>
      <c r="MJV51" s="363"/>
      <c r="MJW51" s="369">
        <f t="shared" ref="MJW51" si="4558">+(MJU51*$C51)+MJU51</f>
        <v>0</v>
      </c>
      <c r="MJX51" s="363"/>
      <c r="MJY51" s="369">
        <f t="shared" ref="MJY51" si="4559">+(MJW51*$C51)+MJW51</f>
        <v>0</v>
      </c>
      <c r="MJZ51" s="363"/>
      <c r="MKA51" s="369">
        <f t="shared" ref="MKA51" si="4560">+(MJY51*$C51)+MJY51</f>
        <v>0</v>
      </c>
      <c r="MKB51" s="363"/>
      <c r="MKC51" s="369">
        <f t="shared" ref="MKC51" si="4561">+(MKA51*$C51)+MKA51</f>
        <v>0</v>
      </c>
      <c r="MKD51" s="363"/>
      <c r="MKE51" s="369">
        <f t="shared" ref="MKE51" si="4562">+(MKC51*$C51)+MKC51</f>
        <v>0</v>
      </c>
      <c r="MKF51" s="363"/>
      <c r="MKG51" s="369">
        <f t="shared" ref="MKG51" si="4563">+(MKE51*$C51)+MKE51</f>
        <v>0</v>
      </c>
      <c r="MKH51" s="363"/>
      <c r="MKI51" s="369">
        <f t="shared" ref="MKI51" si="4564">+(MKG51*$C51)+MKG51</f>
        <v>0</v>
      </c>
      <c r="MKJ51" s="363"/>
      <c r="MKK51" s="369">
        <f t="shared" ref="MKK51" si="4565">+(MKI51*$C51)+MKI51</f>
        <v>0</v>
      </c>
      <c r="MKL51" s="363"/>
      <c r="MKM51" s="369">
        <f t="shared" ref="MKM51" si="4566">+(MKK51*$C51)+MKK51</f>
        <v>0</v>
      </c>
      <c r="MKN51" s="363"/>
      <c r="MKO51" s="369">
        <f t="shared" ref="MKO51" si="4567">+(MKM51*$C51)+MKM51</f>
        <v>0</v>
      </c>
      <c r="MKP51" s="363"/>
      <c r="MKQ51" s="369">
        <f t="shared" ref="MKQ51" si="4568">+(MKO51*$C51)+MKO51</f>
        <v>0</v>
      </c>
      <c r="MKR51" s="363"/>
      <c r="MKS51" s="369">
        <f t="shared" ref="MKS51" si="4569">+(MKQ51*$C51)+MKQ51</f>
        <v>0</v>
      </c>
      <c r="MKT51" s="363"/>
      <c r="MKU51" s="369">
        <f t="shared" ref="MKU51" si="4570">+(MKS51*$C51)+MKS51</f>
        <v>0</v>
      </c>
      <c r="MKV51" s="363"/>
      <c r="MKW51" s="369">
        <f t="shared" ref="MKW51" si="4571">+(MKU51*$C51)+MKU51</f>
        <v>0</v>
      </c>
      <c r="MKX51" s="363"/>
      <c r="MKY51" s="369">
        <f t="shared" ref="MKY51" si="4572">+(MKW51*$C51)+MKW51</f>
        <v>0</v>
      </c>
      <c r="MKZ51" s="363"/>
      <c r="MLA51" s="369">
        <f t="shared" ref="MLA51" si="4573">+(MKY51*$C51)+MKY51</f>
        <v>0</v>
      </c>
      <c r="MLB51" s="363"/>
      <c r="MLC51" s="369">
        <f t="shared" ref="MLC51" si="4574">+(MLA51*$C51)+MLA51</f>
        <v>0</v>
      </c>
      <c r="MLD51" s="363"/>
      <c r="MLE51" s="369">
        <f t="shared" ref="MLE51" si="4575">+(MLC51*$C51)+MLC51</f>
        <v>0</v>
      </c>
      <c r="MLF51" s="363"/>
      <c r="MLG51" s="369">
        <f t="shared" ref="MLG51" si="4576">+(MLE51*$C51)+MLE51</f>
        <v>0</v>
      </c>
      <c r="MLH51" s="363"/>
      <c r="MLI51" s="369">
        <f t="shared" ref="MLI51" si="4577">+(MLG51*$C51)+MLG51</f>
        <v>0</v>
      </c>
      <c r="MLJ51" s="363"/>
      <c r="MLK51" s="369">
        <f t="shared" ref="MLK51" si="4578">+(MLI51*$C51)+MLI51</f>
        <v>0</v>
      </c>
      <c r="MLL51" s="363"/>
      <c r="MLM51" s="369">
        <f t="shared" ref="MLM51" si="4579">+(MLK51*$C51)+MLK51</f>
        <v>0</v>
      </c>
      <c r="MLN51" s="363"/>
      <c r="MLO51" s="369">
        <f t="shared" ref="MLO51" si="4580">+(MLM51*$C51)+MLM51</f>
        <v>0</v>
      </c>
      <c r="MLP51" s="363"/>
      <c r="MLQ51" s="369">
        <f t="shared" ref="MLQ51" si="4581">+(MLO51*$C51)+MLO51</f>
        <v>0</v>
      </c>
      <c r="MLR51" s="363"/>
      <c r="MLS51" s="369">
        <f t="shared" ref="MLS51" si="4582">+(MLQ51*$C51)+MLQ51</f>
        <v>0</v>
      </c>
      <c r="MLT51" s="363"/>
      <c r="MLU51" s="369">
        <f t="shared" ref="MLU51" si="4583">+(MLS51*$C51)+MLS51</f>
        <v>0</v>
      </c>
      <c r="MLV51" s="363"/>
      <c r="MLW51" s="369">
        <f t="shared" ref="MLW51" si="4584">+(MLU51*$C51)+MLU51</f>
        <v>0</v>
      </c>
      <c r="MLX51" s="363"/>
      <c r="MLY51" s="369">
        <f t="shared" ref="MLY51" si="4585">+(MLW51*$C51)+MLW51</f>
        <v>0</v>
      </c>
      <c r="MLZ51" s="363"/>
      <c r="MMA51" s="369">
        <f t="shared" ref="MMA51" si="4586">+(MLY51*$C51)+MLY51</f>
        <v>0</v>
      </c>
      <c r="MMB51" s="363"/>
      <c r="MMC51" s="369">
        <f t="shared" ref="MMC51" si="4587">+(MMA51*$C51)+MMA51</f>
        <v>0</v>
      </c>
      <c r="MMD51" s="363"/>
      <c r="MME51" s="369">
        <f t="shared" ref="MME51" si="4588">+(MMC51*$C51)+MMC51</f>
        <v>0</v>
      </c>
      <c r="MMF51" s="363"/>
      <c r="MMG51" s="369">
        <f t="shared" ref="MMG51" si="4589">+(MME51*$C51)+MME51</f>
        <v>0</v>
      </c>
      <c r="MMH51" s="363"/>
      <c r="MMI51" s="369">
        <f t="shared" ref="MMI51" si="4590">+(MMG51*$C51)+MMG51</f>
        <v>0</v>
      </c>
      <c r="MMJ51" s="363"/>
      <c r="MMK51" s="369">
        <f t="shared" ref="MMK51" si="4591">+(MMI51*$C51)+MMI51</f>
        <v>0</v>
      </c>
      <c r="MML51" s="363"/>
      <c r="MMM51" s="369">
        <f t="shared" ref="MMM51" si="4592">+(MMK51*$C51)+MMK51</f>
        <v>0</v>
      </c>
      <c r="MMN51" s="363"/>
      <c r="MMO51" s="369">
        <f t="shared" ref="MMO51" si="4593">+(MMM51*$C51)+MMM51</f>
        <v>0</v>
      </c>
      <c r="MMP51" s="363"/>
      <c r="MMQ51" s="369">
        <f t="shared" ref="MMQ51" si="4594">+(MMO51*$C51)+MMO51</f>
        <v>0</v>
      </c>
      <c r="MMR51" s="363"/>
      <c r="MMS51" s="369">
        <f t="shared" ref="MMS51" si="4595">+(MMQ51*$C51)+MMQ51</f>
        <v>0</v>
      </c>
      <c r="MMT51" s="363"/>
      <c r="MMU51" s="369">
        <f t="shared" ref="MMU51" si="4596">+(MMS51*$C51)+MMS51</f>
        <v>0</v>
      </c>
      <c r="MMV51" s="363"/>
      <c r="MMW51" s="369">
        <f t="shared" ref="MMW51" si="4597">+(MMU51*$C51)+MMU51</f>
        <v>0</v>
      </c>
      <c r="MMX51" s="363"/>
      <c r="MMY51" s="369">
        <f t="shared" ref="MMY51" si="4598">+(MMW51*$C51)+MMW51</f>
        <v>0</v>
      </c>
      <c r="MMZ51" s="363"/>
      <c r="MNA51" s="369">
        <f t="shared" ref="MNA51" si="4599">+(MMY51*$C51)+MMY51</f>
        <v>0</v>
      </c>
      <c r="MNB51" s="363"/>
      <c r="MNC51" s="369">
        <f t="shared" ref="MNC51" si="4600">+(MNA51*$C51)+MNA51</f>
        <v>0</v>
      </c>
      <c r="MND51" s="363"/>
      <c r="MNE51" s="369">
        <f t="shared" ref="MNE51" si="4601">+(MNC51*$C51)+MNC51</f>
        <v>0</v>
      </c>
      <c r="MNF51" s="363"/>
      <c r="MNG51" s="369">
        <f t="shared" ref="MNG51" si="4602">+(MNE51*$C51)+MNE51</f>
        <v>0</v>
      </c>
      <c r="MNH51" s="363"/>
      <c r="MNI51" s="369">
        <f t="shared" ref="MNI51" si="4603">+(MNG51*$C51)+MNG51</f>
        <v>0</v>
      </c>
      <c r="MNJ51" s="363"/>
      <c r="MNK51" s="369">
        <f t="shared" ref="MNK51" si="4604">+(MNI51*$C51)+MNI51</f>
        <v>0</v>
      </c>
      <c r="MNL51" s="363"/>
      <c r="MNM51" s="369">
        <f t="shared" ref="MNM51" si="4605">+(MNK51*$C51)+MNK51</f>
        <v>0</v>
      </c>
      <c r="MNN51" s="363"/>
      <c r="MNO51" s="369">
        <f t="shared" ref="MNO51" si="4606">+(MNM51*$C51)+MNM51</f>
        <v>0</v>
      </c>
      <c r="MNP51" s="363"/>
      <c r="MNQ51" s="369">
        <f t="shared" ref="MNQ51" si="4607">+(MNO51*$C51)+MNO51</f>
        <v>0</v>
      </c>
      <c r="MNR51" s="363"/>
      <c r="MNS51" s="369">
        <f t="shared" ref="MNS51" si="4608">+(MNQ51*$C51)+MNQ51</f>
        <v>0</v>
      </c>
      <c r="MNT51" s="363"/>
      <c r="MNU51" s="369">
        <f t="shared" ref="MNU51" si="4609">+(MNS51*$C51)+MNS51</f>
        <v>0</v>
      </c>
      <c r="MNV51" s="363"/>
      <c r="MNW51" s="369">
        <f t="shared" ref="MNW51" si="4610">+(MNU51*$C51)+MNU51</f>
        <v>0</v>
      </c>
      <c r="MNX51" s="363"/>
      <c r="MNY51" s="369">
        <f t="shared" ref="MNY51" si="4611">+(MNW51*$C51)+MNW51</f>
        <v>0</v>
      </c>
      <c r="MNZ51" s="363"/>
      <c r="MOA51" s="369">
        <f t="shared" ref="MOA51" si="4612">+(MNY51*$C51)+MNY51</f>
        <v>0</v>
      </c>
      <c r="MOB51" s="363"/>
      <c r="MOC51" s="369">
        <f t="shared" ref="MOC51" si="4613">+(MOA51*$C51)+MOA51</f>
        <v>0</v>
      </c>
      <c r="MOD51" s="363"/>
      <c r="MOE51" s="369">
        <f t="shared" ref="MOE51" si="4614">+(MOC51*$C51)+MOC51</f>
        <v>0</v>
      </c>
      <c r="MOF51" s="363"/>
      <c r="MOG51" s="369">
        <f t="shared" ref="MOG51" si="4615">+(MOE51*$C51)+MOE51</f>
        <v>0</v>
      </c>
      <c r="MOH51" s="363"/>
      <c r="MOI51" s="369">
        <f t="shared" ref="MOI51" si="4616">+(MOG51*$C51)+MOG51</f>
        <v>0</v>
      </c>
      <c r="MOJ51" s="363"/>
      <c r="MOK51" s="369">
        <f t="shared" ref="MOK51" si="4617">+(MOI51*$C51)+MOI51</f>
        <v>0</v>
      </c>
      <c r="MOL51" s="363"/>
      <c r="MOM51" s="369">
        <f t="shared" ref="MOM51" si="4618">+(MOK51*$C51)+MOK51</f>
        <v>0</v>
      </c>
      <c r="MON51" s="363"/>
      <c r="MOO51" s="369">
        <f t="shared" ref="MOO51" si="4619">+(MOM51*$C51)+MOM51</f>
        <v>0</v>
      </c>
      <c r="MOP51" s="363"/>
      <c r="MOQ51" s="369">
        <f t="shared" ref="MOQ51" si="4620">+(MOO51*$C51)+MOO51</f>
        <v>0</v>
      </c>
      <c r="MOR51" s="363"/>
      <c r="MOS51" s="369">
        <f t="shared" ref="MOS51" si="4621">+(MOQ51*$C51)+MOQ51</f>
        <v>0</v>
      </c>
      <c r="MOT51" s="363"/>
      <c r="MOU51" s="369">
        <f t="shared" ref="MOU51" si="4622">+(MOS51*$C51)+MOS51</f>
        <v>0</v>
      </c>
      <c r="MOV51" s="363"/>
      <c r="MOW51" s="369">
        <f t="shared" ref="MOW51" si="4623">+(MOU51*$C51)+MOU51</f>
        <v>0</v>
      </c>
      <c r="MOX51" s="363"/>
      <c r="MOY51" s="369">
        <f t="shared" ref="MOY51" si="4624">+(MOW51*$C51)+MOW51</f>
        <v>0</v>
      </c>
      <c r="MOZ51" s="363"/>
      <c r="MPA51" s="369">
        <f t="shared" ref="MPA51" si="4625">+(MOY51*$C51)+MOY51</f>
        <v>0</v>
      </c>
      <c r="MPB51" s="363"/>
      <c r="MPC51" s="369">
        <f t="shared" ref="MPC51" si="4626">+(MPA51*$C51)+MPA51</f>
        <v>0</v>
      </c>
      <c r="MPD51" s="363"/>
      <c r="MPE51" s="369">
        <f t="shared" ref="MPE51" si="4627">+(MPC51*$C51)+MPC51</f>
        <v>0</v>
      </c>
      <c r="MPF51" s="363"/>
      <c r="MPG51" s="369">
        <f t="shared" ref="MPG51" si="4628">+(MPE51*$C51)+MPE51</f>
        <v>0</v>
      </c>
      <c r="MPH51" s="363"/>
      <c r="MPI51" s="369">
        <f t="shared" ref="MPI51" si="4629">+(MPG51*$C51)+MPG51</f>
        <v>0</v>
      </c>
      <c r="MPJ51" s="363"/>
      <c r="MPK51" s="369">
        <f t="shared" ref="MPK51" si="4630">+(MPI51*$C51)+MPI51</f>
        <v>0</v>
      </c>
      <c r="MPL51" s="363"/>
      <c r="MPM51" s="369">
        <f t="shared" ref="MPM51" si="4631">+(MPK51*$C51)+MPK51</f>
        <v>0</v>
      </c>
      <c r="MPN51" s="363"/>
      <c r="MPO51" s="369">
        <f t="shared" ref="MPO51" si="4632">+(MPM51*$C51)+MPM51</f>
        <v>0</v>
      </c>
      <c r="MPP51" s="363"/>
      <c r="MPQ51" s="369">
        <f t="shared" ref="MPQ51" si="4633">+(MPO51*$C51)+MPO51</f>
        <v>0</v>
      </c>
      <c r="MPR51" s="363"/>
      <c r="MPS51" s="369">
        <f t="shared" ref="MPS51" si="4634">+(MPQ51*$C51)+MPQ51</f>
        <v>0</v>
      </c>
      <c r="MPT51" s="363"/>
      <c r="MPU51" s="369">
        <f t="shared" ref="MPU51" si="4635">+(MPS51*$C51)+MPS51</f>
        <v>0</v>
      </c>
      <c r="MPV51" s="363"/>
      <c r="MPW51" s="369">
        <f t="shared" ref="MPW51" si="4636">+(MPU51*$C51)+MPU51</f>
        <v>0</v>
      </c>
      <c r="MPX51" s="363"/>
      <c r="MPY51" s="369">
        <f t="shared" ref="MPY51" si="4637">+(MPW51*$C51)+MPW51</f>
        <v>0</v>
      </c>
      <c r="MPZ51" s="363"/>
      <c r="MQA51" s="369">
        <f t="shared" ref="MQA51" si="4638">+(MPY51*$C51)+MPY51</f>
        <v>0</v>
      </c>
      <c r="MQB51" s="363"/>
      <c r="MQC51" s="369">
        <f t="shared" ref="MQC51" si="4639">+(MQA51*$C51)+MQA51</f>
        <v>0</v>
      </c>
      <c r="MQD51" s="363"/>
      <c r="MQE51" s="369">
        <f t="shared" ref="MQE51" si="4640">+(MQC51*$C51)+MQC51</f>
        <v>0</v>
      </c>
      <c r="MQF51" s="363"/>
      <c r="MQG51" s="369">
        <f t="shared" ref="MQG51" si="4641">+(MQE51*$C51)+MQE51</f>
        <v>0</v>
      </c>
      <c r="MQH51" s="363"/>
      <c r="MQI51" s="369">
        <f t="shared" ref="MQI51" si="4642">+(MQG51*$C51)+MQG51</f>
        <v>0</v>
      </c>
      <c r="MQJ51" s="363"/>
      <c r="MQK51" s="369">
        <f t="shared" ref="MQK51" si="4643">+(MQI51*$C51)+MQI51</f>
        <v>0</v>
      </c>
      <c r="MQL51" s="363"/>
      <c r="MQM51" s="369">
        <f t="shared" ref="MQM51" si="4644">+(MQK51*$C51)+MQK51</f>
        <v>0</v>
      </c>
      <c r="MQN51" s="363"/>
      <c r="MQO51" s="369">
        <f t="shared" ref="MQO51" si="4645">+(MQM51*$C51)+MQM51</f>
        <v>0</v>
      </c>
      <c r="MQP51" s="363"/>
      <c r="MQQ51" s="369">
        <f t="shared" ref="MQQ51" si="4646">+(MQO51*$C51)+MQO51</f>
        <v>0</v>
      </c>
      <c r="MQR51" s="363"/>
      <c r="MQS51" s="369">
        <f t="shared" ref="MQS51" si="4647">+(MQQ51*$C51)+MQQ51</f>
        <v>0</v>
      </c>
      <c r="MQT51" s="363"/>
      <c r="MQU51" s="369">
        <f t="shared" ref="MQU51" si="4648">+(MQS51*$C51)+MQS51</f>
        <v>0</v>
      </c>
      <c r="MQV51" s="363"/>
      <c r="MQW51" s="369">
        <f t="shared" ref="MQW51" si="4649">+(MQU51*$C51)+MQU51</f>
        <v>0</v>
      </c>
      <c r="MQX51" s="363"/>
      <c r="MQY51" s="369">
        <f t="shared" ref="MQY51" si="4650">+(MQW51*$C51)+MQW51</f>
        <v>0</v>
      </c>
      <c r="MQZ51" s="363"/>
      <c r="MRA51" s="369">
        <f t="shared" ref="MRA51" si="4651">+(MQY51*$C51)+MQY51</f>
        <v>0</v>
      </c>
      <c r="MRB51" s="363"/>
      <c r="MRC51" s="369">
        <f t="shared" ref="MRC51" si="4652">+(MRA51*$C51)+MRA51</f>
        <v>0</v>
      </c>
      <c r="MRD51" s="363"/>
      <c r="MRE51" s="369">
        <f t="shared" ref="MRE51" si="4653">+(MRC51*$C51)+MRC51</f>
        <v>0</v>
      </c>
      <c r="MRF51" s="363"/>
      <c r="MRG51" s="369">
        <f t="shared" ref="MRG51" si="4654">+(MRE51*$C51)+MRE51</f>
        <v>0</v>
      </c>
      <c r="MRH51" s="363"/>
      <c r="MRI51" s="369">
        <f t="shared" ref="MRI51" si="4655">+(MRG51*$C51)+MRG51</f>
        <v>0</v>
      </c>
      <c r="MRJ51" s="363"/>
      <c r="MRK51" s="369">
        <f t="shared" ref="MRK51" si="4656">+(MRI51*$C51)+MRI51</f>
        <v>0</v>
      </c>
      <c r="MRL51" s="363"/>
      <c r="MRM51" s="369">
        <f t="shared" ref="MRM51" si="4657">+(MRK51*$C51)+MRK51</f>
        <v>0</v>
      </c>
      <c r="MRN51" s="363"/>
      <c r="MRO51" s="369">
        <f t="shared" ref="MRO51" si="4658">+(MRM51*$C51)+MRM51</f>
        <v>0</v>
      </c>
      <c r="MRP51" s="363"/>
      <c r="MRQ51" s="369">
        <f t="shared" ref="MRQ51" si="4659">+(MRO51*$C51)+MRO51</f>
        <v>0</v>
      </c>
      <c r="MRR51" s="363"/>
      <c r="MRS51" s="369">
        <f t="shared" ref="MRS51" si="4660">+(MRQ51*$C51)+MRQ51</f>
        <v>0</v>
      </c>
      <c r="MRT51" s="363"/>
      <c r="MRU51" s="369">
        <f t="shared" ref="MRU51" si="4661">+(MRS51*$C51)+MRS51</f>
        <v>0</v>
      </c>
      <c r="MRV51" s="363"/>
      <c r="MRW51" s="369">
        <f t="shared" ref="MRW51" si="4662">+(MRU51*$C51)+MRU51</f>
        <v>0</v>
      </c>
      <c r="MRX51" s="363"/>
      <c r="MRY51" s="369">
        <f t="shared" ref="MRY51" si="4663">+(MRW51*$C51)+MRW51</f>
        <v>0</v>
      </c>
      <c r="MRZ51" s="363"/>
      <c r="MSA51" s="369">
        <f t="shared" ref="MSA51" si="4664">+(MRY51*$C51)+MRY51</f>
        <v>0</v>
      </c>
      <c r="MSB51" s="363"/>
      <c r="MSC51" s="369">
        <f t="shared" ref="MSC51" si="4665">+(MSA51*$C51)+MSA51</f>
        <v>0</v>
      </c>
      <c r="MSD51" s="363"/>
      <c r="MSE51" s="369">
        <f t="shared" ref="MSE51" si="4666">+(MSC51*$C51)+MSC51</f>
        <v>0</v>
      </c>
      <c r="MSF51" s="363"/>
      <c r="MSG51" s="369">
        <f t="shared" ref="MSG51" si="4667">+(MSE51*$C51)+MSE51</f>
        <v>0</v>
      </c>
      <c r="MSH51" s="363"/>
      <c r="MSI51" s="369">
        <f t="shared" ref="MSI51" si="4668">+(MSG51*$C51)+MSG51</f>
        <v>0</v>
      </c>
      <c r="MSJ51" s="363"/>
      <c r="MSK51" s="369">
        <f t="shared" ref="MSK51" si="4669">+(MSI51*$C51)+MSI51</f>
        <v>0</v>
      </c>
      <c r="MSL51" s="363"/>
      <c r="MSM51" s="369">
        <f t="shared" ref="MSM51" si="4670">+(MSK51*$C51)+MSK51</f>
        <v>0</v>
      </c>
      <c r="MSN51" s="363"/>
      <c r="MSO51" s="369">
        <f t="shared" ref="MSO51" si="4671">+(MSM51*$C51)+MSM51</f>
        <v>0</v>
      </c>
      <c r="MSP51" s="363"/>
      <c r="MSQ51" s="369">
        <f t="shared" ref="MSQ51" si="4672">+(MSO51*$C51)+MSO51</f>
        <v>0</v>
      </c>
      <c r="MSR51" s="363"/>
      <c r="MSS51" s="369">
        <f t="shared" ref="MSS51" si="4673">+(MSQ51*$C51)+MSQ51</f>
        <v>0</v>
      </c>
      <c r="MST51" s="363"/>
      <c r="MSU51" s="369">
        <f t="shared" ref="MSU51" si="4674">+(MSS51*$C51)+MSS51</f>
        <v>0</v>
      </c>
      <c r="MSV51" s="363"/>
      <c r="MSW51" s="369">
        <f t="shared" ref="MSW51" si="4675">+(MSU51*$C51)+MSU51</f>
        <v>0</v>
      </c>
      <c r="MSX51" s="363"/>
      <c r="MSY51" s="369">
        <f t="shared" ref="MSY51" si="4676">+(MSW51*$C51)+MSW51</f>
        <v>0</v>
      </c>
      <c r="MSZ51" s="363"/>
      <c r="MTA51" s="369">
        <f t="shared" ref="MTA51" si="4677">+(MSY51*$C51)+MSY51</f>
        <v>0</v>
      </c>
      <c r="MTB51" s="363"/>
      <c r="MTC51" s="369">
        <f t="shared" ref="MTC51" si="4678">+(MTA51*$C51)+MTA51</f>
        <v>0</v>
      </c>
      <c r="MTD51" s="363"/>
      <c r="MTE51" s="369">
        <f t="shared" ref="MTE51" si="4679">+(MTC51*$C51)+MTC51</f>
        <v>0</v>
      </c>
      <c r="MTF51" s="363"/>
      <c r="MTG51" s="369">
        <f t="shared" ref="MTG51" si="4680">+(MTE51*$C51)+MTE51</f>
        <v>0</v>
      </c>
      <c r="MTH51" s="363"/>
      <c r="MTI51" s="369">
        <f t="shared" ref="MTI51" si="4681">+(MTG51*$C51)+MTG51</f>
        <v>0</v>
      </c>
      <c r="MTJ51" s="363"/>
      <c r="MTK51" s="369">
        <f t="shared" ref="MTK51" si="4682">+(MTI51*$C51)+MTI51</f>
        <v>0</v>
      </c>
      <c r="MTL51" s="363"/>
      <c r="MTM51" s="369">
        <f t="shared" ref="MTM51" si="4683">+(MTK51*$C51)+MTK51</f>
        <v>0</v>
      </c>
      <c r="MTN51" s="363"/>
      <c r="MTO51" s="369">
        <f t="shared" ref="MTO51" si="4684">+(MTM51*$C51)+MTM51</f>
        <v>0</v>
      </c>
      <c r="MTP51" s="363"/>
      <c r="MTQ51" s="369">
        <f t="shared" ref="MTQ51" si="4685">+(MTO51*$C51)+MTO51</f>
        <v>0</v>
      </c>
      <c r="MTR51" s="363"/>
      <c r="MTS51" s="369">
        <f t="shared" ref="MTS51" si="4686">+(MTQ51*$C51)+MTQ51</f>
        <v>0</v>
      </c>
      <c r="MTT51" s="363"/>
      <c r="MTU51" s="369">
        <f t="shared" ref="MTU51" si="4687">+(MTS51*$C51)+MTS51</f>
        <v>0</v>
      </c>
      <c r="MTV51" s="363"/>
      <c r="MTW51" s="369">
        <f t="shared" ref="MTW51" si="4688">+(MTU51*$C51)+MTU51</f>
        <v>0</v>
      </c>
      <c r="MTX51" s="363"/>
      <c r="MTY51" s="369">
        <f t="shared" ref="MTY51" si="4689">+(MTW51*$C51)+MTW51</f>
        <v>0</v>
      </c>
      <c r="MTZ51" s="363"/>
      <c r="MUA51" s="369">
        <f t="shared" ref="MUA51" si="4690">+(MTY51*$C51)+MTY51</f>
        <v>0</v>
      </c>
      <c r="MUB51" s="363"/>
      <c r="MUC51" s="369">
        <f t="shared" ref="MUC51" si="4691">+(MUA51*$C51)+MUA51</f>
        <v>0</v>
      </c>
      <c r="MUD51" s="363"/>
      <c r="MUE51" s="369">
        <f t="shared" ref="MUE51" si="4692">+(MUC51*$C51)+MUC51</f>
        <v>0</v>
      </c>
      <c r="MUF51" s="363"/>
      <c r="MUG51" s="369">
        <f t="shared" ref="MUG51" si="4693">+(MUE51*$C51)+MUE51</f>
        <v>0</v>
      </c>
      <c r="MUH51" s="363"/>
      <c r="MUI51" s="369">
        <f t="shared" ref="MUI51" si="4694">+(MUG51*$C51)+MUG51</f>
        <v>0</v>
      </c>
      <c r="MUJ51" s="363"/>
      <c r="MUK51" s="369">
        <f t="shared" ref="MUK51" si="4695">+(MUI51*$C51)+MUI51</f>
        <v>0</v>
      </c>
      <c r="MUL51" s="363"/>
      <c r="MUM51" s="369">
        <f t="shared" ref="MUM51" si="4696">+(MUK51*$C51)+MUK51</f>
        <v>0</v>
      </c>
      <c r="MUN51" s="363"/>
      <c r="MUO51" s="369">
        <f t="shared" ref="MUO51" si="4697">+(MUM51*$C51)+MUM51</f>
        <v>0</v>
      </c>
      <c r="MUP51" s="363"/>
      <c r="MUQ51" s="369">
        <f t="shared" ref="MUQ51" si="4698">+(MUO51*$C51)+MUO51</f>
        <v>0</v>
      </c>
      <c r="MUR51" s="363"/>
      <c r="MUS51" s="369">
        <f t="shared" ref="MUS51" si="4699">+(MUQ51*$C51)+MUQ51</f>
        <v>0</v>
      </c>
      <c r="MUT51" s="363"/>
      <c r="MUU51" s="369">
        <f t="shared" ref="MUU51" si="4700">+(MUS51*$C51)+MUS51</f>
        <v>0</v>
      </c>
      <c r="MUV51" s="363"/>
      <c r="MUW51" s="369">
        <f t="shared" ref="MUW51" si="4701">+(MUU51*$C51)+MUU51</f>
        <v>0</v>
      </c>
      <c r="MUX51" s="363"/>
      <c r="MUY51" s="369">
        <f t="shared" ref="MUY51" si="4702">+(MUW51*$C51)+MUW51</f>
        <v>0</v>
      </c>
      <c r="MUZ51" s="363"/>
      <c r="MVA51" s="369">
        <f t="shared" ref="MVA51" si="4703">+(MUY51*$C51)+MUY51</f>
        <v>0</v>
      </c>
      <c r="MVB51" s="363"/>
      <c r="MVC51" s="369">
        <f t="shared" ref="MVC51" si="4704">+(MVA51*$C51)+MVA51</f>
        <v>0</v>
      </c>
      <c r="MVD51" s="363"/>
      <c r="MVE51" s="369">
        <f t="shared" ref="MVE51" si="4705">+(MVC51*$C51)+MVC51</f>
        <v>0</v>
      </c>
      <c r="MVF51" s="363"/>
      <c r="MVG51" s="369">
        <f t="shared" ref="MVG51" si="4706">+(MVE51*$C51)+MVE51</f>
        <v>0</v>
      </c>
      <c r="MVH51" s="363"/>
      <c r="MVI51" s="369">
        <f t="shared" ref="MVI51" si="4707">+(MVG51*$C51)+MVG51</f>
        <v>0</v>
      </c>
      <c r="MVJ51" s="363"/>
      <c r="MVK51" s="369">
        <f t="shared" ref="MVK51" si="4708">+(MVI51*$C51)+MVI51</f>
        <v>0</v>
      </c>
      <c r="MVL51" s="363"/>
      <c r="MVM51" s="369">
        <f t="shared" ref="MVM51" si="4709">+(MVK51*$C51)+MVK51</f>
        <v>0</v>
      </c>
      <c r="MVN51" s="363"/>
      <c r="MVO51" s="369">
        <f t="shared" ref="MVO51" si="4710">+(MVM51*$C51)+MVM51</f>
        <v>0</v>
      </c>
      <c r="MVP51" s="363"/>
      <c r="MVQ51" s="369">
        <f t="shared" ref="MVQ51" si="4711">+(MVO51*$C51)+MVO51</f>
        <v>0</v>
      </c>
      <c r="MVR51" s="363"/>
      <c r="MVS51" s="369">
        <f t="shared" ref="MVS51" si="4712">+(MVQ51*$C51)+MVQ51</f>
        <v>0</v>
      </c>
      <c r="MVT51" s="363"/>
      <c r="MVU51" s="369">
        <f t="shared" ref="MVU51" si="4713">+(MVS51*$C51)+MVS51</f>
        <v>0</v>
      </c>
      <c r="MVV51" s="363"/>
      <c r="MVW51" s="369">
        <f t="shared" ref="MVW51" si="4714">+(MVU51*$C51)+MVU51</f>
        <v>0</v>
      </c>
      <c r="MVX51" s="363"/>
      <c r="MVY51" s="369">
        <f t="shared" ref="MVY51" si="4715">+(MVW51*$C51)+MVW51</f>
        <v>0</v>
      </c>
      <c r="MVZ51" s="363"/>
      <c r="MWA51" s="369">
        <f t="shared" ref="MWA51" si="4716">+(MVY51*$C51)+MVY51</f>
        <v>0</v>
      </c>
      <c r="MWB51" s="363"/>
      <c r="MWC51" s="369">
        <f t="shared" ref="MWC51" si="4717">+(MWA51*$C51)+MWA51</f>
        <v>0</v>
      </c>
      <c r="MWD51" s="363"/>
      <c r="MWE51" s="369">
        <f t="shared" ref="MWE51" si="4718">+(MWC51*$C51)+MWC51</f>
        <v>0</v>
      </c>
      <c r="MWF51" s="363"/>
      <c r="MWG51" s="369">
        <f t="shared" ref="MWG51" si="4719">+(MWE51*$C51)+MWE51</f>
        <v>0</v>
      </c>
      <c r="MWH51" s="363"/>
      <c r="MWI51" s="369">
        <f t="shared" ref="MWI51" si="4720">+(MWG51*$C51)+MWG51</f>
        <v>0</v>
      </c>
      <c r="MWJ51" s="363"/>
      <c r="MWK51" s="369">
        <f t="shared" ref="MWK51" si="4721">+(MWI51*$C51)+MWI51</f>
        <v>0</v>
      </c>
      <c r="MWL51" s="363"/>
      <c r="MWM51" s="369">
        <f t="shared" ref="MWM51" si="4722">+(MWK51*$C51)+MWK51</f>
        <v>0</v>
      </c>
      <c r="MWN51" s="363"/>
      <c r="MWO51" s="369">
        <f t="shared" ref="MWO51" si="4723">+(MWM51*$C51)+MWM51</f>
        <v>0</v>
      </c>
      <c r="MWP51" s="363"/>
      <c r="MWQ51" s="369">
        <f t="shared" ref="MWQ51" si="4724">+(MWO51*$C51)+MWO51</f>
        <v>0</v>
      </c>
      <c r="MWR51" s="363"/>
      <c r="MWS51" s="369">
        <f t="shared" ref="MWS51" si="4725">+(MWQ51*$C51)+MWQ51</f>
        <v>0</v>
      </c>
      <c r="MWT51" s="363"/>
      <c r="MWU51" s="369">
        <f t="shared" ref="MWU51" si="4726">+(MWS51*$C51)+MWS51</f>
        <v>0</v>
      </c>
      <c r="MWV51" s="363"/>
      <c r="MWW51" s="369">
        <f t="shared" ref="MWW51" si="4727">+(MWU51*$C51)+MWU51</f>
        <v>0</v>
      </c>
      <c r="MWX51" s="363"/>
      <c r="MWY51" s="369">
        <f t="shared" ref="MWY51" si="4728">+(MWW51*$C51)+MWW51</f>
        <v>0</v>
      </c>
      <c r="MWZ51" s="363"/>
      <c r="MXA51" s="369">
        <f t="shared" ref="MXA51" si="4729">+(MWY51*$C51)+MWY51</f>
        <v>0</v>
      </c>
      <c r="MXB51" s="363"/>
      <c r="MXC51" s="369">
        <f t="shared" ref="MXC51" si="4730">+(MXA51*$C51)+MXA51</f>
        <v>0</v>
      </c>
      <c r="MXD51" s="363"/>
      <c r="MXE51" s="369">
        <f t="shared" ref="MXE51" si="4731">+(MXC51*$C51)+MXC51</f>
        <v>0</v>
      </c>
      <c r="MXF51" s="363"/>
      <c r="MXG51" s="369">
        <f t="shared" ref="MXG51" si="4732">+(MXE51*$C51)+MXE51</f>
        <v>0</v>
      </c>
      <c r="MXH51" s="363"/>
      <c r="MXI51" s="369">
        <f t="shared" ref="MXI51" si="4733">+(MXG51*$C51)+MXG51</f>
        <v>0</v>
      </c>
      <c r="MXJ51" s="363"/>
      <c r="MXK51" s="369">
        <f t="shared" ref="MXK51" si="4734">+(MXI51*$C51)+MXI51</f>
        <v>0</v>
      </c>
      <c r="MXL51" s="363"/>
      <c r="MXM51" s="369">
        <f t="shared" ref="MXM51" si="4735">+(MXK51*$C51)+MXK51</f>
        <v>0</v>
      </c>
      <c r="MXN51" s="363"/>
      <c r="MXO51" s="369">
        <f t="shared" ref="MXO51" si="4736">+(MXM51*$C51)+MXM51</f>
        <v>0</v>
      </c>
      <c r="MXP51" s="363"/>
      <c r="MXQ51" s="369">
        <f t="shared" ref="MXQ51" si="4737">+(MXO51*$C51)+MXO51</f>
        <v>0</v>
      </c>
      <c r="MXR51" s="363"/>
      <c r="MXS51" s="369">
        <f t="shared" ref="MXS51" si="4738">+(MXQ51*$C51)+MXQ51</f>
        <v>0</v>
      </c>
      <c r="MXT51" s="363"/>
      <c r="MXU51" s="369">
        <f t="shared" ref="MXU51" si="4739">+(MXS51*$C51)+MXS51</f>
        <v>0</v>
      </c>
      <c r="MXV51" s="363"/>
      <c r="MXW51" s="369">
        <f t="shared" ref="MXW51" si="4740">+(MXU51*$C51)+MXU51</f>
        <v>0</v>
      </c>
      <c r="MXX51" s="363"/>
      <c r="MXY51" s="369">
        <f t="shared" ref="MXY51" si="4741">+(MXW51*$C51)+MXW51</f>
        <v>0</v>
      </c>
      <c r="MXZ51" s="363"/>
      <c r="MYA51" s="369">
        <f t="shared" ref="MYA51" si="4742">+(MXY51*$C51)+MXY51</f>
        <v>0</v>
      </c>
      <c r="MYB51" s="363"/>
      <c r="MYC51" s="369">
        <f t="shared" ref="MYC51" si="4743">+(MYA51*$C51)+MYA51</f>
        <v>0</v>
      </c>
      <c r="MYD51" s="363"/>
      <c r="MYE51" s="369">
        <f t="shared" ref="MYE51" si="4744">+(MYC51*$C51)+MYC51</f>
        <v>0</v>
      </c>
      <c r="MYF51" s="363"/>
      <c r="MYG51" s="369">
        <f t="shared" ref="MYG51" si="4745">+(MYE51*$C51)+MYE51</f>
        <v>0</v>
      </c>
      <c r="MYH51" s="363"/>
      <c r="MYI51" s="369">
        <f t="shared" ref="MYI51" si="4746">+(MYG51*$C51)+MYG51</f>
        <v>0</v>
      </c>
      <c r="MYJ51" s="363"/>
      <c r="MYK51" s="369">
        <f t="shared" ref="MYK51" si="4747">+(MYI51*$C51)+MYI51</f>
        <v>0</v>
      </c>
      <c r="MYL51" s="363"/>
      <c r="MYM51" s="369">
        <f t="shared" ref="MYM51" si="4748">+(MYK51*$C51)+MYK51</f>
        <v>0</v>
      </c>
      <c r="MYN51" s="363"/>
      <c r="MYO51" s="369">
        <f t="shared" ref="MYO51" si="4749">+(MYM51*$C51)+MYM51</f>
        <v>0</v>
      </c>
      <c r="MYP51" s="363"/>
      <c r="MYQ51" s="369">
        <f t="shared" ref="MYQ51" si="4750">+(MYO51*$C51)+MYO51</f>
        <v>0</v>
      </c>
      <c r="MYR51" s="363"/>
      <c r="MYS51" s="369">
        <f t="shared" ref="MYS51" si="4751">+(MYQ51*$C51)+MYQ51</f>
        <v>0</v>
      </c>
      <c r="MYT51" s="363"/>
      <c r="MYU51" s="369">
        <f t="shared" ref="MYU51" si="4752">+(MYS51*$C51)+MYS51</f>
        <v>0</v>
      </c>
      <c r="MYV51" s="363"/>
      <c r="MYW51" s="369">
        <f t="shared" ref="MYW51" si="4753">+(MYU51*$C51)+MYU51</f>
        <v>0</v>
      </c>
      <c r="MYX51" s="363"/>
      <c r="MYY51" s="369">
        <f t="shared" ref="MYY51" si="4754">+(MYW51*$C51)+MYW51</f>
        <v>0</v>
      </c>
      <c r="MYZ51" s="363"/>
      <c r="MZA51" s="369">
        <f t="shared" ref="MZA51" si="4755">+(MYY51*$C51)+MYY51</f>
        <v>0</v>
      </c>
      <c r="MZB51" s="363"/>
      <c r="MZC51" s="369">
        <f t="shared" ref="MZC51" si="4756">+(MZA51*$C51)+MZA51</f>
        <v>0</v>
      </c>
      <c r="MZD51" s="363"/>
      <c r="MZE51" s="369">
        <f t="shared" ref="MZE51" si="4757">+(MZC51*$C51)+MZC51</f>
        <v>0</v>
      </c>
      <c r="MZF51" s="363"/>
      <c r="MZG51" s="369">
        <f t="shared" ref="MZG51" si="4758">+(MZE51*$C51)+MZE51</f>
        <v>0</v>
      </c>
      <c r="MZH51" s="363"/>
      <c r="MZI51" s="369">
        <f t="shared" ref="MZI51" si="4759">+(MZG51*$C51)+MZG51</f>
        <v>0</v>
      </c>
      <c r="MZJ51" s="363"/>
      <c r="MZK51" s="369">
        <f t="shared" ref="MZK51" si="4760">+(MZI51*$C51)+MZI51</f>
        <v>0</v>
      </c>
      <c r="MZL51" s="363"/>
      <c r="MZM51" s="369">
        <f t="shared" ref="MZM51" si="4761">+(MZK51*$C51)+MZK51</f>
        <v>0</v>
      </c>
      <c r="MZN51" s="363"/>
      <c r="MZO51" s="369">
        <f t="shared" ref="MZO51" si="4762">+(MZM51*$C51)+MZM51</f>
        <v>0</v>
      </c>
      <c r="MZP51" s="363"/>
      <c r="MZQ51" s="369">
        <f t="shared" ref="MZQ51" si="4763">+(MZO51*$C51)+MZO51</f>
        <v>0</v>
      </c>
      <c r="MZR51" s="363"/>
      <c r="MZS51" s="369">
        <f t="shared" ref="MZS51" si="4764">+(MZQ51*$C51)+MZQ51</f>
        <v>0</v>
      </c>
      <c r="MZT51" s="363"/>
      <c r="MZU51" s="369">
        <f t="shared" ref="MZU51" si="4765">+(MZS51*$C51)+MZS51</f>
        <v>0</v>
      </c>
      <c r="MZV51" s="363"/>
      <c r="MZW51" s="369">
        <f t="shared" ref="MZW51" si="4766">+(MZU51*$C51)+MZU51</f>
        <v>0</v>
      </c>
      <c r="MZX51" s="363"/>
      <c r="MZY51" s="369">
        <f t="shared" ref="MZY51" si="4767">+(MZW51*$C51)+MZW51</f>
        <v>0</v>
      </c>
      <c r="MZZ51" s="363"/>
      <c r="NAA51" s="369">
        <f t="shared" ref="NAA51" si="4768">+(MZY51*$C51)+MZY51</f>
        <v>0</v>
      </c>
      <c r="NAB51" s="363"/>
      <c r="NAC51" s="369">
        <f t="shared" ref="NAC51" si="4769">+(NAA51*$C51)+NAA51</f>
        <v>0</v>
      </c>
      <c r="NAD51" s="363"/>
      <c r="NAE51" s="369">
        <f t="shared" ref="NAE51" si="4770">+(NAC51*$C51)+NAC51</f>
        <v>0</v>
      </c>
      <c r="NAF51" s="363"/>
      <c r="NAG51" s="369">
        <f t="shared" ref="NAG51" si="4771">+(NAE51*$C51)+NAE51</f>
        <v>0</v>
      </c>
      <c r="NAH51" s="363"/>
      <c r="NAI51" s="369">
        <f t="shared" ref="NAI51" si="4772">+(NAG51*$C51)+NAG51</f>
        <v>0</v>
      </c>
      <c r="NAJ51" s="363"/>
      <c r="NAK51" s="369">
        <f t="shared" ref="NAK51" si="4773">+(NAI51*$C51)+NAI51</f>
        <v>0</v>
      </c>
      <c r="NAL51" s="363"/>
      <c r="NAM51" s="369">
        <f t="shared" ref="NAM51" si="4774">+(NAK51*$C51)+NAK51</f>
        <v>0</v>
      </c>
      <c r="NAN51" s="363"/>
      <c r="NAO51" s="369">
        <f t="shared" ref="NAO51" si="4775">+(NAM51*$C51)+NAM51</f>
        <v>0</v>
      </c>
      <c r="NAP51" s="363"/>
      <c r="NAQ51" s="369">
        <f t="shared" ref="NAQ51" si="4776">+(NAO51*$C51)+NAO51</f>
        <v>0</v>
      </c>
      <c r="NAR51" s="363"/>
      <c r="NAS51" s="369">
        <f t="shared" ref="NAS51" si="4777">+(NAQ51*$C51)+NAQ51</f>
        <v>0</v>
      </c>
      <c r="NAT51" s="363"/>
      <c r="NAU51" s="369">
        <f t="shared" ref="NAU51" si="4778">+(NAS51*$C51)+NAS51</f>
        <v>0</v>
      </c>
      <c r="NAV51" s="363"/>
      <c r="NAW51" s="369">
        <f t="shared" ref="NAW51" si="4779">+(NAU51*$C51)+NAU51</f>
        <v>0</v>
      </c>
      <c r="NAX51" s="363"/>
      <c r="NAY51" s="369">
        <f t="shared" ref="NAY51" si="4780">+(NAW51*$C51)+NAW51</f>
        <v>0</v>
      </c>
      <c r="NAZ51" s="363"/>
      <c r="NBA51" s="369">
        <f t="shared" ref="NBA51" si="4781">+(NAY51*$C51)+NAY51</f>
        <v>0</v>
      </c>
      <c r="NBB51" s="363"/>
      <c r="NBC51" s="369">
        <f t="shared" ref="NBC51" si="4782">+(NBA51*$C51)+NBA51</f>
        <v>0</v>
      </c>
      <c r="NBD51" s="363"/>
      <c r="NBE51" s="369">
        <f t="shared" ref="NBE51" si="4783">+(NBC51*$C51)+NBC51</f>
        <v>0</v>
      </c>
      <c r="NBF51" s="363"/>
      <c r="NBG51" s="369">
        <f t="shared" ref="NBG51" si="4784">+(NBE51*$C51)+NBE51</f>
        <v>0</v>
      </c>
      <c r="NBH51" s="363"/>
      <c r="NBI51" s="369">
        <f t="shared" ref="NBI51" si="4785">+(NBG51*$C51)+NBG51</f>
        <v>0</v>
      </c>
      <c r="NBJ51" s="363"/>
      <c r="NBK51" s="369">
        <f t="shared" ref="NBK51" si="4786">+(NBI51*$C51)+NBI51</f>
        <v>0</v>
      </c>
      <c r="NBL51" s="363"/>
      <c r="NBM51" s="369">
        <f t="shared" ref="NBM51" si="4787">+(NBK51*$C51)+NBK51</f>
        <v>0</v>
      </c>
      <c r="NBN51" s="363"/>
      <c r="NBO51" s="369">
        <f t="shared" ref="NBO51" si="4788">+(NBM51*$C51)+NBM51</f>
        <v>0</v>
      </c>
      <c r="NBP51" s="363"/>
      <c r="NBQ51" s="369">
        <f t="shared" ref="NBQ51" si="4789">+(NBO51*$C51)+NBO51</f>
        <v>0</v>
      </c>
      <c r="NBR51" s="363"/>
      <c r="NBS51" s="369">
        <f t="shared" ref="NBS51" si="4790">+(NBQ51*$C51)+NBQ51</f>
        <v>0</v>
      </c>
      <c r="NBT51" s="363"/>
      <c r="NBU51" s="369">
        <f t="shared" ref="NBU51" si="4791">+(NBS51*$C51)+NBS51</f>
        <v>0</v>
      </c>
      <c r="NBV51" s="363"/>
      <c r="NBW51" s="369">
        <f t="shared" ref="NBW51" si="4792">+(NBU51*$C51)+NBU51</f>
        <v>0</v>
      </c>
      <c r="NBX51" s="363"/>
      <c r="NBY51" s="369">
        <f t="shared" ref="NBY51" si="4793">+(NBW51*$C51)+NBW51</f>
        <v>0</v>
      </c>
      <c r="NBZ51" s="363"/>
      <c r="NCA51" s="369">
        <f t="shared" ref="NCA51" si="4794">+(NBY51*$C51)+NBY51</f>
        <v>0</v>
      </c>
      <c r="NCB51" s="363"/>
      <c r="NCC51" s="369">
        <f t="shared" ref="NCC51" si="4795">+(NCA51*$C51)+NCA51</f>
        <v>0</v>
      </c>
      <c r="NCD51" s="363"/>
      <c r="NCE51" s="369">
        <f t="shared" ref="NCE51" si="4796">+(NCC51*$C51)+NCC51</f>
        <v>0</v>
      </c>
      <c r="NCF51" s="363"/>
      <c r="NCG51" s="369">
        <f t="shared" ref="NCG51" si="4797">+(NCE51*$C51)+NCE51</f>
        <v>0</v>
      </c>
      <c r="NCH51" s="363"/>
      <c r="NCI51" s="369">
        <f t="shared" ref="NCI51" si="4798">+(NCG51*$C51)+NCG51</f>
        <v>0</v>
      </c>
      <c r="NCJ51" s="363"/>
      <c r="NCK51" s="369">
        <f t="shared" ref="NCK51" si="4799">+(NCI51*$C51)+NCI51</f>
        <v>0</v>
      </c>
      <c r="NCL51" s="363"/>
      <c r="NCM51" s="369">
        <f t="shared" ref="NCM51" si="4800">+(NCK51*$C51)+NCK51</f>
        <v>0</v>
      </c>
      <c r="NCN51" s="363"/>
      <c r="NCO51" s="369">
        <f t="shared" ref="NCO51" si="4801">+(NCM51*$C51)+NCM51</f>
        <v>0</v>
      </c>
      <c r="NCP51" s="363"/>
      <c r="NCQ51" s="369">
        <f t="shared" ref="NCQ51" si="4802">+(NCO51*$C51)+NCO51</f>
        <v>0</v>
      </c>
      <c r="NCR51" s="363"/>
      <c r="NCS51" s="369">
        <f t="shared" ref="NCS51" si="4803">+(NCQ51*$C51)+NCQ51</f>
        <v>0</v>
      </c>
      <c r="NCT51" s="363"/>
      <c r="NCU51" s="369">
        <f t="shared" ref="NCU51" si="4804">+(NCS51*$C51)+NCS51</f>
        <v>0</v>
      </c>
      <c r="NCV51" s="363"/>
      <c r="NCW51" s="369">
        <f t="shared" ref="NCW51" si="4805">+(NCU51*$C51)+NCU51</f>
        <v>0</v>
      </c>
      <c r="NCX51" s="363"/>
      <c r="NCY51" s="369">
        <f t="shared" ref="NCY51" si="4806">+(NCW51*$C51)+NCW51</f>
        <v>0</v>
      </c>
      <c r="NCZ51" s="363"/>
      <c r="NDA51" s="369">
        <f t="shared" ref="NDA51" si="4807">+(NCY51*$C51)+NCY51</f>
        <v>0</v>
      </c>
      <c r="NDB51" s="363"/>
      <c r="NDC51" s="369">
        <f t="shared" ref="NDC51" si="4808">+(NDA51*$C51)+NDA51</f>
        <v>0</v>
      </c>
      <c r="NDD51" s="363"/>
      <c r="NDE51" s="369">
        <f t="shared" ref="NDE51" si="4809">+(NDC51*$C51)+NDC51</f>
        <v>0</v>
      </c>
      <c r="NDF51" s="363"/>
      <c r="NDG51" s="369">
        <f t="shared" ref="NDG51" si="4810">+(NDE51*$C51)+NDE51</f>
        <v>0</v>
      </c>
      <c r="NDH51" s="363"/>
      <c r="NDI51" s="369">
        <f t="shared" ref="NDI51" si="4811">+(NDG51*$C51)+NDG51</f>
        <v>0</v>
      </c>
      <c r="NDJ51" s="363"/>
      <c r="NDK51" s="369">
        <f t="shared" ref="NDK51" si="4812">+(NDI51*$C51)+NDI51</f>
        <v>0</v>
      </c>
      <c r="NDL51" s="363"/>
      <c r="NDM51" s="369">
        <f t="shared" ref="NDM51" si="4813">+(NDK51*$C51)+NDK51</f>
        <v>0</v>
      </c>
      <c r="NDN51" s="363"/>
      <c r="NDO51" s="369">
        <f t="shared" ref="NDO51" si="4814">+(NDM51*$C51)+NDM51</f>
        <v>0</v>
      </c>
      <c r="NDP51" s="363"/>
      <c r="NDQ51" s="369">
        <f t="shared" ref="NDQ51" si="4815">+(NDO51*$C51)+NDO51</f>
        <v>0</v>
      </c>
      <c r="NDR51" s="363"/>
      <c r="NDS51" s="369">
        <f t="shared" ref="NDS51" si="4816">+(NDQ51*$C51)+NDQ51</f>
        <v>0</v>
      </c>
      <c r="NDT51" s="363"/>
      <c r="NDU51" s="369">
        <f t="shared" ref="NDU51" si="4817">+(NDS51*$C51)+NDS51</f>
        <v>0</v>
      </c>
      <c r="NDV51" s="363"/>
      <c r="NDW51" s="369">
        <f t="shared" ref="NDW51" si="4818">+(NDU51*$C51)+NDU51</f>
        <v>0</v>
      </c>
      <c r="NDX51" s="363"/>
      <c r="NDY51" s="369">
        <f t="shared" ref="NDY51" si="4819">+(NDW51*$C51)+NDW51</f>
        <v>0</v>
      </c>
      <c r="NDZ51" s="363"/>
      <c r="NEA51" s="369">
        <f t="shared" ref="NEA51" si="4820">+(NDY51*$C51)+NDY51</f>
        <v>0</v>
      </c>
      <c r="NEB51" s="363"/>
      <c r="NEC51" s="369">
        <f t="shared" ref="NEC51" si="4821">+(NEA51*$C51)+NEA51</f>
        <v>0</v>
      </c>
      <c r="NED51" s="363"/>
      <c r="NEE51" s="369">
        <f t="shared" ref="NEE51" si="4822">+(NEC51*$C51)+NEC51</f>
        <v>0</v>
      </c>
      <c r="NEF51" s="363"/>
      <c r="NEG51" s="369">
        <f t="shared" ref="NEG51" si="4823">+(NEE51*$C51)+NEE51</f>
        <v>0</v>
      </c>
      <c r="NEH51" s="363"/>
      <c r="NEI51" s="369">
        <f t="shared" ref="NEI51" si="4824">+(NEG51*$C51)+NEG51</f>
        <v>0</v>
      </c>
      <c r="NEJ51" s="363"/>
      <c r="NEK51" s="369">
        <f t="shared" ref="NEK51" si="4825">+(NEI51*$C51)+NEI51</f>
        <v>0</v>
      </c>
      <c r="NEL51" s="363"/>
      <c r="NEM51" s="369">
        <f t="shared" ref="NEM51" si="4826">+(NEK51*$C51)+NEK51</f>
        <v>0</v>
      </c>
      <c r="NEN51" s="363"/>
      <c r="NEO51" s="369">
        <f t="shared" ref="NEO51" si="4827">+(NEM51*$C51)+NEM51</f>
        <v>0</v>
      </c>
      <c r="NEP51" s="363"/>
      <c r="NEQ51" s="369">
        <f t="shared" ref="NEQ51" si="4828">+(NEO51*$C51)+NEO51</f>
        <v>0</v>
      </c>
      <c r="NER51" s="363"/>
      <c r="NES51" s="369">
        <f t="shared" ref="NES51" si="4829">+(NEQ51*$C51)+NEQ51</f>
        <v>0</v>
      </c>
      <c r="NET51" s="363"/>
      <c r="NEU51" s="369">
        <f t="shared" ref="NEU51" si="4830">+(NES51*$C51)+NES51</f>
        <v>0</v>
      </c>
      <c r="NEV51" s="363"/>
      <c r="NEW51" s="369">
        <f t="shared" ref="NEW51" si="4831">+(NEU51*$C51)+NEU51</f>
        <v>0</v>
      </c>
      <c r="NEX51" s="363"/>
      <c r="NEY51" s="369">
        <f t="shared" ref="NEY51" si="4832">+(NEW51*$C51)+NEW51</f>
        <v>0</v>
      </c>
      <c r="NEZ51" s="363"/>
      <c r="NFA51" s="369">
        <f t="shared" ref="NFA51" si="4833">+(NEY51*$C51)+NEY51</f>
        <v>0</v>
      </c>
      <c r="NFB51" s="363"/>
      <c r="NFC51" s="369">
        <f t="shared" ref="NFC51" si="4834">+(NFA51*$C51)+NFA51</f>
        <v>0</v>
      </c>
      <c r="NFD51" s="363"/>
      <c r="NFE51" s="369">
        <f t="shared" ref="NFE51" si="4835">+(NFC51*$C51)+NFC51</f>
        <v>0</v>
      </c>
      <c r="NFF51" s="363"/>
      <c r="NFG51" s="369">
        <f t="shared" ref="NFG51" si="4836">+(NFE51*$C51)+NFE51</f>
        <v>0</v>
      </c>
      <c r="NFH51" s="363"/>
      <c r="NFI51" s="369">
        <f t="shared" ref="NFI51" si="4837">+(NFG51*$C51)+NFG51</f>
        <v>0</v>
      </c>
      <c r="NFJ51" s="363"/>
      <c r="NFK51" s="369">
        <f t="shared" ref="NFK51" si="4838">+(NFI51*$C51)+NFI51</f>
        <v>0</v>
      </c>
      <c r="NFL51" s="363"/>
      <c r="NFM51" s="369">
        <f t="shared" ref="NFM51" si="4839">+(NFK51*$C51)+NFK51</f>
        <v>0</v>
      </c>
      <c r="NFN51" s="363"/>
      <c r="NFO51" s="369">
        <f t="shared" ref="NFO51" si="4840">+(NFM51*$C51)+NFM51</f>
        <v>0</v>
      </c>
      <c r="NFP51" s="363"/>
      <c r="NFQ51" s="369">
        <f t="shared" ref="NFQ51" si="4841">+(NFO51*$C51)+NFO51</f>
        <v>0</v>
      </c>
      <c r="NFR51" s="363"/>
      <c r="NFS51" s="369">
        <f t="shared" ref="NFS51" si="4842">+(NFQ51*$C51)+NFQ51</f>
        <v>0</v>
      </c>
      <c r="NFT51" s="363"/>
      <c r="NFU51" s="369">
        <f t="shared" ref="NFU51" si="4843">+(NFS51*$C51)+NFS51</f>
        <v>0</v>
      </c>
      <c r="NFV51" s="363"/>
      <c r="NFW51" s="369">
        <f t="shared" ref="NFW51" si="4844">+(NFU51*$C51)+NFU51</f>
        <v>0</v>
      </c>
      <c r="NFX51" s="363"/>
      <c r="NFY51" s="369">
        <f t="shared" ref="NFY51" si="4845">+(NFW51*$C51)+NFW51</f>
        <v>0</v>
      </c>
      <c r="NFZ51" s="363"/>
      <c r="NGA51" s="369">
        <f t="shared" ref="NGA51" si="4846">+(NFY51*$C51)+NFY51</f>
        <v>0</v>
      </c>
      <c r="NGB51" s="363"/>
      <c r="NGC51" s="369">
        <f t="shared" ref="NGC51" si="4847">+(NGA51*$C51)+NGA51</f>
        <v>0</v>
      </c>
      <c r="NGD51" s="363"/>
      <c r="NGE51" s="369">
        <f t="shared" ref="NGE51" si="4848">+(NGC51*$C51)+NGC51</f>
        <v>0</v>
      </c>
      <c r="NGF51" s="363"/>
      <c r="NGG51" s="369">
        <f t="shared" ref="NGG51" si="4849">+(NGE51*$C51)+NGE51</f>
        <v>0</v>
      </c>
      <c r="NGH51" s="363"/>
      <c r="NGI51" s="369">
        <f t="shared" ref="NGI51" si="4850">+(NGG51*$C51)+NGG51</f>
        <v>0</v>
      </c>
      <c r="NGJ51" s="363"/>
      <c r="NGK51" s="369">
        <f t="shared" ref="NGK51" si="4851">+(NGI51*$C51)+NGI51</f>
        <v>0</v>
      </c>
      <c r="NGL51" s="363"/>
      <c r="NGM51" s="369">
        <f t="shared" ref="NGM51" si="4852">+(NGK51*$C51)+NGK51</f>
        <v>0</v>
      </c>
      <c r="NGN51" s="363"/>
      <c r="NGO51" s="369">
        <f t="shared" ref="NGO51" si="4853">+(NGM51*$C51)+NGM51</f>
        <v>0</v>
      </c>
      <c r="NGP51" s="363"/>
      <c r="NGQ51" s="369">
        <f t="shared" ref="NGQ51" si="4854">+(NGO51*$C51)+NGO51</f>
        <v>0</v>
      </c>
      <c r="NGR51" s="363"/>
      <c r="NGS51" s="369">
        <f t="shared" ref="NGS51" si="4855">+(NGQ51*$C51)+NGQ51</f>
        <v>0</v>
      </c>
      <c r="NGT51" s="363"/>
      <c r="NGU51" s="369">
        <f t="shared" ref="NGU51" si="4856">+(NGS51*$C51)+NGS51</f>
        <v>0</v>
      </c>
      <c r="NGV51" s="363"/>
      <c r="NGW51" s="369">
        <f t="shared" ref="NGW51" si="4857">+(NGU51*$C51)+NGU51</f>
        <v>0</v>
      </c>
      <c r="NGX51" s="363"/>
      <c r="NGY51" s="369">
        <f t="shared" ref="NGY51" si="4858">+(NGW51*$C51)+NGW51</f>
        <v>0</v>
      </c>
      <c r="NGZ51" s="363"/>
      <c r="NHA51" s="369">
        <f t="shared" ref="NHA51" si="4859">+(NGY51*$C51)+NGY51</f>
        <v>0</v>
      </c>
      <c r="NHB51" s="363"/>
      <c r="NHC51" s="369">
        <f t="shared" ref="NHC51" si="4860">+(NHA51*$C51)+NHA51</f>
        <v>0</v>
      </c>
      <c r="NHD51" s="363"/>
      <c r="NHE51" s="369">
        <f t="shared" ref="NHE51" si="4861">+(NHC51*$C51)+NHC51</f>
        <v>0</v>
      </c>
      <c r="NHF51" s="363"/>
      <c r="NHG51" s="369">
        <f t="shared" ref="NHG51" si="4862">+(NHE51*$C51)+NHE51</f>
        <v>0</v>
      </c>
      <c r="NHH51" s="363"/>
      <c r="NHI51" s="369">
        <f t="shared" ref="NHI51" si="4863">+(NHG51*$C51)+NHG51</f>
        <v>0</v>
      </c>
      <c r="NHJ51" s="363"/>
      <c r="NHK51" s="369">
        <f t="shared" ref="NHK51" si="4864">+(NHI51*$C51)+NHI51</f>
        <v>0</v>
      </c>
      <c r="NHL51" s="363"/>
      <c r="NHM51" s="369">
        <f t="shared" ref="NHM51" si="4865">+(NHK51*$C51)+NHK51</f>
        <v>0</v>
      </c>
      <c r="NHN51" s="363"/>
      <c r="NHO51" s="369">
        <f t="shared" ref="NHO51" si="4866">+(NHM51*$C51)+NHM51</f>
        <v>0</v>
      </c>
      <c r="NHP51" s="363"/>
      <c r="NHQ51" s="369">
        <f t="shared" ref="NHQ51" si="4867">+(NHO51*$C51)+NHO51</f>
        <v>0</v>
      </c>
      <c r="NHR51" s="363"/>
      <c r="NHS51" s="369">
        <f t="shared" ref="NHS51" si="4868">+(NHQ51*$C51)+NHQ51</f>
        <v>0</v>
      </c>
      <c r="NHT51" s="363"/>
      <c r="NHU51" s="369">
        <f t="shared" ref="NHU51" si="4869">+(NHS51*$C51)+NHS51</f>
        <v>0</v>
      </c>
      <c r="NHV51" s="363"/>
      <c r="NHW51" s="369">
        <f t="shared" ref="NHW51" si="4870">+(NHU51*$C51)+NHU51</f>
        <v>0</v>
      </c>
      <c r="NHX51" s="363"/>
      <c r="NHY51" s="369">
        <f t="shared" ref="NHY51" si="4871">+(NHW51*$C51)+NHW51</f>
        <v>0</v>
      </c>
      <c r="NHZ51" s="363"/>
      <c r="NIA51" s="369">
        <f t="shared" ref="NIA51" si="4872">+(NHY51*$C51)+NHY51</f>
        <v>0</v>
      </c>
      <c r="NIB51" s="363"/>
      <c r="NIC51" s="369">
        <f t="shared" ref="NIC51" si="4873">+(NIA51*$C51)+NIA51</f>
        <v>0</v>
      </c>
      <c r="NID51" s="363"/>
      <c r="NIE51" s="369">
        <f t="shared" ref="NIE51" si="4874">+(NIC51*$C51)+NIC51</f>
        <v>0</v>
      </c>
      <c r="NIF51" s="363"/>
      <c r="NIG51" s="369">
        <f t="shared" ref="NIG51" si="4875">+(NIE51*$C51)+NIE51</f>
        <v>0</v>
      </c>
      <c r="NIH51" s="363"/>
      <c r="NII51" s="369">
        <f t="shared" ref="NII51" si="4876">+(NIG51*$C51)+NIG51</f>
        <v>0</v>
      </c>
      <c r="NIJ51" s="363"/>
      <c r="NIK51" s="369">
        <f t="shared" ref="NIK51" si="4877">+(NII51*$C51)+NII51</f>
        <v>0</v>
      </c>
      <c r="NIL51" s="363"/>
      <c r="NIM51" s="369">
        <f t="shared" ref="NIM51" si="4878">+(NIK51*$C51)+NIK51</f>
        <v>0</v>
      </c>
      <c r="NIN51" s="363"/>
      <c r="NIO51" s="369">
        <f t="shared" ref="NIO51" si="4879">+(NIM51*$C51)+NIM51</f>
        <v>0</v>
      </c>
      <c r="NIP51" s="363"/>
      <c r="NIQ51" s="369">
        <f t="shared" ref="NIQ51" si="4880">+(NIO51*$C51)+NIO51</f>
        <v>0</v>
      </c>
      <c r="NIR51" s="363"/>
      <c r="NIS51" s="369">
        <f t="shared" ref="NIS51" si="4881">+(NIQ51*$C51)+NIQ51</f>
        <v>0</v>
      </c>
      <c r="NIT51" s="363"/>
      <c r="NIU51" s="369">
        <f t="shared" ref="NIU51" si="4882">+(NIS51*$C51)+NIS51</f>
        <v>0</v>
      </c>
      <c r="NIV51" s="363"/>
      <c r="NIW51" s="369">
        <f t="shared" ref="NIW51" si="4883">+(NIU51*$C51)+NIU51</f>
        <v>0</v>
      </c>
      <c r="NIX51" s="363"/>
      <c r="NIY51" s="369">
        <f t="shared" ref="NIY51" si="4884">+(NIW51*$C51)+NIW51</f>
        <v>0</v>
      </c>
      <c r="NIZ51" s="363"/>
      <c r="NJA51" s="369">
        <f t="shared" ref="NJA51" si="4885">+(NIY51*$C51)+NIY51</f>
        <v>0</v>
      </c>
      <c r="NJB51" s="363"/>
      <c r="NJC51" s="369">
        <f t="shared" ref="NJC51" si="4886">+(NJA51*$C51)+NJA51</f>
        <v>0</v>
      </c>
      <c r="NJD51" s="363"/>
      <c r="NJE51" s="369">
        <f t="shared" ref="NJE51" si="4887">+(NJC51*$C51)+NJC51</f>
        <v>0</v>
      </c>
      <c r="NJF51" s="363"/>
      <c r="NJG51" s="369">
        <f t="shared" ref="NJG51" si="4888">+(NJE51*$C51)+NJE51</f>
        <v>0</v>
      </c>
      <c r="NJH51" s="363"/>
      <c r="NJI51" s="369">
        <f t="shared" ref="NJI51" si="4889">+(NJG51*$C51)+NJG51</f>
        <v>0</v>
      </c>
      <c r="NJJ51" s="363"/>
      <c r="NJK51" s="369">
        <f t="shared" ref="NJK51" si="4890">+(NJI51*$C51)+NJI51</f>
        <v>0</v>
      </c>
      <c r="NJL51" s="363"/>
      <c r="NJM51" s="369">
        <f t="shared" ref="NJM51" si="4891">+(NJK51*$C51)+NJK51</f>
        <v>0</v>
      </c>
      <c r="NJN51" s="363"/>
      <c r="NJO51" s="369">
        <f t="shared" ref="NJO51" si="4892">+(NJM51*$C51)+NJM51</f>
        <v>0</v>
      </c>
      <c r="NJP51" s="363"/>
      <c r="NJQ51" s="369">
        <f t="shared" ref="NJQ51" si="4893">+(NJO51*$C51)+NJO51</f>
        <v>0</v>
      </c>
      <c r="NJR51" s="363"/>
      <c r="NJS51" s="369">
        <f t="shared" ref="NJS51" si="4894">+(NJQ51*$C51)+NJQ51</f>
        <v>0</v>
      </c>
      <c r="NJT51" s="363"/>
      <c r="NJU51" s="369">
        <f t="shared" ref="NJU51" si="4895">+(NJS51*$C51)+NJS51</f>
        <v>0</v>
      </c>
      <c r="NJV51" s="363"/>
      <c r="NJW51" s="369">
        <f t="shared" ref="NJW51" si="4896">+(NJU51*$C51)+NJU51</f>
        <v>0</v>
      </c>
      <c r="NJX51" s="363"/>
      <c r="NJY51" s="369">
        <f t="shared" ref="NJY51" si="4897">+(NJW51*$C51)+NJW51</f>
        <v>0</v>
      </c>
      <c r="NJZ51" s="363"/>
      <c r="NKA51" s="369">
        <f t="shared" ref="NKA51" si="4898">+(NJY51*$C51)+NJY51</f>
        <v>0</v>
      </c>
      <c r="NKB51" s="363"/>
      <c r="NKC51" s="369">
        <f t="shared" ref="NKC51" si="4899">+(NKA51*$C51)+NKA51</f>
        <v>0</v>
      </c>
      <c r="NKD51" s="363"/>
      <c r="NKE51" s="369">
        <f t="shared" ref="NKE51" si="4900">+(NKC51*$C51)+NKC51</f>
        <v>0</v>
      </c>
      <c r="NKF51" s="363"/>
      <c r="NKG51" s="369">
        <f t="shared" ref="NKG51" si="4901">+(NKE51*$C51)+NKE51</f>
        <v>0</v>
      </c>
      <c r="NKH51" s="363"/>
      <c r="NKI51" s="369">
        <f t="shared" ref="NKI51" si="4902">+(NKG51*$C51)+NKG51</f>
        <v>0</v>
      </c>
      <c r="NKJ51" s="363"/>
      <c r="NKK51" s="369">
        <f t="shared" ref="NKK51" si="4903">+(NKI51*$C51)+NKI51</f>
        <v>0</v>
      </c>
      <c r="NKL51" s="363"/>
      <c r="NKM51" s="369">
        <f t="shared" ref="NKM51" si="4904">+(NKK51*$C51)+NKK51</f>
        <v>0</v>
      </c>
      <c r="NKN51" s="363"/>
      <c r="NKO51" s="369">
        <f t="shared" ref="NKO51" si="4905">+(NKM51*$C51)+NKM51</f>
        <v>0</v>
      </c>
      <c r="NKP51" s="363"/>
      <c r="NKQ51" s="369">
        <f t="shared" ref="NKQ51" si="4906">+(NKO51*$C51)+NKO51</f>
        <v>0</v>
      </c>
      <c r="NKR51" s="363"/>
      <c r="NKS51" s="369">
        <f t="shared" ref="NKS51" si="4907">+(NKQ51*$C51)+NKQ51</f>
        <v>0</v>
      </c>
      <c r="NKT51" s="363"/>
      <c r="NKU51" s="369">
        <f t="shared" ref="NKU51" si="4908">+(NKS51*$C51)+NKS51</f>
        <v>0</v>
      </c>
      <c r="NKV51" s="363"/>
      <c r="NKW51" s="369">
        <f t="shared" ref="NKW51" si="4909">+(NKU51*$C51)+NKU51</f>
        <v>0</v>
      </c>
      <c r="NKX51" s="363"/>
      <c r="NKY51" s="369">
        <f t="shared" ref="NKY51" si="4910">+(NKW51*$C51)+NKW51</f>
        <v>0</v>
      </c>
      <c r="NKZ51" s="363"/>
      <c r="NLA51" s="369">
        <f t="shared" ref="NLA51" si="4911">+(NKY51*$C51)+NKY51</f>
        <v>0</v>
      </c>
      <c r="NLB51" s="363"/>
      <c r="NLC51" s="369">
        <f t="shared" ref="NLC51" si="4912">+(NLA51*$C51)+NLA51</f>
        <v>0</v>
      </c>
      <c r="NLD51" s="363"/>
      <c r="NLE51" s="369">
        <f t="shared" ref="NLE51" si="4913">+(NLC51*$C51)+NLC51</f>
        <v>0</v>
      </c>
      <c r="NLF51" s="363"/>
      <c r="NLG51" s="369">
        <f t="shared" ref="NLG51" si="4914">+(NLE51*$C51)+NLE51</f>
        <v>0</v>
      </c>
      <c r="NLH51" s="363"/>
      <c r="NLI51" s="369">
        <f t="shared" ref="NLI51" si="4915">+(NLG51*$C51)+NLG51</f>
        <v>0</v>
      </c>
      <c r="NLJ51" s="363"/>
      <c r="NLK51" s="369">
        <f t="shared" ref="NLK51" si="4916">+(NLI51*$C51)+NLI51</f>
        <v>0</v>
      </c>
      <c r="NLL51" s="363"/>
      <c r="NLM51" s="369">
        <f t="shared" ref="NLM51" si="4917">+(NLK51*$C51)+NLK51</f>
        <v>0</v>
      </c>
      <c r="NLN51" s="363"/>
      <c r="NLO51" s="369">
        <f t="shared" ref="NLO51" si="4918">+(NLM51*$C51)+NLM51</f>
        <v>0</v>
      </c>
      <c r="NLP51" s="363"/>
      <c r="NLQ51" s="369">
        <f t="shared" ref="NLQ51" si="4919">+(NLO51*$C51)+NLO51</f>
        <v>0</v>
      </c>
      <c r="NLR51" s="363"/>
      <c r="NLS51" s="369">
        <f t="shared" ref="NLS51" si="4920">+(NLQ51*$C51)+NLQ51</f>
        <v>0</v>
      </c>
      <c r="NLT51" s="363"/>
      <c r="NLU51" s="369">
        <f t="shared" ref="NLU51" si="4921">+(NLS51*$C51)+NLS51</f>
        <v>0</v>
      </c>
      <c r="NLV51" s="363"/>
      <c r="NLW51" s="369">
        <f t="shared" ref="NLW51" si="4922">+(NLU51*$C51)+NLU51</f>
        <v>0</v>
      </c>
      <c r="NLX51" s="363"/>
      <c r="NLY51" s="369">
        <f t="shared" ref="NLY51" si="4923">+(NLW51*$C51)+NLW51</f>
        <v>0</v>
      </c>
      <c r="NLZ51" s="363"/>
      <c r="NMA51" s="369">
        <f t="shared" ref="NMA51" si="4924">+(NLY51*$C51)+NLY51</f>
        <v>0</v>
      </c>
      <c r="NMB51" s="363"/>
      <c r="NMC51" s="369">
        <f t="shared" ref="NMC51" si="4925">+(NMA51*$C51)+NMA51</f>
        <v>0</v>
      </c>
      <c r="NMD51" s="363"/>
      <c r="NME51" s="369">
        <f t="shared" ref="NME51" si="4926">+(NMC51*$C51)+NMC51</f>
        <v>0</v>
      </c>
      <c r="NMF51" s="363"/>
      <c r="NMG51" s="369">
        <f t="shared" ref="NMG51" si="4927">+(NME51*$C51)+NME51</f>
        <v>0</v>
      </c>
      <c r="NMH51" s="363"/>
      <c r="NMI51" s="369">
        <f t="shared" ref="NMI51" si="4928">+(NMG51*$C51)+NMG51</f>
        <v>0</v>
      </c>
      <c r="NMJ51" s="363"/>
      <c r="NMK51" s="369">
        <f t="shared" ref="NMK51" si="4929">+(NMI51*$C51)+NMI51</f>
        <v>0</v>
      </c>
      <c r="NML51" s="363"/>
      <c r="NMM51" s="369">
        <f t="shared" ref="NMM51" si="4930">+(NMK51*$C51)+NMK51</f>
        <v>0</v>
      </c>
      <c r="NMN51" s="363"/>
      <c r="NMO51" s="369">
        <f t="shared" ref="NMO51" si="4931">+(NMM51*$C51)+NMM51</f>
        <v>0</v>
      </c>
      <c r="NMP51" s="363"/>
      <c r="NMQ51" s="369">
        <f t="shared" ref="NMQ51" si="4932">+(NMO51*$C51)+NMO51</f>
        <v>0</v>
      </c>
      <c r="NMR51" s="363"/>
      <c r="NMS51" s="369">
        <f t="shared" ref="NMS51" si="4933">+(NMQ51*$C51)+NMQ51</f>
        <v>0</v>
      </c>
      <c r="NMT51" s="363"/>
      <c r="NMU51" s="369">
        <f t="shared" ref="NMU51" si="4934">+(NMS51*$C51)+NMS51</f>
        <v>0</v>
      </c>
      <c r="NMV51" s="363"/>
      <c r="NMW51" s="369">
        <f t="shared" ref="NMW51" si="4935">+(NMU51*$C51)+NMU51</f>
        <v>0</v>
      </c>
      <c r="NMX51" s="363"/>
      <c r="NMY51" s="369">
        <f t="shared" ref="NMY51" si="4936">+(NMW51*$C51)+NMW51</f>
        <v>0</v>
      </c>
      <c r="NMZ51" s="363"/>
      <c r="NNA51" s="369">
        <f t="shared" ref="NNA51" si="4937">+(NMY51*$C51)+NMY51</f>
        <v>0</v>
      </c>
      <c r="NNB51" s="363"/>
      <c r="NNC51" s="369">
        <f t="shared" ref="NNC51" si="4938">+(NNA51*$C51)+NNA51</f>
        <v>0</v>
      </c>
      <c r="NND51" s="363"/>
      <c r="NNE51" s="369">
        <f t="shared" ref="NNE51" si="4939">+(NNC51*$C51)+NNC51</f>
        <v>0</v>
      </c>
      <c r="NNF51" s="363"/>
      <c r="NNG51" s="369">
        <f t="shared" ref="NNG51" si="4940">+(NNE51*$C51)+NNE51</f>
        <v>0</v>
      </c>
      <c r="NNH51" s="363"/>
      <c r="NNI51" s="369">
        <f t="shared" ref="NNI51" si="4941">+(NNG51*$C51)+NNG51</f>
        <v>0</v>
      </c>
      <c r="NNJ51" s="363"/>
      <c r="NNK51" s="369">
        <f t="shared" ref="NNK51" si="4942">+(NNI51*$C51)+NNI51</f>
        <v>0</v>
      </c>
      <c r="NNL51" s="363"/>
      <c r="NNM51" s="369">
        <f t="shared" ref="NNM51" si="4943">+(NNK51*$C51)+NNK51</f>
        <v>0</v>
      </c>
      <c r="NNN51" s="363"/>
      <c r="NNO51" s="369">
        <f t="shared" ref="NNO51" si="4944">+(NNM51*$C51)+NNM51</f>
        <v>0</v>
      </c>
      <c r="NNP51" s="363"/>
      <c r="NNQ51" s="369">
        <f t="shared" ref="NNQ51" si="4945">+(NNO51*$C51)+NNO51</f>
        <v>0</v>
      </c>
      <c r="NNR51" s="363"/>
      <c r="NNS51" s="369">
        <f t="shared" ref="NNS51" si="4946">+(NNQ51*$C51)+NNQ51</f>
        <v>0</v>
      </c>
      <c r="NNT51" s="363"/>
      <c r="NNU51" s="369">
        <f t="shared" ref="NNU51" si="4947">+(NNS51*$C51)+NNS51</f>
        <v>0</v>
      </c>
      <c r="NNV51" s="363"/>
      <c r="NNW51" s="369">
        <f t="shared" ref="NNW51" si="4948">+(NNU51*$C51)+NNU51</f>
        <v>0</v>
      </c>
      <c r="NNX51" s="363"/>
      <c r="NNY51" s="369">
        <f t="shared" ref="NNY51" si="4949">+(NNW51*$C51)+NNW51</f>
        <v>0</v>
      </c>
      <c r="NNZ51" s="363"/>
      <c r="NOA51" s="369">
        <f t="shared" ref="NOA51" si="4950">+(NNY51*$C51)+NNY51</f>
        <v>0</v>
      </c>
      <c r="NOB51" s="363"/>
      <c r="NOC51" s="369">
        <f t="shared" ref="NOC51" si="4951">+(NOA51*$C51)+NOA51</f>
        <v>0</v>
      </c>
      <c r="NOD51" s="363"/>
      <c r="NOE51" s="369">
        <f t="shared" ref="NOE51" si="4952">+(NOC51*$C51)+NOC51</f>
        <v>0</v>
      </c>
      <c r="NOF51" s="363"/>
      <c r="NOG51" s="369">
        <f t="shared" ref="NOG51" si="4953">+(NOE51*$C51)+NOE51</f>
        <v>0</v>
      </c>
      <c r="NOH51" s="363"/>
      <c r="NOI51" s="369">
        <f t="shared" ref="NOI51" si="4954">+(NOG51*$C51)+NOG51</f>
        <v>0</v>
      </c>
      <c r="NOJ51" s="363"/>
      <c r="NOK51" s="369">
        <f t="shared" ref="NOK51" si="4955">+(NOI51*$C51)+NOI51</f>
        <v>0</v>
      </c>
      <c r="NOL51" s="363"/>
      <c r="NOM51" s="369">
        <f t="shared" ref="NOM51" si="4956">+(NOK51*$C51)+NOK51</f>
        <v>0</v>
      </c>
      <c r="NON51" s="363"/>
      <c r="NOO51" s="369">
        <f t="shared" ref="NOO51" si="4957">+(NOM51*$C51)+NOM51</f>
        <v>0</v>
      </c>
      <c r="NOP51" s="363"/>
      <c r="NOQ51" s="369">
        <f t="shared" ref="NOQ51" si="4958">+(NOO51*$C51)+NOO51</f>
        <v>0</v>
      </c>
      <c r="NOR51" s="363"/>
      <c r="NOS51" s="369">
        <f t="shared" ref="NOS51" si="4959">+(NOQ51*$C51)+NOQ51</f>
        <v>0</v>
      </c>
      <c r="NOT51" s="363"/>
      <c r="NOU51" s="369">
        <f t="shared" ref="NOU51" si="4960">+(NOS51*$C51)+NOS51</f>
        <v>0</v>
      </c>
      <c r="NOV51" s="363"/>
      <c r="NOW51" s="369">
        <f t="shared" ref="NOW51" si="4961">+(NOU51*$C51)+NOU51</f>
        <v>0</v>
      </c>
      <c r="NOX51" s="363"/>
      <c r="NOY51" s="369">
        <f t="shared" ref="NOY51" si="4962">+(NOW51*$C51)+NOW51</f>
        <v>0</v>
      </c>
      <c r="NOZ51" s="363"/>
      <c r="NPA51" s="369">
        <f t="shared" ref="NPA51" si="4963">+(NOY51*$C51)+NOY51</f>
        <v>0</v>
      </c>
      <c r="NPB51" s="363"/>
      <c r="NPC51" s="369">
        <f t="shared" ref="NPC51" si="4964">+(NPA51*$C51)+NPA51</f>
        <v>0</v>
      </c>
      <c r="NPD51" s="363"/>
      <c r="NPE51" s="369">
        <f t="shared" ref="NPE51" si="4965">+(NPC51*$C51)+NPC51</f>
        <v>0</v>
      </c>
      <c r="NPF51" s="363"/>
      <c r="NPG51" s="369">
        <f t="shared" ref="NPG51" si="4966">+(NPE51*$C51)+NPE51</f>
        <v>0</v>
      </c>
      <c r="NPH51" s="363"/>
      <c r="NPI51" s="369">
        <f t="shared" ref="NPI51" si="4967">+(NPG51*$C51)+NPG51</f>
        <v>0</v>
      </c>
      <c r="NPJ51" s="363"/>
      <c r="NPK51" s="369">
        <f t="shared" ref="NPK51" si="4968">+(NPI51*$C51)+NPI51</f>
        <v>0</v>
      </c>
      <c r="NPL51" s="363"/>
      <c r="NPM51" s="369">
        <f t="shared" ref="NPM51" si="4969">+(NPK51*$C51)+NPK51</f>
        <v>0</v>
      </c>
      <c r="NPN51" s="363"/>
      <c r="NPO51" s="369">
        <f t="shared" ref="NPO51" si="4970">+(NPM51*$C51)+NPM51</f>
        <v>0</v>
      </c>
      <c r="NPP51" s="363"/>
      <c r="NPQ51" s="369">
        <f t="shared" ref="NPQ51" si="4971">+(NPO51*$C51)+NPO51</f>
        <v>0</v>
      </c>
      <c r="NPR51" s="363"/>
      <c r="NPS51" s="369">
        <f t="shared" ref="NPS51" si="4972">+(NPQ51*$C51)+NPQ51</f>
        <v>0</v>
      </c>
      <c r="NPT51" s="363"/>
      <c r="NPU51" s="369">
        <f t="shared" ref="NPU51" si="4973">+(NPS51*$C51)+NPS51</f>
        <v>0</v>
      </c>
      <c r="NPV51" s="363"/>
      <c r="NPW51" s="369">
        <f t="shared" ref="NPW51" si="4974">+(NPU51*$C51)+NPU51</f>
        <v>0</v>
      </c>
      <c r="NPX51" s="363"/>
      <c r="NPY51" s="369">
        <f t="shared" ref="NPY51" si="4975">+(NPW51*$C51)+NPW51</f>
        <v>0</v>
      </c>
      <c r="NPZ51" s="363"/>
      <c r="NQA51" s="369">
        <f t="shared" ref="NQA51" si="4976">+(NPY51*$C51)+NPY51</f>
        <v>0</v>
      </c>
      <c r="NQB51" s="363"/>
      <c r="NQC51" s="369">
        <f t="shared" ref="NQC51" si="4977">+(NQA51*$C51)+NQA51</f>
        <v>0</v>
      </c>
      <c r="NQD51" s="363"/>
      <c r="NQE51" s="369">
        <f t="shared" ref="NQE51" si="4978">+(NQC51*$C51)+NQC51</f>
        <v>0</v>
      </c>
      <c r="NQF51" s="363"/>
      <c r="NQG51" s="369">
        <f t="shared" ref="NQG51" si="4979">+(NQE51*$C51)+NQE51</f>
        <v>0</v>
      </c>
      <c r="NQH51" s="363"/>
      <c r="NQI51" s="369">
        <f t="shared" ref="NQI51" si="4980">+(NQG51*$C51)+NQG51</f>
        <v>0</v>
      </c>
      <c r="NQJ51" s="363"/>
      <c r="NQK51" s="369">
        <f t="shared" ref="NQK51" si="4981">+(NQI51*$C51)+NQI51</f>
        <v>0</v>
      </c>
      <c r="NQL51" s="363"/>
      <c r="NQM51" s="369">
        <f t="shared" ref="NQM51" si="4982">+(NQK51*$C51)+NQK51</f>
        <v>0</v>
      </c>
      <c r="NQN51" s="363"/>
      <c r="NQO51" s="369">
        <f t="shared" ref="NQO51" si="4983">+(NQM51*$C51)+NQM51</f>
        <v>0</v>
      </c>
      <c r="NQP51" s="363"/>
      <c r="NQQ51" s="369">
        <f t="shared" ref="NQQ51" si="4984">+(NQO51*$C51)+NQO51</f>
        <v>0</v>
      </c>
      <c r="NQR51" s="363"/>
      <c r="NQS51" s="369">
        <f t="shared" ref="NQS51" si="4985">+(NQQ51*$C51)+NQQ51</f>
        <v>0</v>
      </c>
      <c r="NQT51" s="363"/>
      <c r="NQU51" s="369">
        <f t="shared" ref="NQU51" si="4986">+(NQS51*$C51)+NQS51</f>
        <v>0</v>
      </c>
      <c r="NQV51" s="363"/>
      <c r="NQW51" s="369">
        <f t="shared" ref="NQW51" si="4987">+(NQU51*$C51)+NQU51</f>
        <v>0</v>
      </c>
      <c r="NQX51" s="363"/>
      <c r="NQY51" s="369">
        <f t="shared" ref="NQY51" si="4988">+(NQW51*$C51)+NQW51</f>
        <v>0</v>
      </c>
      <c r="NQZ51" s="363"/>
      <c r="NRA51" s="369">
        <f t="shared" ref="NRA51" si="4989">+(NQY51*$C51)+NQY51</f>
        <v>0</v>
      </c>
      <c r="NRB51" s="363"/>
      <c r="NRC51" s="369">
        <f t="shared" ref="NRC51" si="4990">+(NRA51*$C51)+NRA51</f>
        <v>0</v>
      </c>
      <c r="NRD51" s="363"/>
      <c r="NRE51" s="369">
        <f t="shared" ref="NRE51" si="4991">+(NRC51*$C51)+NRC51</f>
        <v>0</v>
      </c>
      <c r="NRF51" s="363"/>
      <c r="NRG51" s="369">
        <f t="shared" ref="NRG51" si="4992">+(NRE51*$C51)+NRE51</f>
        <v>0</v>
      </c>
      <c r="NRH51" s="363"/>
      <c r="NRI51" s="369">
        <f t="shared" ref="NRI51" si="4993">+(NRG51*$C51)+NRG51</f>
        <v>0</v>
      </c>
      <c r="NRJ51" s="363"/>
      <c r="NRK51" s="369">
        <f t="shared" ref="NRK51" si="4994">+(NRI51*$C51)+NRI51</f>
        <v>0</v>
      </c>
      <c r="NRL51" s="363"/>
      <c r="NRM51" s="369">
        <f t="shared" ref="NRM51" si="4995">+(NRK51*$C51)+NRK51</f>
        <v>0</v>
      </c>
      <c r="NRN51" s="363"/>
      <c r="NRO51" s="369">
        <f t="shared" ref="NRO51" si="4996">+(NRM51*$C51)+NRM51</f>
        <v>0</v>
      </c>
      <c r="NRP51" s="363"/>
      <c r="NRQ51" s="369">
        <f t="shared" ref="NRQ51" si="4997">+(NRO51*$C51)+NRO51</f>
        <v>0</v>
      </c>
      <c r="NRR51" s="363"/>
      <c r="NRS51" s="369">
        <f t="shared" ref="NRS51" si="4998">+(NRQ51*$C51)+NRQ51</f>
        <v>0</v>
      </c>
      <c r="NRT51" s="363"/>
      <c r="NRU51" s="369">
        <f t="shared" ref="NRU51" si="4999">+(NRS51*$C51)+NRS51</f>
        <v>0</v>
      </c>
      <c r="NRV51" s="363"/>
      <c r="NRW51" s="369">
        <f t="shared" ref="NRW51" si="5000">+(NRU51*$C51)+NRU51</f>
        <v>0</v>
      </c>
      <c r="NRX51" s="363"/>
      <c r="NRY51" s="369">
        <f t="shared" ref="NRY51" si="5001">+(NRW51*$C51)+NRW51</f>
        <v>0</v>
      </c>
      <c r="NRZ51" s="363"/>
      <c r="NSA51" s="369">
        <f t="shared" ref="NSA51" si="5002">+(NRY51*$C51)+NRY51</f>
        <v>0</v>
      </c>
      <c r="NSB51" s="363"/>
      <c r="NSC51" s="369">
        <f t="shared" ref="NSC51" si="5003">+(NSA51*$C51)+NSA51</f>
        <v>0</v>
      </c>
      <c r="NSD51" s="363"/>
      <c r="NSE51" s="369">
        <f t="shared" ref="NSE51" si="5004">+(NSC51*$C51)+NSC51</f>
        <v>0</v>
      </c>
      <c r="NSF51" s="363"/>
      <c r="NSG51" s="369">
        <f t="shared" ref="NSG51" si="5005">+(NSE51*$C51)+NSE51</f>
        <v>0</v>
      </c>
      <c r="NSH51" s="363"/>
      <c r="NSI51" s="369">
        <f t="shared" ref="NSI51" si="5006">+(NSG51*$C51)+NSG51</f>
        <v>0</v>
      </c>
      <c r="NSJ51" s="363"/>
      <c r="NSK51" s="369">
        <f t="shared" ref="NSK51" si="5007">+(NSI51*$C51)+NSI51</f>
        <v>0</v>
      </c>
      <c r="NSL51" s="363"/>
      <c r="NSM51" s="369">
        <f t="shared" ref="NSM51" si="5008">+(NSK51*$C51)+NSK51</f>
        <v>0</v>
      </c>
      <c r="NSN51" s="363"/>
      <c r="NSO51" s="369">
        <f t="shared" ref="NSO51" si="5009">+(NSM51*$C51)+NSM51</f>
        <v>0</v>
      </c>
      <c r="NSP51" s="363"/>
      <c r="NSQ51" s="369">
        <f t="shared" ref="NSQ51" si="5010">+(NSO51*$C51)+NSO51</f>
        <v>0</v>
      </c>
      <c r="NSR51" s="363"/>
      <c r="NSS51" s="369">
        <f t="shared" ref="NSS51" si="5011">+(NSQ51*$C51)+NSQ51</f>
        <v>0</v>
      </c>
      <c r="NST51" s="363"/>
      <c r="NSU51" s="369">
        <f t="shared" ref="NSU51" si="5012">+(NSS51*$C51)+NSS51</f>
        <v>0</v>
      </c>
      <c r="NSV51" s="363"/>
      <c r="NSW51" s="369">
        <f t="shared" ref="NSW51" si="5013">+(NSU51*$C51)+NSU51</f>
        <v>0</v>
      </c>
      <c r="NSX51" s="363"/>
      <c r="NSY51" s="369">
        <f t="shared" ref="NSY51" si="5014">+(NSW51*$C51)+NSW51</f>
        <v>0</v>
      </c>
      <c r="NSZ51" s="363"/>
      <c r="NTA51" s="369">
        <f t="shared" ref="NTA51" si="5015">+(NSY51*$C51)+NSY51</f>
        <v>0</v>
      </c>
      <c r="NTB51" s="363"/>
      <c r="NTC51" s="369">
        <f t="shared" ref="NTC51" si="5016">+(NTA51*$C51)+NTA51</f>
        <v>0</v>
      </c>
      <c r="NTD51" s="363"/>
      <c r="NTE51" s="369">
        <f t="shared" ref="NTE51" si="5017">+(NTC51*$C51)+NTC51</f>
        <v>0</v>
      </c>
      <c r="NTF51" s="363"/>
      <c r="NTG51" s="369">
        <f t="shared" ref="NTG51" si="5018">+(NTE51*$C51)+NTE51</f>
        <v>0</v>
      </c>
      <c r="NTH51" s="363"/>
      <c r="NTI51" s="369">
        <f t="shared" ref="NTI51" si="5019">+(NTG51*$C51)+NTG51</f>
        <v>0</v>
      </c>
      <c r="NTJ51" s="363"/>
      <c r="NTK51" s="369">
        <f t="shared" ref="NTK51" si="5020">+(NTI51*$C51)+NTI51</f>
        <v>0</v>
      </c>
      <c r="NTL51" s="363"/>
      <c r="NTM51" s="369">
        <f t="shared" ref="NTM51" si="5021">+(NTK51*$C51)+NTK51</f>
        <v>0</v>
      </c>
      <c r="NTN51" s="363"/>
      <c r="NTO51" s="369">
        <f t="shared" ref="NTO51" si="5022">+(NTM51*$C51)+NTM51</f>
        <v>0</v>
      </c>
      <c r="NTP51" s="363"/>
      <c r="NTQ51" s="369">
        <f t="shared" ref="NTQ51" si="5023">+(NTO51*$C51)+NTO51</f>
        <v>0</v>
      </c>
      <c r="NTR51" s="363"/>
      <c r="NTS51" s="369">
        <f t="shared" ref="NTS51" si="5024">+(NTQ51*$C51)+NTQ51</f>
        <v>0</v>
      </c>
      <c r="NTT51" s="363"/>
      <c r="NTU51" s="369">
        <f t="shared" ref="NTU51" si="5025">+(NTS51*$C51)+NTS51</f>
        <v>0</v>
      </c>
      <c r="NTV51" s="363"/>
      <c r="NTW51" s="369">
        <f t="shared" ref="NTW51" si="5026">+(NTU51*$C51)+NTU51</f>
        <v>0</v>
      </c>
      <c r="NTX51" s="363"/>
      <c r="NTY51" s="369">
        <f t="shared" ref="NTY51" si="5027">+(NTW51*$C51)+NTW51</f>
        <v>0</v>
      </c>
      <c r="NTZ51" s="363"/>
      <c r="NUA51" s="369">
        <f t="shared" ref="NUA51" si="5028">+(NTY51*$C51)+NTY51</f>
        <v>0</v>
      </c>
      <c r="NUB51" s="363"/>
      <c r="NUC51" s="369">
        <f t="shared" ref="NUC51" si="5029">+(NUA51*$C51)+NUA51</f>
        <v>0</v>
      </c>
      <c r="NUD51" s="363"/>
      <c r="NUE51" s="369">
        <f t="shared" ref="NUE51" si="5030">+(NUC51*$C51)+NUC51</f>
        <v>0</v>
      </c>
      <c r="NUF51" s="363"/>
      <c r="NUG51" s="369">
        <f t="shared" ref="NUG51" si="5031">+(NUE51*$C51)+NUE51</f>
        <v>0</v>
      </c>
      <c r="NUH51" s="363"/>
      <c r="NUI51" s="369">
        <f t="shared" ref="NUI51" si="5032">+(NUG51*$C51)+NUG51</f>
        <v>0</v>
      </c>
      <c r="NUJ51" s="363"/>
      <c r="NUK51" s="369">
        <f t="shared" ref="NUK51" si="5033">+(NUI51*$C51)+NUI51</f>
        <v>0</v>
      </c>
      <c r="NUL51" s="363"/>
      <c r="NUM51" s="369">
        <f t="shared" ref="NUM51" si="5034">+(NUK51*$C51)+NUK51</f>
        <v>0</v>
      </c>
      <c r="NUN51" s="363"/>
      <c r="NUO51" s="369">
        <f t="shared" ref="NUO51" si="5035">+(NUM51*$C51)+NUM51</f>
        <v>0</v>
      </c>
      <c r="NUP51" s="363"/>
      <c r="NUQ51" s="369">
        <f t="shared" ref="NUQ51" si="5036">+(NUO51*$C51)+NUO51</f>
        <v>0</v>
      </c>
      <c r="NUR51" s="363"/>
      <c r="NUS51" s="369">
        <f t="shared" ref="NUS51" si="5037">+(NUQ51*$C51)+NUQ51</f>
        <v>0</v>
      </c>
      <c r="NUT51" s="363"/>
      <c r="NUU51" s="369">
        <f t="shared" ref="NUU51" si="5038">+(NUS51*$C51)+NUS51</f>
        <v>0</v>
      </c>
      <c r="NUV51" s="363"/>
      <c r="NUW51" s="369">
        <f t="shared" ref="NUW51" si="5039">+(NUU51*$C51)+NUU51</f>
        <v>0</v>
      </c>
      <c r="NUX51" s="363"/>
      <c r="NUY51" s="369">
        <f t="shared" ref="NUY51" si="5040">+(NUW51*$C51)+NUW51</f>
        <v>0</v>
      </c>
      <c r="NUZ51" s="363"/>
      <c r="NVA51" s="369">
        <f t="shared" ref="NVA51" si="5041">+(NUY51*$C51)+NUY51</f>
        <v>0</v>
      </c>
      <c r="NVB51" s="363"/>
      <c r="NVC51" s="369">
        <f t="shared" ref="NVC51" si="5042">+(NVA51*$C51)+NVA51</f>
        <v>0</v>
      </c>
      <c r="NVD51" s="363"/>
      <c r="NVE51" s="369">
        <f t="shared" ref="NVE51" si="5043">+(NVC51*$C51)+NVC51</f>
        <v>0</v>
      </c>
      <c r="NVF51" s="363"/>
      <c r="NVG51" s="369">
        <f t="shared" ref="NVG51" si="5044">+(NVE51*$C51)+NVE51</f>
        <v>0</v>
      </c>
      <c r="NVH51" s="363"/>
      <c r="NVI51" s="369">
        <f t="shared" ref="NVI51" si="5045">+(NVG51*$C51)+NVG51</f>
        <v>0</v>
      </c>
      <c r="NVJ51" s="363"/>
      <c r="NVK51" s="369">
        <f t="shared" ref="NVK51" si="5046">+(NVI51*$C51)+NVI51</f>
        <v>0</v>
      </c>
      <c r="NVL51" s="363"/>
      <c r="NVM51" s="369">
        <f t="shared" ref="NVM51" si="5047">+(NVK51*$C51)+NVK51</f>
        <v>0</v>
      </c>
      <c r="NVN51" s="363"/>
      <c r="NVO51" s="369">
        <f t="shared" ref="NVO51" si="5048">+(NVM51*$C51)+NVM51</f>
        <v>0</v>
      </c>
      <c r="NVP51" s="363"/>
      <c r="NVQ51" s="369">
        <f t="shared" ref="NVQ51" si="5049">+(NVO51*$C51)+NVO51</f>
        <v>0</v>
      </c>
      <c r="NVR51" s="363"/>
      <c r="NVS51" s="369">
        <f t="shared" ref="NVS51" si="5050">+(NVQ51*$C51)+NVQ51</f>
        <v>0</v>
      </c>
      <c r="NVT51" s="363"/>
      <c r="NVU51" s="369">
        <f t="shared" ref="NVU51" si="5051">+(NVS51*$C51)+NVS51</f>
        <v>0</v>
      </c>
      <c r="NVV51" s="363"/>
      <c r="NVW51" s="369">
        <f t="shared" ref="NVW51" si="5052">+(NVU51*$C51)+NVU51</f>
        <v>0</v>
      </c>
      <c r="NVX51" s="363"/>
      <c r="NVY51" s="369">
        <f t="shared" ref="NVY51" si="5053">+(NVW51*$C51)+NVW51</f>
        <v>0</v>
      </c>
      <c r="NVZ51" s="363"/>
      <c r="NWA51" s="369">
        <f t="shared" ref="NWA51" si="5054">+(NVY51*$C51)+NVY51</f>
        <v>0</v>
      </c>
      <c r="NWB51" s="363"/>
      <c r="NWC51" s="369">
        <f t="shared" ref="NWC51" si="5055">+(NWA51*$C51)+NWA51</f>
        <v>0</v>
      </c>
      <c r="NWD51" s="363"/>
      <c r="NWE51" s="369">
        <f t="shared" ref="NWE51" si="5056">+(NWC51*$C51)+NWC51</f>
        <v>0</v>
      </c>
      <c r="NWF51" s="363"/>
      <c r="NWG51" s="369">
        <f t="shared" ref="NWG51" si="5057">+(NWE51*$C51)+NWE51</f>
        <v>0</v>
      </c>
      <c r="NWH51" s="363"/>
      <c r="NWI51" s="369">
        <f t="shared" ref="NWI51" si="5058">+(NWG51*$C51)+NWG51</f>
        <v>0</v>
      </c>
      <c r="NWJ51" s="363"/>
      <c r="NWK51" s="369">
        <f t="shared" ref="NWK51" si="5059">+(NWI51*$C51)+NWI51</f>
        <v>0</v>
      </c>
      <c r="NWL51" s="363"/>
      <c r="NWM51" s="369">
        <f t="shared" ref="NWM51" si="5060">+(NWK51*$C51)+NWK51</f>
        <v>0</v>
      </c>
      <c r="NWN51" s="363"/>
      <c r="NWO51" s="369">
        <f t="shared" ref="NWO51" si="5061">+(NWM51*$C51)+NWM51</f>
        <v>0</v>
      </c>
      <c r="NWP51" s="363"/>
      <c r="NWQ51" s="369">
        <f t="shared" ref="NWQ51" si="5062">+(NWO51*$C51)+NWO51</f>
        <v>0</v>
      </c>
      <c r="NWR51" s="363"/>
      <c r="NWS51" s="369">
        <f t="shared" ref="NWS51" si="5063">+(NWQ51*$C51)+NWQ51</f>
        <v>0</v>
      </c>
      <c r="NWT51" s="363"/>
      <c r="NWU51" s="369">
        <f t="shared" ref="NWU51" si="5064">+(NWS51*$C51)+NWS51</f>
        <v>0</v>
      </c>
      <c r="NWV51" s="363"/>
      <c r="NWW51" s="369">
        <f t="shared" ref="NWW51" si="5065">+(NWU51*$C51)+NWU51</f>
        <v>0</v>
      </c>
      <c r="NWX51" s="363"/>
      <c r="NWY51" s="369">
        <f t="shared" ref="NWY51" si="5066">+(NWW51*$C51)+NWW51</f>
        <v>0</v>
      </c>
      <c r="NWZ51" s="363"/>
      <c r="NXA51" s="369">
        <f t="shared" ref="NXA51" si="5067">+(NWY51*$C51)+NWY51</f>
        <v>0</v>
      </c>
      <c r="NXB51" s="363"/>
      <c r="NXC51" s="369">
        <f t="shared" ref="NXC51" si="5068">+(NXA51*$C51)+NXA51</f>
        <v>0</v>
      </c>
      <c r="NXD51" s="363"/>
      <c r="NXE51" s="369">
        <f t="shared" ref="NXE51" si="5069">+(NXC51*$C51)+NXC51</f>
        <v>0</v>
      </c>
      <c r="NXF51" s="363"/>
      <c r="NXG51" s="369">
        <f t="shared" ref="NXG51" si="5070">+(NXE51*$C51)+NXE51</f>
        <v>0</v>
      </c>
      <c r="NXH51" s="363"/>
      <c r="NXI51" s="369">
        <f t="shared" ref="NXI51" si="5071">+(NXG51*$C51)+NXG51</f>
        <v>0</v>
      </c>
      <c r="NXJ51" s="363"/>
      <c r="NXK51" s="369">
        <f t="shared" ref="NXK51" si="5072">+(NXI51*$C51)+NXI51</f>
        <v>0</v>
      </c>
      <c r="NXL51" s="363"/>
      <c r="NXM51" s="369">
        <f t="shared" ref="NXM51" si="5073">+(NXK51*$C51)+NXK51</f>
        <v>0</v>
      </c>
      <c r="NXN51" s="363"/>
      <c r="NXO51" s="369">
        <f t="shared" ref="NXO51" si="5074">+(NXM51*$C51)+NXM51</f>
        <v>0</v>
      </c>
      <c r="NXP51" s="363"/>
      <c r="NXQ51" s="369">
        <f t="shared" ref="NXQ51" si="5075">+(NXO51*$C51)+NXO51</f>
        <v>0</v>
      </c>
      <c r="NXR51" s="363"/>
      <c r="NXS51" s="369">
        <f t="shared" ref="NXS51" si="5076">+(NXQ51*$C51)+NXQ51</f>
        <v>0</v>
      </c>
      <c r="NXT51" s="363"/>
      <c r="NXU51" s="369">
        <f t="shared" ref="NXU51" si="5077">+(NXS51*$C51)+NXS51</f>
        <v>0</v>
      </c>
      <c r="NXV51" s="363"/>
      <c r="NXW51" s="369">
        <f t="shared" ref="NXW51" si="5078">+(NXU51*$C51)+NXU51</f>
        <v>0</v>
      </c>
      <c r="NXX51" s="363"/>
      <c r="NXY51" s="369">
        <f t="shared" ref="NXY51" si="5079">+(NXW51*$C51)+NXW51</f>
        <v>0</v>
      </c>
      <c r="NXZ51" s="363"/>
      <c r="NYA51" s="369">
        <f t="shared" ref="NYA51" si="5080">+(NXY51*$C51)+NXY51</f>
        <v>0</v>
      </c>
      <c r="NYB51" s="363"/>
      <c r="NYC51" s="369">
        <f t="shared" ref="NYC51" si="5081">+(NYA51*$C51)+NYA51</f>
        <v>0</v>
      </c>
      <c r="NYD51" s="363"/>
      <c r="NYE51" s="369">
        <f t="shared" ref="NYE51" si="5082">+(NYC51*$C51)+NYC51</f>
        <v>0</v>
      </c>
      <c r="NYF51" s="363"/>
      <c r="NYG51" s="369">
        <f t="shared" ref="NYG51" si="5083">+(NYE51*$C51)+NYE51</f>
        <v>0</v>
      </c>
      <c r="NYH51" s="363"/>
      <c r="NYI51" s="369">
        <f t="shared" ref="NYI51" si="5084">+(NYG51*$C51)+NYG51</f>
        <v>0</v>
      </c>
      <c r="NYJ51" s="363"/>
      <c r="NYK51" s="369">
        <f t="shared" ref="NYK51" si="5085">+(NYI51*$C51)+NYI51</f>
        <v>0</v>
      </c>
      <c r="NYL51" s="363"/>
      <c r="NYM51" s="369">
        <f t="shared" ref="NYM51" si="5086">+(NYK51*$C51)+NYK51</f>
        <v>0</v>
      </c>
      <c r="NYN51" s="363"/>
      <c r="NYO51" s="369">
        <f t="shared" ref="NYO51" si="5087">+(NYM51*$C51)+NYM51</f>
        <v>0</v>
      </c>
      <c r="NYP51" s="363"/>
      <c r="NYQ51" s="369">
        <f t="shared" ref="NYQ51" si="5088">+(NYO51*$C51)+NYO51</f>
        <v>0</v>
      </c>
      <c r="NYR51" s="363"/>
      <c r="NYS51" s="369">
        <f t="shared" ref="NYS51" si="5089">+(NYQ51*$C51)+NYQ51</f>
        <v>0</v>
      </c>
      <c r="NYT51" s="363"/>
      <c r="NYU51" s="369">
        <f t="shared" ref="NYU51" si="5090">+(NYS51*$C51)+NYS51</f>
        <v>0</v>
      </c>
      <c r="NYV51" s="363"/>
      <c r="NYW51" s="369">
        <f t="shared" ref="NYW51" si="5091">+(NYU51*$C51)+NYU51</f>
        <v>0</v>
      </c>
      <c r="NYX51" s="363"/>
      <c r="NYY51" s="369">
        <f t="shared" ref="NYY51" si="5092">+(NYW51*$C51)+NYW51</f>
        <v>0</v>
      </c>
      <c r="NYZ51" s="363"/>
      <c r="NZA51" s="369">
        <f t="shared" ref="NZA51" si="5093">+(NYY51*$C51)+NYY51</f>
        <v>0</v>
      </c>
      <c r="NZB51" s="363"/>
      <c r="NZC51" s="369">
        <f t="shared" ref="NZC51" si="5094">+(NZA51*$C51)+NZA51</f>
        <v>0</v>
      </c>
      <c r="NZD51" s="363"/>
      <c r="NZE51" s="369">
        <f t="shared" ref="NZE51" si="5095">+(NZC51*$C51)+NZC51</f>
        <v>0</v>
      </c>
      <c r="NZF51" s="363"/>
      <c r="NZG51" s="369">
        <f t="shared" ref="NZG51" si="5096">+(NZE51*$C51)+NZE51</f>
        <v>0</v>
      </c>
      <c r="NZH51" s="363"/>
      <c r="NZI51" s="369">
        <f t="shared" ref="NZI51" si="5097">+(NZG51*$C51)+NZG51</f>
        <v>0</v>
      </c>
      <c r="NZJ51" s="363"/>
      <c r="NZK51" s="369">
        <f t="shared" ref="NZK51" si="5098">+(NZI51*$C51)+NZI51</f>
        <v>0</v>
      </c>
      <c r="NZL51" s="363"/>
      <c r="NZM51" s="369">
        <f t="shared" ref="NZM51" si="5099">+(NZK51*$C51)+NZK51</f>
        <v>0</v>
      </c>
      <c r="NZN51" s="363"/>
      <c r="NZO51" s="369">
        <f t="shared" ref="NZO51" si="5100">+(NZM51*$C51)+NZM51</f>
        <v>0</v>
      </c>
      <c r="NZP51" s="363"/>
      <c r="NZQ51" s="369">
        <f t="shared" ref="NZQ51" si="5101">+(NZO51*$C51)+NZO51</f>
        <v>0</v>
      </c>
      <c r="NZR51" s="363"/>
      <c r="NZS51" s="369">
        <f t="shared" ref="NZS51" si="5102">+(NZQ51*$C51)+NZQ51</f>
        <v>0</v>
      </c>
      <c r="NZT51" s="363"/>
      <c r="NZU51" s="369">
        <f t="shared" ref="NZU51" si="5103">+(NZS51*$C51)+NZS51</f>
        <v>0</v>
      </c>
      <c r="NZV51" s="363"/>
      <c r="NZW51" s="369">
        <f t="shared" ref="NZW51" si="5104">+(NZU51*$C51)+NZU51</f>
        <v>0</v>
      </c>
      <c r="NZX51" s="363"/>
      <c r="NZY51" s="369">
        <f t="shared" ref="NZY51" si="5105">+(NZW51*$C51)+NZW51</f>
        <v>0</v>
      </c>
      <c r="NZZ51" s="363"/>
      <c r="OAA51" s="369">
        <f t="shared" ref="OAA51" si="5106">+(NZY51*$C51)+NZY51</f>
        <v>0</v>
      </c>
      <c r="OAB51" s="363"/>
      <c r="OAC51" s="369">
        <f t="shared" ref="OAC51" si="5107">+(OAA51*$C51)+OAA51</f>
        <v>0</v>
      </c>
      <c r="OAD51" s="363"/>
      <c r="OAE51" s="369">
        <f t="shared" ref="OAE51" si="5108">+(OAC51*$C51)+OAC51</f>
        <v>0</v>
      </c>
      <c r="OAF51" s="363"/>
      <c r="OAG51" s="369">
        <f t="shared" ref="OAG51" si="5109">+(OAE51*$C51)+OAE51</f>
        <v>0</v>
      </c>
      <c r="OAH51" s="363"/>
      <c r="OAI51" s="369">
        <f t="shared" ref="OAI51" si="5110">+(OAG51*$C51)+OAG51</f>
        <v>0</v>
      </c>
      <c r="OAJ51" s="363"/>
      <c r="OAK51" s="369">
        <f t="shared" ref="OAK51" si="5111">+(OAI51*$C51)+OAI51</f>
        <v>0</v>
      </c>
      <c r="OAL51" s="363"/>
      <c r="OAM51" s="369">
        <f t="shared" ref="OAM51" si="5112">+(OAK51*$C51)+OAK51</f>
        <v>0</v>
      </c>
      <c r="OAN51" s="363"/>
      <c r="OAO51" s="369">
        <f t="shared" ref="OAO51" si="5113">+(OAM51*$C51)+OAM51</f>
        <v>0</v>
      </c>
      <c r="OAP51" s="363"/>
      <c r="OAQ51" s="369">
        <f t="shared" ref="OAQ51" si="5114">+(OAO51*$C51)+OAO51</f>
        <v>0</v>
      </c>
      <c r="OAR51" s="363"/>
      <c r="OAS51" s="369">
        <f t="shared" ref="OAS51" si="5115">+(OAQ51*$C51)+OAQ51</f>
        <v>0</v>
      </c>
      <c r="OAT51" s="363"/>
      <c r="OAU51" s="369">
        <f t="shared" ref="OAU51" si="5116">+(OAS51*$C51)+OAS51</f>
        <v>0</v>
      </c>
      <c r="OAV51" s="363"/>
      <c r="OAW51" s="369">
        <f t="shared" ref="OAW51" si="5117">+(OAU51*$C51)+OAU51</f>
        <v>0</v>
      </c>
      <c r="OAX51" s="363"/>
      <c r="OAY51" s="369">
        <f t="shared" ref="OAY51" si="5118">+(OAW51*$C51)+OAW51</f>
        <v>0</v>
      </c>
      <c r="OAZ51" s="363"/>
      <c r="OBA51" s="369">
        <f t="shared" ref="OBA51" si="5119">+(OAY51*$C51)+OAY51</f>
        <v>0</v>
      </c>
      <c r="OBB51" s="363"/>
      <c r="OBC51" s="369">
        <f t="shared" ref="OBC51" si="5120">+(OBA51*$C51)+OBA51</f>
        <v>0</v>
      </c>
      <c r="OBD51" s="363"/>
      <c r="OBE51" s="369">
        <f t="shared" ref="OBE51" si="5121">+(OBC51*$C51)+OBC51</f>
        <v>0</v>
      </c>
      <c r="OBF51" s="363"/>
      <c r="OBG51" s="369">
        <f t="shared" ref="OBG51" si="5122">+(OBE51*$C51)+OBE51</f>
        <v>0</v>
      </c>
      <c r="OBH51" s="363"/>
      <c r="OBI51" s="369">
        <f t="shared" ref="OBI51" si="5123">+(OBG51*$C51)+OBG51</f>
        <v>0</v>
      </c>
      <c r="OBJ51" s="363"/>
      <c r="OBK51" s="369">
        <f t="shared" ref="OBK51" si="5124">+(OBI51*$C51)+OBI51</f>
        <v>0</v>
      </c>
      <c r="OBL51" s="363"/>
      <c r="OBM51" s="369">
        <f t="shared" ref="OBM51" si="5125">+(OBK51*$C51)+OBK51</f>
        <v>0</v>
      </c>
      <c r="OBN51" s="363"/>
      <c r="OBO51" s="369">
        <f t="shared" ref="OBO51" si="5126">+(OBM51*$C51)+OBM51</f>
        <v>0</v>
      </c>
      <c r="OBP51" s="363"/>
      <c r="OBQ51" s="369">
        <f t="shared" ref="OBQ51" si="5127">+(OBO51*$C51)+OBO51</f>
        <v>0</v>
      </c>
      <c r="OBR51" s="363"/>
      <c r="OBS51" s="369">
        <f t="shared" ref="OBS51" si="5128">+(OBQ51*$C51)+OBQ51</f>
        <v>0</v>
      </c>
      <c r="OBT51" s="363"/>
      <c r="OBU51" s="369">
        <f t="shared" ref="OBU51" si="5129">+(OBS51*$C51)+OBS51</f>
        <v>0</v>
      </c>
      <c r="OBV51" s="363"/>
      <c r="OBW51" s="369">
        <f t="shared" ref="OBW51" si="5130">+(OBU51*$C51)+OBU51</f>
        <v>0</v>
      </c>
      <c r="OBX51" s="363"/>
      <c r="OBY51" s="369">
        <f t="shared" ref="OBY51" si="5131">+(OBW51*$C51)+OBW51</f>
        <v>0</v>
      </c>
      <c r="OBZ51" s="363"/>
      <c r="OCA51" s="369">
        <f t="shared" ref="OCA51" si="5132">+(OBY51*$C51)+OBY51</f>
        <v>0</v>
      </c>
      <c r="OCB51" s="363"/>
      <c r="OCC51" s="369">
        <f t="shared" ref="OCC51" si="5133">+(OCA51*$C51)+OCA51</f>
        <v>0</v>
      </c>
      <c r="OCD51" s="363"/>
      <c r="OCE51" s="369">
        <f t="shared" ref="OCE51" si="5134">+(OCC51*$C51)+OCC51</f>
        <v>0</v>
      </c>
      <c r="OCF51" s="363"/>
      <c r="OCG51" s="369">
        <f t="shared" ref="OCG51" si="5135">+(OCE51*$C51)+OCE51</f>
        <v>0</v>
      </c>
      <c r="OCH51" s="363"/>
      <c r="OCI51" s="369">
        <f t="shared" ref="OCI51" si="5136">+(OCG51*$C51)+OCG51</f>
        <v>0</v>
      </c>
      <c r="OCJ51" s="363"/>
      <c r="OCK51" s="369">
        <f t="shared" ref="OCK51" si="5137">+(OCI51*$C51)+OCI51</f>
        <v>0</v>
      </c>
      <c r="OCL51" s="363"/>
      <c r="OCM51" s="369">
        <f t="shared" ref="OCM51" si="5138">+(OCK51*$C51)+OCK51</f>
        <v>0</v>
      </c>
      <c r="OCN51" s="363"/>
      <c r="OCO51" s="369">
        <f t="shared" ref="OCO51" si="5139">+(OCM51*$C51)+OCM51</f>
        <v>0</v>
      </c>
      <c r="OCP51" s="363"/>
      <c r="OCQ51" s="369">
        <f t="shared" ref="OCQ51" si="5140">+(OCO51*$C51)+OCO51</f>
        <v>0</v>
      </c>
      <c r="OCR51" s="363"/>
      <c r="OCS51" s="369">
        <f t="shared" ref="OCS51" si="5141">+(OCQ51*$C51)+OCQ51</f>
        <v>0</v>
      </c>
      <c r="OCT51" s="363"/>
      <c r="OCU51" s="369">
        <f t="shared" ref="OCU51" si="5142">+(OCS51*$C51)+OCS51</f>
        <v>0</v>
      </c>
      <c r="OCV51" s="363"/>
      <c r="OCW51" s="369">
        <f t="shared" ref="OCW51" si="5143">+(OCU51*$C51)+OCU51</f>
        <v>0</v>
      </c>
      <c r="OCX51" s="363"/>
      <c r="OCY51" s="369">
        <f t="shared" ref="OCY51" si="5144">+(OCW51*$C51)+OCW51</f>
        <v>0</v>
      </c>
      <c r="OCZ51" s="363"/>
      <c r="ODA51" s="369">
        <f t="shared" ref="ODA51" si="5145">+(OCY51*$C51)+OCY51</f>
        <v>0</v>
      </c>
      <c r="ODB51" s="363"/>
      <c r="ODC51" s="369">
        <f t="shared" ref="ODC51" si="5146">+(ODA51*$C51)+ODA51</f>
        <v>0</v>
      </c>
      <c r="ODD51" s="363"/>
      <c r="ODE51" s="369">
        <f t="shared" ref="ODE51" si="5147">+(ODC51*$C51)+ODC51</f>
        <v>0</v>
      </c>
      <c r="ODF51" s="363"/>
      <c r="ODG51" s="369">
        <f t="shared" ref="ODG51" si="5148">+(ODE51*$C51)+ODE51</f>
        <v>0</v>
      </c>
      <c r="ODH51" s="363"/>
      <c r="ODI51" s="369">
        <f t="shared" ref="ODI51" si="5149">+(ODG51*$C51)+ODG51</f>
        <v>0</v>
      </c>
      <c r="ODJ51" s="363"/>
      <c r="ODK51" s="369">
        <f t="shared" ref="ODK51" si="5150">+(ODI51*$C51)+ODI51</f>
        <v>0</v>
      </c>
      <c r="ODL51" s="363"/>
      <c r="ODM51" s="369">
        <f t="shared" ref="ODM51" si="5151">+(ODK51*$C51)+ODK51</f>
        <v>0</v>
      </c>
      <c r="ODN51" s="363"/>
      <c r="ODO51" s="369">
        <f t="shared" ref="ODO51" si="5152">+(ODM51*$C51)+ODM51</f>
        <v>0</v>
      </c>
      <c r="ODP51" s="363"/>
      <c r="ODQ51" s="369">
        <f t="shared" ref="ODQ51" si="5153">+(ODO51*$C51)+ODO51</f>
        <v>0</v>
      </c>
      <c r="ODR51" s="363"/>
      <c r="ODS51" s="369">
        <f t="shared" ref="ODS51" si="5154">+(ODQ51*$C51)+ODQ51</f>
        <v>0</v>
      </c>
      <c r="ODT51" s="363"/>
      <c r="ODU51" s="369">
        <f t="shared" ref="ODU51" si="5155">+(ODS51*$C51)+ODS51</f>
        <v>0</v>
      </c>
      <c r="ODV51" s="363"/>
      <c r="ODW51" s="369">
        <f t="shared" ref="ODW51" si="5156">+(ODU51*$C51)+ODU51</f>
        <v>0</v>
      </c>
      <c r="ODX51" s="363"/>
      <c r="ODY51" s="369">
        <f t="shared" ref="ODY51" si="5157">+(ODW51*$C51)+ODW51</f>
        <v>0</v>
      </c>
      <c r="ODZ51" s="363"/>
      <c r="OEA51" s="369">
        <f t="shared" ref="OEA51" si="5158">+(ODY51*$C51)+ODY51</f>
        <v>0</v>
      </c>
      <c r="OEB51" s="363"/>
      <c r="OEC51" s="369">
        <f t="shared" ref="OEC51" si="5159">+(OEA51*$C51)+OEA51</f>
        <v>0</v>
      </c>
      <c r="OED51" s="363"/>
      <c r="OEE51" s="369">
        <f t="shared" ref="OEE51" si="5160">+(OEC51*$C51)+OEC51</f>
        <v>0</v>
      </c>
      <c r="OEF51" s="363"/>
      <c r="OEG51" s="369">
        <f t="shared" ref="OEG51" si="5161">+(OEE51*$C51)+OEE51</f>
        <v>0</v>
      </c>
      <c r="OEH51" s="363"/>
      <c r="OEI51" s="369">
        <f t="shared" ref="OEI51" si="5162">+(OEG51*$C51)+OEG51</f>
        <v>0</v>
      </c>
      <c r="OEJ51" s="363"/>
      <c r="OEK51" s="369">
        <f t="shared" ref="OEK51" si="5163">+(OEI51*$C51)+OEI51</f>
        <v>0</v>
      </c>
      <c r="OEL51" s="363"/>
      <c r="OEM51" s="369">
        <f t="shared" ref="OEM51" si="5164">+(OEK51*$C51)+OEK51</f>
        <v>0</v>
      </c>
      <c r="OEN51" s="363"/>
      <c r="OEO51" s="369">
        <f t="shared" ref="OEO51" si="5165">+(OEM51*$C51)+OEM51</f>
        <v>0</v>
      </c>
      <c r="OEP51" s="363"/>
      <c r="OEQ51" s="369">
        <f t="shared" ref="OEQ51" si="5166">+(OEO51*$C51)+OEO51</f>
        <v>0</v>
      </c>
      <c r="OER51" s="363"/>
      <c r="OES51" s="369">
        <f t="shared" ref="OES51" si="5167">+(OEQ51*$C51)+OEQ51</f>
        <v>0</v>
      </c>
      <c r="OET51" s="363"/>
      <c r="OEU51" s="369">
        <f t="shared" ref="OEU51" si="5168">+(OES51*$C51)+OES51</f>
        <v>0</v>
      </c>
      <c r="OEV51" s="363"/>
      <c r="OEW51" s="369">
        <f t="shared" ref="OEW51" si="5169">+(OEU51*$C51)+OEU51</f>
        <v>0</v>
      </c>
      <c r="OEX51" s="363"/>
      <c r="OEY51" s="369">
        <f t="shared" ref="OEY51" si="5170">+(OEW51*$C51)+OEW51</f>
        <v>0</v>
      </c>
      <c r="OEZ51" s="363"/>
      <c r="OFA51" s="369">
        <f t="shared" ref="OFA51" si="5171">+(OEY51*$C51)+OEY51</f>
        <v>0</v>
      </c>
      <c r="OFB51" s="363"/>
      <c r="OFC51" s="369">
        <f t="shared" ref="OFC51" si="5172">+(OFA51*$C51)+OFA51</f>
        <v>0</v>
      </c>
      <c r="OFD51" s="363"/>
      <c r="OFE51" s="369">
        <f t="shared" ref="OFE51" si="5173">+(OFC51*$C51)+OFC51</f>
        <v>0</v>
      </c>
      <c r="OFF51" s="363"/>
      <c r="OFG51" s="369">
        <f t="shared" ref="OFG51" si="5174">+(OFE51*$C51)+OFE51</f>
        <v>0</v>
      </c>
      <c r="OFH51" s="363"/>
      <c r="OFI51" s="369">
        <f t="shared" ref="OFI51" si="5175">+(OFG51*$C51)+OFG51</f>
        <v>0</v>
      </c>
      <c r="OFJ51" s="363"/>
      <c r="OFK51" s="369">
        <f t="shared" ref="OFK51" si="5176">+(OFI51*$C51)+OFI51</f>
        <v>0</v>
      </c>
      <c r="OFL51" s="363"/>
      <c r="OFM51" s="369">
        <f t="shared" ref="OFM51" si="5177">+(OFK51*$C51)+OFK51</f>
        <v>0</v>
      </c>
      <c r="OFN51" s="363"/>
      <c r="OFO51" s="369">
        <f t="shared" ref="OFO51" si="5178">+(OFM51*$C51)+OFM51</f>
        <v>0</v>
      </c>
      <c r="OFP51" s="363"/>
      <c r="OFQ51" s="369">
        <f t="shared" ref="OFQ51" si="5179">+(OFO51*$C51)+OFO51</f>
        <v>0</v>
      </c>
      <c r="OFR51" s="363"/>
      <c r="OFS51" s="369">
        <f t="shared" ref="OFS51" si="5180">+(OFQ51*$C51)+OFQ51</f>
        <v>0</v>
      </c>
      <c r="OFT51" s="363"/>
      <c r="OFU51" s="369">
        <f t="shared" ref="OFU51" si="5181">+(OFS51*$C51)+OFS51</f>
        <v>0</v>
      </c>
      <c r="OFV51" s="363"/>
      <c r="OFW51" s="369">
        <f t="shared" ref="OFW51" si="5182">+(OFU51*$C51)+OFU51</f>
        <v>0</v>
      </c>
      <c r="OFX51" s="363"/>
      <c r="OFY51" s="369">
        <f t="shared" ref="OFY51" si="5183">+(OFW51*$C51)+OFW51</f>
        <v>0</v>
      </c>
      <c r="OFZ51" s="363"/>
      <c r="OGA51" s="369">
        <f t="shared" ref="OGA51" si="5184">+(OFY51*$C51)+OFY51</f>
        <v>0</v>
      </c>
      <c r="OGB51" s="363"/>
      <c r="OGC51" s="369">
        <f t="shared" ref="OGC51" si="5185">+(OGA51*$C51)+OGA51</f>
        <v>0</v>
      </c>
      <c r="OGD51" s="363"/>
      <c r="OGE51" s="369">
        <f t="shared" ref="OGE51" si="5186">+(OGC51*$C51)+OGC51</f>
        <v>0</v>
      </c>
      <c r="OGF51" s="363"/>
      <c r="OGG51" s="369">
        <f t="shared" ref="OGG51" si="5187">+(OGE51*$C51)+OGE51</f>
        <v>0</v>
      </c>
      <c r="OGH51" s="363"/>
      <c r="OGI51" s="369">
        <f t="shared" ref="OGI51" si="5188">+(OGG51*$C51)+OGG51</f>
        <v>0</v>
      </c>
      <c r="OGJ51" s="363"/>
      <c r="OGK51" s="369">
        <f t="shared" ref="OGK51" si="5189">+(OGI51*$C51)+OGI51</f>
        <v>0</v>
      </c>
      <c r="OGL51" s="363"/>
      <c r="OGM51" s="369">
        <f t="shared" ref="OGM51" si="5190">+(OGK51*$C51)+OGK51</f>
        <v>0</v>
      </c>
      <c r="OGN51" s="363"/>
      <c r="OGO51" s="369">
        <f t="shared" ref="OGO51" si="5191">+(OGM51*$C51)+OGM51</f>
        <v>0</v>
      </c>
      <c r="OGP51" s="363"/>
      <c r="OGQ51" s="369">
        <f t="shared" ref="OGQ51" si="5192">+(OGO51*$C51)+OGO51</f>
        <v>0</v>
      </c>
      <c r="OGR51" s="363"/>
      <c r="OGS51" s="369">
        <f t="shared" ref="OGS51" si="5193">+(OGQ51*$C51)+OGQ51</f>
        <v>0</v>
      </c>
      <c r="OGT51" s="363"/>
      <c r="OGU51" s="369">
        <f t="shared" ref="OGU51" si="5194">+(OGS51*$C51)+OGS51</f>
        <v>0</v>
      </c>
      <c r="OGV51" s="363"/>
      <c r="OGW51" s="369">
        <f t="shared" ref="OGW51" si="5195">+(OGU51*$C51)+OGU51</f>
        <v>0</v>
      </c>
      <c r="OGX51" s="363"/>
      <c r="OGY51" s="369">
        <f t="shared" ref="OGY51" si="5196">+(OGW51*$C51)+OGW51</f>
        <v>0</v>
      </c>
      <c r="OGZ51" s="363"/>
      <c r="OHA51" s="369">
        <f t="shared" ref="OHA51" si="5197">+(OGY51*$C51)+OGY51</f>
        <v>0</v>
      </c>
      <c r="OHB51" s="363"/>
      <c r="OHC51" s="369">
        <f t="shared" ref="OHC51" si="5198">+(OHA51*$C51)+OHA51</f>
        <v>0</v>
      </c>
      <c r="OHD51" s="363"/>
      <c r="OHE51" s="369">
        <f t="shared" ref="OHE51" si="5199">+(OHC51*$C51)+OHC51</f>
        <v>0</v>
      </c>
      <c r="OHF51" s="363"/>
      <c r="OHG51" s="369">
        <f t="shared" ref="OHG51" si="5200">+(OHE51*$C51)+OHE51</f>
        <v>0</v>
      </c>
      <c r="OHH51" s="363"/>
      <c r="OHI51" s="369">
        <f t="shared" ref="OHI51" si="5201">+(OHG51*$C51)+OHG51</f>
        <v>0</v>
      </c>
      <c r="OHJ51" s="363"/>
      <c r="OHK51" s="369">
        <f t="shared" ref="OHK51" si="5202">+(OHI51*$C51)+OHI51</f>
        <v>0</v>
      </c>
      <c r="OHL51" s="363"/>
      <c r="OHM51" s="369">
        <f t="shared" ref="OHM51" si="5203">+(OHK51*$C51)+OHK51</f>
        <v>0</v>
      </c>
      <c r="OHN51" s="363"/>
      <c r="OHO51" s="369">
        <f t="shared" ref="OHO51" si="5204">+(OHM51*$C51)+OHM51</f>
        <v>0</v>
      </c>
      <c r="OHP51" s="363"/>
      <c r="OHQ51" s="369">
        <f t="shared" ref="OHQ51" si="5205">+(OHO51*$C51)+OHO51</f>
        <v>0</v>
      </c>
      <c r="OHR51" s="363"/>
      <c r="OHS51" s="369">
        <f t="shared" ref="OHS51" si="5206">+(OHQ51*$C51)+OHQ51</f>
        <v>0</v>
      </c>
      <c r="OHT51" s="363"/>
      <c r="OHU51" s="369">
        <f t="shared" ref="OHU51" si="5207">+(OHS51*$C51)+OHS51</f>
        <v>0</v>
      </c>
      <c r="OHV51" s="363"/>
      <c r="OHW51" s="369">
        <f t="shared" ref="OHW51" si="5208">+(OHU51*$C51)+OHU51</f>
        <v>0</v>
      </c>
      <c r="OHX51" s="363"/>
      <c r="OHY51" s="369">
        <f t="shared" ref="OHY51" si="5209">+(OHW51*$C51)+OHW51</f>
        <v>0</v>
      </c>
      <c r="OHZ51" s="363"/>
      <c r="OIA51" s="369">
        <f t="shared" ref="OIA51" si="5210">+(OHY51*$C51)+OHY51</f>
        <v>0</v>
      </c>
      <c r="OIB51" s="363"/>
      <c r="OIC51" s="369">
        <f t="shared" ref="OIC51" si="5211">+(OIA51*$C51)+OIA51</f>
        <v>0</v>
      </c>
      <c r="OID51" s="363"/>
      <c r="OIE51" s="369">
        <f t="shared" ref="OIE51" si="5212">+(OIC51*$C51)+OIC51</f>
        <v>0</v>
      </c>
      <c r="OIF51" s="363"/>
      <c r="OIG51" s="369">
        <f t="shared" ref="OIG51" si="5213">+(OIE51*$C51)+OIE51</f>
        <v>0</v>
      </c>
      <c r="OIH51" s="363"/>
      <c r="OII51" s="369">
        <f t="shared" ref="OII51" si="5214">+(OIG51*$C51)+OIG51</f>
        <v>0</v>
      </c>
      <c r="OIJ51" s="363"/>
      <c r="OIK51" s="369">
        <f t="shared" ref="OIK51" si="5215">+(OII51*$C51)+OII51</f>
        <v>0</v>
      </c>
      <c r="OIL51" s="363"/>
      <c r="OIM51" s="369">
        <f t="shared" ref="OIM51" si="5216">+(OIK51*$C51)+OIK51</f>
        <v>0</v>
      </c>
      <c r="OIN51" s="363"/>
      <c r="OIO51" s="369">
        <f t="shared" ref="OIO51" si="5217">+(OIM51*$C51)+OIM51</f>
        <v>0</v>
      </c>
      <c r="OIP51" s="363"/>
      <c r="OIQ51" s="369">
        <f t="shared" ref="OIQ51" si="5218">+(OIO51*$C51)+OIO51</f>
        <v>0</v>
      </c>
      <c r="OIR51" s="363"/>
      <c r="OIS51" s="369">
        <f t="shared" ref="OIS51" si="5219">+(OIQ51*$C51)+OIQ51</f>
        <v>0</v>
      </c>
      <c r="OIT51" s="363"/>
      <c r="OIU51" s="369">
        <f t="shared" ref="OIU51" si="5220">+(OIS51*$C51)+OIS51</f>
        <v>0</v>
      </c>
      <c r="OIV51" s="363"/>
      <c r="OIW51" s="369">
        <f t="shared" ref="OIW51" si="5221">+(OIU51*$C51)+OIU51</f>
        <v>0</v>
      </c>
      <c r="OIX51" s="363"/>
      <c r="OIY51" s="369">
        <f t="shared" ref="OIY51" si="5222">+(OIW51*$C51)+OIW51</f>
        <v>0</v>
      </c>
      <c r="OIZ51" s="363"/>
      <c r="OJA51" s="369">
        <f t="shared" ref="OJA51" si="5223">+(OIY51*$C51)+OIY51</f>
        <v>0</v>
      </c>
      <c r="OJB51" s="363"/>
      <c r="OJC51" s="369">
        <f t="shared" ref="OJC51" si="5224">+(OJA51*$C51)+OJA51</f>
        <v>0</v>
      </c>
      <c r="OJD51" s="363"/>
      <c r="OJE51" s="369">
        <f t="shared" ref="OJE51" si="5225">+(OJC51*$C51)+OJC51</f>
        <v>0</v>
      </c>
      <c r="OJF51" s="363"/>
      <c r="OJG51" s="369">
        <f t="shared" ref="OJG51" si="5226">+(OJE51*$C51)+OJE51</f>
        <v>0</v>
      </c>
      <c r="OJH51" s="363"/>
      <c r="OJI51" s="369">
        <f t="shared" ref="OJI51" si="5227">+(OJG51*$C51)+OJG51</f>
        <v>0</v>
      </c>
      <c r="OJJ51" s="363"/>
      <c r="OJK51" s="369">
        <f t="shared" ref="OJK51" si="5228">+(OJI51*$C51)+OJI51</f>
        <v>0</v>
      </c>
      <c r="OJL51" s="363"/>
      <c r="OJM51" s="369">
        <f t="shared" ref="OJM51" si="5229">+(OJK51*$C51)+OJK51</f>
        <v>0</v>
      </c>
      <c r="OJN51" s="363"/>
      <c r="OJO51" s="369">
        <f t="shared" ref="OJO51" si="5230">+(OJM51*$C51)+OJM51</f>
        <v>0</v>
      </c>
      <c r="OJP51" s="363"/>
      <c r="OJQ51" s="369">
        <f t="shared" ref="OJQ51" si="5231">+(OJO51*$C51)+OJO51</f>
        <v>0</v>
      </c>
      <c r="OJR51" s="363"/>
      <c r="OJS51" s="369">
        <f t="shared" ref="OJS51" si="5232">+(OJQ51*$C51)+OJQ51</f>
        <v>0</v>
      </c>
      <c r="OJT51" s="363"/>
      <c r="OJU51" s="369">
        <f t="shared" ref="OJU51" si="5233">+(OJS51*$C51)+OJS51</f>
        <v>0</v>
      </c>
      <c r="OJV51" s="363"/>
      <c r="OJW51" s="369">
        <f t="shared" ref="OJW51" si="5234">+(OJU51*$C51)+OJU51</f>
        <v>0</v>
      </c>
      <c r="OJX51" s="363"/>
      <c r="OJY51" s="369">
        <f t="shared" ref="OJY51" si="5235">+(OJW51*$C51)+OJW51</f>
        <v>0</v>
      </c>
      <c r="OJZ51" s="363"/>
      <c r="OKA51" s="369">
        <f t="shared" ref="OKA51" si="5236">+(OJY51*$C51)+OJY51</f>
        <v>0</v>
      </c>
      <c r="OKB51" s="363"/>
      <c r="OKC51" s="369">
        <f t="shared" ref="OKC51" si="5237">+(OKA51*$C51)+OKA51</f>
        <v>0</v>
      </c>
      <c r="OKD51" s="363"/>
      <c r="OKE51" s="369">
        <f t="shared" ref="OKE51" si="5238">+(OKC51*$C51)+OKC51</f>
        <v>0</v>
      </c>
      <c r="OKF51" s="363"/>
      <c r="OKG51" s="369">
        <f t="shared" ref="OKG51" si="5239">+(OKE51*$C51)+OKE51</f>
        <v>0</v>
      </c>
      <c r="OKH51" s="363"/>
      <c r="OKI51" s="369">
        <f t="shared" ref="OKI51" si="5240">+(OKG51*$C51)+OKG51</f>
        <v>0</v>
      </c>
      <c r="OKJ51" s="363"/>
      <c r="OKK51" s="369">
        <f t="shared" ref="OKK51" si="5241">+(OKI51*$C51)+OKI51</f>
        <v>0</v>
      </c>
      <c r="OKL51" s="363"/>
      <c r="OKM51" s="369">
        <f t="shared" ref="OKM51" si="5242">+(OKK51*$C51)+OKK51</f>
        <v>0</v>
      </c>
      <c r="OKN51" s="363"/>
      <c r="OKO51" s="369">
        <f t="shared" ref="OKO51" si="5243">+(OKM51*$C51)+OKM51</f>
        <v>0</v>
      </c>
      <c r="OKP51" s="363"/>
      <c r="OKQ51" s="369">
        <f t="shared" ref="OKQ51" si="5244">+(OKO51*$C51)+OKO51</f>
        <v>0</v>
      </c>
      <c r="OKR51" s="363"/>
      <c r="OKS51" s="369">
        <f t="shared" ref="OKS51" si="5245">+(OKQ51*$C51)+OKQ51</f>
        <v>0</v>
      </c>
      <c r="OKT51" s="363"/>
      <c r="OKU51" s="369">
        <f t="shared" ref="OKU51" si="5246">+(OKS51*$C51)+OKS51</f>
        <v>0</v>
      </c>
      <c r="OKV51" s="363"/>
      <c r="OKW51" s="369">
        <f t="shared" ref="OKW51" si="5247">+(OKU51*$C51)+OKU51</f>
        <v>0</v>
      </c>
      <c r="OKX51" s="363"/>
      <c r="OKY51" s="369">
        <f t="shared" ref="OKY51" si="5248">+(OKW51*$C51)+OKW51</f>
        <v>0</v>
      </c>
      <c r="OKZ51" s="363"/>
      <c r="OLA51" s="369">
        <f t="shared" ref="OLA51" si="5249">+(OKY51*$C51)+OKY51</f>
        <v>0</v>
      </c>
      <c r="OLB51" s="363"/>
      <c r="OLC51" s="369">
        <f t="shared" ref="OLC51" si="5250">+(OLA51*$C51)+OLA51</f>
        <v>0</v>
      </c>
      <c r="OLD51" s="363"/>
      <c r="OLE51" s="369">
        <f t="shared" ref="OLE51" si="5251">+(OLC51*$C51)+OLC51</f>
        <v>0</v>
      </c>
      <c r="OLF51" s="363"/>
      <c r="OLG51" s="369">
        <f t="shared" ref="OLG51" si="5252">+(OLE51*$C51)+OLE51</f>
        <v>0</v>
      </c>
      <c r="OLH51" s="363"/>
      <c r="OLI51" s="369">
        <f t="shared" ref="OLI51" si="5253">+(OLG51*$C51)+OLG51</f>
        <v>0</v>
      </c>
      <c r="OLJ51" s="363"/>
      <c r="OLK51" s="369">
        <f t="shared" ref="OLK51" si="5254">+(OLI51*$C51)+OLI51</f>
        <v>0</v>
      </c>
      <c r="OLL51" s="363"/>
      <c r="OLM51" s="369">
        <f t="shared" ref="OLM51" si="5255">+(OLK51*$C51)+OLK51</f>
        <v>0</v>
      </c>
      <c r="OLN51" s="363"/>
      <c r="OLO51" s="369">
        <f t="shared" ref="OLO51" si="5256">+(OLM51*$C51)+OLM51</f>
        <v>0</v>
      </c>
      <c r="OLP51" s="363"/>
      <c r="OLQ51" s="369">
        <f t="shared" ref="OLQ51" si="5257">+(OLO51*$C51)+OLO51</f>
        <v>0</v>
      </c>
      <c r="OLR51" s="363"/>
      <c r="OLS51" s="369">
        <f t="shared" ref="OLS51" si="5258">+(OLQ51*$C51)+OLQ51</f>
        <v>0</v>
      </c>
      <c r="OLT51" s="363"/>
      <c r="OLU51" s="369">
        <f t="shared" ref="OLU51" si="5259">+(OLS51*$C51)+OLS51</f>
        <v>0</v>
      </c>
      <c r="OLV51" s="363"/>
      <c r="OLW51" s="369">
        <f t="shared" ref="OLW51" si="5260">+(OLU51*$C51)+OLU51</f>
        <v>0</v>
      </c>
      <c r="OLX51" s="363"/>
      <c r="OLY51" s="369">
        <f t="shared" ref="OLY51" si="5261">+(OLW51*$C51)+OLW51</f>
        <v>0</v>
      </c>
      <c r="OLZ51" s="363"/>
      <c r="OMA51" s="369">
        <f t="shared" ref="OMA51" si="5262">+(OLY51*$C51)+OLY51</f>
        <v>0</v>
      </c>
      <c r="OMB51" s="363"/>
      <c r="OMC51" s="369">
        <f t="shared" ref="OMC51" si="5263">+(OMA51*$C51)+OMA51</f>
        <v>0</v>
      </c>
      <c r="OMD51" s="363"/>
      <c r="OME51" s="369">
        <f t="shared" ref="OME51" si="5264">+(OMC51*$C51)+OMC51</f>
        <v>0</v>
      </c>
      <c r="OMF51" s="363"/>
      <c r="OMG51" s="369">
        <f t="shared" ref="OMG51" si="5265">+(OME51*$C51)+OME51</f>
        <v>0</v>
      </c>
      <c r="OMH51" s="363"/>
      <c r="OMI51" s="369">
        <f t="shared" ref="OMI51" si="5266">+(OMG51*$C51)+OMG51</f>
        <v>0</v>
      </c>
      <c r="OMJ51" s="363"/>
      <c r="OMK51" s="369">
        <f t="shared" ref="OMK51" si="5267">+(OMI51*$C51)+OMI51</f>
        <v>0</v>
      </c>
      <c r="OML51" s="363"/>
      <c r="OMM51" s="369">
        <f t="shared" ref="OMM51" si="5268">+(OMK51*$C51)+OMK51</f>
        <v>0</v>
      </c>
      <c r="OMN51" s="363"/>
      <c r="OMO51" s="369">
        <f t="shared" ref="OMO51" si="5269">+(OMM51*$C51)+OMM51</f>
        <v>0</v>
      </c>
      <c r="OMP51" s="363"/>
      <c r="OMQ51" s="369">
        <f t="shared" ref="OMQ51" si="5270">+(OMO51*$C51)+OMO51</f>
        <v>0</v>
      </c>
      <c r="OMR51" s="363"/>
      <c r="OMS51" s="369">
        <f t="shared" ref="OMS51" si="5271">+(OMQ51*$C51)+OMQ51</f>
        <v>0</v>
      </c>
      <c r="OMT51" s="363"/>
      <c r="OMU51" s="369">
        <f t="shared" ref="OMU51" si="5272">+(OMS51*$C51)+OMS51</f>
        <v>0</v>
      </c>
      <c r="OMV51" s="363"/>
      <c r="OMW51" s="369">
        <f t="shared" ref="OMW51" si="5273">+(OMU51*$C51)+OMU51</f>
        <v>0</v>
      </c>
      <c r="OMX51" s="363"/>
      <c r="OMY51" s="369">
        <f t="shared" ref="OMY51" si="5274">+(OMW51*$C51)+OMW51</f>
        <v>0</v>
      </c>
      <c r="OMZ51" s="363"/>
      <c r="ONA51" s="369">
        <f t="shared" ref="ONA51" si="5275">+(OMY51*$C51)+OMY51</f>
        <v>0</v>
      </c>
      <c r="ONB51" s="363"/>
      <c r="ONC51" s="369">
        <f t="shared" ref="ONC51" si="5276">+(ONA51*$C51)+ONA51</f>
        <v>0</v>
      </c>
      <c r="OND51" s="363"/>
      <c r="ONE51" s="369">
        <f t="shared" ref="ONE51" si="5277">+(ONC51*$C51)+ONC51</f>
        <v>0</v>
      </c>
      <c r="ONF51" s="363"/>
      <c r="ONG51" s="369">
        <f t="shared" ref="ONG51" si="5278">+(ONE51*$C51)+ONE51</f>
        <v>0</v>
      </c>
      <c r="ONH51" s="363"/>
      <c r="ONI51" s="369">
        <f t="shared" ref="ONI51" si="5279">+(ONG51*$C51)+ONG51</f>
        <v>0</v>
      </c>
      <c r="ONJ51" s="363"/>
      <c r="ONK51" s="369">
        <f t="shared" ref="ONK51" si="5280">+(ONI51*$C51)+ONI51</f>
        <v>0</v>
      </c>
      <c r="ONL51" s="363"/>
      <c r="ONM51" s="369">
        <f t="shared" ref="ONM51" si="5281">+(ONK51*$C51)+ONK51</f>
        <v>0</v>
      </c>
      <c r="ONN51" s="363"/>
      <c r="ONO51" s="369">
        <f t="shared" ref="ONO51" si="5282">+(ONM51*$C51)+ONM51</f>
        <v>0</v>
      </c>
      <c r="ONP51" s="363"/>
      <c r="ONQ51" s="369">
        <f t="shared" ref="ONQ51" si="5283">+(ONO51*$C51)+ONO51</f>
        <v>0</v>
      </c>
      <c r="ONR51" s="363"/>
      <c r="ONS51" s="369">
        <f t="shared" ref="ONS51" si="5284">+(ONQ51*$C51)+ONQ51</f>
        <v>0</v>
      </c>
      <c r="ONT51" s="363"/>
      <c r="ONU51" s="369">
        <f t="shared" ref="ONU51" si="5285">+(ONS51*$C51)+ONS51</f>
        <v>0</v>
      </c>
      <c r="ONV51" s="363"/>
      <c r="ONW51" s="369">
        <f t="shared" ref="ONW51" si="5286">+(ONU51*$C51)+ONU51</f>
        <v>0</v>
      </c>
      <c r="ONX51" s="363"/>
      <c r="ONY51" s="369">
        <f t="shared" ref="ONY51" si="5287">+(ONW51*$C51)+ONW51</f>
        <v>0</v>
      </c>
      <c r="ONZ51" s="363"/>
      <c r="OOA51" s="369">
        <f t="shared" ref="OOA51" si="5288">+(ONY51*$C51)+ONY51</f>
        <v>0</v>
      </c>
      <c r="OOB51" s="363"/>
      <c r="OOC51" s="369">
        <f t="shared" ref="OOC51" si="5289">+(OOA51*$C51)+OOA51</f>
        <v>0</v>
      </c>
      <c r="OOD51" s="363"/>
      <c r="OOE51" s="369">
        <f t="shared" ref="OOE51" si="5290">+(OOC51*$C51)+OOC51</f>
        <v>0</v>
      </c>
      <c r="OOF51" s="363"/>
      <c r="OOG51" s="369">
        <f t="shared" ref="OOG51" si="5291">+(OOE51*$C51)+OOE51</f>
        <v>0</v>
      </c>
      <c r="OOH51" s="363"/>
      <c r="OOI51" s="369">
        <f t="shared" ref="OOI51" si="5292">+(OOG51*$C51)+OOG51</f>
        <v>0</v>
      </c>
      <c r="OOJ51" s="363"/>
      <c r="OOK51" s="369">
        <f t="shared" ref="OOK51" si="5293">+(OOI51*$C51)+OOI51</f>
        <v>0</v>
      </c>
      <c r="OOL51" s="363"/>
      <c r="OOM51" s="369">
        <f t="shared" ref="OOM51" si="5294">+(OOK51*$C51)+OOK51</f>
        <v>0</v>
      </c>
      <c r="OON51" s="363"/>
      <c r="OOO51" s="369">
        <f t="shared" ref="OOO51" si="5295">+(OOM51*$C51)+OOM51</f>
        <v>0</v>
      </c>
      <c r="OOP51" s="363"/>
      <c r="OOQ51" s="369">
        <f t="shared" ref="OOQ51" si="5296">+(OOO51*$C51)+OOO51</f>
        <v>0</v>
      </c>
      <c r="OOR51" s="363"/>
      <c r="OOS51" s="369">
        <f t="shared" ref="OOS51" si="5297">+(OOQ51*$C51)+OOQ51</f>
        <v>0</v>
      </c>
      <c r="OOT51" s="363"/>
      <c r="OOU51" s="369">
        <f t="shared" ref="OOU51" si="5298">+(OOS51*$C51)+OOS51</f>
        <v>0</v>
      </c>
      <c r="OOV51" s="363"/>
      <c r="OOW51" s="369">
        <f t="shared" ref="OOW51" si="5299">+(OOU51*$C51)+OOU51</f>
        <v>0</v>
      </c>
      <c r="OOX51" s="363"/>
      <c r="OOY51" s="369">
        <f t="shared" ref="OOY51" si="5300">+(OOW51*$C51)+OOW51</f>
        <v>0</v>
      </c>
      <c r="OOZ51" s="363"/>
      <c r="OPA51" s="369">
        <f t="shared" ref="OPA51" si="5301">+(OOY51*$C51)+OOY51</f>
        <v>0</v>
      </c>
      <c r="OPB51" s="363"/>
      <c r="OPC51" s="369">
        <f t="shared" ref="OPC51" si="5302">+(OPA51*$C51)+OPA51</f>
        <v>0</v>
      </c>
      <c r="OPD51" s="363"/>
      <c r="OPE51" s="369">
        <f t="shared" ref="OPE51" si="5303">+(OPC51*$C51)+OPC51</f>
        <v>0</v>
      </c>
      <c r="OPF51" s="363"/>
      <c r="OPG51" s="369">
        <f t="shared" ref="OPG51" si="5304">+(OPE51*$C51)+OPE51</f>
        <v>0</v>
      </c>
      <c r="OPH51" s="363"/>
      <c r="OPI51" s="369">
        <f t="shared" ref="OPI51" si="5305">+(OPG51*$C51)+OPG51</f>
        <v>0</v>
      </c>
      <c r="OPJ51" s="363"/>
      <c r="OPK51" s="369">
        <f t="shared" ref="OPK51" si="5306">+(OPI51*$C51)+OPI51</f>
        <v>0</v>
      </c>
      <c r="OPL51" s="363"/>
      <c r="OPM51" s="369">
        <f t="shared" ref="OPM51" si="5307">+(OPK51*$C51)+OPK51</f>
        <v>0</v>
      </c>
      <c r="OPN51" s="363"/>
      <c r="OPO51" s="369">
        <f t="shared" ref="OPO51" si="5308">+(OPM51*$C51)+OPM51</f>
        <v>0</v>
      </c>
      <c r="OPP51" s="363"/>
      <c r="OPQ51" s="369">
        <f t="shared" ref="OPQ51" si="5309">+(OPO51*$C51)+OPO51</f>
        <v>0</v>
      </c>
      <c r="OPR51" s="363"/>
      <c r="OPS51" s="369">
        <f t="shared" ref="OPS51" si="5310">+(OPQ51*$C51)+OPQ51</f>
        <v>0</v>
      </c>
      <c r="OPT51" s="363"/>
      <c r="OPU51" s="369">
        <f t="shared" ref="OPU51" si="5311">+(OPS51*$C51)+OPS51</f>
        <v>0</v>
      </c>
      <c r="OPV51" s="363"/>
      <c r="OPW51" s="369">
        <f t="shared" ref="OPW51" si="5312">+(OPU51*$C51)+OPU51</f>
        <v>0</v>
      </c>
      <c r="OPX51" s="363"/>
      <c r="OPY51" s="369">
        <f t="shared" ref="OPY51" si="5313">+(OPW51*$C51)+OPW51</f>
        <v>0</v>
      </c>
      <c r="OPZ51" s="363"/>
      <c r="OQA51" s="369">
        <f t="shared" ref="OQA51" si="5314">+(OPY51*$C51)+OPY51</f>
        <v>0</v>
      </c>
      <c r="OQB51" s="363"/>
      <c r="OQC51" s="369">
        <f t="shared" ref="OQC51" si="5315">+(OQA51*$C51)+OQA51</f>
        <v>0</v>
      </c>
      <c r="OQD51" s="363"/>
      <c r="OQE51" s="369">
        <f t="shared" ref="OQE51" si="5316">+(OQC51*$C51)+OQC51</f>
        <v>0</v>
      </c>
      <c r="OQF51" s="363"/>
      <c r="OQG51" s="369">
        <f t="shared" ref="OQG51" si="5317">+(OQE51*$C51)+OQE51</f>
        <v>0</v>
      </c>
      <c r="OQH51" s="363"/>
      <c r="OQI51" s="369">
        <f t="shared" ref="OQI51" si="5318">+(OQG51*$C51)+OQG51</f>
        <v>0</v>
      </c>
      <c r="OQJ51" s="363"/>
      <c r="OQK51" s="369">
        <f t="shared" ref="OQK51" si="5319">+(OQI51*$C51)+OQI51</f>
        <v>0</v>
      </c>
      <c r="OQL51" s="363"/>
      <c r="OQM51" s="369">
        <f t="shared" ref="OQM51" si="5320">+(OQK51*$C51)+OQK51</f>
        <v>0</v>
      </c>
      <c r="OQN51" s="363"/>
      <c r="OQO51" s="369">
        <f t="shared" ref="OQO51" si="5321">+(OQM51*$C51)+OQM51</f>
        <v>0</v>
      </c>
      <c r="OQP51" s="363"/>
      <c r="OQQ51" s="369">
        <f t="shared" ref="OQQ51" si="5322">+(OQO51*$C51)+OQO51</f>
        <v>0</v>
      </c>
      <c r="OQR51" s="363"/>
      <c r="OQS51" s="369">
        <f t="shared" ref="OQS51" si="5323">+(OQQ51*$C51)+OQQ51</f>
        <v>0</v>
      </c>
      <c r="OQT51" s="363"/>
      <c r="OQU51" s="369">
        <f t="shared" ref="OQU51" si="5324">+(OQS51*$C51)+OQS51</f>
        <v>0</v>
      </c>
      <c r="OQV51" s="363"/>
      <c r="OQW51" s="369">
        <f t="shared" ref="OQW51" si="5325">+(OQU51*$C51)+OQU51</f>
        <v>0</v>
      </c>
      <c r="OQX51" s="363"/>
      <c r="OQY51" s="369">
        <f t="shared" ref="OQY51" si="5326">+(OQW51*$C51)+OQW51</f>
        <v>0</v>
      </c>
      <c r="OQZ51" s="363"/>
      <c r="ORA51" s="369">
        <f t="shared" ref="ORA51" si="5327">+(OQY51*$C51)+OQY51</f>
        <v>0</v>
      </c>
      <c r="ORB51" s="363"/>
      <c r="ORC51" s="369">
        <f t="shared" ref="ORC51" si="5328">+(ORA51*$C51)+ORA51</f>
        <v>0</v>
      </c>
      <c r="ORD51" s="363"/>
      <c r="ORE51" s="369">
        <f t="shared" ref="ORE51" si="5329">+(ORC51*$C51)+ORC51</f>
        <v>0</v>
      </c>
      <c r="ORF51" s="363"/>
      <c r="ORG51" s="369">
        <f t="shared" ref="ORG51" si="5330">+(ORE51*$C51)+ORE51</f>
        <v>0</v>
      </c>
      <c r="ORH51" s="363"/>
      <c r="ORI51" s="369">
        <f t="shared" ref="ORI51" si="5331">+(ORG51*$C51)+ORG51</f>
        <v>0</v>
      </c>
      <c r="ORJ51" s="363"/>
      <c r="ORK51" s="369">
        <f t="shared" ref="ORK51" si="5332">+(ORI51*$C51)+ORI51</f>
        <v>0</v>
      </c>
      <c r="ORL51" s="363"/>
      <c r="ORM51" s="369">
        <f t="shared" ref="ORM51" si="5333">+(ORK51*$C51)+ORK51</f>
        <v>0</v>
      </c>
      <c r="ORN51" s="363"/>
      <c r="ORO51" s="369">
        <f t="shared" ref="ORO51" si="5334">+(ORM51*$C51)+ORM51</f>
        <v>0</v>
      </c>
      <c r="ORP51" s="363"/>
      <c r="ORQ51" s="369">
        <f t="shared" ref="ORQ51" si="5335">+(ORO51*$C51)+ORO51</f>
        <v>0</v>
      </c>
      <c r="ORR51" s="363"/>
      <c r="ORS51" s="369">
        <f t="shared" ref="ORS51" si="5336">+(ORQ51*$C51)+ORQ51</f>
        <v>0</v>
      </c>
      <c r="ORT51" s="363"/>
      <c r="ORU51" s="369">
        <f t="shared" ref="ORU51" si="5337">+(ORS51*$C51)+ORS51</f>
        <v>0</v>
      </c>
      <c r="ORV51" s="363"/>
      <c r="ORW51" s="369">
        <f t="shared" ref="ORW51" si="5338">+(ORU51*$C51)+ORU51</f>
        <v>0</v>
      </c>
      <c r="ORX51" s="363"/>
      <c r="ORY51" s="369">
        <f t="shared" ref="ORY51" si="5339">+(ORW51*$C51)+ORW51</f>
        <v>0</v>
      </c>
      <c r="ORZ51" s="363"/>
      <c r="OSA51" s="369">
        <f t="shared" ref="OSA51" si="5340">+(ORY51*$C51)+ORY51</f>
        <v>0</v>
      </c>
      <c r="OSB51" s="363"/>
      <c r="OSC51" s="369">
        <f t="shared" ref="OSC51" si="5341">+(OSA51*$C51)+OSA51</f>
        <v>0</v>
      </c>
      <c r="OSD51" s="363"/>
      <c r="OSE51" s="369">
        <f t="shared" ref="OSE51" si="5342">+(OSC51*$C51)+OSC51</f>
        <v>0</v>
      </c>
      <c r="OSF51" s="363"/>
      <c r="OSG51" s="369">
        <f t="shared" ref="OSG51" si="5343">+(OSE51*$C51)+OSE51</f>
        <v>0</v>
      </c>
      <c r="OSH51" s="363"/>
      <c r="OSI51" s="369">
        <f t="shared" ref="OSI51" si="5344">+(OSG51*$C51)+OSG51</f>
        <v>0</v>
      </c>
      <c r="OSJ51" s="363"/>
      <c r="OSK51" s="369">
        <f t="shared" ref="OSK51" si="5345">+(OSI51*$C51)+OSI51</f>
        <v>0</v>
      </c>
      <c r="OSL51" s="363"/>
      <c r="OSM51" s="369">
        <f t="shared" ref="OSM51" si="5346">+(OSK51*$C51)+OSK51</f>
        <v>0</v>
      </c>
      <c r="OSN51" s="363"/>
      <c r="OSO51" s="369">
        <f t="shared" ref="OSO51" si="5347">+(OSM51*$C51)+OSM51</f>
        <v>0</v>
      </c>
      <c r="OSP51" s="363"/>
      <c r="OSQ51" s="369">
        <f t="shared" ref="OSQ51" si="5348">+(OSO51*$C51)+OSO51</f>
        <v>0</v>
      </c>
      <c r="OSR51" s="363"/>
      <c r="OSS51" s="369">
        <f t="shared" ref="OSS51" si="5349">+(OSQ51*$C51)+OSQ51</f>
        <v>0</v>
      </c>
      <c r="OST51" s="363"/>
      <c r="OSU51" s="369">
        <f t="shared" ref="OSU51" si="5350">+(OSS51*$C51)+OSS51</f>
        <v>0</v>
      </c>
      <c r="OSV51" s="363"/>
      <c r="OSW51" s="369">
        <f t="shared" ref="OSW51" si="5351">+(OSU51*$C51)+OSU51</f>
        <v>0</v>
      </c>
      <c r="OSX51" s="363"/>
      <c r="OSY51" s="369">
        <f t="shared" ref="OSY51" si="5352">+(OSW51*$C51)+OSW51</f>
        <v>0</v>
      </c>
      <c r="OSZ51" s="363"/>
      <c r="OTA51" s="369">
        <f t="shared" ref="OTA51" si="5353">+(OSY51*$C51)+OSY51</f>
        <v>0</v>
      </c>
      <c r="OTB51" s="363"/>
      <c r="OTC51" s="369">
        <f t="shared" ref="OTC51" si="5354">+(OTA51*$C51)+OTA51</f>
        <v>0</v>
      </c>
      <c r="OTD51" s="363"/>
      <c r="OTE51" s="369">
        <f t="shared" ref="OTE51" si="5355">+(OTC51*$C51)+OTC51</f>
        <v>0</v>
      </c>
      <c r="OTF51" s="363"/>
      <c r="OTG51" s="369">
        <f t="shared" ref="OTG51" si="5356">+(OTE51*$C51)+OTE51</f>
        <v>0</v>
      </c>
      <c r="OTH51" s="363"/>
      <c r="OTI51" s="369">
        <f t="shared" ref="OTI51" si="5357">+(OTG51*$C51)+OTG51</f>
        <v>0</v>
      </c>
      <c r="OTJ51" s="363"/>
      <c r="OTK51" s="369">
        <f t="shared" ref="OTK51" si="5358">+(OTI51*$C51)+OTI51</f>
        <v>0</v>
      </c>
      <c r="OTL51" s="363"/>
      <c r="OTM51" s="369">
        <f t="shared" ref="OTM51" si="5359">+(OTK51*$C51)+OTK51</f>
        <v>0</v>
      </c>
      <c r="OTN51" s="363"/>
      <c r="OTO51" s="369">
        <f t="shared" ref="OTO51" si="5360">+(OTM51*$C51)+OTM51</f>
        <v>0</v>
      </c>
      <c r="OTP51" s="363"/>
      <c r="OTQ51" s="369">
        <f t="shared" ref="OTQ51" si="5361">+(OTO51*$C51)+OTO51</f>
        <v>0</v>
      </c>
      <c r="OTR51" s="363"/>
      <c r="OTS51" s="369">
        <f t="shared" ref="OTS51" si="5362">+(OTQ51*$C51)+OTQ51</f>
        <v>0</v>
      </c>
      <c r="OTT51" s="363"/>
      <c r="OTU51" s="369">
        <f t="shared" ref="OTU51" si="5363">+(OTS51*$C51)+OTS51</f>
        <v>0</v>
      </c>
      <c r="OTV51" s="363"/>
      <c r="OTW51" s="369">
        <f t="shared" ref="OTW51" si="5364">+(OTU51*$C51)+OTU51</f>
        <v>0</v>
      </c>
      <c r="OTX51" s="363"/>
      <c r="OTY51" s="369">
        <f t="shared" ref="OTY51" si="5365">+(OTW51*$C51)+OTW51</f>
        <v>0</v>
      </c>
      <c r="OTZ51" s="363"/>
      <c r="OUA51" s="369">
        <f t="shared" ref="OUA51" si="5366">+(OTY51*$C51)+OTY51</f>
        <v>0</v>
      </c>
      <c r="OUB51" s="363"/>
      <c r="OUC51" s="369">
        <f t="shared" ref="OUC51" si="5367">+(OUA51*$C51)+OUA51</f>
        <v>0</v>
      </c>
      <c r="OUD51" s="363"/>
      <c r="OUE51" s="369">
        <f t="shared" ref="OUE51" si="5368">+(OUC51*$C51)+OUC51</f>
        <v>0</v>
      </c>
      <c r="OUF51" s="363"/>
      <c r="OUG51" s="369">
        <f t="shared" ref="OUG51" si="5369">+(OUE51*$C51)+OUE51</f>
        <v>0</v>
      </c>
      <c r="OUH51" s="363"/>
      <c r="OUI51" s="369">
        <f t="shared" ref="OUI51" si="5370">+(OUG51*$C51)+OUG51</f>
        <v>0</v>
      </c>
      <c r="OUJ51" s="363"/>
      <c r="OUK51" s="369">
        <f t="shared" ref="OUK51" si="5371">+(OUI51*$C51)+OUI51</f>
        <v>0</v>
      </c>
      <c r="OUL51" s="363"/>
      <c r="OUM51" s="369">
        <f t="shared" ref="OUM51" si="5372">+(OUK51*$C51)+OUK51</f>
        <v>0</v>
      </c>
      <c r="OUN51" s="363"/>
      <c r="OUO51" s="369">
        <f t="shared" ref="OUO51" si="5373">+(OUM51*$C51)+OUM51</f>
        <v>0</v>
      </c>
      <c r="OUP51" s="363"/>
      <c r="OUQ51" s="369">
        <f t="shared" ref="OUQ51" si="5374">+(OUO51*$C51)+OUO51</f>
        <v>0</v>
      </c>
      <c r="OUR51" s="363"/>
      <c r="OUS51" s="369">
        <f t="shared" ref="OUS51" si="5375">+(OUQ51*$C51)+OUQ51</f>
        <v>0</v>
      </c>
      <c r="OUT51" s="363"/>
      <c r="OUU51" s="369">
        <f t="shared" ref="OUU51" si="5376">+(OUS51*$C51)+OUS51</f>
        <v>0</v>
      </c>
      <c r="OUV51" s="363"/>
      <c r="OUW51" s="369">
        <f t="shared" ref="OUW51" si="5377">+(OUU51*$C51)+OUU51</f>
        <v>0</v>
      </c>
      <c r="OUX51" s="363"/>
      <c r="OUY51" s="369">
        <f t="shared" ref="OUY51" si="5378">+(OUW51*$C51)+OUW51</f>
        <v>0</v>
      </c>
      <c r="OUZ51" s="363"/>
      <c r="OVA51" s="369">
        <f t="shared" ref="OVA51" si="5379">+(OUY51*$C51)+OUY51</f>
        <v>0</v>
      </c>
      <c r="OVB51" s="363"/>
      <c r="OVC51" s="369">
        <f t="shared" ref="OVC51" si="5380">+(OVA51*$C51)+OVA51</f>
        <v>0</v>
      </c>
      <c r="OVD51" s="363"/>
      <c r="OVE51" s="369">
        <f t="shared" ref="OVE51" si="5381">+(OVC51*$C51)+OVC51</f>
        <v>0</v>
      </c>
      <c r="OVF51" s="363"/>
      <c r="OVG51" s="369">
        <f t="shared" ref="OVG51" si="5382">+(OVE51*$C51)+OVE51</f>
        <v>0</v>
      </c>
      <c r="OVH51" s="363"/>
      <c r="OVI51" s="369">
        <f t="shared" ref="OVI51" si="5383">+(OVG51*$C51)+OVG51</f>
        <v>0</v>
      </c>
      <c r="OVJ51" s="363"/>
      <c r="OVK51" s="369">
        <f t="shared" ref="OVK51" si="5384">+(OVI51*$C51)+OVI51</f>
        <v>0</v>
      </c>
      <c r="OVL51" s="363"/>
      <c r="OVM51" s="369">
        <f t="shared" ref="OVM51" si="5385">+(OVK51*$C51)+OVK51</f>
        <v>0</v>
      </c>
      <c r="OVN51" s="363"/>
      <c r="OVO51" s="369">
        <f t="shared" ref="OVO51" si="5386">+(OVM51*$C51)+OVM51</f>
        <v>0</v>
      </c>
      <c r="OVP51" s="363"/>
      <c r="OVQ51" s="369">
        <f t="shared" ref="OVQ51" si="5387">+(OVO51*$C51)+OVO51</f>
        <v>0</v>
      </c>
      <c r="OVR51" s="363"/>
      <c r="OVS51" s="369">
        <f t="shared" ref="OVS51" si="5388">+(OVQ51*$C51)+OVQ51</f>
        <v>0</v>
      </c>
      <c r="OVT51" s="363"/>
      <c r="OVU51" s="369">
        <f t="shared" ref="OVU51" si="5389">+(OVS51*$C51)+OVS51</f>
        <v>0</v>
      </c>
      <c r="OVV51" s="363"/>
      <c r="OVW51" s="369">
        <f t="shared" ref="OVW51" si="5390">+(OVU51*$C51)+OVU51</f>
        <v>0</v>
      </c>
      <c r="OVX51" s="363"/>
      <c r="OVY51" s="369">
        <f t="shared" ref="OVY51" si="5391">+(OVW51*$C51)+OVW51</f>
        <v>0</v>
      </c>
      <c r="OVZ51" s="363"/>
      <c r="OWA51" s="369">
        <f t="shared" ref="OWA51" si="5392">+(OVY51*$C51)+OVY51</f>
        <v>0</v>
      </c>
      <c r="OWB51" s="363"/>
      <c r="OWC51" s="369">
        <f t="shared" ref="OWC51" si="5393">+(OWA51*$C51)+OWA51</f>
        <v>0</v>
      </c>
      <c r="OWD51" s="363"/>
      <c r="OWE51" s="369">
        <f t="shared" ref="OWE51" si="5394">+(OWC51*$C51)+OWC51</f>
        <v>0</v>
      </c>
      <c r="OWF51" s="363"/>
      <c r="OWG51" s="369">
        <f t="shared" ref="OWG51" si="5395">+(OWE51*$C51)+OWE51</f>
        <v>0</v>
      </c>
      <c r="OWH51" s="363"/>
      <c r="OWI51" s="369">
        <f t="shared" ref="OWI51" si="5396">+(OWG51*$C51)+OWG51</f>
        <v>0</v>
      </c>
      <c r="OWJ51" s="363"/>
      <c r="OWK51" s="369">
        <f t="shared" ref="OWK51" si="5397">+(OWI51*$C51)+OWI51</f>
        <v>0</v>
      </c>
      <c r="OWL51" s="363"/>
      <c r="OWM51" s="369">
        <f t="shared" ref="OWM51" si="5398">+(OWK51*$C51)+OWK51</f>
        <v>0</v>
      </c>
      <c r="OWN51" s="363"/>
      <c r="OWO51" s="369">
        <f t="shared" ref="OWO51" si="5399">+(OWM51*$C51)+OWM51</f>
        <v>0</v>
      </c>
      <c r="OWP51" s="363"/>
      <c r="OWQ51" s="369">
        <f t="shared" ref="OWQ51" si="5400">+(OWO51*$C51)+OWO51</f>
        <v>0</v>
      </c>
      <c r="OWR51" s="363"/>
      <c r="OWS51" s="369">
        <f t="shared" ref="OWS51" si="5401">+(OWQ51*$C51)+OWQ51</f>
        <v>0</v>
      </c>
      <c r="OWT51" s="363"/>
      <c r="OWU51" s="369">
        <f t="shared" ref="OWU51" si="5402">+(OWS51*$C51)+OWS51</f>
        <v>0</v>
      </c>
      <c r="OWV51" s="363"/>
      <c r="OWW51" s="369">
        <f t="shared" ref="OWW51" si="5403">+(OWU51*$C51)+OWU51</f>
        <v>0</v>
      </c>
      <c r="OWX51" s="363"/>
      <c r="OWY51" s="369">
        <f t="shared" ref="OWY51" si="5404">+(OWW51*$C51)+OWW51</f>
        <v>0</v>
      </c>
      <c r="OWZ51" s="363"/>
      <c r="OXA51" s="369">
        <f t="shared" ref="OXA51" si="5405">+(OWY51*$C51)+OWY51</f>
        <v>0</v>
      </c>
      <c r="OXB51" s="363"/>
      <c r="OXC51" s="369">
        <f t="shared" ref="OXC51" si="5406">+(OXA51*$C51)+OXA51</f>
        <v>0</v>
      </c>
      <c r="OXD51" s="363"/>
      <c r="OXE51" s="369">
        <f t="shared" ref="OXE51" si="5407">+(OXC51*$C51)+OXC51</f>
        <v>0</v>
      </c>
      <c r="OXF51" s="363"/>
      <c r="OXG51" s="369">
        <f t="shared" ref="OXG51" si="5408">+(OXE51*$C51)+OXE51</f>
        <v>0</v>
      </c>
      <c r="OXH51" s="363"/>
      <c r="OXI51" s="369">
        <f t="shared" ref="OXI51" si="5409">+(OXG51*$C51)+OXG51</f>
        <v>0</v>
      </c>
      <c r="OXJ51" s="363"/>
      <c r="OXK51" s="369">
        <f t="shared" ref="OXK51" si="5410">+(OXI51*$C51)+OXI51</f>
        <v>0</v>
      </c>
      <c r="OXL51" s="363"/>
      <c r="OXM51" s="369">
        <f t="shared" ref="OXM51" si="5411">+(OXK51*$C51)+OXK51</f>
        <v>0</v>
      </c>
      <c r="OXN51" s="363"/>
      <c r="OXO51" s="369">
        <f t="shared" ref="OXO51" si="5412">+(OXM51*$C51)+OXM51</f>
        <v>0</v>
      </c>
      <c r="OXP51" s="363"/>
      <c r="OXQ51" s="369">
        <f t="shared" ref="OXQ51" si="5413">+(OXO51*$C51)+OXO51</f>
        <v>0</v>
      </c>
      <c r="OXR51" s="363"/>
      <c r="OXS51" s="369">
        <f t="shared" ref="OXS51" si="5414">+(OXQ51*$C51)+OXQ51</f>
        <v>0</v>
      </c>
      <c r="OXT51" s="363"/>
      <c r="OXU51" s="369">
        <f t="shared" ref="OXU51" si="5415">+(OXS51*$C51)+OXS51</f>
        <v>0</v>
      </c>
      <c r="OXV51" s="363"/>
      <c r="OXW51" s="369">
        <f t="shared" ref="OXW51" si="5416">+(OXU51*$C51)+OXU51</f>
        <v>0</v>
      </c>
      <c r="OXX51" s="363"/>
      <c r="OXY51" s="369">
        <f t="shared" ref="OXY51" si="5417">+(OXW51*$C51)+OXW51</f>
        <v>0</v>
      </c>
      <c r="OXZ51" s="363"/>
      <c r="OYA51" s="369">
        <f t="shared" ref="OYA51" si="5418">+(OXY51*$C51)+OXY51</f>
        <v>0</v>
      </c>
      <c r="OYB51" s="363"/>
      <c r="OYC51" s="369">
        <f t="shared" ref="OYC51" si="5419">+(OYA51*$C51)+OYA51</f>
        <v>0</v>
      </c>
      <c r="OYD51" s="363"/>
      <c r="OYE51" s="369">
        <f t="shared" ref="OYE51" si="5420">+(OYC51*$C51)+OYC51</f>
        <v>0</v>
      </c>
      <c r="OYF51" s="363"/>
      <c r="OYG51" s="369">
        <f t="shared" ref="OYG51" si="5421">+(OYE51*$C51)+OYE51</f>
        <v>0</v>
      </c>
      <c r="OYH51" s="363"/>
      <c r="OYI51" s="369">
        <f t="shared" ref="OYI51" si="5422">+(OYG51*$C51)+OYG51</f>
        <v>0</v>
      </c>
      <c r="OYJ51" s="363"/>
      <c r="OYK51" s="369">
        <f t="shared" ref="OYK51" si="5423">+(OYI51*$C51)+OYI51</f>
        <v>0</v>
      </c>
      <c r="OYL51" s="363"/>
      <c r="OYM51" s="369">
        <f t="shared" ref="OYM51" si="5424">+(OYK51*$C51)+OYK51</f>
        <v>0</v>
      </c>
      <c r="OYN51" s="363"/>
      <c r="OYO51" s="369">
        <f t="shared" ref="OYO51" si="5425">+(OYM51*$C51)+OYM51</f>
        <v>0</v>
      </c>
      <c r="OYP51" s="363"/>
      <c r="OYQ51" s="369">
        <f t="shared" ref="OYQ51" si="5426">+(OYO51*$C51)+OYO51</f>
        <v>0</v>
      </c>
      <c r="OYR51" s="363"/>
      <c r="OYS51" s="369">
        <f t="shared" ref="OYS51" si="5427">+(OYQ51*$C51)+OYQ51</f>
        <v>0</v>
      </c>
      <c r="OYT51" s="363"/>
      <c r="OYU51" s="369">
        <f t="shared" ref="OYU51" si="5428">+(OYS51*$C51)+OYS51</f>
        <v>0</v>
      </c>
      <c r="OYV51" s="363"/>
      <c r="OYW51" s="369">
        <f t="shared" ref="OYW51" si="5429">+(OYU51*$C51)+OYU51</f>
        <v>0</v>
      </c>
      <c r="OYX51" s="363"/>
      <c r="OYY51" s="369">
        <f t="shared" ref="OYY51" si="5430">+(OYW51*$C51)+OYW51</f>
        <v>0</v>
      </c>
      <c r="OYZ51" s="363"/>
      <c r="OZA51" s="369">
        <f t="shared" ref="OZA51" si="5431">+(OYY51*$C51)+OYY51</f>
        <v>0</v>
      </c>
      <c r="OZB51" s="363"/>
      <c r="OZC51" s="369">
        <f t="shared" ref="OZC51" si="5432">+(OZA51*$C51)+OZA51</f>
        <v>0</v>
      </c>
      <c r="OZD51" s="363"/>
      <c r="OZE51" s="369">
        <f t="shared" ref="OZE51" si="5433">+(OZC51*$C51)+OZC51</f>
        <v>0</v>
      </c>
      <c r="OZF51" s="363"/>
      <c r="OZG51" s="369">
        <f t="shared" ref="OZG51" si="5434">+(OZE51*$C51)+OZE51</f>
        <v>0</v>
      </c>
      <c r="OZH51" s="363"/>
      <c r="OZI51" s="369">
        <f t="shared" ref="OZI51" si="5435">+(OZG51*$C51)+OZG51</f>
        <v>0</v>
      </c>
      <c r="OZJ51" s="363"/>
      <c r="OZK51" s="369">
        <f t="shared" ref="OZK51" si="5436">+(OZI51*$C51)+OZI51</f>
        <v>0</v>
      </c>
      <c r="OZL51" s="363"/>
      <c r="OZM51" s="369">
        <f t="shared" ref="OZM51" si="5437">+(OZK51*$C51)+OZK51</f>
        <v>0</v>
      </c>
      <c r="OZN51" s="363"/>
      <c r="OZO51" s="369">
        <f t="shared" ref="OZO51" si="5438">+(OZM51*$C51)+OZM51</f>
        <v>0</v>
      </c>
      <c r="OZP51" s="363"/>
      <c r="OZQ51" s="369">
        <f t="shared" ref="OZQ51" si="5439">+(OZO51*$C51)+OZO51</f>
        <v>0</v>
      </c>
      <c r="OZR51" s="363"/>
      <c r="OZS51" s="369">
        <f t="shared" ref="OZS51" si="5440">+(OZQ51*$C51)+OZQ51</f>
        <v>0</v>
      </c>
      <c r="OZT51" s="363"/>
      <c r="OZU51" s="369">
        <f t="shared" ref="OZU51" si="5441">+(OZS51*$C51)+OZS51</f>
        <v>0</v>
      </c>
      <c r="OZV51" s="363"/>
      <c r="OZW51" s="369">
        <f t="shared" ref="OZW51" si="5442">+(OZU51*$C51)+OZU51</f>
        <v>0</v>
      </c>
      <c r="OZX51" s="363"/>
      <c r="OZY51" s="369">
        <f t="shared" ref="OZY51" si="5443">+(OZW51*$C51)+OZW51</f>
        <v>0</v>
      </c>
      <c r="OZZ51" s="363"/>
      <c r="PAA51" s="369">
        <f t="shared" ref="PAA51" si="5444">+(OZY51*$C51)+OZY51</f>
        <v>0</v>
      </c>
      <c r="PAB51" s="363"/>
      <c r="PAC51" s="369">
        <f t="shared" ref="PAC51" si="5445">+(PAA51*$C51)+PAA51</f>
        <v>0</v>
      </c>
      <c r="PAD51" s="363"/>
      <c r="PAE51" s="369">
        <f t="shared" ref="PAE51" si="5446">+(PAC51*$C51)+PAC51</f>
        <v>0</v>
      </c>
      <c r="PAF51" s="363"/>
      <c r="PAG51" s="369">
        <f t="shared" ref="PAG51" si="5447">+(PAE51*$C51)+PAE51</f>
        <v>0</v>
      </c>
      <c r="PAH51" s="363"/>
      <c r="PAI51" s="369">
        <f t="shared" ref="PAI51" si="5448">+(PAG51*$C51)+PAG51</f>
        <v>0</v>
      </c>
      <c r="PAJ51" s="363"/>
      <c r="PAK51" s="369">
        <f t="shared" ref="PAK51" si="5449">+(PAI51*$C51)+PAI51</f>
        <v>0</v>
      </c>
      <c r="PAL51" s="363"/>
      <c r="PAM51" s="369">
        <f t="shared" ref="PAM51" si="5450">+(PAK51*$C51)+PAK51</f>
        <v>0</v>
      </c>
      <c r="PAN51" s="363"/>
      <c r="PAO51" s="369">
        <f t="shared" ref="PAO51" si="5451">+(PAM51*$C51)+PAM51</f>
        <v>0</v>
      </c>
      <c r="PAP51" s="363"/>
      <c r="PAQ51" s="369">
        <f t="shared" ref="PAQ51" si="5452">+(PAO51*$C51)+PAO51</f>
        <v>0</v>
      </c>
      <c r="PAR51" s="363"/>
      <c r="PAS51" s="369">
        <f t="shared" ref="PAS51" si="5453">+(PAQ51*$C51)+PAQ51</f>
        <v>0</v>
      </c>
      <c r="PAT51" s="363"/>
      <c r="PAU51" s="369">
        <f t="shared" ref="PAU51" si="5454">+(PAS51*$C51)+PAS51</f>
        <v>0</v>
      </c>
      <c r="PAV51" s="363"/>
      <c r="PAW51" s="369">
        <f t="shared" ref="PAW51" si="5455">+(PAU51*$C51)+PAU51</f>
        <v>0</v>
      </c>
      <c r="PAX51" s="363"/>
      <c r="PAY51" s="369">
        <f t="shared" ref="PAY51" si="5456">+(PAW51*$C51)+PAW51</f>
        <v>0</v>
      </c>
      <c r="PAZ51" s="363"/>
      <c r="PBA51" s="369">
        <f t="shared" ref="PBA51" si="5457">+(PAY51*$C51)+PAY51</f>
        <v>0</v>
      </c>
      <c r="PBB51" s="363"/>
      <c r="PBC51" s="369">
        <f t="shared" ref="PBC51" si="5458">+(PBA51*$C51)+PBA51</f>
        <v>0</v>
      </c>
      <c r="PBD51" s="363"/>
      <c r="PBE51" s="369">
        <f t="shared" ref="PBE51" si="5459">+(PBC51*$C51)+PBC51</f>
        <v>0</v>
      </c>
      <c r="PBF51" s="363"/>
      <c r="PBG51" s="369">
        <f t="shared" ref="PBG51" si="5460">+(PBE51*$C51)+PBE51</f>
        <v>0</v>
      </c>
      <c r="PBH51" s="363"/>
      <c r="PBI51" s="369">
        <f t="shared" ref="PBI51" si="5461">+(PBG51*$C51)+PBG51</f>
        <v>0</v>
      </c>
      <c r="PBJ51" s="363"/>
      <c r="PBK51" s="369">
        <f t="shared" ref="PBK51" si="5462">+(PBI51*$C51)+PBI51</f>
        <v>0</v>
      </c>
      <c r="PBL51" s="363"/>
      <c r="PBM51" s="369">
        <f t="shared" ref="PBM51" si="5463">+(PBK51*$C51)+PBK51</f>
        <v>0</v>
      </c>
      <c r="PBN51" s="363"/>
      <c r="PBO51" s="369">
        <f t="shared" ref="PBO51" si="5464">+(PBM51*$C51)+PBM51</f>
        <v>0</v>
      </c>
      <c r="PBP51" s="363"/>
      <c r="PBQ51" s="369">
        <f t="shared" ref="PBQ51" si="5465">+(PBO51*$C51)+PBO51</f>
        <v>0</v>
      </c>
      <c r="PBR51" s="363"/>
      <c r="PBS51" s="369">
        <f t="shared" ref="PBS51" si="5466">+(PBQ51*$C51)+PBQ51</f>
        <v>0</v>
      </c>
      <c r="PBT51" s="363"/>
      <c r="PBU51" s="369">
        <f t="shared" ref="PBU51" si="5467">+(PBS51*$C51)+PBS51</f>
        <v>0</v>
      </c>
      <c r="PBV51" s="363"/>
      <c r="PBW51" s="369">
        <f t="shared" ref="PBW51" si="5468">+(PBU51*$C51)+PBU51</f>
        <v>0</v>
      </c>
      <c r="PBX51" s="363"/>
      <c r="PBY51" s="369">
        <f t="shared" ref="PBY51" si="5469">+(PBW51*$C51)+PBW51</f>
        <v>0</v>
      </c>
      <c r="PBZ51" s="363"/>
      <c r="PCA51" s="369">
        <f t="shared" ref="PCA51" si="5470">+(PBY51*$C51)+PBY51</f>
        <v>0</v>
      </c>
      <c r="PCB51" s="363"/>
      <c r="PCC51" s="369">
        <f t="shared" ref="PCC51" si="5471">+(PCA51*$C51)+PCA51</f>
        <v>0</v>
      </c>
      <c r="PCD51" s="363"/>
      <c r="PCE51" s="369">
        <f t="shared" ref="PCE51" si="5472">+(PCC51*$C51)+PCC51</f>
        <v>0</v>
      </c>
      <c r="PCF51" s="363"/>
      <c r="PCG51" s="369">
        <f t="shared" ref="PCG51" si="5473">+(PCE51*$C51)+PCE51</f>
        <v>0</v>
      </c>
      <c r="PCH51" s="363"/>
      <c r="PCI51" s="369">
        <f t="shared" ref="PCI51" si="5474">+(PCG51*$C51)+PCG51</f>
        <v>0</v>
      </c>
      <c r="PCJ51" s="363"/>
      <c r="PCK51" s="369">
        <f t="shared" ref="PCK51" si="5475">+(PCI51*$C51)+PCI51</f>
        <v>0</v>
      </c>
      <c r="PCL51" s="363"/>
      <c r="PCM51" s="369">
        <f t="shared" ref="PCM51" si="5476">+(PCK51*$C51)+PCK51</f>
        <v>0</v>
      </c>
      <c r="PCN51" s="363"/>
      <c r="PCO51" s="369">
        <f t="shared" ref="PCO51" si="5477">+(PCM51*$C51)+PCM51</f>
        <v>0</v>
      </c>
      <c r="PCP51" s="363"/>
      <c r="PCQ51" s="369">
        <f t="shared" ref="PCQ51" si="5478">+(PCO51*$C51)+PCO51</f>
        <v>0</v>
      </c>
      <c r="PCR51" s="363"/>
      <c r="PCS51" s="369">
        <f t="shared" ref="PCS51" si="5479">+(PCQ51*$C51)+PCQ51</f>
        <v>0</v>
      </c>
      <c r="PCT51" s="363"/>
      <c r="PCU51" s="369">
        <f t="shared" ref="PCU51" si="5480">+(PCS51*$C51)+PCS51</f>
        <v>0</v>
      </c>
      <c r="PCV51" s="363"/>
      <c r="PCW51" s="369">
        <f t="shared" ref="PCW51" si="5481">+(PCU51*$C51)+PCU51</f>
        <v>0</v>
      </c>
      <c r="PCX51" s="363"/>
      <c r="PCY51" s="369">
        <f t="shared" ref="PCY51" si="5482">+(PCW51*$C51)+PCW51</f>
        <v>0</v>
      </c>
      <c r="PCZ51" s="363"/>
      <c r="PDA51" s="369">
        <f t="shared" ref="PDA51" si="5483">+(PCY51*$C51)+PCY51</f>
        <v>0</v>
      </c>
      <c r="PDB51" s="363"/>
      <c r="PDC51" s="369">
        <f t="shared" ref="PDC51" si="5484">+(PDA51*$C51)+PDA51</f>
        <v>0</v>
      </c>
      <c r="PDD51" s="363"/>
      <c r="PDE51" s="369">
        <f t="shared" ref="PDE51" si="5485">+(PDC51*$C51)+PDC51</f>
        <v>0</v>
      </c>
      <c r="PDF51" s="363"/>
      <c r="PDG51" s="369">
        <f t="shared" ref="PDG51" si="5486">+(PDE51*$C51)+PDE51</f>
        <v>0</v>
      </c>
      <c r="PDH51" s="363"/>
      <c r="PDI51" s="369">
        <f t="shared" ref="PDI51" si="5487">+(PDG51*$C51)+PDG51</f>
        <v>0</v>
      </c>
      <c r="PDJ51" s="363"/>
      <c r="PDK51" s="369">
        <f t="shared" ref="PDK51" si="5488">+(PDI51*$C51)+PDI51</f>
        <v>0</v>
      </c>
      <c r="PDL51" s="363"/>
      <c r="PDM51" s="369">
        <f t="shared" ref="PDM51" si="5489">+(PDK51*$C51)+PDK51</f>
        <v>0</v>
      </c>
      <c r="PDN51" s="363"/>
      <c r="PDO51" s="369">
        <f t="shared" ref="PDO51" si="5490">+(PDM51*$C51)+PDM51</f>
        <v>0</v>
      </c>
      <c r="PDP51" s="363"/>
      <c r="PDQ51" s="369">
        <f t="shared" ref="PDQ51" si="5491">+(PDO51*$C51)+PDO51</f>
        <v>0</v>
      </c>
      <c r="PDR51" s="363"/>
      <c r="PDS51" s="369">
        <f t="shared" ref="PDS51" si="5492">+(PDQ51*$C51)+PDQ51</f>
        <v>0</v>
      </c>
      <c r="PDT51" s="363"/>
      <c r="PDU51" s="369">
        <f t="shared" ref="PDU51" si="5493">+(PDS51*$C51)+PDS51</f>
        <v>0</v>
      </c>
      <c r="PDV51" s="363"/>
      <c r="PDW51" s="369">
        <f t="shared" ref="PDW51" si="5494">+(PDU51*$C51)+PDU51</f>
        <v>0</v>
      </c>
      <c r="PDX51" s="363"/>
      <c r="PDY51" s="369">
        <f t="shared" ref="PDY51" si="5495">+(PDW51*$C51)+PDW51</f>
        <v>0</v>
      </c>
      <c r="PDZ51" s="363"/>
      <c r="PEA51" s="369">
        <f t="shared" ref="PEA51" si="5496">+(PDY51*$C51)+PDY51</f>
        <v>0</v>
      </c>
      <c r="PEB51" s="363"/>
      <c r="PEC51" s="369">
        <f t="shared" ref="PEC51" si="5497">+(PEA51*$C51)+PEA51</f>
        <v>0</v>
      </c>
      <c r="PED51" s="363"/>
      <c r="PEE51" s="369">
        <f t="shared" ref="PEE51" si="5498">+(PEC51*$C51)+PEC51</f>
        <v>0</v>
      </c>
      <c r="PEF51" s="363"/>
      <c r="PEG51" s="369">
        <f t="shared" ref="PEG51" si="5499">+(PEE51*$C51)+PEE51</f>
        <v>0</v>
      </c>
      <c r="PEH51" s="363"/>
      <c r="PEI51" s="369">
        <f t="shared" ref="PEI51" si="5500">+(PEG51*$C51)+PEG51</f>
        <v>0</v>
      </c>
      <c r="PEJ51" s="363"/>
      <c r="PEK51" s="369">
        <f t="shared" ref="PEK51" si="5501">+(PEI51*$C51)+PEI51</f>
        <v>0</v>
      </c>
      <c r="PEL51" s="363"/>
      <c r="PEM51" s="369">
        <f t="shared" ref="PEM51" si="5502">+(PEK51*$C51)+PEK51</f>
        <v>0</v>
      </c>
      <c r="PEN51" s="363"/>
      <c r="PEO51" s="369">
        <f t="shared" ref="PEO51" si="5503">+(PEM51*$C51)+PEM51</f>
        <v>0</v>
      </c>
      <c r="PEP51" s="363"/>
      <c r="PEQ51" s="369">
        <f t="shared" ref="PEQ51" si="5504">+(PEO51*$C51)+PEO51</f>
        <v>0</v>
      </c>
      <c r="PER51" s="363"/>
      <c r="PES51" s="369">
        <f t="shared" ref="PES51" si="5505">+(PEQ51*$C51)+PEQ51</f>
        <v>0</v>
      </c>
      <c r="PET51" s="363"/>
      <c r="PEU51" s="369">
        <f t="shared" ref="PEU51" si="5506">+(PES51*$C51)+PES51</f>
        <v>0</v>
      </c>
      <c r="PEV51" s="363"/>
      <c r="PEW51" s="369">
        <f t="shared" ref="PEW51" si="5507">+(PEU51*$C51)+PEU51</f>
        <v>0</v>
      </c>
      <c r="PEX51" s="363"/>
      <c r="PEY51" s="369">
        <f t="shared" ref="PEY51" si="5508">+(PEW51*$C51)+PEW51</f>
        <v>0</v>
      </c>
      <c r="PEZ51" s="363"/>
      <c r="PFA51" s="369">
        <f t="shared" ref="PFA51" si="5509">+(PEY51*$C51)+PEY51</f>
        <v>0</v>
      </c>
      <c r="PFB51" s="363"/>
      <c r="PFC51" s="369">
        <f t="shared" ref="PFC51" si="5510">+(PFA51*$C51)+PFA51</f>
        <v>0</v>
      </c>
      <c r="PFD51" s="363"/>
      <c r="PFE51" s="369">
        <f t="shared" ref="PFE51" si="5511">+(PFC51*$C51)+PFC51</f>
        <v>0</v>
      </c>
      <c r="PFF51" s="363"/>
      <c r="PFG51" s="369">
        <f t="shared" ref="PFG51" si="5512">+(PFE51*$C51)+PFE51</f>
        <v>0</v>
      </c>
      <c r="PFH51" s="363"/>
      <c r="PFI51" s="369">
        <f t="shared" ref="PFI51" si="5513">+(PFG51*$C51)+PFG51</f>
        <v>0</v>
      </c>
      <c r="PFJ51" s="363"/>
      <c r="PFK51" s="369">
        <f t="shared" ref="PFK51" si="5514">+(PFI51*$C51)+PFI51</f>
        <v>0</v>
      </c>
      <c r="PFL51" s="363"/>
      <c r="PFM51" s="369">
        <f t="shared" ref="PFM51" si="5515">+(PFK51*$C51)+PFK51</f>
        <v>0</v>
      </c>
      <c r="PFN51" s="363"/>
      <c r="PFO51" s="369">
        <f t="shared" ref="PFO51" si="5516">+(PFM51*$C51)+PFM51</f>
        <v>0</v>
      </c>
      <c r="PFP51" s="363"/>
      <c r="PFQ51" s="369">
        <f t="shared" ref="PFQ51" si="5517">+(PFO51*$C51)+PFO51</f>
        <v>0</v>
      </c>
      <c r="PFR51" s="363"/>
      <c r="PFS51" s="369">
        <f t="shared" ref="PFS51" si="5518">+(PFQ51*$C51)+PFQ51</f>
        <v>0</v>
      </c>
      <c r="PFT51" s="363"/>
      <c r="PFU51" s="369">
        <f t="shared" ref="PFU51" si="5519">+(PFS51*$C51)+PFS51</f>
        <v>0</v>
      </c>
      <c r="PFV51" s="363"/>
      <c r="PFW51" s="369">
        <f t="shared" ref="PFW51" si="5520">+(PFU51*$C51)+PFU51</f>
        <v>0</v>
      </c>
      <c r="PFX51" s="363"/>
      <c r="PFY51" s="369">
        <f t="shared" ref="PFY51" si="5521">+(PFW51*$C51)+PFW51</f>
        <v>0</v>
      </c>
      <c r="PFZ51" s="363"/>
      <c r="PGA51" s="369">
        <f t="shared" ref="PGA51" si="5522">+(PFY51*$C51)+PFY51</f>
        <v>0</v>
      </c>
      <c r="PGB51" s="363"/>
      <c r="PGC51" s="369">
        <f t="shared" ref="PGC51" si="5523">+(PGA51*$C51)+PGA51</f>
        <v>0</v>
      </c>
      <c r="PGD51" s="363"/>
      <c r="PGE51" s="369">
        <f t="shared" ref="PGE51" si="5524">+(PGC51*$C51)+PGC51</f>
        <v>0</v>
      </c>
      <c r="PGF51" s="363"/>
      <c r="PGG51" s="369">
        <f t="shared" ref="PGG51" si="5525">+(PGE51*$C51)+PGE51</f>
        <v>0</v>
      </c>
      <c r="PGH51" s="363"/>
      <c r="PGI51" s="369">
        <f t="shared" ref="PGI51" si="5526">+(PGG51*$C51)+PGG51</f>
        <v>0</v>
      </c>
      <c r="PGJ51" s="363"/>
      <c r="PGK51" s="369">
        <f t="shared" ref="PGK51" si="5527">+(PGI51*$C51)+PGI51</f>
        <v>0</v>
      </c>
      <c r="PGL51" s="363"/>
      <c r="PGM51" s="369">
        <f t="shared" ref="PGM51" si="5528">+(PGK51*$C51)+PGK51</f>
        <v>0</v>
      </c>
      <c r="PGN51" s="363"/>
      <c r="PGO51" s="369">
        <f t="shared" ref="PGO51" si="5529">+(PGM51*$C51)+PGM51</f>
        <v>0</v>
      </c>
      <c r="PGP51" s="363"/>
      <c r="PGQ51" s="369">
        <f t="shared" ref="PGQ51" si="5530">+(PGO51*$C51)+PGO51</f>
        <v>0</v>
      </c>
      <c r="PGR51" s="363"/>
      <c r="PGS51" s="369">
        <f t="shared" ref="PGS51" si="5531">+(PGQ51*$C51)+PGQ51</f>
        <v>0</v>
      </c>
      <c r="PGT51" s="363"/>
      <c r="PGU51" s="369">
        <f t="shared" ref="PGU51" si="5532">+(PGS51*$C51)+PGS51</f>
        <v>0</v>
      </c>
      <c r="PGV51" s="363"/>
      <c r="PGW51" s="369">
        <f t="shared" ref="PGW51" si="5533">+(PGU51*$C51)+PGU51</f>
        <v>0</v>
      </c>
      <c r="PGX51" s="363"/>
      <c r="PGY51" s="369">
        <f t="shared" ref="PGY51" si="5534">+(PGW51*$C51)+PGW51</f>
        <v>0</v>
      </c>
      <c r="PGZ51" s="363"/>
      <c r="PHA51" s="369">
        <f t="shared" ref="PHA51" si="5535">+(PGY51*$C51)+PGY51</f>
        <v>0</v>
      </c>
      <c r="PHB51" s="363"/>
      <c r="PHC51" s="369">
        <f t="shared" ref="PHC51" si="5536">+(PHA51*$C51)+PHA51</f>
        <v>0</v>
      </c>
      <c r="PHD51" s="363"/>
      <c r="PHE51" s="369">
        <f t="shared" ref="PHE51" si="5537">+(PHC51*$C51)+PHC51</f>
        <v>0</v>
      </c>
      <c r="PHF51" s="363"/>
      <c r="PHG51" s="369">
        <f t="shared" ref="PHG51" si="5538">+(PHE51*$C51)+PHE51</f>
        <v>0</v>
      </c>
      <c r="PHH51" s="363"/>
      <c r="PHI51" s="369">
        <f t="shared" ref="PHI51" si="5539">+(PHG51*$C51)+PHG51</f>
        <v>0</v>
      </c>
      <c r="PHJ51" s="363"/>
      <c r="PHK51" s="369">
        <f t="shared" ref="PHK51" si="5540">+(PHI51*$C51)+PHI51</f>
        <v>0</v>
      </c>
      <c r="PHL51" s="363"/>
      <c r="PHM51" s="369">
        <f t="shared" ref="PHM51" si="5541">+(PHK51*$C51)+PHK51</f>
        <v>0</v>
      </c>
      <c r="PHN51" s="363"/>
      <c r="PHO51" s="369">
        <f t="shared" ref="PHO51" si="5542">+(PHM51*$C51)+PHM51</f>
        <v>0</v>
      </c>
      <c r="PHP51" s="363"/>
      <c r="PHQ51" s="369">
        <f t="shared" ref="PHQ51" si="5543">+(PHO51*$C51)+PHO51</f>
        <v>0</v>
      </c>
      <c r="PHR51" s="363"/>
      <c r="PHS51" s="369">
        <f t="shared" ref="PHS51" si="5544">+(PHQ51*$C51)+PHQ51</f>
        <v>0</v>
      </c>
      <c r="PHT51" s="363"/>
      <c r="PHU51" s="369">
        <f t="shared" ref="PHU51" si="5545">+(PHS51*$C51)+PHS51</f>
        <v>0</v>
      </c>
      <c r="PHV51" s="363"/>
      <c r="PHW51" s="369">
        <f t="shared" ref="PHW51" si="5546">+(PHU51*$C51)+PHU51</f>
        <v>0</v>
      </c>
      <c r="PHX51" s="363"/>
      <c r="PHY51" s="369">
        <f t="shared" ref="PHY51" si="5547">+(PHW51*$C51)+PHW51</f>
        <v>0</v>
      </c>
      <c r="PHZ51" s="363"/>
      <c r="PIA51" s="369">
        <f t="shared" ref="PIA51" si="5548">+(PHY51*$C51)+PHY51</f>
        <v>0</v>
      </c>
      <c r="PIB51" s="363"/>
      <c r="PIC51" s="369">
        <f t="shared" ref="PIC51" si="5549">+(PIA51*$C51)+PIA51</f>
        <v>0</v>
      </c>
      <c r="PID51" s="363"/>
      <c r="PIE51" s="369">
        <f t="shared" ref="PIE51" si="5550">+(PIC51*$C51)+PIC51</f>
        <v>0</v>
      </c>
      <c r="PIF51" s="363"/>
      <c r="PIG51" s="369">
        <f t="shared" ref="PIG51" si="5551">+(PIE51*$C51)+PIE51</f>
        <v>0</v>
      </c>
      <c r="PIH51" s="363"/>
      <c r="PII51" s="369">
        <f t="shared" ref="PII51" si="5552">+(PIG51*$C51)+PIG51</f>
        <v>0</v>
      </c>
      <c r="PIJ51" s="363"/>
      <c r="PIK51" s="369">
        <f t="shared" ref="PIK51" si="5553">+(PII51*$C51)+PII51</f>
        <v>0</v>
      </c>
      <c r="PIL51" s="363"/>
      <c r="PIM51" s="369">
        <f t="shared" ref="PIM51" si="5554">+(PIK51*$C51)+PIK51</f>
        <v>0</v>
      </c>
      <c r="PIN51" s="363"/>
      <c r="PIO51" s="369">
        <f t="shared" ref="PIO51" si="5555">+(PIM51*$C51)+PIM51</f>
        <v>0</v>
      </c>
      <c r="PIP51" s="363"/>
      <c r="PIQ51" s="369">
        <f t="shared" ref="PIQ51" si="5556">+(PIO51*$C51)+PIO51</f>
        <v>0</v>
      </c>
      <c r="PIR51" s="363"/>
      <c r="PIS51" s="369">
        <f t="shared" ref="PIS51" si="5557">+(PIQ51*$C51)+PIQ51</f>
        <v>0</v>
      </c>
      <c r="PIT51" s="363"/>
      <c r="PIU51" s="369">
        <f t="shared" ref="PIU51" si="5558">+(PIS51*$C51)+PIS51</f>
        <v>0</v>
      </c>
      <c r="PIV51" s="363"/>
      <c r="PIW51" s="369">
        <f t="shared" ref="PIW51" si="5559">+(PIU51*$C51)+PIU51</f>
        <v>0</v>
      </c>
      <c r="PIX51" s="363"/>
      <c r="PIY51" s="369">
        <f t="shared" ref="PIY51" si="5560">+(PIW51*$C51)+PIW51</f>
        <v>0</v>
      </c>
      <c r="PIZ51" s="363"/>
      <c r="PJA51" s="369">
        <f t="shared" ref="PJA51" si="5561">+(PIY51*$C51)+PIY51</f>
        <v>0</v>
      </c>
      <c r="PJB51" s="363"/>
      <c r="PJC51" s="369">
        <f t="shared" ref="PJC51" si="5562">+(PJA51*$C51)+PJA51</f>
        <v>0</v>
      </c>
      <c r="PJD51" s="363"/>
      <c r="PJE51" s="369">
        <f t="shared" ref="PJE51" si="5563">+(PJC51*$C51)+PJC51</f>
        <v>0</v>
      </c>
      <c r="PJF51" s="363"/>
      <c r="PJG51" s="369">
        <f t="shared" ref="PJG51" si="5564">+(PJE51*$C51)+PJE51</f>
        <v>0</v>
      </c>
      <c r="PJH51" s="363"/>
      <c r="PJI51" s="369">
        <f t="shared" ref="PJI51" si="5565">+(PJG51*$C51)+PJG51</f>
        <v>0</v>
      </c>
      <c r="PJJ51" s="363"/>
      <c r="PJK51" s="369">
        <f t="shared" ref="PJK51" si="5566">+(PJI51*$C51)+PJI51</f>
        <v>0</v>
      </c>
      <c r="PJL51" s="363"/>
      <c r="PJM51" s="369">
        <f t="shared" ref="PJM51" si="5567">+(PJK51*$C51)+PJK51</f>
        <v>0</v>
      </c>
      <c r="PJN51" s="363"/>
      <c r="PJO51" s="369">
        <f t="shared" ref="PJO51" si="5568">+(PJM51*$C51)+PJM51</f>
        <v>0</v>
      </c>
      <c r="PJP51" s="363"/>
      <c r="PJQ51" s="369">
        <f t="shared" ref="PJQ51" si="5569">+(PJO51*$C51)+PJO51</f>
        <v>0</v>
      </c>
      <c r="PJR51" s="363"/>
      <c r="PJS51" s="369">
        <f t="shared" ref="PJS51" si="5570">+(PJQ51*$C51)+PJQ51</f>
        <v>0</v>
      </c>
      <c r="PJT51" s="363"/>
      <c r="PJU51" s="369">
        <f t="shared" ref="PJU51" si="5571">+(PJS51*$C51)+PJS51</f>
        <v>0</v>
      </c>
      <c r="PJV51" s="363"/>
      <c r="PJW51" s="369">
        <f t="shared" ref="PJW51" si="5572">+(PJU51*$C51)+PJU51</f>
        <v>0</v>
      </c>
      <c r="PJX51" s="363"/>
      <c r="PJY51" s="369">
        <f t="shared" ref="PJY51" si="5573">+(PJW51*$C51)+PJW51</f>
        <v>0</v>
      </c>
      <c r="PJZ51" s="363"/>
      <c r="PKA51" s="369">
        <f t="shared" ref="PKA51" si="5574">+(PJY51*$C51)+PJY51</f>
        <v>0</v>
      </c>
      <c r="PKB51" s="363"/>
      <c r="PKC51" s="369">
        <f t="shared" ref="PKC51" si="5575">+(PKA51*$C51)+PKA51</f>
        <v>0</v>
      </c>
      <c r="PKD51" s="363"/>
      <c r="PKE51" s="369">
        <f t="shared" ref="PKE51" si="5576">+(PKC51*$C51)+PKC51</f>
        <v>0</v>
      </c>
      <c r="PKF51" s="363"/>
      <c r="PKG51" s="369">
        <f t="shared" ref="PKG51" si="5577">+(PKE51*$C51)+PKE51</f>
        <v>0</v>
      </c>
      <c r="PKH51" s="363"/>
      <c r="PKI51" s="369">
        <f t="shared" ref="PKI51" si="5578">+(PKG51*$C51)+PKG51</f>
        <v>0</v>
      </c>
      <c r="PKJ51" s="363"/>
      <c r="PKK51" s="369">
        <f t="shared" ref="PKK51" si="5579">+(PKI51*$C51)+PKI51</f>
        <v>0</v>
      </c>
      <c r="PKL51" s="363"/>
      <c r="PKM51" s="369">
        <f t="shared" ref="PKM51" si="5580">+(PKK51*$C51)+PKK51</f>
        <v>0</v>
      </c>
      <c r="PKN51" s="363"/>
      <c r="PKO51" s="369">
        <f t="shared" ref="PKO51" si="5581">+(PKM51*$C51)+PKM51</f>
        <v>0</v>
      </c>
      <c r="PKP51" s="363"/>
      <c r="PKQ51" s="369">
        <f t="shared" ref="PKQ51" si="5582">+(PKO51*$C51)+PKO51</f>
        <v>0</v>
      </c>
      <c r="PKR51" s="363"/>
      <c r="PKS51" s="369">
        <f t="shared" ref="PKS51" si="5583">+(PKQ51*$C51)+PKQ51</f>
        <v>0</v>
      </c>
      <c r="PKT51" s="363"/>
      <c r="PKU51" s="369">
        <f t="shared" ref="PKU51" si="5584">+(PKS51*$C51)+PKS51</f>
        <v>0</v>
      </c>
      <c r="PKV51" s="363"/>
      <c r="PKW51" s="369">
        <f t="shared" ref="PKW51" si="5585">+(PKU51*$C51)+PKU51</f>
        <v>0</v>
      </c>
      <c r="PKX51" s="363"/>
      <c r="PKY51" s="369">
        <f t="shared" ref="PKY51" si="5586">+(PKW51*$C51)+PKW51</f>
        <v>0</v>
      </c>
      <c r="PKZ51" s="363"/>
      <c r="PLA51" s="369">
        <f t="shared" ref="PLA51" si="5587">+(PKY51*$C51)+PKY51</f>
        <v>0</v>
      </c>
      <c r="PLB51" s="363"/>
      <c r="PLC51" s="369">
        <f t="shared" ref="PLC51" si="5588">+(PLA51*$C51)+PLA51</f>
        <v>0</v>
      </c>
      <c r="PLD51" s="363"/>
      <c r="PLE51" s="369">
        <f t="shared" ref="PLE51" si="5589">+(PLC51*$C51)+PLC51</f>
        <v>0</v>
      </c>
      <c r="PLF51" s="363"/>
      <c r="PLG51" s="369">
        <f t="shared" ref="PLG51" si="5590">+(PLE51*$C51)+PLE51</f>
        <v>0</v>
      </c>
      <c r="PLH51" s="363"/>
      <c r="PLI51" s="369">
        <f t="shared" ref="PLI51" si="5591">+(PLG51*$C51)+PLG51</f>
        <v>0</v>
      </c>
      <c r="PLJ51" s="363"/>
      <c r="PLK51" s="369">
        <f t="shared" ref="PLK51" si="5592">+(PLI51*$C51)+PLI51</f>
        <v>0</v>
      </c>
      <c r="PLL51" s="363"/>
      <c r="PLM51" s="369">
        <f t="shared" ref="PLM51" si="5593">+(PLK51*$C51)+PLK51</f>
        <v>0</v>
      </c>
      <c r="PLN51" s="363"/>
      <c r="PLO51" s="369">
        <f t="shared" ref="PLO51" si="5594">+(PLM51*$C51)+PLM51</f>
        <v>0</v>
      </c>
      <c r="PLP51" s="363"/>
      <c r="PLQ51" s="369">
        <f t="shared" ref="PLQ51" si="5595">+(PLO51*$C51)+PLO51</f>
        <v>0</v>
      </c>
      <c r="PLR51" s="363"/>
      <c r="PLS51" s="369">
        <f t="shared" ref="PLS51" si="5596">+(PLQ51*$C51)+PLQ51</f>
        <v>0</v>
      </c>
      <c r="PLT51" s="363"/>
      <c r="PLU51" s="369">
        <f t="shared" ref="PLU51" si="5597">+(PLS51*$C51)+PLS51</f>
        <v>0</v>
      </c>
      <c r="PLV51" s="363"/>
      <c r="PLW51" s="369">
        <f t="shared" ref="PLW51" si="5598">+(PLU51*$C51)+PLU51</f>
        <v>0</v>
      </c>
      <c r="PLX51" s="363"/>
      <c r="PLY51" s="369">
        <f t="shared" ref="PLY51" si="5599">+(PLW51*$C51)+PLW51</f>
        <v>0</v>
      </c>
      <c r="PLZ51" s="363"/>
      <c r="PMA51" s="369">
        <f t="shared" ref="PMA51" si="5600">+(PLY51*$C51)+PLY51</f>
        <v>0</v>
      </c>
      <c r="PMB51" s="363"/>
      <c r="PMC51" s="369">
        <f t="shared" ref="PMC51" si="5601">+(PMA51*$C51)+PMA51</f>
        <v>0</v>
      </c>
      <c r="PMD51" s="363"/>
      <c r="PME51" s="369">
        <f t="shared" ref="PME51" si="5602">+(PMC51*$C51)+PMC51</f>
        <v>0</v>
      </c>
      <c r="PMF51" s="363"/>
      <c r="PMG51" s="369">
        <f t="shared" ref="PMG51" si="5603">+(PME51*$C51)+PME51</f>
        <v>0</v>
      </c>
      <c r="PMH51" s="363"/>
      <c r="PMI51" s="369">
        <f t="shared" ref="PMI51" si="5604">+(PMG51*$C51)+PMG51</f>
        <v>0</v>
      </c>
      <c r="PMJ51" s="363"/>
      <c r="PMK51" s="369">
        <f t="shared" ref="PMK51" si="5605">+(PMI51*$C51)+PMI51</f>
        <v>0</v>
      </c>
      <c r="PML51" s="363"/>
      <c r="PMM51" s="369">
        <f t="shared" ref="PMM51" si="5606">+(PMK51*$C51)+PMK51</f>
        <v>0</v>
      </c>
      <c r="PMN51" s="363"/>
      <c r="PMO51" s="369">
        <f t="shared" ref="PMO51" si="5607">+(PMM51*$C51)+PMM51</f>
        <v>0</v>
      </c>
      <c r="PMP51" s="363"/>
      <c r="PMQ51" s="369">
        <f t="shared" ref="PMQ51" si="5608">+(PMO51*$C51)+PMO51</f>
        <v>0</v>
      </c>
      <c r="PMR51" s="363"/>
      <c r="PMS51" s="369">
        <f t="shared" ref="PMS51" si="5609">+(PMQ51*$C51)+PMQ51</f>
        <v>0</v>
      </c>
      <c r="PMT51" s="363"/>
      <c r="PMU51" s="369">
        <f t="shared" ref="PMU51" si="5610">+(PMS51*$C51)+PMS51</f>
        <v>0</v>
      </c>
      <c r="PMV51" s="363"/>
      <c r="PMW51" s="369">
        <f t="shared" ref="PMW51" si="5611">+(PMU51*$C51)+PMU51</f>
        <v>0</v>
      </c>
      <c r="PMX51" s="363"/>
      <c r="PMY51" s="369">
        <f t="shared" ref="PMY51" si="5612">+(PMW51*$C51)+PMW51</f>
        <v>0</v>
      </c>
      <c r="PMZ51" s="363"/>
      <c r="PNA51" s="369">
        <f t="shared" ref="PNA51" si="5613">+(PMY51*$C51)+PMY51</f>
        <v>0</v>
      </c>
      <c r="PNB51" s="363"/>
      <c r="PNC51" s="369">
        <f t="shared" ref="PNC51" si="5614">+(PNA51*$C51)+PNA51</f>
        <v>0</v>
      </c>
      <c r="PND51" s="363"/>
      <c r="PNE51" s="369">
        <f t="shared" ref="PNE51" si="5615">+(PNC51*$C51)+PNC51</f>
        <v>0</v>
      </c>
      <c r="PNF51" s="363"/>
      <c r="PNG51" s="369">
        <f t="shared" ref="PNG51" si="5616">+(PNE51*$C51)+PNE51</f>
        <v>0</v>
      </c>
      <c r="PNH51" s="363"/>
      <c r="PNI51" s="369">
        <f t="shared" ref="PNI51" si="5617">+(PNG51*$C51)+PNG51</f>
        <v>0</v>
      </c>
      <c r="PNJ51" s="363"/>
      <c r="PNK51" s="369">
        <f t="shared" ref="PNK51" si="5618">+(PNI51*$C51)+PNI51</f>
        <v>0</v>
      </c>
      <c r="PNL51" s="363"/>
      <c r="PNM51" s="369">
        <f t="shared" ref="PNM51" si="5619">+(PNK51*$C51)+PNK51</f>
        <v>0</v>
      </c>
      <c r="PNN51" s="363"/>
      <c r="PNO51" s="369">
        <f t="shared" ref="PNO51" si="5620">+(PNM51*$C51)+PNM51</f>
        <v>0</v>
      </c>
      <c r="PNP51" s="363"/>
      <c r="PNQ51" s="369">
        <f t="shared" ref="PNQ51" si="5621">+(PNO51*$C51)+PNO51</f>
        <v>0</v>
      </c>
      <c r="PNR51" s="363"/>
      <c r="PNS51" s="369">
        <f t="shared" ref="PNS51" si="5622">+(PNQ51*$C51)+PNQ51</f>
        <v>0</v>
      </c>
      <c r="PNT51" s="363"/>
      <c r="PNU51" s="369">
        <f t="shared" ref="PNU51" si="5623">+(PNS51*$C51)+PNS51</f>
        <v>0</v>
      </c>
      <c r="PNV51" s="363"/>
      <c r="PNW51" s="369">
        <f t="shared" ref="PNW51" si="5624">+(PNU51*$C51)+PNU51</f>
        <v>0</v>
      </c>
      <c r="PNX51" s="363"/>
      <c r="PNY51" s="369">
        <f t="shared" ref="PNY51" si="5625">+(PNW51*$C51)+PNW51</f>
        <v>0</v>
      </c>
      <c r="PNZ51" s="363"/>
      <c r="POA51" s="369">
        <f t="shared" ref="POA51" si="5626">+(PNY51*$C51)+PNY51</f>
        <v>0</v>
      </c>
      <c r="POB51" s="363"/>
      <c r="POC51" s="369">
        <f t="shared" ref="POC51" si="5627">+(POA51*$C51)+POA51</f>
        <v>0</v>
      </c>
      <c r="POD51" s="363"/>
      <c r="POE51" s="369">
        <f t="shared" ref="POE51" si="5628">+(POC51*$C51)+POC51</f>
        <v>0</v>
      </c>
      <c r="POF51" s="363"/>
      <c r="POG51" s="369">
        <f t="shared" ref="POG51" si="5629">+(POE51*$C51)+POE51</f>
        <v>0</v>
      </c>
      <c r="POH51" s="363"/>
      <c r="POI51" s="369">
        <f t="shared" ref="POI51" si="5630">+(POG51*$C51)+POG51</f>
        <v>0</v>
      </c>
      <c r="POJ51" s="363"/>
      <c r="POK51" s="369">
        <f t="shared" ref="POK51" si="5631">+(POI51*$C51)+POI51</f>
        <v>0</v>
      </c>
      <c r="POL51" s="363"/>
      <c r="POM51" s="369">
        <f t="shared" ref="POM51" si="5632">+(POK51*$C51)+POK51</f>
        <v>0</v>
      </c>
      <c r="PON51" s="363"/>
      <c r="POO51" s="369">
        <f t="shared" ref="POO51" si="5633">+(POM51*$C51)+POM51</f>
        <v>0</v>
      </c>
      <c r="POP51" s="363"/>
      <c r="POQ51" s="369">
        <f t="shared" ref="POQ51" si="5634">+(POO51*$C51)+POO51</f>
        <v>0</v>
      </c>
      <c r="POR51" s="363"/>
      <c r="POS51" s="369">
        <f t="shared" ref="POS51" si="5635">+(POQ51*$C51)+POQ51</f>
        <v>0</v>
      </c>
      <c r="POT51" s="363"/>
      <c r="POU51" s="369">
        <f t="shared" ref="POU51" si="5636">+(POS51*$C51)+POS51</f>
        <v>0</v>
      </c>
      <c r="POV51" s="363"/>
      <c r="POW51" s="369">
        <f t="shared" ref="POW51" si="5637">+(POU51*$C51)+POU51</f>
        <v>0</v>
      </c>
      <c r="POX51" s="363"/>
      <c r="POY51" s="369">
        <f t="shared" ref="POY51" si="5638">+(POW51*$C51)+POW51</f>
        <v>0</v>
      </c>
      <c r="POZ51" s="363"/>
      <c r="PPA51" s="369">
        <f t="shared" ref="PPA51" si="5639">+(POY51*$C51)+POY51</f>
        <v>0</v>
      </c>
      <c r="PPB51" s="363"/>
      <c r="PPC51" s="369">
        <f t="shared" ref="PPC51" si="5640">+(PPA51*$C51)+PPA51</f>
        <v>0</v>
      </c>
      <c r="PPD51" s="363"/>
      <c r="PPE51" s="369">
        <f t="shared" ref="PPE51" si="5641">+(PPC51*$C51)+PPC51</f>
        <v>0</v>
      </c>
      <c r="PPF51" s="363"/>
      <c r="PPG51" s="369">
        <f t="shared" ref="PPG51" si="5642">+(PPE51*$C51)+PPE51</f>
        <v>0</v>
      </c>
      <c r="PPH51" s="363"/>
      <c r="PPI51" s="369">
        <f t="shared" ref="PPI51" si="5643">+(PPG51*$C51)+PPG51</f>
        <v>0</v>
      </c>
      <c r="PPJ51" s="363"/>
      <c r="PPK51" s="369">
        <f t="shared" ref="PPK51" si="5644">+(PPI51*$C51)+PPI51</f>
        <v>0</v>
      </c>
      <c r="PPL51" s="363"/>
      <c r="PPM51" s="369">
        <f t="shared" ref="PPM51" si="5645">+(PPK51*$C51)+PPK51</f>
        <v>0</v>
      </c>
      <c r="PPN51" s="363"/>
      <c r="PPO51" s="369">
        <f t="shared" ref="PPO51" si="5646">+(PPM51*$C51)+PPM51</f>
        <v>0</v>
      </c>
      <c r="PPP51" s="363"/>
      <c r="PPQ51" s="369">
        <f t="shared" ref="PPQ51" si="5647">+(PPO51*$C51)+PPO51</f>
        <v>0</v>
      </c>
      <c r="PPR51" s="363"/>
      <c r="PPS51" s="369">
        <f t="shared" ref="PPS51" si="5648">+(PPQ51*$C51)+PPQ51</f>
        <v>0</v>
      </c>
      <c r="PPT51" s="363"/>
      <c r="PPU51" s="369">
        <f t="shared" ref="PPU51" si="5649">+(PPS51*$C51)+PPS51</f>
        <v>0</v>
      </c>
      <c r="PPV51" s="363"/>
      <c r="PPW51" s="369">
        <f t="shared" ref="PPW51" si="5650">+(PPU51*$C51)+PPU51</f>
        <v>0</v>
      </c>
      <c r="PPX51" s="363"/>
      <c r="PPY51" s="369">
        <f t="shared" ref="PPY51" si="5651">+(PPW51*$C51)+PPW51</f>
        <v>0</v>
      </c>
      <c r="PPZ51" s="363"/>
      <c r="PQA51" s="369">
        <f t="shared" ref="PQA51" si="5652">+(PPY51*$C51)+PPY51</f>
        <v>0</v>
      </c>
      <c r="PQB51" s="363"/>
      <c r="PQC51" s="369">
        <f t="shared" ref="PQC51" si="5653">+(PQA51*$C51)+PQA51</f>
        <v>0</v>
      </c>
      <c r="PQD51" s="363"/>
      <c r="PQE51" s="369">
        <f t="shared" ref="PQE51" si="5654">+(PQC51*$C51)+PQC51</f>
        <v>0</v>
      </c>
      <c r="PQF51" s="363"/>
      <c r="PQG51" s="369">
        <f t="shared" ref="PQG51" si="5655">+(PQE51*$C51)+PQE51</f>
        <v>0</v>
      </c>
      <c r="PQH51" s="363"/>
      <c r="PQI51" s="369">
        <f t="shared" ref="PQI51" si="5656">+(PQG51*$C51)+PQG51</f>
        <v>0</v>
      </c>
      <c r="PQJ51" s="363"/>
      <c r="PQK51" s="369">
        <f t="shared" ref="PQK51" si="5657">+(PQI51*$C51)+PQI51</f>
        <v>0</v>
      </c>
      <c r="PQL51" s="363"/>
      <c r="PQM51" s="369">
        <f t="shared" ref="PQM51" si="5658">+(PQK51*$C51)+PQK51</f>
        <v>0</v>
      </c>
      <c r="PQN51" s="363"/>
      <c r="PQO51" s="369">
        <f t="shared" ref="PQO51" si="5659">+(PQM51*$C51)+PQM51</f>
        <v>0</v>
      </c>
      <c r="PQP51" s="363"/>
      <c r="PQQ51" s="369">
        <f t="shared" ref="PQQ51" si="5660">+(PQO51*$C51)+PQO51</f>
        <v>0</v>
      </c>
      <c r="PQR51" s="363"/>
      <c r="PQS51" s="369">
        <f t="shared" ref="PQS51" si="5661">+(PQQ51*$C51)+PQQ51</f>
        <v>0</v>
      </c>
      <c r="PQT51" s="363"/>
      <c r="PQU51" s="369">
        <f t="shared" ref="PQU51" si="5662">+(PQS51*$C51)+PQS51</f>
        <v>0</v>
      </c>
      <c r="PQV51" s="363"/>
      <c r="PQW51" s="369">
        <f t="shared" ref="PQW51" si="5663">+(PQU51*$C51)+PQU51</f>
        <v>0</v>
      </c>
      <c r="PQX51" s="363"/>
      <c r="PQY51" s="369">
        <f t="shared" ref="PQY51" si="5664">+(PQW51*$C51)+PQW51</f>
        <v>0</v>
      </c>
      <c r="PQZ51" s="363"/>
      <c r="PRA51" s="369">
        <f t="shared" ref="PRA51" si="5665">+(PQY51*$C51)+PQY51</f>
        <v>0</v>
      </c>
      <c r="PRB51" s="363"/>
      <c r="PRC51" s="369">
        <f t="shared" ref="PRC51" si="5666">+(PRA51*$C51)+PRA51</f>
        <v>0</v>
      </c>
      <c r="PRD51" s="363"/>
      <c r="PRE51" s="369">
        <f t="shared" ref="PRE51" si="5667">+(PRC51*$C51)+PRC51</f>
        <v>0</v>
      </c>
      <c r="PRF51" s="363"/>
      <c r="PRG51" s="369">
        <f t="shared" ref="PRG51" si="5668">+(PRE51*$C51)+PRE51</f>
        <v>0</v>
      </c>
      <c r="PRH51" s="363"/>
      <c r="PRI51" s="369">
        <f t="shared" ref="PRI51" si="5669">+(PRG51*$C51)+PRG51</f>
        <v>0</v>
      </c>
      <c r="PRJ51" s="363"/>
      <c r="PRK51" s="369">
        <f t="shared" ref="PRK51" si="5670">+(PRI51*$C51)+PRI51</f>
        <v>0</v>
      </c>
      <c r="PRL51" s="363"/>
      <c r="PRM51" s="369">
        <f t="shared" ref="PRM51" si="5671">+(PRK51*$C51)+PRK51</f>
        <v>0</v>
      </c>
      <c r="PRN51" s="363"/>
      <c r="PRO51" s="369">
        <f t="shared" ref="PRO51" si="5672">+(PRM51*$C51)+PRM51</f>
        <v>0</v>
      </c>
      <c r="PRP51" s="363"/>
      <c r="PRQ51" s="369">
        <f t="shared" ref="PRQ51" si="5673">+(PRO51*$C51)+PRO51</f>
        <v>0</v>
      </c>
      <c r="PRR51" s="363"/>
      <c r="PRS51" s="369">
        <f t="shared" ref="PRS51" si="5674">+(PRQ51*$C51)+PRQ51</f>
        <v>0</v>
      </c>
      <c r="PRT51" s="363"/>
      <c r="PRU51" s="369">
        <f t="shared" ref="PRU51" si="5675">+(PRS51*$C51)+PRS51</f>
        <v>0</v>
      </c>
      <c r="PRV51" s="363"/>
      <c r="PRW51" s="369">
        <f t="shared" ref="PRW51" si="5676">+(PRU51*$C51)+PRU51</f>
        <v>0</v>
      </c>
      <c r="PRX51" s="363"/>
      <c r="PRY51" s="369">
        <f t="shared" ref="PRY51" si="5677">+(PRW51*$C51)+PRW51</f>
        <v>0</v>
      </c>
      <c r="PRZ51" s="363"/>
      <c r="PSA51" s="369">
        <f t="shared" ref="PSA51" si="5678">+(PRY51*$C51)+PRY51</f>
        <v>0</v>
      </c>
      <c r="PSB51" s="363"/>
      <c r="PSC51" s="369">
        <f t="shared" ref="PSC51" si="5679">+(PSA51*$C51)+PSA51</f>
        <v>0</v>
      </c>
      <c r="PSD51" s="363"/>
      <c r="PSE51" s="369">
        <f t="shared" ref="PSE51" si="5680">+(PSC51*$C51)+PSC51</f>
        <v>0</v>
      </c>
      <c r="PSF51" s="363"/>
      <c r="PSG51" s="369">
        <f t="shared" ref="PSG51" si="5681">+(PSE51*$C51)+PSE51</f>
        <v>0</v>
      </c>
      <c r="PSH51" s="363"/>
      <c r="PSI51" s="369">
        <f t="shared" ref="PSI51" si="5682">+(PSG51*$C51)+PSG51</f>
        <v>0</v>
      </c>
      <c r="PSJ51" s="363"/>
      <c r="PSK51" s="369">
        <f t="shared" ref="PSK51" si="5683">+(PSI51*$C51)+PSI51</f>
        <v>0</v>
      </c>
      <c r="PSL51" s="363"/>
      <c r="PSM51" s="369">
        <f t="shared" ref="PSM51" si="5684">+(PSK51*$C51)+PSK51</f>
        <v>0</v>
      </c>
      <c r="PSN51" s="363"/>
      <c r="PSO51" s="369">
        <f t="shared" ref="PSO51" si="5685">+(PSM51*$C51)+PSM51</f>
        <v>0</v>
      </c>
      <c r="PSP51" s="363"/>
      <c r="PSQ51" s="369">
        <f t="shared" ref="PSQ51" si="5686">+(PSO51*$C51)+PSO51</f>
        <v>0</v>
      </c>
      <c r="PSR51" s="363"/>
      <c r="PSS51" s="369">
        <f t="shared" ref="PSS51" si="5687">+(PSQ51*$C51)+PSQ51</f>
        <v>0</v>
      </c>
      <c r="PST51" s="363"/>
      <c r="PSU51" s="369">
        <f t="shared" ref="PSU51" si="5688">+(PSS51*$C51)+PSS51</f>
        <v>0</v>
      </c>
      <c r="PSV51" s="363"/>
      <c r="PSW51" s="369">
        <f t="shared" ref="PSW51" si="5689">+(PSU51*$C51)+PSU51</f>
        <v>0</v>
      </c>
      <c r="PSX51" s="363"/>
      <c r="PSY51" s="369">
        <f t="shared" ref="PSY51" si="5690">+(PSW51*$C51)+PSW51</f>
        <v>0</v>
      </c>
      <c r="PSZ51" s="363"/>
      <c r="PTA51" s="369">
        <f t="shared" ref="PTA51" si="5691">+(PSY51*$C51)+PSY51</f>
        <v>0</v>
      </c>
      <c r="PTB51" s="363"/>
      <c r="PTC51" s="369">
        <f t="shared" ref="PTC51" si="5692">+(PTA51*$C51)+PTA51</f>
        <v>0</v>
      </c>
      <c r="PTD51" s="363"/>
      <c r="PTE51" s="369">
        <f t="shared" ref="PTE51" si="5693">+(PTC51*$C51)+PTC51</f>
        <v>0</v>
      </c>
      <c r="PTF51" s="363"/>
      <c r="PTG51" s="369">
        <f t="shared" ref="PTG51" si="5694">+(PTE51*$C51)+PTE51</f>
        <v>0</v>
      </c>
      <c r="PTH51" s="363"/>
      <c r="PTI51" s="369">
        <f t="shared" ref="PTI51" si="5695">+(PTG51*$C51)+PTG51</f>
        <v>0</v>
      </c>
      <c r="PTJ51" s="363"/>
      <c r="PTK51" s="369">
        <f t="shared" ref="PTK51" si="5696">+(PTI51*$C51)+PTI51</f>
        <v>0</v>
      </c>
      <c r="PTL51" s="363"/>
      <c r="PTM51" s="369">
        <f t="shared" ref="PTM51" si="5697">+(PTK51*$C51)+PTK51</f>
        <v>0</v>
      </c>
      <c r="PTN51" s="363"/>
      <c r="PTO51" s="369">
        <f t="shared" ref="PTO51" si="5698">+(PTM51*$C51)+PTM51</f>
        <v>0</v>
      </c>
      <c r="PTP51" s="363"/>
      <c r="PTQ51" s="369">
        <f t="shared" ref="PTQ51" si="5699">+(PTO51*$C51)+PTO51</f>
        <v>0</v>
      </c>
      <c r="PTR51" s="363"/>
      <c r="PTS51" s="369">
        <f t="shared" ref="PTS51" si="5700">+(PTQ51*$C51)+PTQ51</f>
        <v>0</v>
      </c>
      <c r="PTT51" s="363"/>
      <c r="PTU51" s="369">
        <f t="shared" ref="PTU51" si="5701">+(PTS51*$C51)+PTS51</f>
        <v>0</v>
      </c>
      <c r="PTV51" s="363"/>
      <c r="PTW51" s="369">
        <f t="shared" ref="PTW51" si="5702">+(PTU51*$C51)+PTU51</f>
        <v>0</v>
      </c>
      <c r="PTX51" s="363"/>
      <c r="PTY51" s="369">
        <f t="shared" ref="PTY51" si="5703">+(PTW51*$C51)+PTW51</f>
        <v>0</v>
      </c>
      <c r="PTZ51" s="363"/>
      <c r="PUA51" s="369">
        <f t="shared" ref="PUA51" si="5704">+(PTY51*$C51)+PTY51</f>
        <v>0</v>
      </c>
      <c r="PUB51" s="363"/>
      <c r="PUC51" s="369">
        <f t="shared" ref="PUC51" si="5705">+(PUA51*$C51)+PUA51</f>
        <v>0</v>
      </c>
      <c r="PUD51" s="363"/>
      <c r="PUE51" s="369">
        <f t="shared" ref="PUE51" si="5706">+(PUC51*$C51)+PUC51</f>
        <v>0</v>
      </c>
      <c r="PUF51" s="363"/>
      <c r="PUG51" s="369">
        <f t="shared" ref="PUG51" si="5707">+(PUE51*$C51)+PUE51</f>
        <v>0</v>
      </c>
      <c r="PUH51" s="363"/>
      <c r="PUI51" s="369">
        <f t="shared" ref="PUI51" si="5708">+(PUG51*$C51)+PUG51</f>
        <v>0</v>
      </c>
      <c r="PUJ51" s="363"/>
      <c r="PUK51" s="369">
        <f t="shared" ref="PUK51" si="5709">+(PUI51*$C51)+PUI51</f>
        <v>0</v>
      </c>
      <c r="PUL51" s="363"/>
      <c r="PUM51" s="369">
        <f t="shared" ref="PUM51" si="5710">+(PUK51*$C51)+PUK51</f>
        <v>0</v>
      </c>
      <c r="PUN51" s="363"/>
      <c r="PUO51" s="369">
        <f t="shared" ref="PUO51" si="5711">+(PUM51*$C51)+PUM51</f>
        <v>0</v>
      </c>
      <c r="PUP51" s="363"/>
      <c r="PUQ51" s="369">
        <f t="shared" ref="PUQ51" si="5712">+(PUO51*$C51)+PUO51</f>
        <v>0</v>
      </c>
      <c r="PUR51" s="363"/>
      <c r="PUS51" s="369">
        <f t="shared" ref="PUS51" si="5713">+(PUQ51*$C51)+PUQ51</f>
        <v>0</v>
      </c>
      <c r="PUT51" s="363"/>
      <c r="PUU51" s="369">
        <f t="shared" ref="PUU51" si="5714">+(PUS51*$C51)+PUS51</f>
        <v>0</v>
      </c>
      <c r="PUV51" s="363"/>
      <c r="PUW51" s="369">
        <f t="shared" ref="PUW51" si="5715">+(PUU51*$C51)+PUU51</f>
        <v>0</v>
      </c>
      <c r="PUX51" s="363"/>
      <c r="PUY51" s="369">
        <f t="shared" ref="PUY51" si="5716">+(PUW51*$C51)+PUW51</f>
        <v>0</v>
      </c>
      <c r="PUZ51" s="363"/>
      <c r="PVA51" s="369">
        <f t="shared" ref="PVA51" si="5717">+(PUY51*$C51)+PUY51</f>
        <v>0</v>
      </c>
      <c r="PVB51" s="363"/>
      <c r="PVC51" s="369">
        <f t="shared" ref="PVC51" si="5718">+(PVA51*$C51)+PVA51</f>
        <v>0</v>
      </c>
      <c r="PVD51" s="363"/>
      <c r="PVE51" s="369">
        <f t="shared" ref="PVE51" si="5719">+(PVC51*$C51)+PVC51</f>
        <v>0</v>
      </c>
      <c r="PVF51" s="363"/>
      <c r="PVG51" s="369">
        <f t="shared" ref="PVG51" si="5720">+(PVE51*$C51)+PVE51</f>
        <v>0</v>
      </c>
      <c r="PVH51" s="363"/>
      <c r="PVI51" s="369">
        <f t="shared" ref="PVI51" si="5721">+(PVG51*$C51)+PVG51</f>
        <v>0</v>
      </c>
      <c r="PVJ51" s="363"/>
      <c r="PVK51" s="369">
        <f t="shared" ref="PVK51" si="5722">+(PVI51*$C51)+PVI51</f>
        <v>0</v>
      </c>
      <c r="PVL51" s="363"/>
      <c r="PVM51" s="369">
        <f t="shared" ref="PVM51" si="5723">+(PVK51*$C51)+PVK51</f>
        <v>0</v>
      </c>
      <c r="PVN51" s="363"/>
      <c r="PVO51" s="369">
        <f t="shared" ref="PVO51" si="5724">+(PVM51*$C51)+PVM51</f>
        <v>0</v>
      </c>
      <c r="PVP51" s="363"/>
      <c r="PVQ51" s="369">
        <f t="shared" ref="PVQ51" si="5725">+(PVO51*$C51)+PVO51</f>
        <v>0</v>
      </c>
      <c r="PVR51" s="363"/>
      <c r="PVS51" s="369">
        <f t="shared" ref="PVS51" si="5726">+(PVQ51*$C51)+PVQ51</f>
        <v>0</v>
      </c>
      <c r="PVT51" s="363"/>
      <c r="PVU51" s="369">
        <f t="shared" ref="PVU51" si="5727">+(PVS51*$C51)+PVS51</f>
        <v>0</v>
      </c>
      <c r="PVV51" s="363"/>
      <c r="PVW51" s="369">
        <f t="shared" ref="PVW51" si="5728">+(PVU51*$C51)+PVU51</f>
        <v>0</v>
      </c>
      <c r="PVX51" s="363"/>
      <c r="PVY51" s="369">
        <f t="shared" ref="PVY51" si="5729">+(PVW51*$C51)+PVW51</f>
        <v>0</v>
      </c>
      <c r="PVZ51" s="363"/>
      <c r="PWA51" s="369">
        <f t="shared" ref="PWA51" si="5730">+(PVY51*$C51)+PVY51</f>
        <v>0</v>
      </c>
      <c r="PWB51" s="363"/>
      <c r="PWC51" s="369">
        <f t="shared" ref="PWC51" si="5731">+(PWA51*$C51)+PWA51</f>
        <v>0</v>
      </c>
      <c r="PWD51" s="363"/>
      <c r="PWE51" s="369">
        <f t="shared" ref="PWE51" si="5732">+(PWC51*$C51)+PWC51</f>
        <v>0</v>
      </c>
      <c r="PWF51" s="363"/>
      <c r="PWG51" s="369">
        <f t="shared" ref="PWG51" si="5733">+(PWE51*$C51)+PWE51</f>
        <v>0</v>
      </c>
      <c r="PWH51" s="363"/>
      <c r="PWI51" s="369">
        <f t="shared" ref="PWI51" si="5734">+(PWG51*$C51)+PWG51</f>
        <v>0</v>
      </c>
      <c r="PWJ51" s="363"/>
      <c r="PWK51" s="369">
        <f t="shared" ref="PWK51" si="5735">+(PWI51*$C51)+PWI51</f>
        <v>0</v>
      </c>
      <c r="PWL51" s="363"/>
      <c r="PWM51" s="369">
        <f t="shared" ref="PWM51" si="5736">+(PWK51*$C51)+PWK51</f>
        <v>0</v>
      </c>
      <c r="PWN51" s="363"/>
      <c r="PWO51" s="369">
        <f t="shared" ref="PWO51" si="5737">+(PWM51*$C51)+PWM51</f>
        <v>0</v>
      </c>
      <c r="PWP51" s="363"/>
      <c r="PWQ51" s="369">
        <f t="shared" ref="PWQ51" si="5738">+(PWO51*$C51)+PWO51</f>
        <v>0</v>
      </c>
      <c r="PWR51" s="363"/>
      <c r="PWS51" s="369">
        <f t="shared" ref="PWS51" si="5739">+(PWQ51*$C51)+PWQ51</f>
        <v>0</v>
      </c>
      <c r="PWT51" s="363"/>
      <c r="PWU51" s="369">
        <f t="shared" ref="PWU51" si="5740">+(PWS51*$C51)+PWS51</f>
        <v>0</v>
      </c>
      <c r="PWV51" s="363"/>
      <c r="PWW51" s="369">
        <f t="shared" ref="PWW51" si="5741">+(PWU51*$C51)+PWU51</f>
        <v>0</v>
      </c>
      <c r="PWX51" s="363"/>
      <c r="PWY51" s="369">
        <f t="shared" ref="PWY51" si="5742">+(PWW51*$C51)+PWW51</f>
        <v>0</v>
      </c>
      <c r="PWZ51" s="363"/>
      <c r="PXA51" s="369">
        <f t="shared" ref="PXA51" si="5743">+(PWY51*$C51)+PWY51</f>
        <v>0</v>
      </c>
      <c r="PXB51" s="363"/>
      <c r="PXC51" s="369">
        <f t="shared" ref="PXC51" si="5744">+(PXA51*$C51)+PXA51</f>
        <v>0</v>
      </c>
      <c r="PXD51" s="363"/>
      <c r="PXE51" s="369">
        <f t="shared" ref="PXE51" si="5745">+(PXC51*$C51)+PXC51</f>
        <v>0</v>
      </c>
      <c r="PXF51" s="363"/>
      <c r="PXG51" s="369">
        <f t="shared" ref="PXG51" si="5746">+(PXE51*$C51)+PXE51</f>
        <v>0</v>
      </c>
      <c r="PXH51" s="363"/>
      <c r="PXI51" s="369">
        <f t="shared" ref="PXI51" si="5747">+(PXG51*$C51)+PXG51</f>
        <v>0</v>
      </c>
      <c r="PXJ51" s="363"/>
      <c r="PXK51" s="369">
        <f t="shared" ref="PXK51" si="5748">+(PXI51*$C51)+PXI51</f>
        <v>0</v>
      </c>
      <c r="PXL51" s="363"/>
      <c r="PXM51" s="369">
        <f t="shared" ref="PXM51" si="5749">+(PXK51*$C51)+PXK51</f>
        <v>0</v>
      </c>
      <c r="PXN51" s="363"/>
      <c r="PXO51" s="369">
        <f t="shared" ref="PXO51" si="5750">+(PXM51*$C51)+PXM51</f>
        <v>0</v>
      </c>
      <c r="PXP51" s="363"/>
      <c r="PXQ51" s="369">
        <f t="shared" ref="PXQ51" si="5751">+(PXO51*$C51)+PXO51</f>
        <v>0</v>
      </c>
      <c r="PXR51" s="363"/>
      <c r="PXS51" s="369">
        <f t="shared" ref="PXS51" si="5752">+(PXQ51*$C51)+PXQ51</f>
        <v>0</v>
      </c>
      <c r="PXT51" s="363"/>
      <c r="PXU51" s="369">
        <f t="shared" ref="PXU51" si="5753">+(PXS51*$C51)+PXS51</f>
        <v>0</v>
      </c>
      <c r="PXV51" s="363"/>
      <c r="PXW51" s="369">
        <f t="shared" ref="PXW51" si="5754">+(PXU51*$C51)+PXU51</f>
        <v>0</v>
      </c>
      <c r="PXX51" s="363"/>
      <c r="PXY51" s="369">
        <f t="shared" ref="PXY51" si="5755">+(PXW51*$C51)+PXW51</f>
        <v>0</v>
      </c>
      <c r="PXZ51" s="363"/>
      <c r="PYA51" s="369">
        <f t="shared" ref="PYA51" si="5756">+(PXY51*$C51)+PXY51</f>
        <v>0</v>
      </c>
      <c r="PYB51" s="363"/>
      <c r="PYC51" s="369">
        <f t="shared" ref="PYC51" si="5757">+(PYA51*$C51)+PYA51</f>
        <v>0</v>
      </c>
      <c r="PYD51" s="363"/>
      <c r="PYE51" s="369">
        <f t="shared" ref="PYE51" si="5758">+(PYC51*$C51)+PYC51</f>
        <v>0</v>
      </c>
      <c r="PYF51" s="363"/>
      <c r="PYG51" s="369">
        <f t="shared" ref="PYG51" si="5759">+(PYE51*$C51)+PYE51</f>
        <v>0</v>
      </c>
      <c r="PYH51" s="363"/>
      <c r="PYI51" s="369">
        <f t="shared" ref="PYI51" si="5760">+(PYG51*$C51)+PYG51</f>
        <v>0</v>
      </c>
      <c r="PYJ51" s="363"/>
      <c r="PYK51" s="369">
        <f t="shared" ref="PYK51" si="5761">+(PYI51*$C51)+PYI51</f>
        <v>0</v>
      </c>
      <c r="PYL51" s="363"/>
      <c r="PYM51" s="369">
        <f t="shared" ref="PYM51" si="5762">+(PYK51*$C51)+PYK51</f>
        <v>0</v>
      </c>
      <c r="PYN51" s="363"/>
      <c r="PYO51" s="369">
        <f t="shared" ref="PYO51" si="5763">+(PYM51*$C51)+PYM51</f>
        <v>0</v>
      </c>
      <c r="PYP51" s="363"/>
      <c r="PYQ51" s="369">
        <f t="shared" ref="PYQ51" si="5764">+(PYO51*$C51)+PYO51</f>
        <v>0</v>
      </c>
      <c r="PYR51" s="363"/>
      <c r="PYS51" s="369">
        <f t="shared" ref="PYS51" si="5765">+(PYQ51*$C51)+PYQ51</f>
        <v>0</v>
      </c>
      <c r="PYT51" s="363"/>
      <c r="PYU51" s="369">
        <f t="shared" ref="PYU51" si="5766">+(PYS51*$C51)+PYS51</f>
        <v>0</v>
      </c>
      <c r="PYV51" s="363"/>
      <c r="PYW51" s="369">
        <f t="shared" ref="PYW51" si="5767">+(PYU51*$C51)+PYU51</f>
        <v>0</v>
      </c>
      <c r="PYX51" s="363"/>
      <c r="PYY51" s="369">
        <f t="shared" ref="PYY51" si="5768">+(PYW51*$C51)+PYW51</f>
        <v>0</v>
      </c>
      <c r="PYZ51" s="363"/>
      <c r="PZA51" s="369">
        <f t="shared" ref="PZA51" si="5769">+(PYY51*$C51)+PYY51</f>
        <v>0</v>
      </c>
      <c r="PZB51" s="363"/>
      <c r="PZC51" s="369">
        <f t="shared" ref="PZC51" si="5770">+(PZA51*$C51)+PZA51</f>
        <v>0</v>
      </c>
      <c r="PZD51" s="363"/>
      <c r="PZE51" s="369">
        <f t="shared" ref="PZE51" si="5771">+(PZC51*$C51)+PZC51</f>
        <v>0</v>
      </c>
      <c r="PZF51" s="363"/>
      <c r="PZG51" s="369">
        <f t="shared" ref="PZG51" si="5772">+(PZE51*$C51)+PZE51</f>
        <v>0</v>
      </c>
      <c r="PZH51" s="363"/>
      <c r="PZI51" s="369">
        <f t="shared" ref="PZI51" si="5773">+(PZG51*$C51)+PZG51</f>
        <v>0</v>
      </c>
      <c r="PZJ51" s="363"/>
      <c r="PZK51" s="369">
        <f t="shared" ref="PZK51" si="5774">+(PZI51*$C51)+PZI51</f>
        <v>0</v>
      </c>
      <c r="PZL51" s="363"/>
      <c r="PZM51" s="369">
        <f t="shared" ref="PZM51" si="5775">+(PZK51*$C51)+PZK51</f>
        <v>0</v>
      </c>
      <c r="PZN51" s="363"/>
      <c r="PZO51" s="369">
        <f t="shared" ref="PZO51" si="5776">+(PZM51*$C51)+PZM51</f>
        <v>0</v>
      </c>
      <c r="PZP51" s="363"/>
      <c r="PZQ51" s="369">
        <f t="shared" ref="PZQ51" si="5777">+(PZO51*$C51)+PZO51</f>
        <v>0</v>
      </c>
      <c r="PZR51" s="363"/>
      <c r="PZS51" s="369">
        <f t="shared" ref="PZS51" si="5778">+(PZQ51*$C51)+PZQ51</f>
        <v>0</v>
      </c>
      <c r="PZT51" s="363"/>
      <c r="PZU51" s="369">
        <f t="shared" ref="PZU51" si="5779">+(PZS51*$C51)+PZS51</f>
        <v>0</v>
      </c>
      <c r="PZV51" s="363"/>
      <c r="PZW51" s="369">
        <f t="shared" ref="PZW51" si="5780">+(PZU51*$C51)+PZU51</f>
        <v>0</v>
      </c>
      <c r="PZX51" s="363"/>
      <c r="PZY51" s="369">
        <f t="shared" ref="PZY51" si="5781">+(PZW51*$C51)+PZW51</f>
        <v>0</v>
      </c>
      <c r="PZZ51" s="363"/>
      <c r="QAA51" s="369">
        <f t="shared" ref="QAA51" si="5782">+(PZY51*$C51)+PZY51</f>
        <v>0</v>
      </c>
      <c r="QAB51" s="363"/>
      <c r="QAC51" s="369">
        <f t="shared" ref="QAC51" si="5783">+(QAA51*$C51)+QAA51</f>
        <v>0</v>
      </c>
      <c r="QAD51" s="363"/>
      <c r="QAE51" s="369">
        <f t="shared" ref="QAE51" si="5784">+(QAC51*$C51)+QAC51</f>
        <v>0</v>
      </c>
      <c r="QAF51" s="363"/>
      <c r="QAG51" s="369">
        <f t="shared" ref="QAG51" si="5785">+(QAE51*$C51)+QAE51</f>
        <v>0</v>
      </c>
      <c r="QAH51" s="363"/>
      <c r="QAI51" s="369">
        <f t="shared" ref="QAI51" si="5786">+(QAG51*$C51)+QAG51</f>
        <v>0</v>
      </c>
      <c r="QAJ51" s="363"/>
      <c r="QAK51" s="369">
        <f t="shared" ref="QAK51" si="5787">+(QAI51*$C51)+QAI51</f>
        <v>0</v>
      </c>
      <c r="QAL51" s="363"/>
      <c r="QAM51" s="369">
        <f t="shared" ref="QAM51" si="5788">+(QAK51*$C51)+QAK51</f>
        <v>0</v>
      </c>
      <c r="QAN51" s="363"/>
      <c r="QAO51" s="369">
        <f t="shared" ref="QAO51" si="5789">+(QAM51*$C51)+QAM51</f>
        <v>0</v>
      </c>
      <c r="QAP51" s="363"/>
      <c r="QAQ51" s="369">
        <f t="shared" ref="QAQ51" si="5790">+(QAO51*$C51)+QAO51</f>
        <v>0</v>
      </c>
      <c r="QAR51" s="363"/>
      <c r="QAS51" s="369">
        <f t="shared" ref="QAS51" si="5791">+(QAQ51*$C51)+QAQ51</f>
        <v>0</v>
      </c>
      <c r="QAT51" s="363"/>
      <c r="QAU51" s="369">
        <f t="shared" ref="QAU51" si="5792">+(QAS51*$C51)+QAS51</f>
        <v>0</v>
      </c>
      <c r="QAV51" s="363"/>
      <c r="QAW51" s="369">
        <f t="shared" ref="QAW51" si="5793">+(QAU51*$C51)+QAU51</f>
        <v>0</v>
      </c>
      <c r="QAX51" s="363"/>
      <c r="QAY51" s="369">
        <f t="shared" ref="QAY51" si="5794">+(QAW51*$C51)+QAW51</f>
        <v>0</v>
      </c>
      <c r="QAZ51" s="363"/>
      <c r="QBA51" s="369">
        <f t="shared" ref="QBA51" si="5795">+(QAY51*$C51)+QAY51</f>
        <v>0</v>
      </c>
      <c r="QBB51" s="363"/>
      <c r="QBC51" s="369">
        <f t="shared" ref="QBC51" si="5796">+(QBA51*$C51)+QBA51</f>
        <v>0</v>
      </c>
      <c r="QBD51" s="363"/>
      <c r="QBE51" s="369">
        <f t="shared" ref="QBE51" si="5797">+(QBC51*$C51)+QBC51</f>
        <v>0</v>
      </c>
      <c r="QBF51" s="363"/>
      <c r="QBG51" s="369">
        <f t="shared" ref="QBG51" si="5798">+(QBE51*$C51)+QBE51</f>
        <v>0</v>
      </c>
      <c r="QBH51" s="363"/>
      <c r="QBI51" s="369">
        <f t="shared" ref="QBI51" si="5799">+(QBG51*$C51)+QBG51</f>
        <v>0</v>
      </c>
      <c r="QBJ51" s="363"/>
      <c r="QBK51" s="369">
        <f t="shared" ref="QBK51" si="5800">+(QBI51*$C51)+QBI51</f>
        <v>0</v>
      </c>
      <c r="QBL51" s="363"/>
      <c r="QBM51" s="369">
        <f t="shared" ref="QBM51" si="5801">+(QBK51*$C51)+QBK51</f>
        <v>0</v>
      </c>
      <c r="QBN51" s="363"/>
      <c r="QBO51" s="369">
        <f t="shared" ref="QBO51" si="5802">+(QBM51*$C51)+QBM51</f>
        <v>0</v>
      </c>
      <c r="QBP51" s="363"/>
      <c r="QBQ51" s="369">
        <f t="shared" ref="QBQ51" si="5803">+(QBO51*$C51)+QBO51</f>
        <v>0</v>
      </c>
      <c r="QBR51" s="363"/>
      <c r="QBS51" s="369">
        <f t="shared" ref="QBS51" si="5804">+(QBQ51*$C51)+QBQ51</f>
        <v>0</v>
      </c>
      <c r="QBT51" s="363"/>
      <c r="QBU51" s="369">
        <f t="shared" ref="QBU51" si="5805">+(QBS51*$C51)+QBS51</f>
        <v>0</v>
      </c>
      <c r="QBV51" s="363"/>
      <c r="QBW51" s="369">
        <f t="shared" ref="QBW51" si="5806">+(QBU51*$C51)+QBU51</f>
        <v>0</v>
      </c>
      <c r="QBX51" s="363"/>
      <c r="QBY51" s="369">
        <f t="shared" ref="QBY51" si="5807">+(QBW51*$C51)+QBW51</f>
        <v>0</v>
      </c>
      <c r="QBZ51" s="363"/>
      <c r="QCA51" s="369">
        <f t="shared" ref="QCA51" si="5808">+(QBY51*$C51)+QBY51</f>
        <v>0</v>
      </c>
      <c r="QCB51" s="363"/>
      <c r="QCC51" s="369">
        <f t="shared" ref="QCC51" si="5809">+(QCA51*$C51)+QCA51</f>
        <v>0</v>
      </c>
      <c r="QCD51" s="363"/>
      <c r="QCE51" s="369">
        <f t="shared" ref="QCE51" si="5810">+(QCC51*$C51)+QCC51</f>
        <v>0</v>
      </c>
      <c r="QCF51" s="363"/>
      <c r="QCG51" s="369">
        <f t="shared" ref="QCG51" si="5811">+(QCE51*$C51)+QCE51</f>
        <v>0</v>
      </c>
      <c r="QCH51" s="363"/>
      <c r="QCI51" s="369">
        <f t="shared" ref="QCI51" si="5812">+(QCG51*$C51)+QCG51</f>
        <v>0</v>
      </c>
      <c r="QCJ51" s="363"/>
      <c r="QCK51" s="369">
        <f t="shared" ref="QCK51" si="5813">+(QCI51*$C51)+QCI51</f>
        <v>0</v>
      </c>
      <c r="QCL51" s="363"/>
      <c r="QCM51" s="369">
        <f t="shared" ref="QCM51" si="5814">+(QCK51*$C51)+QCK51</f>
        <v>0</v>
      </c>
      <c r="QCN51" s="363"/>
      <c r="QCO51" s="369">
        <f t="shared" ref="QCO51" si="5815">+(QCM51*$C51)+QCM51</f>
        <v>0</v>
      </c>
      <c r="QCP51" s="363"/>
      <c r="QCQ51" s="369">
        <f t="shared" ref="QCQ51" si="5816">+(QCO51*$C51)+QCO51</f>
        <v>0</v>
      </c>
      <c r="QCR51" s="363"/>
      <c r="QCS51" s="369">
        <f t="shared" ref="QCS51" si="5817">+(QCQ51*$C51)+QCQ51</f>
        <v>0</v>
      </c>
      <c r="QCT51" s="363"/>
      <c r="QCU51" s="369">
        <f t="shared" ref="QCU51" si="5818">+(QCS51*$C51)+QCS51</f>
        <v>0</v>
      </c>
      <c r="QCV51" s="363"/>
      <c r="QCW51" s="369">
        <f t="shared" ref="QCW51" si="5819">+(QCU51*$C51)+QCU51</f>
        <v>0</v>
      </c>
      <c r="QCX51" s="363"/>
      <c r="QCY51" s="369">
        <f t="shared" ref="QCY51" si="5820">+(QCW51*$C51)+QCW51</f>
        <v>0</v>
      </c>
      <c r="QCZ51" s="363"/>
      <c r="QDA51" s="369">
        <f t="shared" ref="QDA51" si="5821">+(QCY51*$C51)+QCY51</f>
        <v>0</v>
      </c>
      <c r="QDB51" s="363"/>
      <c r="QDC51" s="369">
        <f t="shared" ref="QDC51" si="5822">+(QDA51*$C51)+QDA51</f>
        <v>0</v>
      </c>
      <c r="QDD51" s="363"/>
      <c r="QDE51" s="369">
        <f t="shared" ref="QDE51" si="5823">+(QDC51*$C51)+QDC51</f>
        <v>0</v>
      </c>
      <c r="QDF51" s="363"/>
      <c r="QDG51" s="369">
        <f t="shared" ref="QDG51" si="5824">+(QDE51*$C51)+QDE51</f>
        <v>0</v>
      </c>
      <c r="QDH51" s="363"/>
      <c r="QDI51" s="369">
        <f t="shared" ref="QDI51" si="5825">+(QDG51*$C51)+QDG51</f>
        <v>0</v>
      </c>
      <c r="QDJ51" s="363"/>
      <c r="QDK51" s="369">
        <f t="shared" ref="QDK51" si="5826">+(QDI51*$C51)+QDI51</f>
        <v>0</v>
      </c>
      <c r="QDL51" s="363"/>
      <c r="QDM51" s="369">
        <f t="shared" ref="QDM51" si="5827">+(QDK51*$C51)+QDK51</f>
        <v>0</v>
      </c>
      <c r="QDN51" s="363"/>
      <c r="QDO51" s="369">
        <f t="shared" ref="QDO51" si="5828">+(QDM51*$C51)+QDM51</f>
        <v>0</v>
      </c>
      <c r="QDP51" s="363"/>
      <c r="QDQ51" s="369">
        <f t="shared" ref="QDQ51" si="5829">+(QDO51*$C51)+QDO51</f>
        <v>0</v>
      </c>
      <c r="QDR51" s="363"/>
      <c r="QDS51" s="369">
        <f t="shared" ref="QDS51" si="5830">+(QDQ51*$C51)+QDQ51</f>
        <v>0</v>
      </c>
      <c r="QDT51" s="363"/>
      <c r="QDU51" s="369">
        <f t="shared" ref="QDU51" si="5831">+(QDS51*$C51)+QDS51</f>
        <v>0</v>
      </c>
      <c r="QDV51" s="363"/>
      <c r="QDW51" s="369">
        <f t="shared" ref="QDW51" si="5832">+(QDU51*$C51)+QDU51</f>
        <v>0</v>
      </c>
      <c r="QDX51" s="363"/>
      <c r="QDY51" s="369">
        <f t="shared" ref="QDY51" si="5833">+(QDW51*$C51)+QDW51</f>
        <v>0</v>
      </c>
      <c r="QDZ51" s="363"/>
      <c r="QEA51" s="369">
        <f t="shared" ref="QEA51" si="5834">+(QDY51*$C51)+QDY51</f>
        <v>0</v>
      </c>
      <c r="QEB51" s="363"/>
      <c r="QEC51" s="369">
        <f t="shared" ref="QEC51" si="5835">+(QEA51*$C51)+QEA51</f>
        <v>0</v>
      </c>
      <c r="QED51" s="363"/>
      <c r="QEE51" s="369">
        <f t="shared" ref="QEE51" si="5836">+(QEC51*$C51)+QEC51</f>
        <v>0</v>
      </c>
      <c r="QEF51" s="363"/>
      <c r="QEG51" s="369">
        <f t="shared" ref="QEG51" si="5837">+(QEE51*$C51)+QEE51</f>
        <v>0</v>
      </c>
      <c r="QEH51" s="363"/>
      <c r="QEI51" s="369">
        <f t="shared" ref="QEI51" si="5838">+(QEG51*$C51)+QEG51</f>
        <v>0</v>
      </c>
      <c r="QEJ51" s="363"/>
      <c r="QEK51" s="369">
        <f t="shared" ref="QEK51" si="5839">+(QEI51*$C51)+QEI51</f>
        <v>0</v>
      </c>
      <c r="QEL51" s="363"/>
      <c r="QEM51" s="369">
        <f t="shared" ref="QEM51" si="5840">+(QEK51*$C51)+QEK51</f>
        <v>0</v>
      </c>
      <c r="QEN51" s="363"/>
      <c r="QEO51" s="369">
        <f t="shared" ref="QEO51" si="5841">+(QEM51*$C51)+QEM51</f>
        <v>0</v>
      </c>
      <c r="QEP51" s="363"/>
      <c r="QEQ51" s="369">
        <f t="shared" ref="QEQ51" si="5842">+(QEO51*$C51)+QEO51</f>
        <v>0</v>
      </c>
      <c r="QER51" s="363"/>
      <c r="QES51" s="369">
        <f t="shared" ref="QES51" si="5843">+(QEQ51*$C51)+QEQ51</f>
        <v>0</v>
      </c>
      <c r="QET51" s="363"/>
      <c r="QEU51" s="369">
        <f t="shared" ref="QEU51" si="5844">+(QES51*$C51)+QES51</f>
        <v>0</v>
      </c>
      <c r="QEV51" s="363"/>
      <c r="QEW51" s="369">
        <f t="shared" ref="QEW51" si="5845">+(QEU51*$C51)+QEU51</f>
        <v>0</v>
      </c>
      <c r="QEX51" s="363"/>
      <c r="QEY51" s="369">
        <f t="shared" ref="QEY51" si="5846">+(QEW51*$C51)+QEW51</f>
        <v>0</v>
      </c>
      <c r="QEZ51" s="363"/>
      <c r="QFA51" s="369">
        <f t="shared" ref="QFA51" si="5847">+(QEY51*$C51)+QEY51</f>
        <v>0</v>
      </c>
      <c r="QFB51" s="363"/>
      <c r="QFC51" s="369">
        <f t="shared" ref="QFC51" si="5848">+(QFA51*$C51)+QFA51</f>
        <v>0</v>
      </c>
      <c r="QFD51" s="363"/>
      <c r="QFE51" s="369">
        <f t="shared" ref="QFE51" si="5849">+(QFC51*$C51)+QFC51</f>
        <v>0</v>
      </c>
      <c r="QFF51" s="363"/>
      <c r="QFG51" s="369">
        <f t="shared" ref="QFG51" si="5850">+(QFE51*$C51)+QFE51</f>
        <v>0</v>
      </c>
      <c r="QFH51" s="363"/>
      <c r="QFI51" s="369">
        <f t="shared" ref="QFI51" si="5851">+(QFG51*$C51)+QFG51</f>
        <v>0</v>
      </c>
      <c r="QFJ51" s="363"/>
      <c r="QFK51" s="369">
        <f t="shared" ref="QFK51" si="5852">+(QFI51*$C51)+QFI51</f>
        <v>0</v>
      </c>
      <c r="QFL51" s="363"/>
      <c r="QFM51" s="369">
        <f t="shared" ref="QFM51" si="5853">+(QFK51*$C51)+QFK51</f>
        <v>0</v>
      </c>
      <c r="QFN51" s="363"/>
      <c r="QFO51" s="369">
        <f t="shared" ref="QFO51" si="5854">+(QFM51*$C51)+QFM51</f>
        <v>0</v>
      </c>
      <c r="QFP51" s="363"/>
      <c r="QFQ51" s="369">
        <f t="shared" ref="QFQ51" si="5855">+(QFO51*$C51)+QFO51</f>
        <v>0</v>
      </c>
      <c r="QFR51" s="363"/>
      <c r="QFS51" s="369">
        <f t="shared" ref="QFS51" si="5856">+(QFQ51*$C51)+QFQ51</f>
        <v>0</v>
      </c>
      <c r="QFT51" s="363"/>
      <c r="QFU51" s="369">
        <f t="shared" ref="QFU51" si="5857">+(QFS51*$C51)+QFS51</f>
        <v>0</v>
      </c>
      <c r="QFV51" s="363"/>
      <c r="QFW51" s="369">
        <f t="shared" ref="QFW51" si="5858">+(QFU51*$C51)+QFU51</f>
        <v>0</v>
      </c>
      <c r="QFX51" s="363"/>
      <c r="QFY51" s="369">
        <f t="shared" ref="QFY51" si="5859">+(QFW51*$C51)+QFW51</f>
        <v>0</v>
      </c>
      <c r="QFZ51" s="363"/>
      <c r="QGA51" s="369">
        <f t="shared" ref="QGA51" si="5860">+(QFY51*$C51)+QFY51</f>
        <v>0</v>
      </c>
      <c r="QGB51" s="363"/>
      <c r="QGC51" s="369">
        <f t="shared" ref="QGC51" si="5861">+(QGA51*$C51)+QGA51</f>
        <v>0</v>
      </c>
      <c r="QGD51" s="363"/>
      <c r="QGE51" s="369">
        <f t="shared" ref="QGE51" si="5862">+(QGC51*$C51)+QGC51</f>
        <v>0</v>
      </c>
      <c r="QGF51" s="363"/>
      <c r="QGG51" s="369">
        <f t="shared" ref="QGG51" si="5863">+(QGE51*$C51)+QGE51</f>
        <v>0</v>
      </c>
      <c r="QGH51" s="363"/>
      <c r="QGI51" s="369">
        <f t="shared" ref="QGI51" si="5864">+(QGG51*$C51)+QGG51</f>
        <v>0</v>
      </c>
      <c r="QGJ51" s="363"/>
      <c r="QGK51" s="369">
        <f t="shared" ref="QGK51" si="5865">+(QGI51*$C51)+QGI51</f>
        <v>0</v>
      </c>
      <c r="QGL51" s="363"/>
      <c r="QGM51" s="369">
        <f t="shared" ref="QGM51" si="5866">+(QGK51*$C51)+QGK51</f>
        <v>0</v>
      </c>
      <c r="QGN51" s="363"/>
      <c r="QGO51" s="369">
        <f t="shared" ref="QGO51" si="5867">+(QGM51*$C51)+QGM51</f>
        <v>0</v>
      </c>
      <c r="QGP51" s="363"/>
      <c r="QGQ51" s="369">
        <f t="shared" ref="QGQ51" si="5868">+(QGO51*$C51)+QGO51</f>
        <v>0</v>
      </c>
      <c r="QGR51" s="363"/>
      <c r="QGS51" s="369">
        <f t="shared" ref="QGS51" si="5869">+(QGQ51*$C51)+QGQ51</f>
        <v>0</v>
      </c>
      <c r="QGT51" s="363"/>
      <c r="QGU51" s="369">
        <f t="shared" ref="QGU51" si="5870">+(QGS51*$C51)+QGS51</f>
        <v>0</v>
      </c>
      <c r="QGV51" s="363"/>
      <c r="QGW51" s="369">
        <f t="shared" ref="QGW51" si="5871">+(QGU51*$C51)+QGU51</f>
        <v>0</v>
      </c>
      <c r="QGX51" s="363"/>
      <c r="QGY51" s="369">
        <f t="shared" ref="QGY51" si="5872">+(QGW51*$C51)+QGW51</f>
        <v>0</v>
      </c>
      <c r="QGZ51" s="363"/>
      <c r="QHA51" s="369">
        <f t="shared" ref="QHA51" si="5873">+(QGY51*$C51)+QGY51</f>
        <v>0</v>
      </c>
      <c r="QHB51" s="363"/>
      <c r="QHC51" s="369">
        <f t="shared" ref="QHC51" si="5874">+(QHA51*$C51)+QHA51</f>
        <v>0</v>
      </c>
      <c r="QHD51" s="363"/>
      <c r="QHE51" s="369">
        <f t="shared" ref="QHE51" si="5875">+(QHC51*$C51)+QHC51</f>
        <v>0</v>
      </c>
      <c r="QHF51" s="363"/>
      <c r="QHG51" s="369">
        <f t="shared" ref="QHG51" si="5876">+(QHE51*$C51)+QHE51</f>
        <v>0</v>
      </c>
      <c r="QHH51" s="363"/>
      <c r="QHI51" s="369">
        <f t="shared" ref="QHI51" si="5877">+(QHG51*$C51)+QHG51</f>
        <v>0</v>
      </c>
      <c r="QHJ51" s="363"/>
      <c r="QHK51" s="369">
        <f t="shared" ref="QHK51" si="5878">+(QHI51*$C51)+QHI51</f>
        <v>0</v>
      </c>
      <c r="QHL51" s="363"/>
      <c r="QHM51" s="369">
        <f t="shared" ref="QHM51" si="5879">+(QHK51*$C51)+QHK51</f>
        <v>0</v>
      </c>
      <c r="QHN51" s="363"/>
      <c r="QHO51" s="369">
        <f t="shared" ref="QHO51" si="5880">+(QHM51*$C51)+QHM51</f>
        <v>0</v>
      </c>
      <c r="QHP51" s="363"/>
      <c r="QHQ51" s="369">
        <f t="shared" ref="QHQ51" si="5881">+(QHO51*$C51)+QHO51</f>
        <v>0</v>
      </c>
      <c r="QHR51" s="363"/>
      <c r="QHS51" s="369">
        <f t="shared" ref="QHS51" si="5882">+(QHQ51*$C51)+QHQ51</f>
        <v>0</v>
      </c>
      <c r="QHT51" s="363"/>
      <c r="QHU51" s="369">
        <f t="shared" ref="QHU51" si="5883">+(QHS51*$C51)+QHS51</f>
        <v>0</v>
      </c>
      <c r="QHV51" s="363"/>
      <c r="QHW51" s="369">
        <f t="shared" ref="QHW51" si="5884">+(QHU51*$C51)+QHU51</f>
        <v>0</v>
      </c>
      <c r="QHX51" s="363"/>
      <c r="QHY51" s="369">
        <f t="shared" ref="QHY51" si="5885">+(QHW51*$C51)+QHW51</f>
        <v>0</v>
      </c>
      <c r="QHZ51" s="363"/>
      <c r="QIA51" s="369">
        <f t="shared" ref="QIA51" si="5886">+(QHY51*$C51)+QHY51</f>
        <v>0</v>
      </c>
      <c r="QIB51" s="363"/>
      <c r="QIC51" s="369">
        <f t="shared" ref="QIC51" si="5887">+(QIA51*$C51)+QIA51</f>
        <v>0</v>
      </c>
      <c r="QID51" s="363"/>
      <c r="QIE51" s="369">
        <f t="shared" ref="QIE51" si="5888">+(QIC51*$C51)+QIC51</f>
        <v>0</v>
      </c>
      <c r="QIF51" s="363"/>
      <c r="QIG51" s="369">
        <f t="shared" ref="QIG51" si="5889">+(QIE51*$C51)+QIE51</f>
        <v>0</v>
      </c>
      <c r="QIH51" s="363"/>
      <c r="QII51" s="369">
        <f t="shared" ref="QII51" si="5890">+(QIG51*$C51)+QIG51</f>
        <v>0</v>
      </c>
      <c r="QIJ51" s="363"/>
      <c r="QIK51" s="369">
        <f t="shared" ref="QIK51" si="5891">+(QII51*$C51)+QII51</f>
        <v>0</v>
      </c>
      <c r="QIL51" s="363"/>
      <c r="QIM51" s="369">
        <f t="shared" ref="QIM51" si="5892">+(QIK51*$C51)+QIK51</f>
        <v>0</v>
      </c>
      <c r="QIN51" s="363"/>
      <c r="QIO51" s="369">
        <f t="shared" ref="QIO51" si="5893">+(QIM51*$C51)+QIM51</f>
        <v>0</v>
      </c>
      <c r="QIP51" s="363"/>
      <c r="QIQ51" s="369">
        <f t="shared" ref="QIQ51" si="5894">+(QIO51*$C51)+QIO51</f>
        <v>0</v>
      </c>
      <c r="QIR51" s="363"/>
      <c r="QIS51" s="369">
        <f t="shared" ref="QIS51" si="5895">+(QIQ51*$C51)+QIQ51</f>
        <v>0</v>
      </c>
      <c r="QIT51" s="363"/>
      <c r="QIU51" s="369">
        <f t="shared" ref="QIU51" si="5896">+(QIS51*$C51)+QIS51</f>
        <v>0</v>
      </c>
      <c r="QIV51" s="363"/>
      <c r="QIW51" s="369">
        <f t="shared" ref="QIW51" si="5897">+(QIU51*$C51)+QIU51</f>
        <v>0</v>
      </c>
      <c r="QIX51" s="363"/>
      <c r="QIY51" s="369">
        <f t="shared" ref="QIY51" si="5898">+(QIW51*$C51)+QIW51</f>
        <v>0</v>
      </c>
      <c r="QIZ51" s="363"/>
      <c r="QJA51" s="369">
        <f t="shared" ref="QJA51" si="5899">+(QIY51*$C51)+QIY51</f>
        <v>0</v>
      </c>
      <c r="QJB51" s="363"/>
      <c r="QJC51" s="369">
        <f t="shared" ref="QJC51" si="5900">+(QJA51*$C51)+QJA51</f>
        <v>0</v>
      </c>
      <c r="QJD51" s="363"/>
      <c r="QJE51" s="369">
        <f t="shared" ref="QJE51" si="5901">+(QJC51*$C51)+QJC51</f>
        <v>0</v>
      </c>
      <c r="QJF51" s="363"/>
      <c r="QJG51" s="369">
        <f t="shared" ref="QJG51" si="5902">+(QJE51*$C51)+QJE51</f>
        <v>0</v>
      </c>
      <c r="QJH51" s="363"/>
      <c r="QJI51" s="369">
        <f t="shared" ref="QJI51" si="5903">+(QJG51*$C51)+QJG51</f>
        <v>0</v>
      </c>
      <c r="QJJ51" s="363"/>
      <c r="QJK51" s="369">
        <f t="shared" ref="QJK51" si="5904">+(QJI51*$C51)+QJI51</f>
        <v>0</v>
      </c>
      <c r="QJL51" s="363"/>
      <c r="QJM51" s="369">
        <f t="shared" ref="QJM51" si="5905">+(QJK51*$C51)+QJK51</f>
        <v>0</v>
      </c>
      <c r="QJN51" s="363"/>
      <c r="QJO51" s="369">
        <f t="shared" ref="QJO51" si="5906">+(QJM51*$C51)+QJM51</f>
        <v>0</v>
      </c>
      <c r="QJP51" s="363"/>
      <c r="QJQ51" s="369">
        <f t="shared" ref="QJQ51" si="5907">+(QJO51*$C51)+QJO51</f>
        <v>0</v>
      </c>
      <c r="QJR51" s="363"/>
      <c r="QJS51" s="369">
        <f t="shared" ref="QJS51" si="5908">+(QJQ51*$C51)+QJQ51</f>
        <v>0</v>
      </c>
      <c r="QJT51" s="363"/>
      <c r="QJU51" s="369">
        <f t="shared" ref="QJU51" si="5909">+(QJS51*$C51)+QJS51</f>
        <v>0</v>
      </c>
      <c r="QJV51" s="363"/>
      <c r="QJW51" s="369">
        <f t="shared" ref="QJW51" si="5910">+(QJU51*$C51)+QJU51</f>
        <v>0</v>
      </c>
      <c r="QJX51" s="363"/>
      <c r="QJY51" s="369">
        <f t="shared" ref="QJY51" si="5911">+(QJW51*$C51)+QJW51</f>
        <v>0</v>
      </c>
      <c r="QJZ51" s="363"/>
      <c r="QKA51" s="369">
        <f t="shared" ref="QKA51" si="5912">+(QJY51*$C51)+QJY51</f>
        <v>0</v>
      </c>
      <c r="QKB51" s="363"/>
      <c r="QKC51" s="369">
        <f t="shared" ref="QKC51" si="5913">+(QKA51*$C51)+QKA51</f>
        <v>0</v>
      </c>
      <c r="QKD51" s="363"/>
      <c r="QKE51" s="369">
        <f t="shared" ref="QKE51" si="5914">+(QKC51*$C51)+QKC51</f>
        <v>0</v>
      </c>
      <c r="QKF51" s="363"/>
      <c r="QKG51" s="369">
        <f t="shared" ref="QKG51" si="5915">+(QKE51*$C51)+QKE51</f>
        <v>0</v>
      </c>
      <c r="QKH51" s="363"/>
      <c r="QKI51" s="369">
        <f t="shared" ref="QKI51" si="5916">+(QKG51*$C51)+QKG51</f>
        <v>0</v>
      </c>
      <c r="QKJ51" s="363"/>
      <c r="QKK51" s="369">
        <f t="shared" ref="QKK51" si="5917">+(QKI51*$C51)+QKI51</f>
        <v>0</v>
      </c>
      <c r="QKL51" s="363"/>
      <c r="QKM51" s="369">
        <f t="shared" ref="QKM51" si="5918">+(QKK51*$C51)+QKK51</f>
        <v>0</v>
      </c>
      <c r="QKN51" s="363"/>
      <c r="QKO51" s="369">
        <f t="shared" ref="QKO51" si="5919">+(QKM51*$C51)+QKM51</f>
        <v>0</v>
      </c>
      <c r="QKP51" s="363"/>
      <c r="QKQ51" s="369">
        <f t="shared" ref="QKQ51" si="5920">+(QKO51*$C51)+QKO51</f>
        <v>0</v>
      </c>
      <c r="QKR51" s="363"/>
      <c r="QKS51" s="369">
        <f t="shared" ref="QKS51" si="5921">+(QKQ51*$C51)+QKQ51</f>
        <v>0</v>
      </c>
      <c r="QKT51" s="363"/>
      <c r="QKU51" s="369">
        <f t="shared" ref="QKU51" si="5922">+(QKS51*$C51)+QKS51</f>
        <v>0</v>
      </c>
      <c r="QKV51" s="363"/>
      <c r="QKW51" s="369">
        <f t="shared" ref="QKW51" si="5923">+(QKU51*$C51)+QKU51</f>
        <v>0</v>
      </c>
      <c r="QKX51" s="363"/>
      <c r="QKY51" s="369">
        <f t="shared" ref="QKY51" si="5924">+(QKW51*$C51)+QKW51</f>
        <v>0</v>
      </c>
      <c r="QKZ51" s="363"/>
      <c r="QLA51" s="369">
        <f t="shared" ref="QLA51" si="5925">+(QKY51*$C51)+QKY51</f>
        <v>0</v>
      </c>
      <c r="QLB51" s="363"/>
      <c r="QLC51" s="369">
        <f t="shared" ref="QLC51" si="5926">+(QLA51*$C51)+QLA51</f>
        <v>0</v>
      </c>
      <c r="QLD51" s="363"/>
      <c r="QLE51" s="369">
        <f t="shared" ref="QLE51" si="5927">+(QLC51*$C51)+QLC51</f>
        <v>0</v>
      </c>
      <c r="QLF51" s="363"/>
      <c r="QLG51" s="369">
        <f t="shared" ref="QLG51" si="5928">+(QLE51*$C51)+QLE51</f>
        <v>0</v>
      </c>
      <c r="QLH51" s="363"/>
      <c r="QLI51" s="369">
        <f t="shared" ref="QLI51" si="5929">+(QLG51*$C51)+QLG51</f>
        <v>0</v>
      </c>
      <c r="QLJ51" s="363"/>
      <c r="QLK51" s="369">
        <f t="shared" ref="QLK51" si="5930">+(QLI51*$C51)+QLI51</f>
        <v>0</v>
      </c>
      <c r="QLL51" s="363"/>
      <c r="QLM51" s="369">
        <f t="shared" ref="QLM51" si="5931">+(QLK51*$C51)+QLK51</f>
        <v>0</v>
      </c>
      <c r="QLN51" s="363"/>
      <c r="QLO51" s="369">
        <f t="shared" ref="QLO51" si="5932">+(QLM51*$C51)+QLM51</f>
        <v>0</v>
      </c>
      <c r="QLP51" s="363"/>
      <c r="QLQ51" s="369">
        <f t="shared" ref="QLQ51" si="5933">+(QLO51*$C51)+QLO51</f>
        <v>0</v>
      </c>
      <c r="QLR51" s="363"/>
      <c r="QLS51" s="369">
        <f t="shared" ref="QLS51" si="5934">+(QLQ51*$C51)+QLQ51</f>
        <v>0</v>
      </c>
      <c r="QLT51" s="363"/>
      <c r="QLU51" s="369">
        <f t="shared" ref="QLU51" si="5935">+(QLS51*$C51)+QLS51</f>
        <v>0</v>
      </c>
      <c r="QLV51" s="363"/>
      <c r="QLW51" s="369">
        <f t="shared" ref="QLW51" si="5936">+(QLU51*$C51)+QLU51</f>
        <v>0</v>
      </c>
      <c r="QLX51" s="363"/>
      <c r="QLY51" s="369">
        <f t="shared" ref="QLY51" si="5937">+(QLW51*$C51)+QLW51</f>
        <v>0</v>
      </c>
      <c r="QLZ51" s="363"/>
      <c r="QMA51" s="369">
        <f t="shared" ref="QMA51" si="5938">+(QLY51*$C51)+QLY51</f>
        <v>0</v>
      </c>
      <c r="QMB51" s="363"/>
      <c r="QMC51" s="369">
        <f t="shared" ref="QMC51" si="5939">+(QMA51*$C51)+QMA51</f>
        <v>0</v>
      </c>
      <c r="QMD51" s="363"/>
      <c r="QME51" s="369">
        <f t="shared" ref="QME51" si="5940">+(QMC51*$C51)+QMC51</f>
        <v>0</v>
      </c>
      <c r="QMF51" s="363"/>
      <c r="QMG51" s="369">
        <f t="shared" ref="QMG51" si="5941">+(QME51*$C51)+QME51</f>
        <v>0</v>
      </c>
      <c r="QMH51" s="363"/>
      <c r="QMI51" s="369">
        <f t="shared" ref="QMI51" si="5942">+(QMG51*$C51)+QMG51</f>
        <v>0</v>
      </c>
      <c r="QMJ51" s="363"/>
      <c r="QMK51" s="369">
        <f t="shared" ref="QMK51" si="5943">+(QMI51*$C51)+QMI51</f>
        <v>0</v>
      </c>
      <c r="QML51" s="363"/>
      <c r="QMM51" s="369">
        <f t="shared" ref="QMM51" si="5944">+(QMK51*$C51)+QMK51</f>
        <v>0</v>
      </c>
      <c r="QMN51" s="363"/>
      <c r="QMO51" s="369">
        <f t="shared" ref="QMO51" si="5945">+(QMM51*$C51)+QMM51</f>
        <v>0</v>
      </c>
      <c r="QMP51" s="363"/>
      <c r="QMQ51" s="369">
        <f t="shared" ref="QMQ51" si="5946">+(QMO51*$C51)+QMO51</f>
        <v>0</v>
      </c>
      <c r="QMR51" s="363"/>
      <c r="QMS51" s="369">
        <f t="shared" ref="QMS51" si="5947">+(QMQ51*$C51)+QMQ51</f>
        <v>0</v>
      </c>
      <c r="QMT51" s="363"/>
      <c r="QMU51" s="369">
        <f t="shared" ref="QMU51" si="5948">+(QMS51*$C51)+QMS51</f>
        <v>0</v>
      </c>
      <c r="QMV51" s="363"/>
      <c r="QMW51" s="369">
        <f t="shared" ref="QMW51" si="5949">+(QMU51*$C51)+QMU51</f>
        <v>0</v>
      </c>
      <c r="QMX51" s="363"/>
      <c r="QMY51" s="369">
        <f t="shared" ref="QMY51" si="5950">+(QMW51*$C51)+QMW51</f>
        <v>0</v>
      </c>
      <c r="QMZ51" s="363"/>
      <c r="QNA51" s="369">
        <f t="shared" ref="QNA51" si="5951">+(QMY51*$C51)+QMY51</f>
        <v>0</v>
      </c>
      <c r="QNB51" s="363"/>
      <c r="QNC51" s="369">
        <f t="shared" ref="QNC51" si="5952">+(QNA51*$C51)+QNA51</f>
        <v>0</v>
      </c>
      <c r="QND51" s="363"/>
      <c r="QNE51" s="369">
        <f t="shared" ref="QNE51" si="5953">+(QNC51*$C51)+QNC51</f>
        <v>0</v>
      </c>
      <c r="QNF51" s="363"/>
      <c r="QNG51" s="369">
        <f t="shared" ref="QNG51" si="5954">+(QNE51*$C51)+QNE51</f>
        <v>0</v>
      </c>
      <c r="QNH51" s="363"/>
      <c r="QNI51" s="369">
        <f t="shared" ref="QNI51" si="5955">+(QNG51*$C51)+QNG51</f>
        <v>0</v>
      </c>
      <c r="QNJ51" s="363"/>
      <c r="QNK51" s="369">
        <f t="shared" ref="QNK51" si="5956">+(QNI51*$C51)+QNI51</f>
        <v>0</v>
      </c>
      <c r="QNL51" s="363"/>
      <c r="QNM51" s="369">
        <f t="shared" ref="QNM51" si="5957">+(QNK51*$C51)+QNK51</f>
        <v>0</v>
      </c>
      <c r="QNN51" s="363"/>
      <c r="QNO51" s="369">
        <f t="shared" ref="QNO51" si="5958">+(QNM51*$C51)+QNM51</f>
        <v>0</v>
      </c>
      <c r="QNP51" s="363"/>
      <c r="QNQ51" s="369">
        <f t="shared" ref="QNQ51" si="5959">+(QNO51*$C51)+QNO51</f>
        <v>0</v>
      </c>
      <c r="QNR51" s="363"/>
      <c r="QNS51" s="369">
        <f t="shared" ref="QNS51" si="5960">+(QNQ51*$C51)+QNQ51</f>
        <v>0</v>
      </c>
      <c r="QNT51" s="363"/>
      <c r="QNU51" s="369">
        <f t="shared" ref="QNU51" si="5961">+(QNS51*$C51)+QNS51</f>
        <v>0</v>
      </c>
      <c r="QNV51" s="363"/>
      <c r="QNW51" s="369">
        <f t="shared" ref="QNW51" si="5962">+(QNU51*$C51)+QNU51</f>
        <v>0</v>
      </c>
      <c r="QNX51" s="363"/>
      <c r="QNY51" s="369">
        <f t="shared" ref="QNY51" si="5963">+(QNW51*$C51)+QNW51</f>
        <v>0</v>
      </c>
      <c r="QNZ51" s="363"/>
      <c r="QOA51" s="369">
        <f t="shared" ref="QOA51" si="5964">+(QNY51*$C51)+QNY51</f>
        <v>0</v>
      </c>
      <c r="QOB51" s="363"/>
      <c r="QOC51" s="369">
        <f t="shared" ref="QOC51" si="5965">+(QOA51*$C51)+QOA51</f>
        <v>0</v>
      </c>
      <c r="QOD51" s="363"/>
      <c r="QOE51" s="369">
        <f t="shared" ref="QOE51" si="5966">+(QOC51*$C51)+QOC51</f>
        <v>0</v>
      </c>
      <c r="QOF51" s="363"/>
      <c r="QOG51" s="369">
        <f t="shared" ref="QOG51" si="5967">+(QOE51*$C51)+QOE51</f>
        <v>0</v>
      </c>
      <c r="QOH51" s="363"/>
      <c r="QOI51" s="369">
        <f t="shared" ref="QOI51" si="5968">+(QOG51*$C51)+QOG51</f>
        <v>0</v>
      </c>
      <c r="QOJ51" s="363"/>
      <c r="QOK51" s="369">
        <f t="shared" ref="QOK51" si="5969">+(QOI51*$C51)+QOI51</f>
        <v>0</v>
      </c>
      <c r="QOL51" s="363"/>
      <c r="QOM51" s="369">
        <f t="shared" ref="QOM51" si="5970">+(QOK51*$C51)+QOK51</f>
        <v>0</v>
      </c>
      <c r="QON51" s="363"/>
      <c r="QOO51" s="369">
        <f t="shared" ref="QOO51" si="5971">+(QOM51*$C51)+QOM51</f>
        <v>0</v>
      </c>
      <c r="QOP51" s="363"/>
      <c r="QOQ51" s="369">
        <f t="shared" ref="QOQ51" si="5972">+(QOO51*$C51)+QOO51</f>
        <v>0</v>
      </c>
      <c r="QOR51" s="363"/>
      <c r="QOS51" s="369">
        <f t="shared" ref="QOS51" si="5973">+(QOQ51*$C51)+QOQ51</f>
        <v>0</v>
      </c>
      <c r="QOT51" s="363"/>
      <c r="QOU51" s="369">
        <f t="shared" ref="QOU51" si="5974">+(QOS51*$C51)+QOS51</f>
        <v>0</v>
      </c>
      <c r="QOV51" s="363"/>
      <c r="QOW51" s="369">
        <f t="shared" ref="QOW51" si="5975">+(QOU51*$C51)+QOU51</f>
        <v>0</v>
      </c>
      <c r="QOX51" s="363"/>
      <c r="QOY51" s="369">
        <f t="shared" ref="QOY51" si="5976">+(QOW51*$C51)+QOW51</f>
        <v>0</v>
      </c>
      <c r="QOZ51" s="363"/>
      <c r="QPA51" s="369">
        <f t="shared" ref="QPA51" si="5977">+(QOY51*$C51)+QOY51</f>
        <v>0</v>
      </c>
      <c r="QPB51" s="363"/>
      <c r="QPC51" s="369">
        <f t="shared" ref="QPC51" si="5978">+(QPA51*$C51)+QPA51</f>
        <v>0</v>
      </c>
      <c r="QPD51" s="363"/>
      <c r="QPE51" s="369">
        <f t="shared" ref="QPE51" si="5979">+(QPC51*$C51)+QPC51</f>
        <v>0</v>
      </c>
      <c r="QPF51" s="363"/>
      <c r="QPG51" s="369">
        <f t="shared" ref="QPG51" si="5980">+(QPE51*$C51)+QPE51</f>
        <v>0</v>
      </c>
      <c r="QPH51" s="363"/>
      <c r="QPI51" s="369">
        <f t="shared" ref="QPI51" si="5981">+(QPG51*$C51)+QPG51</f>
        <v>0</v>
      </c>
      <c r="QPJ51" s="363"/>
      <c r="QPK51" s="369">
        <f t="shared" ref="QPK51" si="5982">+(QPI51*$C51)+QPI51</f>
        <v>0</v>
      </c>
      <c r="QPL51" s="363"/>
      <c r="QPM51" s="369">
        <f t="shared" ref="QPM51" si="5983">+(QPK51*$C51)+QPK51</f>
        <v>0</v>
      </c>
      <c r="QPN51" s="363"/>
      <c r="QPO51" s="369">
        <f t="shared" ref="QPO51" si="5984">+(QPM51*$C51)+QPM51</f>
        <v>0</v>
      </c>
      <c r="QPP51" s="363"/>
      <c r="QPQ51" s="369">
        <f t="shared" ref="QPQ51" si="5985">+(QPO51*$C51)+QPO51</f>
        <v>0</v>
      </c>
      <c r="QPR51" s="363"/>
      <c r="QPS51" s="369">
        <f t="shared" ref="QPS51" si="5986">+(QPQ51*$C51)+QPQ51</f>
        <v>0</v>
      </c>
      <c r="QPT51" s="363"/>
      <c r="QPU51" s="369">
        <f t="shared" ref="QPU51" si="5987">+(QPS51*$C51)+QPS51</f>
        <v>0</v>
      </c>
      <c r="QPV51" s="363"/>
      <c r="QPW51" s="369">
        <f t="shared" ref="QPW51" si="5988">+(QPU51*$C51)+QPU51</f>
        <v>0</v>
      </c>
      <c r="QPX51" s="363"/>
      <c r="QPY51" s="369">
        <f t="shared" ref="QPY51" si="5989">+(QPW51*$C51)+QPW51</f>
        <v>0</v>
      </c>
      <c r="QPZ51" s="363"/>
      <c r="QQA51" s="369">
        <f t="shared" ref="QQA51" si="5990">+(QPY51*$C51)+QPY51</f>
        <v>0</v>
      </c>
      <c r="QQB51" s="363"/>
      <c r="QQC51" s="369">
        <f t="shared" ref="QQC51" si="5991">+(QQA51*$C51)+QQA51</f>
        <v>0</v>
      </c>
      <c r="QQD51" s="363"/>
      <c r="QQE51" s="369">
        <f t="shared" ref="QQE51" si="5992">+(QQC51*$C51)+QQC51</f>
        <v>0</v>
      </c>
      <c r="QQF51" s="363"/>
      <c r="QQG51" s="369">
        <f t="shared" ref="QQG51" si="5993">+(QQE51*$C51)+QQE51</f>
        <v>0</v>
      </c>
      <c r="QQH51" s="363"/>
      <c r="QQI51" s="369">
        <f t="shared" ref="QQI51" si="5994">+(QQG51*$C51)+QQG51</f>
        <v>0</v>
      </c>
      <c r="QQJ51" s="363"/>
      <c r="QQK51" s="369">
        <f t="shared" ref="QQK51" si="5995">+(QQI51*$C51)+QQI51</f>
        <v>0</v>
      </c>
      <c r="QQL51" s="363"/>
      <c r="QQM51" s="369">
        <f t="shared" ref="QQM51" si="5996">+(QQK51*$C51)+QQK51</f>
        <v>0</v>
      </c>
      <c r="QQN51" s="363"/>
      <c r="QQO51" s="369">
        <f t="shared" ref="QQO51" si="5997">+(QQM51*$C51)+QQM51</f>
        <v>0</v>
      </c>
      <c r="QQP51" s="363"/>
      <c r="QQQ51" s="369">
        <f t="shared" ref="QQQ51" si="5998">+(QQO51*$C51)+QQO51</f>
        <v>0</v>
      </c>
      <c r="QQR51" s="363"/>
      <c r="QQS51" s="369">
        <f t="shared" ref="QQS51" si="5999">+(QQQ51*$C51)+QQQ51</f>
        <v>0</v>
      </c>
      <c r="QQT51" s="363"/>
      <c r="QQU51" s="369">
        <f t="shared" ref="QQU51" si="6000">+(QQS51*$C51)+QQS51</f>
        <v>0</v>
      </c>
      <c r="QQV51" s="363"/>
      <c r="QQW51" s="369">
        <f t="shared" ref="QQW51" si="6001">+(QQU51*$C51)+QQU51</f>
        <v>0</v>
      </c>
      <c r="QQX51" s="363"/>
      <c r="QQY51" s="369">
        <f t="shared" ref="QQY51" si="6002">+(QQW51*$C51)+QQW51</f>
        <v>0</v>
      </c>
      <c r="QQZ51" s="363"/>
      <c r="QRA51" s="369">
        <f t="shared" ref="QRA51" si="6003">+(QQY51*$C51)+QQY51</f>
        <v>0</v>
      </c>
      <c r="QRB51" s="363"/>
      <c r="QRC51" s="369">
        <f t="shared" ref="QRC51" si="6004">+(QRA51*$C51)+QRA51</f>
        <v>0</v>
      </c>
      <c r="QRD51" s="363"/>
      <c r="QRE51" s="369">
        <f t="shared" ref="QRE51" si="6005">+(QRC51*$C51)+QRC51</f>
        <v>0</v>
      </c>
      <c r="QRF51" s="363"/>
      <c r="QRG51" s="369">
        <f t="shared" ref="QRG51" si="6006">+(QRE51*$C51)+QRE51</f>
        <v>0</v>
      </c>
      <c r="QRH51" s="363"/>
      <c r="QRI51" s="369">
        <f t="shared" ref="QRI51" si="6007">+(QRG51*$C51)+QRG51</f>
        <v>0</v>
      </c>
      <c r="QRJ51" s="363"/>
      <c r="QRK51" s="369">
        <f t="shared" ref="QRK51" si="6008">+(QRI51*$C51)+QRI51</f>
        <v>0</v>
      </c>
      <c r="QRL51" s="363"/>
      <c r="QRM51" s="369">
        <f t="shared" ref="QRM51" si="6009">+(QRK51*$C51)+QRK51</f>
        <v>0</v>
      </c>
      <c r="QRN51" s="363"/>
      <c r="QRO51" s="369">
        <f t="shared" ref="QRO51" si="6010">+(QRM51*$C51)+QRM51</f>
        <v>0</v>
      </c>
      <c r="QRP51" s="363"/>
      <c r="QRQ51" s="369">
        <f t="shared" ref="QRQ51" si="6011">+(QRO51*$C51)+QRO51</f>
        <v>0</v>
      </c>
      <c r="QRR51" s="363"/>
      <c r="QRS51" s="369">
        <f t="shared" ref="QRS51" si="6012">+(QRQ51*$C51)+QRQ51</f>
        <v>0</v>
      </c>
      <c r="QRT51" s="363"/>
      <c r="QRU51" s="369">
        <f t="shared" ref="QRU51" si="6013">+(QRS51*$C51)+QRS51</f>
        <v>0</v>
      </c>
      <c r="QRV51" s="363"/>
      <c r="QRW51" s="369">
        <f t="shared" ref="QRW51" si="6014">+(QRU51*$C51)+QRU51</f>
        <v>0</v>
      </c>
      <c r="QRX51" s="363"/>
      <c r="QRY51" s="369">
        <f t="shared" ref="QRY51" si="6015">+(QRW51*$C51)+QRW51</f>
        <v>0</v>
      </c>
      <c r="QRZ51" s="363"/>
      <c r="QSA51" s="369">
        <f t="shared" ref="QSA51" si="6016">+(QRY51*$C51)+QRY51</f>
        <v>0</v>
      </c>
      <c r="QSB51" s="363"/>
      <c r="QSC51" s="369">
        <f t="shared" ref="QSC51" si="6017">+(QSA51*$C51)+QSA51</f>
        <v>0</v>
      </c>
      <c r="QSD51" s="363"/>
      <c r="QSE51" s="369">
        <f t="shared" ref="QSE51" si="6018">+(QSC51*$C51)+QSC51</f>
        <v>0</v>
      </c>
      <c r="QSF51" s="363"/>
      <c r="QSG51" s="369">
        <f t="shared" ref="QSG51" si="6019">+(QSE51*$C51)+QSE51</f>
        <v>0</v>
      </c>
      <c r="QSH51" s="363"/>
      <c r="QSI51" s="369">
        <f t="shared" ref="QSI51" si="6020">+(QSG51*$C51)+QSG51</f>
        <v>0</v>
      </c>
      <c r="QSJ51" s="363"/>
      <c r="QSK51" s="369">
        <f t="shared" ref="QSK51" si="6021">+(QSI51*$C51)+QSI51</f>
        <v>0</v>
      </c>
      <c r="QSL51" s="363"/>
      <c r="QSM51" s="369">
        <f t="shared" ref="QSM51" si="6022">+(QSK51*$C51)+QSK51</f>
        <v>0</v>
      </c>
      <c r="QSN51" s="363"/>
      <c r="QSO51" s="369">
        <f t="shared" ref="QSO51" si="6023">+(QSM51*$C51)+QSM51</f>
        <v>0</v>
      </c>
      <c r="QSP51" s="363"/>
      <c r="QSQ51" s="369">
        <f t="shared" ref="QSQ51" si="6024">+(QSO51*$C51)+QSO51</f>
        <v>0</v>
      </c>
      <c r="QSR51" s="363"/>
      <c r="QSS51" s="369">
        <f t="shared" ref="QSS51" si="6025">+(QSQ51*$C51)+QSQ51</f>
        <v>0</v>
      </c>
      <c r="QST51" s="363"/>
      <c r="QSU51" s="369">
        <f t="shared" ref="QSU51" si="6026">+(QSS51*$C51)+QSS51</f>
        <v>0</v>
      </c>
      <c r="QSV51" s="363"/>
      <c r="QSW51" s="369">
        <f t="shared" ref="QSW51" si="6027">+(QSU51*$C51)+QSU51</f>
        <v>0</v>
      </c>
      <c r="QSX51" s="363"/>
      <c r="QSY51" s="369">
        <f t="shared" ref="QSY51" si="6028">+(QSW51*$C51)+QSW51</f>
        <v>0</v>
      </c>
      <c r="QSZ51" s="363"/>
      <c r="QTA51" s="369">
        <f t="shared" ref="QTA51" si="6029">+(QSY51*$C51)+QSY51</f>
        <v>0</v>
      </c>
      <c r="QTB51" s="363"/>
      <c r="QTC51" s="369">
        <f t="shared" ref="QTC51" si="6030">+(QTA51*$C51)+QTA51</f>
        <v>0</v>
      </c>
      <c r="QTD51" s="363"/>
      <c r="QTE51" s="369">
        <f t="shared" ref="QTE51" si="6031">+(QTC51*$C51)+QTC51</f>
        <v>0</v>
      </c>
      <c r="QTF51" s="363"/>
      <c r="QTG51" s="369">
        <f t="shared" ref="QTG51" si="6032">+(QTE51*$C51)+QTE51</f>
        <v>0</v>
      </c>
      <c r="QTH51" s="363"/>
      <c r="QTI51" s="369">
        <f t="shared" ref="QTI51" si="6033">+(QTG51*$C51)+QTG51</f>
        <v>0</v>
      </c>
      <c r="QTJ51" s="363"/>
      <c r="QTK51" s="369">
        <f t="shared" ref="QTK51" si="6034">+(QTI51*$C51)+QTI51</f>
        <v>0</v>
      </c>
      <c r="QTL51" s="363"/>
      <c r="QTM51" s="369">
        <f t="shared" ref="QTM51" si="6035">+(QTK51*$C51)+QTK51</f>
        <v>0</v>
      </c>
      <c r="QTN51" s="363"/>
      <c r="QTO51" s="369">
        <f t="shared" ref="QTO51" si="6036">+(QTM51*$C51)+QTM51</f>
        <v>0</v>
      </c>
      <c r="QTP51" s="363"/>
      <c r="QTQ51" s="369">
        <f t="shared" ref="QTQ51" si="6037">+(QTO51*$C51)+QTO51</f>
        <v>0</v>
      </c>
      <c r="QTR51" s="363"/>
      <c r="QTS51" s="369">
        <f t="shared" ref="QTS51" si="6038">+(QTQ51*$C51)+QTQ51</f>
        <v>0</v>
      </c>
      <c r="QTT51" s="363"/>
      <c r="QTU51" s="369">
        <f t="shared" ref="QTU51" si="6039">+(QTS51*$C51)+QTS51</f>
        <v>0</v>
      </c>
      <c r="QTV51" s="363"/>
      <c r="QTW51" s="369">
        <f t="shared" ref="QTW51" si="6040">+(QTU51*$C51)+QTU51</f>
        <v>0</v>
      </c>
      <c r="QTX51" s="363"/>
      <c r="QTY51" s="369">
        <f t="shared" ref="QTY51" si="6041">+(QTW51*$C51)+QTW51</f>
        <v>0</v>
      </c>
      <c r="QTZ51" s="363"/>
      <c r="QUA51" s="369">
        <f t="shared" ref="QUA51" si="6042">+(QTY51*$C51)+QTY51</f>
        <v>0</v>
      </c>
      <c r="QUB51" s="363"/>
      <c r="QUC51" s="369">
        <f t="shared" ref="QUC51" si="6043">+(QUA51*$C51)+QUA51</f>
        <v>0</v>
      </c>
      <c r="QUD51" s="363"/>
      <c r="QUE51" s="369">
        <f t="shared" ref="QUE51" si="6044">+(QUC51*$C51)+QUC51</f>
        <v>0</v>
      </c>
      <c r="QUF51" s="363"/>
      <c r="QUG51" s="369">
        <f t="shared" ref="QUG51" si="6045">+(QUE51*$C51)+QUE51</f>
        <v>0</v>
      </c>
      <c r="QUH51" s="363"/>
      <c r="QUI51" s="369">
        <f t="shared" ref="QUI51" si="6046">+(QUG51*$C51)+QUG51</f>
        <v>0</v>
      </c>
      <c r="QUJ51" s="363"/>
      <c r="QUK51" s="369">
        <f t="shared" ref="QUK51" si="6047">+(QUI51*$C51)+QUI51</f>
        <v>0</v>
      </c>
      <c r="QUL51" s="363"/>
      <c r="QUM51" s="369">
        <f t="shared" ref="QUM51" si="6048">+(QUK51*$C51)+QUK51</f>
        <v>0</v>
      </c>
      <c r="QUN51" s="363"/>
      <c r="QUO51" s="369">
        <f t="shared" ref="QUO51" si="6049">+(QUM51*$C51)+QUM51</f>
        <v>0</v>
      </c>
      <c r="QUP51" s="363"/>
      <c r="QUQ51" s="369">
        <f t="shared" ref="QUQ51" si="6050">+(QUO51*$C51)+QUO51</f>
        <v>0</v>
      </c>
      <c r="QUR51" s="363"/>
      <c r="QUS51" s="369">
        <f t="shared" ref="QUS51" si="6051">+(QUQ51*$C51)+QUQ51</f>
        <v>0</v>
      </c>
      <c r="QUT51" s="363"/>
      <c r="QUU51" s="369">
        <f t="shared" ref="QUU51" si="6052">+(QUS51*$C51)+QUS51</f>
        <v>0</v>
      </c>
      <c r="QUV51" s="363"/>
      <c r="QUW51" s="369">
        <f t="shared" ref="QUW51" si="6053">+(QUU51*$C51)+QUU51</f>
        <v>0</v>
      </c>
      <c r="QUX51" s="363"/>
      <c r="QUY51" s="369">
        <f t="shared" ref="QUY51" si="6054">+(QUW51*$C51)+QUW51</f>
        <v>0</v>
      </c>
      <c r="QUZ51" s="363"/>
      <c r="QVA51" s="369">
        <f t="shared" ref="QVA51" si="6055">+(QUY51*$C51)+QUY51</f>
        <v>0</v>
      </c>
      <c r="QVB51" s="363"/>
      <c r="QVC51" s="369">
        <f t="shared" ref="QVC51" si="6056">+(QVA51*$C51)+QVA51</f>
        <v>0</v>
      </c>
      <c r="QVD51" s="363"/>
      <c r="QVE51" s="369">
        <f t="shared" ref="QVE51" si="6057">+(QVC51*$C51)+QVC51</f>
        <v>0</v>
      </c>
      <c r="QVF51" s="363"/>
      <c r="QVG51" s="369">
        <f t="shared" ref="QVG51" si="6058">+(QVE51*$C51)+QVE51</f>
        <v>0</v>
      </c>
      <c r="QVH51" s="363"/>
      <c r="QVI51" s="369">
        <f t="shared" ref="QVI51" si="6059">+(QVG51*$C51)+QVG51</f>
        <v>0</v>
      </c>
      <c r="QVJ51" s="363"/>
      <c r="QVK51" s="369">
        <f t="shared" ref="QVK51" si="6060">+(QVI51*$C51)+QVI51</f>
        <v>0</v>
      </c>
      <c r="QVL51" s="363"/>
      <c r="QVM51" s="369">
        <f t="shared" ref="QVM51" si="6061">+(QVK51*$C51)+QVK51</f>
        <v>0</v>
      </c>
      <c r="QVN51" s="363"/>
      <c r="QVO51" s="369">
        <f t="shared" ref="QVO51" si="6062">+(QVM51*$C51)+QVM51</f>
        <v>0</v>
      </c>
      <c r="QVP51" s="363"/>
      <c r="QVQ51" s="369">
        <f t="shared" ref="QVQ51" si="6063">+(QVO51*$C51)+QVO51</f>
        <v>0</v>
      </c>
      <c r="QVR51" s="363"/>
      <c r="QVS51" s="369">
        <f t="shared" ref="QVS51" si="6064">+(QVQ51*$C51)+QVQ51</f>
        <v>0</v>
      </c>
      <c r="QVT51" s="363"/>
      <c r="QVU51" s="369">
        <f t="shared" ref="QVU51" si="6065">+(QVS51*$C51)+QVS51</f>
        <v>0</v>
      </c>
      <c r="QVV51" s="363"/>
      <c r="QVW51" s="369">
        <f t="shared" ref="QVW51" si="6066">+(QVU51*$C51)+QVU51</f>
        <v>0</v>
      </c>
      <c r="QVX51" s="363"/>
      <c r="QVY51" s="369">
        <f t="shared" ref="QVY51" si="6067">+(QVW51*$C51)+QVW51</f>
        <v>0</v>
      </c>
      <c r="QVZ51" s="363"/>
      <c r="QWA51" s="369">
        <f t="shared" ref="QWA51" si="6068">+(QVY51*$C51)+QVY51</f>
        <v>0</v>
      </c>
      <c r="QWB51" s="363"/>
      <c r="QWC51" s="369">
        <f t="shared" ref="QWC51" si="6069">+(QWA51*$C51)+QWA51</f>
        <v>0</v>
      </c>
      <c r="QWD51" s="363"/>
      <c r="QWE51" s="369">
        <f t="shared" ref="QWE51" si="6070">+(QWC51*$C51)+QWC51</f>
        <v>0</v>
      </c>
      <c r="QWF51" s="363"/>
      <c r="QWG51" s="369">
        <f t="shared" ref="QWG51" si="6071">+(QWE51*$C51)+QWE51</f>
        <v>0</v>
      </c>
      <c r="QWH51" s="363"/>
      <c r="QWI51" s="369">
        <f t="shared" ref="QWI51" si="6072">+(QWG51*$C51)+QWG51</f>
        <v>0</v>
      </c>
      <c r="QWJ51" s="363"/>
      <c r="QWK51" s="369">
        <f t="shared" ref="QWK51" si="6073">+(QWI51*$C51)+QWI51</f>
        <v>0</v>
      </c>
      <c r="QWL51" s="363"/>
      <c r="QWM51" s="369">
        <f t="shared" ref="QWM51" si="6074">+(QWK51*$C51)+QWK51</f>
        <v>0</v>
      </c>
      <c r="QWN51" s="363"/>
      <c r="QWO51" s="369">
        <f t="shared" ref="QWO51" si="6075">+(QWM51*$C51)+QWM51</f>
        <v>0</v>
      </c>
      <c r="QWP51" s="363"/>
      <c r="QWQ51" s="369">
        <f t="shared" ref="QWQ51" si="6076">+(QWO51*$C51)+QWO51</f>
        <v>0</v>
      </c>
      <c r="QWR51" s="363"/>
      <c r="QWS51" s="369">
        <f t="shared" ref="QWS51" si="6077">+(QWQ51*$C51)+QWQ51</f>
        <v>0</v>
      </c>
      <c r="QWT51" s="363"/>
      <c r="QWU51" s="369">
        <f t="shared" ref="QWU51" si="6078">+(QWS51*$C51)+QWS51</f>
        <v>0</v>
      </c>
      <c r="QWV51" s="363"/>
      <c r="QWW51" s="369">
        <f t="shared" ref="QWW51" si="6079">+(QWU51*$C51)+QWU51</f>
        <v>0</v>
      </c>
      <c r="QWX51" s="363"/>
      <c r="QWY51" s="369">
        <f t="shared" ref="QWY51" si="6080">+(QWW51*$C51)+QWW51</f>
        <v>0</v>
      </c>
      <c r="QWZ51" s="363"/>
      <c r="QXA51" s="369">
        <f t="shared" ref="QXA51" si="6081">+(QWY51*$C51)+QWY51</f>
        <v>0</v>
      </c>
      <c r="QXB51" s="363"/>
      <c r="QXC51" s="369">
        <f t="shared" ref="QXC51" si="6082">+(QXA51*$C51)+QXA51</f>
        <v>0</v>
      </c>
      <c r="QXD51" s="363"/>
      <c r="QXE51" s="369">
        <f t="shared" ref="QXE51" si="6083">+(QXC51*$C51)+QXC51</f>
        <v>0</v>
      </c>
      <c r="QXF51" s="363"/>
      <c r="QXG51" s="369">
        <f t="shared" ref="QXG51" si="6084">+(QXE51*$C51)+QXE51</f>
        <v>0</v>
      </c>
      <c r="QXH51" s="363"/>
      <c r="QXI51" s="369">
        <f t="shared" ref="QXI51" si="6085">+(QXG51*$C51)+QXG51</f>
        <v>0</v>
      </c>
      <c r="QXJ51" s="363"/>
      <c r="QXK51" s="369">
        <f t="shared" ref="QXK51" si="6086">+(QXI51*$C51)+QXI51</f>
        <v>0</v>
      </c>
      <c r="QXL51" s="363"/>
      <c r="QXM51" s="369">
        <f t="shared" ref="QXM51" si="6087">+(QXK51*$C51)+QXK51</f>
        <v>0</v>
      </c>
      <c r="QXN51" s="363"/>
      <c r="QXO51" s="369">
        <f t="shared" ref="QXO51" si="6088">+(QXM51*$C51)+QXM51</f>
        <v>0</v>
      </c>
      <c r="QXP51" s="363"/>
      <c r="QXQ51" s="369">
        <f t="shared" ref="QXQ51" si="6089">+(QXO51*$C51)+QXO51</f>
        <v>0</v>
      </c>
      <c r="QXR51" s="363"/>
      <c r="QXS51" s="369">
        <f t="shared" ref="QXS51" si="6090">+(QXQ51*$C51)+QXQ51</f>
        <v>0</v>
      </c>
      <c r="QXT51" s="363"/>
      <c r="QXU51" s="369">
        <f t="shared" ref="QXU51" si="6091">+(QXS51*$C51)+QXS51</f>
        <v>0</v>
      </c>
      <c r="QXV51" s="363"/>
      <c r="QXW51" s="369">
        <f t="shared" ref="QXW51" si="6092">+(QXU51*$C51)+QXU51</f>
        <v>0</v>
      </c>
      <c r="QXX51" s="363"/>
      <c r="QXY51" s="369">
        <f t="shared" ref="QXY51" si="6093">+(QXW51*$C51)+QXW51</f>
        <v>0</v>
      </c>
      <c r="QXZ51" s="363"/>
      <c r="QYA51" s="369">
        <f t="shared" ref="QYA51" si="6094">+(QXY51*$C51)+QXY51</f>
        <v>0</v>
      </c>
      <c r="QYB51" s="363"/>
      <c r="QYC51" s="369">
        <f t="shared" ref="QYC51" si="6095">+(QYA51*$C51)+QYA51</f>
        <v>0</v>
      </c>
      <c r="QYD51" s="363"/>
      <c r="QYE51" s="369">
        <f t="shared" ref="QYE51" si="6096">+(QYC51*$C51)+QYC51</f>
        <v>0</v>
      </c>
      <c r="QYF51" s="363"/>
      <c r="QYG51" s="369">
        <f t="shared" ref="QYG51" si="6097">+(QYE51*$C51)+QYE51</f>
        <v>0</v>
      </c>
      <c r="QYH51" s="363"/>
      <c r="QYI51" s="369">
        <f t="shared" ref="QYI51" si="6098">+(QYG51*$C51)+QYG51</f>
        <v>0</v>
      </c>
      <c r="QYJ51" s="363"/>
      <c r="QYK51" s="369">
        <f t="shared" ref="QYK51" si="6099">+(QYI51*$C51)+QYI51</f>
        <v>0</v>
      </c>
      <c r="QYL51" s="363"/>
      <c r="QYM51" s="369">
        <f t="shared" ref="QYM51" si="6100">+(QYK51*$C51)+QYK51</f>
        <v>0</v>
      </c>
      <c r="QYN51" s="363"/>
      <c r="QYO51" s="369">
        <f t="shared" ref="QYO51" si="6101">+(QYM51*$C51)+QYM51</f>
        <v>0</v>
      </c>
      <c r="QYP51" s="363"/>
      <c r="QYQ51" s="369">
        <f t="shared" ref="QYQ51" si="6102">+(QYO51*$C51)+QYO51</f>
        <v>0</v>
      </c>
      <c r="QYR51" s="363"/>
      <c r="QYS51" s="369">
        <f t="shared" ref="QYS51" si="6103">+(QYQ51*$C51)+QYQ51</f>
        <v>0</v>
      </c>
      <c r="QYT51" s="363"/>
      <c r="QYU51" s="369">
        <f t="shared" ref="QYU51" si="6104">+(QYS51*$C51)+QYS51</f>
        <v>0</v>
      </c>
      <c r="QYV51" s="363"/>
      <c r="QYW51" s="369">
        <f t="shared" ref="QYW51" si="6105">+(QYU51*$C51)+QYU51</f>
        <v>0</v>
      </c>
      <c r="QYX51" s="363"/>
      <c r="QYY51" s="369">
        <f t="shared" ref="QYY51" si="6106">+(QYW51*$C51)+QYW51</f>
        <v>0</v>
      </c>
      <c r="QYZ51" s="363"/>
      <c r="QZA51" s="369">
        <f t="shared" ref="QZA51" si="6107">+(QYY51*$C51)+QYY51</f>
        <v>0</v>
      </c>
      <c r="QZB51" s="363"/>
      <c r="QZC51" s="369">
        <f t="shared" ref="QZC51" si="6108">+(QZA51*$C51)+QZA51</f>
        <v>0</v>
      </c>
      <c r="QZD51" s="363"/>
      <c r="QZE51" s="369">
        <f t="shared" ref="QZE51" si="6109">+(QZC51*$C51)+QZC51</f>
        <v>0</v>
      </c>
      <c r="QZF51" s="363"/>
      <c r="QZG51" s="369">
        <f t="shared" ref="QZG51" si="6110">+(QZE51*$C51)+QZE51</f>
        <v>0</v>
      </c>
      <c r="QZH51" s="363"/>
      <c r="QZI51" s="369">
        <f t="shared" ref="QZI51" si="6111">+(QZG51*$C51)+QZG51</f>
        <v>0</v>
      </c>
      <c r="QZJ51" s="363"/>
      <c r="QZK51" s="369">
        <f t="shared" ref="QZK51" si="6112">+(QZI51*$C51)+QZI51</f>
        <v>0</v>
      </c>
      <c r="QZL51" s="363"/>
      <c r="QZM51" s="369">
        <f t="shared" ref="QZM51" si="6113">+(QZK51*$C51)+QZK51</f>
        <v>0</v>
      </c>
      <c r="QZN51" s="363"/>
      <c r="QZO51" s="369">
        <f t="shared" ref="QZO51" si="6114">+(QZM51*$C51)+QZM51</f>
        <v>0</v>
      </c>
      <c r="QZP51" s="363"/>
      <c r="QZQ51" s="369">
        <f t="shared" ref="QZQ51" si="6115">+(QZO51*$C51)+QZO51</f>
        <v>0</v>
      </c>
      <c r="QZR51" s="363"/>
      <c r="QZS51" s="369">
        <f t="shared" ref="QZS51" si="6116">+(QZQ51*$C51)+QZQ51</f>
        <v>0</v>
      </c>
      <c r="QZT51" s="363"/>
      <c r="QZU51" s="369">
        <f t="shared" ref="QZU51" si="6117">+(QZS51*$C51)+QZS51</f>
        <v>0</v>
      </c>
      <c r="QZV51" s="363"/>
      <c r="QZW51" s="369">
        <f t="shared" ref="QZW51" si="6118">+(QZU51*$C51)+QZU51</f>
        <v>0</v>
      </c>
      <c r="QZX51" s="363"/>
      <c r="QZY51" s="369">
        <f t="shared" ref="QZY51" si="6119">+(QZW51*$C51)+QZW51</f>
        <v>0</v>
      </c>
      <c r="QZZ51" s="363"/>
      <c r="RAA51" s="369">
        <f t="shared" ref="RAA51" si="6120">+(QZY51*$C51)+QZY51</f>
        <v>0</v>
      </c>
      <c r="RAB51" s="363"/>
      <c r="RAC51" s="369">
        <f t="shared" ref="RAC51" si="6121">+(RAA51*$C51)+RAA51</f>
        <v>0</v>
      </c>
      <c r="RAD51" s="363"/>
      <c r="RAE51" s="369">
        <f t="shared" ref="RAE51" si="6122">+(RAC51*$C51)+RAC51</f>
        <v>0</v>
      </c>
      <c r="RAF51" s="363"/>
      <c r="RAG51" s="369">
        <f t="shared" ref="RAG51" si="6123">+(RAE51*$C51)+RAE51</f>
        <v>0</v>
      </c>
      <c r="RAH51" s="363"/>
      <c r="RAI51" s="369">
        <f t="shared" ref="RAI51" si="6124">+(RAG51*$C51)+RAG51</f>
        <v>0</v>
      </c>
      <c r="RAJ51" s="363"/>
      <c r="RAK51" s="369">
        <f t="shared" ref="RAK51" si="6125">+(RAI51*$C51)+RAI51</f>
        <v>0</v>
      </c>
      <c r="RAL51" s="363"/>
      <c r="RAM51" s="369">
        <f t="shared" ref="RAM51" si="6126">+(RAK51*$C51)+RAK51</f>
        <v>0</v>
      </c>
      <c r="RAN51" s="363"/>
      <c r="RAO51" s="369">
        <f t="shared" ref="RAO51" si="6127">+(RAM51*$C51)+RAM51</f>
        <v>0</v>
      </c>
      <c r="RAP51" s="363"/>
      <c r="RAQ51" s="369">
        <f t="shared" ref="RAQ51" si="6128">+(RAO51*$C51)+RAO51</f>
        <v>0</v>
      </c>
      <c r="RAR51" s="363"/>
      <c r="RAS51" s="369">
        <f t="shared" ref="RAS51" si="6129">+(RAQ51*$C51)+RAQ51</f>
        <v>0</v>
      </c>
      <c r="RAT51" s="363"/>
      <c r="RAU51" s="369">
        <f t="shared" ref="RAU51" si="6130">+(RAS51*$C51)+RAS51</f>
        <v>0</v>
      </c>
      <c r="RAV51" s="363"/>
      <c r="RAW51" s="369">
        <f t="shared" ref="RAW51" si="6131">+(RAU51*$C51)+RAU51</f>
        <v>0</v>
      </c>
      <c r="RAX51" s="363"/>
      <c r="RAY51" s="369">
        <f t="shared" ref="RAY51" si="6132">+(RAW51*$C51)+RAW51</f>
        <v>0</v>
      </c>
      <c r="RAZ51" s="363"/>
      <c r="RBA51" s="369">
        <f t="shared" ref="RBA51" si="6133">+(RAY51*$C51)+RAY51</f>
        <v>0</v>
      </c>
      <c r="RBB51" s="363"/>
      <c r="RBC51" s="369">
        <f t="shared" ref="RBC51" si="6134">+(RBA51*$C51)+RBA51</f>
        <v>0</v>
      </c>
      <c r="RBD51" s="363"/>
      <c r="RBE51" s="369">
        <f t="shared" ref="RBE51" si="6135">+(RBC51*$C51)+RBC51</f>
        <v>0</v>
      </c>
      <c r="RBF51" s="363"/>
      <c r="RBG51" s="369">
        <f t="shared" ref="RBG51" si="6136">+(RBE51*$C51)+RBE51</f>
        <v>0</v>
      </c>
      <c r="RBH51" s="363"/>
      <c r="RBI51" s="369">
        <f t="shared" ref="RBI51" si="6137">+(RBG51*$C51)+RBG51</f>
        <v>0</v>
      </c>
      <c r="RBJ51" s="363"/>
      <c r="RBK51" s="369">
        <f t="shared" ref="RBK51" si="6138">+(RBI51*$C51)+RBI51</f>
        <v>0</v>
      </c>
      <c r="RBL51" s="363"/>
      <c r="RBM51" s="369">
        <f t="shared" ref="RBM51" si="6139">+(RBK51*$C51)+RBK51</f>
        <v>0</v>
      </c>
      <c r="RBN51" s="363"/>
      <c r="RBO51" s="369">
        <f t="shared" ref="RBO51" si="6140">+(RBM51*$C51)+RBM51</f>
        <v>0</v>
      </c>
      <c r="RBP51" s="363"/>
      <c r="RBQ51" s="369">
        <f t="shared" ref="RBQ51" si="6141">+(RBO51*$C51)+RBO51</f>
        <v>0</v>
      </c>
      <c r="RBR51" s="363"/>
      <c r="RBS51" s="369">
        <f t="shared" ref="RBS51" si="6142">+(RBQ51*$C51)+RBQ51</f>
        <v>0</v>
      </c>
      <c r="RBT51" s="363"/>
      <c r="RBU51" s="369">
        <f t="shared" ref="RBU51" si="6143">+(RBS51*$C51)+RBS51</f>
        <v>0</v>
      </c>
      <c r="RBV51" s="363"/>
      <c r="RBW51" s="369">
        <f t="shared" ref="RBW51" si="6144">+(RBU51*$C51)+RBU51</f>
        <v>0</v>
      </c>
      <c r="RBX51" s="363"/>
      <c r="RBY51" s="369">
        <f t="shared" ref="RBY51" si="6145">+(RBW51*$C51)+RBW51</f>
        <v>0</v>
      </c>
      <c r="RBZ51" s="363"/>
      <c r="RCA51" s="369">
        <f t="shared" ref="RCA51" si="6146">+(RBY51*$C51)+RBY51</f>
        <v>0</v>
      </c>
      <c r="RCB51" s="363"/>
      <c r="RCC51" s="369">
        <f t="shared" ref="RCC51" si="6147">+(RCA51*$C51)+RCA51</f>
        <v>0</v>
      </c>
      <c r="RCD51" s="363"/>
      <c r="RCE51" s="369">
        <f t="shared" ref="RCE51" si="6148">+(RCC51*$C51)+RCC51</f>
        <v>0</v>
      </c>
      <c r="RCF51" s="363"/>
      <c r="RCG51" s="369">
        <f t="shared" ref="RCG51" si="6149">+(RCE51*$C51)+RCE51</f>
        <v>0</v>
      </c>
      <c r="RCH51" s="363"/>
      <c r="RCI51" s="369">
        <f t="shared" ref="RCI51" si="6150">+(RCG51*$C51)+RCG51</f>
        <v>0</v>
      </c>
      <c r="RCJ51" s="363"/>
      <c r="RCK51" s="369">
        <f t="shared" ref="RCK51" si="6151">+(RCI51*$C51)+RCI51</f>
        <v>0</v>
      </c>
      <c r="RCL51" s="363"/>
      <c r="RCM51" s="369">
        <f t="shared" ref="RCM51" si="6152">+(RCK51*$C51)+RCK51</f>
        <v>0</v>
      </c>
      <c r="RCN51" s="363"/>
      <c r="RCO51" s="369">
        <f t="shared" ref="RCO51" si="6153">+(RCM51*$C51)+RCM51</f>
        <v>0</v>
      </c>
      <c r="RCP51" s="363"/>
      <c r="RCQ51" s="369">
        <f t="shared" ref="RCQ51" si="6154">+(RCO51*$C51)+RCO51</f>
        <v>0</v>
      </c>
      <c r="RCR51" s="363"/>
      <c r="RCS51" s="369">
        <f t="shared" ref="RCS51" si="6155">+(RCQ51*$C51)+RCQ51</f>
        <v>0</v>
      </c>
      <c r="RCT51" s="363"/>
      <c r="RCU51" s="369">
        <f t="shared" ref="RCU51" si="6156">+(RCS51*$C51)+RCS51</f>
        <v>0</v>
      </c>
      <c r="RCV51" s="363"/>
      <c r="RCW51" s="369">
        <f t="shared" ref="RCW51" si="6157">+(RCU51*$C51)+RCU51</f>
        <v>0</v>
      </c>
      <c r="RCX51" s="363"/>
      <c r="RCY51" s="369">
        <f t="shared" ref="RCY51" si="6158">+(RCW51*$C51)+RCW51</f>
        <v>0</v>
      </c>
      <c r="RCZ51" s="363"/>
      <c r="RDA51" s="369">
        <f t="shared" ref="RDA51" si="6159">+(RCY51*$C51)+RCY51</f>
        <v>0</v>
      </c>
      <c r="RDB51" s="363"/>
      <c r="RDC51" s="369">
        <f t="shared" ref="RDC51" si="6160">+(RDA51*$C51)+RDA51</f>
        <v>0</v>
      </c>
      <c r="RDD51" s="363"/>
      <c r="RDE51" s="369">
        <f t="shared" ref="RDE51" si="6161">+(RDC51*$C51)+RDC51</f>
        <v>0</v>
      </c>
      <c r="RDF51" s="363"/>
      <c r="RDG51" s="369">
        <f t="shared" ref="RDG51" si="6162">+(RDE51*$C51)+RDE51</f>
        <v>0</v>
      </c>
      <c r="RDH51" s="363"/>
      <c r="RDI51" s="369">
        <f t="shared" ref="RDI51" si="6163">+(RDG51*$C51)+RDG51</f>
        <v>0</v>
      </c>
      <c r="RDJ51" s="363"/>
      <c r="RDK51" s="369">
        <f t="shared" ref="RDK51" si="6164">+(RDI51*$C51)+RDI51</f>
        <v>0</v>
      </c>
      <c r="RDL51" s="363"/>
      <c r="RDM51" s="369">
        <f t="shared" ref="RDM51" si="6165">+(RDK51*$C51)+RDK51</f>
        <v>0</v>
      </c>
      <c r="RDN51" s="363"/>
      <c r="RDO51" s="369">
        <f t="shared" ref="RDO51" si="6166">+(RDM51*$C51)+RDM51</f>
        <v>0</v>
      </c>
      <c r="RDP51" s="363"/>
      <c r="RDQ51" s="369">
        <f t="shared" ref="RDQ51" si="6167">+(RDO51*$C51)+RDO51</f>
        <v>0</v>
      </c>
      <c r="RDR51" s="363"/>
      <c r="RDS51" s="369">
        <f t="shared" ref="RDS51" si="6168">+(RDQ51*$C51)+RDQ51</f>
        <v>0</v>
      </c>
      <c r="RDT51" s="363"/>
      <c r="RDU51" s="369">
        <f t="shared" ref="RDU51" si="6169">+(RDS51*$C51)+RDS51</f>
        <v>0</v>
      </c>
      <c r="RDV51" s="363"/>
      <c r="RDW51" s="369">
        <f t="shared" ref="RDW51" si="6170">+(RDU51*$C51)+RDU51</f>
        <v>0</v>
      </c>
      <c r="RDX51" s="363"/>
      <c r="RDY51" s="369">
        <f t="shared" ref="RDY51" si="6171">+(RDW51*$C51)+RDW51</f>
        <v>0</v>
      </c>
      <c r="RDZ51" s="363"/>
      <c r="REA51" s="369">
        <f t="shared" ref="REA51" si="6172">+(RDY51*$C51)+RDY51</f>
        <v>0</v>
      </c>
      <c r="REB51" s="363"/>
      <c r="REC51" s="369">
        <f t="shared" ref="REC51" si="6173">+(REA51*$C51)+REA51</f>
        <v>0</v>
      </c>
      <c r="RED51" s="363"/>
      <c r="REE51" s="369">
        <f t="shared" ref="REE51" si="6174">+(REC51*$C51)+REC51</f>
        <v>0</v>
      </c>
      <c r="REF51" s="363"/>
      <c r="REG51" s="369">
        <f t="shared" ref="REG51" si="6175">+(REE51*$C51)+REE51</f>
        <v>0</v>
      </c>
      <c r="REH51" s="363"/>
      <c r="REI51" s="369">
        <f t="shared" ref="REI51" si="6176">+(REG51*$C51)+REG51</f>
        <v>0</v>
      </c>
      <c r="REJ51" s="363"/>
      <c r="REK51" s="369">
        <f t="shared" ref="REK51" si="6177">+(REI51*$C51)+REI51</f>
        <v>0</v>
      </c>
      <c r="REL51" s="363"/>
      <c r="REM51" s="369">
        <f t="shared" ref="REM51" si="6178">+(REK51*$C51)+REK51</f>
        <v>0</v>
      </c>
      <c r="REN51" s="363"/>
      <c r="REO51" s="369">
        <f t="shared" ref="REO51" si="6179">+(REM51*$C51)+REM51</f>
        <v>0</v>
      </c>
      <c r="REP51" s="363"/>
      <c r="REQ51" s="369">
        <f t="shared" ref="REQ51" si="6180">+(REO51*$C51)+REO51</f>
        <v>0</v>
      </c>
      <c r="RER51" s="363"/>
      <c r="RES51" s="369">
        <f t="shared" ref="RES51" si="6181">+(REQ51*$C51)+REQ51</f>
        <v>0</v>
      </c>
      <c r="RET51" s="363"/>
      <c r="REU51" s="369">
        <f t="shared" ref="REU51" si="6182">+(RES51*$C51)+RES51</f>
        <v>0</v>
      </c>
      <c r="REV51" s="363"/>
      <c r="REW51" s="369">
        <f t="shared" ref="REW51" si="6183">+(REU51*$C51)+REU51</f>
        <v>0</v>
      </c>
      <c r="REX51" s="363"/>
      <c r="REY51" s="369">
        <f t="shared" ref="REY51" si="6184">+(REW51*$C51)+REW51</f>
        <v>0</v>
      </c>
      <c r="REZ51" s="363"/>
      <c r="RFA51" s="369">
        <f t="shared" ref="RFA51" si="6185">+(REY51*$C51)+REY51</f>
        <v>0</v>
      </c>
      <c r="RFB51" s="363"/>
      <c r="RFC51" s="369">
        <f t="shared" ref="RFC51" si="6186">+(RFA51*$C51)+RFA51</f>
        <v>0</v>
      </c>
      <c r="RFD51" s="363"/>
      <c r="RFE51" s="369">
        <f t="shared" ref="RFE51" si="6187">+(RFC51*$C51)+RFC51</f>
        <v>0</v>
      </c>
      <c r="RFF51" s="363"/>
      <c r="RFG51" s="369">
        <f t="shared" ref="RFG51" si="6188">+(RFE51*$C51)+RFE51</f>
        <v>0</v>
      </c>
      <c r="RFH51" s="363"/>
      <c r="RFI51" s="369">
        <f t="shared" ref="RFI51" si="6189">+(RFG51*$C51)+RFG51</f>
        <v>0</v>
      </c>
      <c r="RFJ51" s="363"/>
      <c r="RFK51" s="369">
        <f t="shared" ref="RFK51" si="6190">+(RFI51*$C51)+RFI51</f>
        <v>0</v>
      </c>
      <c r="RFL51" s="363"/>
      <c r="RFM51" s="369">
        <f t="shared" ref="RFM51" si="6191">+(RFK51*$C51)+RFK51</f>
        <v>0</v>
      </c>
      <c r="RFN51" s="363"/>
      <c r="RFO51" s="369">
        <f t="shared" ref="RFO51" si="6192">+(RFM51*$C51)+RFM51</f>
        <v>0</v>
      </c>
      <c r="RFP51" s="363"/>
      <c r="RFQ51" s="369">
        <f t="shared" ref="RFQ51" si="6193">+(RFO51*$C51)+RFO51</f>
        <v>0</v>
      </c>
      <c r="RFR51" s="363"/>
      <c r="RFS51" s="369">
        <f t="shared" ref="RFS51" si="6194">+(RFQ51*$C51)+RFQ51</f>
        <v>0</v>
      </c>
      <c r="RFT51" s="363"/>
      <c r="RFU51" s="369">
        <f t="shared" ref="RFU51" si="6195">+(RFS51*$C51)+RFS51</f>
        <v>0</v>
      </c>
      <c r="RFV51" s="363"/>
      <c r="RFW51" s="369">
        <f t="shared" ref="RFW51" si="6196">+(RFU51*$C51)+RFU51</f>
        <v>0</v>
      </c>
      <c r="RFX51" s="363"/>
      <c r="RFY51" s="369">
        <f t="shared" ref="RFY51" si="6197">+(RFW51*$C51)+RFW51</f>
        <v>0</v>
      </c>
      <c r="RFZ51" s="363"/>
      <c r="RGA51" s="369">
        <f t="shared" ref="RGA51" si="6198">+(RFY51*$C51)+RFY51</f>
        <v>0</v>
      </c>
      <c r="RGB51" s="363"/>
      <c r="RGC51" s="369">
        <f t="shared" ref="RGC51" si="6199">+(RGA51*$C51)+RGA51</f>
        <v>0</v>
      </c>
      <c r="RGD51" s="363"/>
      <c r="RGE51" s="369">
        <f t="shared" ref="RGE51" si="6200">+(RGC51*$C51)+RGC51</f>
        <v>0</v>
      </c>
      <c r="RGF51" s="363"/>
      <c r="RGG51" s="369">
        <f t="shared" ref="RGG51" si="6201">+(RGE51*$C51)+RGE51</f>
        <v>0</v>
      </c>
      <c r="RGH51" s="363"/>
      <c r="RGI51" s="369">
        <f t="shared" ref="RGI51" si="6202">+(RGG51*$C51)+RGG51</f>
        <v>0</v>
      </c>
      <c r="RGJ51" s="363"/>
      <c r="RGK51" s="369">
        <f t="shared" ref="RGK51" si="6203">+(RGI51*$C51)+RGI51</f>
        <v>0</v>
      </c>
      <c r="RGL51" s="363"/>
      <c r="RGM51" s="369">
        <f t="shared" ref="RGM51" si="6204">+(RGK51*$C51)+RGK51</f>
        <v>0</v>
      </c>
      <c r="RGN51" s="363"/>
      <c r="RGO51" s="369">
        <f t="shared" ref="RGO51" si="6205">+(RGM51*$C51)+RGM51</f>
        <v>0</v>
      </c>
      <c r="RGP51" s="363"/>
      <c r="RGQ51" s="369">
        <f t="shared" ref="RGQ51" si="6206">+(RGO51*$C51)+RGO51</f>
        <v>0</v>
      </c>
      <c r="RGR51" s="363"/>
      <c r="RGS51" s="369">
        <f t="shared" ref="RGS51" si="6207">+(RGQ51*$C51)+RGQ51</f>
        <v>0</v>
      </c>
      <c r="RGT51" s="363"/>
      <c r="RGU51" s="369">
        <f t="shared" ref="RGU51" si="6208">+(RGS51*$C51)+RGS51</f>
        <v>0</v>
      </c>
      <c r="RGV51" s="363"/>
      <c r="RGW51" s="369">
        <f t="shared" ref="RGW51" si="6209">+(RGU51*$C51)+RGU51</f>
        <v>0</v>
      </c>
      <c r="RGX51" s="363"/>
      <c r="RGY51" s="369">
        <f t="shared" ref="RGY51" si="6210">+(RGW51*$C51)+RGW51</f>
        <v>0</v>
      </c>
      <c r="RGZ51" s="363"/>
      <c r="RHA51" s="369">
        <f t="shared" ref="RHA51" si="6211">+(RGY51*$C51)+RGY51</f>
        <v>0</v>
      </c>
      <c r="RHB51" s="363"/>
      <c r="RHC51" s="369">
        <f t="shared" ref="RHC51" si="6212">+(RHA51*$C51)+RHA51</f>
        <v>0</v>
      </c>
      <c r="RHD51" s="363"/>
      <c r="RHE51" s="369">
        <f t="shared" ref="RHE51" si="6213">+(RHC51*$C51)+RHC51</f>
        <v>0</v>
      </c>
      <c r="RHF51" s="363"/>
      <c r="RHG51" s="369">
        <f t="shared" ref="RHG51" si="6214">+(RHE51*$C51)+RHE51</f>
        <v>0</v>
      </c>
      <c r="RHH51" s="363"/>
      <c r="RHI51" s="369">
        <f t="shared" ref="RHI51" si="6215">+(RHG51*$C51)+RHG51</f>
        <v>0</v>
      </c>
      <c r="RHJ51" s="363"/>
      <c r="RHK51" s="369">
        <f t="shared" ref="RHK51" si="6216">+(RHI51*$C51)+RHI51</f>
        <v>0</v>
      </c>
      <c r="RHL51" s="363"/>
      <c r="RHM51" s="369">
        <f t="shared" ref="RHM51" si="6217">+(RHK51*$C51)+RHK51</f>
        <v>0</v>
      </c>
      <c r="RHN51" s="363"/>
      <c r="RHO51" s="369">
        <f t="shared" ref="RHO51" si="6218">+(RHM51*$C51)+RHM51</f>
        <v>0</v>
      </c>
      <c r="RHP51" s="363"/>
      <c r="RHQ51" s="369">
        <f t="shared" ref="RHQ51" si="6219">+(RHO51*$C51)+RHO51</f>
        <v>0</v>
      </c>
      <c r="RHR51" s="363"/>
      <c r="RHS51" s="369">
        <f t="shared" ref="RHS51" si="6220">+(RHQ51*$C51)+RHQ51</f>
        <v>0</v>
      </c>
      <c r="RHT51" s="363"/>
      <c r="RHU51" s="369">
        <f t="shared" ref="RHU51" si="6221">+(RHS51*$C51)+RHS51</f>
        <v>0</v>
      </c>
      <c r="RHV51" s="363"/>
      <c r="RHW51" s="369">
        <f t="shared" ref="RHW51" si="6222">+(RHU51*$C51)+RHU51</f>
        <v>0</v>
      </c>
      <c r="RHX51" s="363"/>
      <c r="RHY51" s="369">
        <f t="shared" ref="RHY51" si="6223">+(RHW51*$C51)+RHW51</f>
        <v>0</v>
      </c>
      <c r="RHZ51" s="363"/>
      <c r="RIA51" s="369">
        <f t="shared" ref="RIA51" si="6224">+(RHY51*$C51)+RHY51</f>
        <v>0</v>
      </c>
      <c r="RIB51" s="363"/>
      <c r="RIC51" s="369">
        <f t="shared" ref="RIC51" si="6225">+(RIA51*$C51)+RIA51</f>
        <v>0</v>
      </c>
      <c r="RID51" s="363"/>
      <c r="RIE51" s="369">
        <f t="shared" ref="RIE51" si="6226">+(RIC51*$C51)+RIC51</f>
        <v>0</v>
      </c>
      <c r="RIF51" s="363"/>
      <c r="RIG51" s="369">
        <f t="shared" ref="RIG51" si="6227">+(RIE51*$C51)+RIE51</f>
        <v>0</v>
      </c>
      <c r="RIH51" s="363"/>
      <c r="RII51" s="369">
        <f t="shared" ref="RII51" si="6228">+(RIG51*$C51)+RIG51</f>
        <v>0</v>
      </c>
      <c r="RIJ51" s="363"/>
      <c r="RIK51" s="369">
        <f t="shared" ref="RIK51" si="6229">+(RII51*$C51)+RII51</f>
        <v>0</v>
      </c>
      <c r="RIL51" s="363"/>
      <c r="RIM51" s="369">
        <f t="shared" ref="RIM51" si="6230">+(RIK51*$C51)+RIK51</f>
        <v>0</v>
      </c>
      <c r="RIN51" s="363"/>
      <c r="RIO51" s="369">
        <f t="shared" ref="RIO51" si="6231">+(RIM51*$C51)+RIM51</f>
        <v>0</v>
      </c>
      <c r="RIP51" s="363"/>
      <c r="RIQ51" s="369">
        <f t="shared" ref="RIQ51" si="6232">+(RIO51*$C51)+RIO51</f>
        <v>0</v>
      </c>
      <c r="RIR51" s="363"/>
      <c r="RIS51" s="369">
        <f t="shared" ref="RIS51" si="6233">+(RIQ51*$C51)+RIQ51</f>
        <v>0</v>
      </c>
      <c r="RIT51" s="363"/>
      <c r="RIU51" s="369">
        <f t="shared" ref="RIU51" si="6234">+(RIS51*$C51)+RIS51</f>
        <v>0</v>
      </c>
      <c r="RIV51" s="363"/>
      <c r="RIW51" s="369">
        <f t="shared" ref="RIW51" si="6235">+(RIU51*$C51)+RIU51</f>
        <v>0</v>
      </c>
      <c r="RIX51" s="363"/>
      <c r="RIY51" s="369">
        <f t="shared" ref="RIY51" si="6236">+(RIW51*$C51)+RIW51</f>
        <v>0</v>
      </c>
      <c r="RIZ51" s="363"/>
      <c r="RJA51" s="369">
        <f t="shared" ref="RJA51" si="6237">+(RIY51*$C51)+RIY51</f>
        <v>0</v>
      </c>
      <c r="RJB51" s="363"/>
      <c r="RJC51" s="369">
        <f t="shared" ref="RJC51" si="6238">+(RJA51*$C51)+RJA51</f>
        <v>0</v>
      </c>
      <c r="RJD51" s="363"/>
      <c r="RJE51" s="369">
        <f t="shared" ref="RJE51" si="6239">+(RJC51*$C51)+RJC51</f>
        <v>0</v>
      </c>
      <c r="RJF51" s="363"/>
      <c r="RJG51" s="369">
        <f t="shared" ref="RJG51" si="6240">+(RJE51*$C51)+RJE51</f>
        <v>0</v>
      </c>
      <c r="RJH51" s="363"/>
      <c r="RJI51" s="369">
        <f t="shared" ref="RJI51" si="6241">+(RJG51*$C51)+RJG51</f>
        <v>0</v>
      </c>
      <c r="RJJ51" s="363"/>
      <c r="RJK51" s="369">
        <f t="shared" ref="RJK51" si="6242">+(RJI51*$C51)+RJI51</f>
        <v>0</v>
      </c>
      <c r="RJL51" s="363"/>
      <c r="RJM51" s="369">
        <f t="shared" ref="RJM51" si="6243">+(RJK51*$C51)+RJK51</f>
        <v>0</v>
      </c>
      <c r="RJN51" s="363"/>
      <c r="RJO51" s="369">
        <f t="shared" ref="RJO51" si="6244">+(RJM51*$C51)+RJM51</f>
        <v>0</v>
      </c>
      <c r="RJP51" s="363"/>
      <c r="RJQ51" s="369">
        <f t="shared" ref="RJQ51" si="6245">+(RJO51*$C51)+RJO51</f>
        <v>0</v>
      </c>
      <c r="RJR51" s="363"/>
      <c r="RJS51" s="369">
        <f t="shared" ref="RJS51" si="6246">+(RJQ51*$C51)+RJQ51</f>
        <v>0</v>
      </c>
      <c r="RJT51" s="363"/>
      <c r="RJU51" s="369">
        <f t="shared" ref="RJU51" si="6247">+(RJS51*$C51)+RJS51</f>
        <v>0</v>
      </c>
      <c r="RJV51" s="363"/>
      <c r="RJW51" s="369">
        <f t="shared" ref="RJW51" si="6248">+(RJU51*$C51)+RJU51</f>
        <v>0</v>
      </c>
      <c r="RJX51" s="363"/>
      <c r="RJY51" s="369">
        <f t="shared" ref="RJY51" si="6249">+(RJW51*$C51)+RJW51</f>
        <v>0</v>
      </c>
      <c r="RJZ51" s="363"/>
      <c r="RKA51" s="369">
        <f t="shared" ref="RKA51" si="6250">+(RJY51*$C51)+RJY51</f>
        <v>0</v>
      </c>
      <c r="RKB51" s="363"/>
      <c r="RKC51" s="369">
        <f t="shared" ref="RKC51" si="6251">+(RKA51*$C51)+RKA51</f>
        <v>0</v>
      </c>
      <c r="RKD51" s="363"/>
      <c r="RKE51" s="369">
        <f t="shared" ref="RKE51" si="6252">+(RKC51*$C51)+RKC51</f>
        <v>0</v>
      </c>
      <c r="RKF51" s="363"/>
      <c r="RKG51" s="369">
        <f t="shared" ref="RKG51" si="6253">+(RKE51*$C51)+RKE51</f>
        <v>0</v>
      </c>
      <c r="RKH51" s="363"/>
      <c r="RKI51" s="369">
        <f t="shared" ref="RKI51" si="6254">+(RKG51*$C51)+RKG51</f>
        <v>0</v>
      </c>
      <c r="RKJ51" s="363"/>
      <c r="RKK51" s="369">
        <f t="shared" ref="RKK51" si="6255">+(RKI51*$C51)+RKI51</f>
        <v>0</v>
      </c>
      <c r="RKL51" s="363"/>
      <c r="RKM51" s="369">
        <f t="shared" ref="RKM51" si="6256">+(RKK51*$C51)+RKK51</f>
        <v>0</v>
      </c>
      <c r="RKN51" s="363"/>
      <c r="RKO51" s="369">
        <f t="shared" ref="RKO51" si="6257">+(RKM51*$C51)+RKM51</f>
        <v>0</v>
      </c>
      <c r="RKP51" s="363"/>
      <c r="RKQ51" s="369">
        <f t="shared" ref="RKQ51" si="6258">+(RKO51*$C51)+RKO51</f>
        <v>0</v>
      </c>
      <c r="RKR51" s="363"/>
      <c r="RKS51" s="369">
        <f t="shared" ref="RKS51" si="6259">+(RKQ51*$C51)+RKQ51</f>
        <v>0</v>
      </c>
      <c r="RKT51" s="363"/>
      <c r="RKU51" s="369">
        <f t="shared" ref="RKU51" si="6260">+(RKS51*$C51)+RKS51</f>
        <v>0</v>
      </c>
      <c r="RKV51" s="363"/>
      <c r="RKW51" s="369">
        <f t="shared" ref="RKW51" si="6261">+(RKU51*$C51)+RKU51</f>
        <v>0</v>
      </c>
      <c r="RKX51" s="363"/>
      <c r="RKY51" s="369">
        <f t="shared" ref="RKY51" si="6262">+(RKW51*$C51)+RKW51</f>
        <v>0</v>
      </c>
      <c r="RKZ51" s="363"/>
      <c r="RLA51" s="369">
        <f t="shared" ref="RLA51" si="6263">+(RKY51*$C51)+RKY51</f>
        <v>0</v>
      </c>
      <c r="RLB51" s="363"/>
      <c r="RLC51" s="369">
        <f t="shared" ref="RLC51" si="6264">+(RLA51*$C51)+RLA51</f>
        <v>0</v>
      </c>
      <c r="RLD51" s="363"/>
      <c r="RLE51" s="369">
        <f t="shared" ref="RLE51" si="6265">+(RLC51*$C51)+RLC51</f>
        <v>0</v>
      </c>
      <c r="RLF51" s="363"/>
      <c r="RLG51" s="369">
        <f t="shared" ref="RLG51" si="6266">+(RLE51*$C51)+RLE51</f>
        <v>0</v>
      </c>
      <c r="RLH51" s="363"/>
      <c r="RLI51" s="369">
        <f t="shared" ref="RLI51" si="6267">+(RLG51*$C51)+RLG51</f>
        <v>0</v>
      </c>
      <c r="RLJ51" s="363"/>
      <c r="RLK51" s="369">
        <f t="shared" ref="RLK51" si="6268">+(RLI51*$C51)+RLI51</f>
        <v>0</v>
      </c>
      <c r="RLL51" s="363"/>
      <c r="RLM51" s="369">
        <f t="shared" ref="RLM51" si="6269">+(RLK51*$C51)+RLK51</f>
        <v>0</v>
      </c>
      <c r="RLN51" s="363"/>
      <c r="RLO51" s="369">
        <f t="shared" ref="RLO51" si="6270">+(RLM51*$C51)+RLM51</f>
        <v>0</v>
      </c>
      <c r="RLP51" s="363"/>
      <c r="RLQ51" s="369">
        <f t="shared" ref="RLQ51" si="6271">+(RLO51*$C51)+RLO51</f>
        <v>0</v>
      </c>
      <c r="RLR51" s="363"/>
      <c r="RLS51" s="369">
        <f t="shared" ref="RLS51" si="6272">+(RLQ51*$C51)+RLQ51</f>
        <v>0</v>
      </c>
      <c r="RLT51" s="363"/>
      <c r="RLU51" s="369">
        <f t="shared" ref="RLU51" si="6273">+(RLS51*$C51)+RLS51</f>
        <v>0</v>
      </c>
      <c r="RLV51" s="363"/>
      <c r="RLW51" s="369">
        <f t="shared" ref="RLW51" si="6274">+(RLU51*$C51)+RLU51</f>
        <v>0</v>
      </c>
      <c r="RLX51" s="363"/>
      <c r="RLY51" s="369">
        <f t="shared" ref="RLY51" si="6275">+(RLW51*$C51)+RLW51</f>
        <v>0</v>
      </c>
      <c r="RLZ51" s="363"/>
      <c r="RMA51" s="369">
        <f t="shared" ref="RMA51" si="6276">+(RLY51*$C51)+RLY51</f>
        <v>0</v>
      </c>
      <c r="RMB51" s="363"/>
      <c r="RMC51" s="369">
        <f t="shared" ref="RMC51" si="6277">+(RMA51*$C51)+RMA51</f>
        <v>0</v>
      </c>
      <c r="RMD51" s="363"/>
      <c r="RME51" s="369">
        <f t="shared" ref="RME51" si="6278">+(RMC51*$C51)+RMC51</f>
        <v>0</v>
      </c>
      <c r="RMF51" s="363"/>
      <c r="RMG51" s="369">
        <f t="shared" ref="RMG51" si="6279">+(RME51*$C51)+RME51</f>
        <v>0</v>
      </c>
      <c r="RMH51" s="363"/>
      <c r="RMI51" s="369">
        <f t="shared" ref="RMI51" si="6280">+(RMG51*$C51)+RMG51</f>
        <v>0</v>
      </c>
      <c r="RMJ51" s="363"/>
      <c r="RMK51" s="369">
        <f t="shared" ref="RMK51" si="6281">+(RMI51*$C51)+RMI51</f>
        <v>0</v>
      </c>
      <c r="RML51" s="363"/>
      <c r="RMM51" s="369">
        <f t="shared" ref="RMM51" si="6282">+(RMK51*$C51)+RMK51</f>
        <v>0</v>
      </c>
      <c r="RMN51" s="363"/>
      <c r="RMO51" s="369">
        <f t="shared" ref="RMO51" si="6283">+(RMM51*$C51)+RMM51</f>
        <v>0</v>
      </c>
      <c r="RMP51" s="363"/>
      <c r="RMQ51" s="369">
        <f t="shared" ref="RMQ51" si="6284">+(RMO51*$C51)+RMO51</f>
        <v>0</v>
      </c>
      <c r="RMR51" s="363"/>
      <c r="RMS51" s="369">
        <f t="shared" ref="RMS51" si="6285">+(RMQ51*$C51)+RMQ51</f>
        <v>0</v>
      </c>
      <c r="RMT51" s="363"/>
      <c r="RMU51" s="369">
        <f t="shared" ref="RMU51" si="6286">+(RMS51*$C51)+RMS51</f>
        <v>0</v>
      </c>
      <c r="RMV51" s="363"/>
      <c r="RMW51" s="369">
        <f t="shared" ref="RMW51" si="6287">+(RMU51*$C51)+RMU51</f>
        <v>0</v>
      </c>
      <c r="RMX51" s="363"/>
      <c r="RMY51" s="369">
        <f t="shared" ref="RMY51" si="6288">+(RMW51*$C51)+RMW51</f>
        <v>0</v>
      </c>
      <c r="RMZ51" s="363"/>
      <c r="RNA51" s="369">
        <f t="shared" ref="RNA51" si="6289">+(RMY51*$C51)+RMY51</f>
        <v>0</v>
      </c>
      <c r="RNB51" s="363"/>
      <c r="RNC51" s="369">
        <f t="shared" ref="RNC51" si="6290">+(RNA51*$C51)+RNA51</f>
        <v>0</v>
      </c>
      <c r="RND51" s="363"/>
      <c r="RNE51" s="369">
        <f t="shared" ref="RNE51" si="6291">+(RNC51*$C51)+RNC51</f>
        <v>0</v>
      </c>
      <c r="RNF51" s="363"/>
      <c r="RNG51" s="369">
        <f t="shared" ref="RNG51" si="6292">+(RNE51*$C51)+RNE51</f>
        <v>0</v>
      </c>
      <c r="RNH51" s="363"/>
      <c r="RNI51" s="369">
        <f t="shared" ref="RNI51" si="6293">+(RNG51*$C51)+RNG51</f>
        <v>0</v>
      </c>
      <c r="RNJ51" s="363"/>
      <c r="RNK51" s="369">
        <f t="shared" ref="RNK51" si="6294">+(RNI51*$C51)+RNI51</f>
        <v>0</v>
      </c>
      <c r="RNL51" s="363"/>
      <c r="RNM51" s="369">
        <f t="shared" ref="RNM51" si="6295">+(RNK51*$C51)+RNK51</f>
        <v>0</v>
      </c>
      <c r="RNN51" s="363"/>
      <c r="RNO51" s="369">
        <f t="shared" ref="RNO51" si="6296">+(RNM51*$C51)+RNM51</f>
        <v>0</v>
      </c>
      <c r="RNP51" s="363"/>
      <c r="RNQ51" s="369">
        <f t="shared" ref="RNQ51" si="6297">+(RNO51*$C51)+RNO51</f>
        <v>0</v>
      </c>
      <c r="RNR51" s="363"/>
      <c r="RNS51" s="369">
        <f t="shared" ref="RNS51" si="6298">+(RNQ51*$C51)+RNQ51</f>
        <v>0</v>
      </c>
      <c r="RNT51" s="363"/>
      <c r="RNU51" s="369">
        <f t="shared" ref="RNU51" si="6299">+(RNS51*$C51)+RNS51</f>
        <v>0</v>
      </c>
      <c r="RNV51" s="363"/>
      <c r="RNW51" s="369">
        <f t="shared" ref="RNW51" si="6300">+(RNU51*$C51)+RNU51</f>
        <v>0</v>
      </c>
      <c r="RNX51" s="363"/>
      <c r="RNY51" s="369">
        <f t="shared" ref="RNY51" si="6301">+(RNW51*$C51)+RNW51</f>
        <v>0</v>
      </c>
      <c r="RNZ51" s="363"/>
      <c r="ROA51" s="369">
        <f t="shared" ref="ROA51" si="6302">+(RNY51*$C51)+RNY51</f>
        <v>0</v>
      </c>
      <c r="ROB51" s="363"/>
      <c r="ROC51" s="369">
        <f t="shared" ref="ROC51" si="6303">+(ROA51*$C51)+ROA51</f>
        <v>0</v>
      </c>
      <c r="ROD51" s="363"/>
      <c r="ROE51" s="369">
        <f t="shared" ref="ROE51" si="6304">+(ROC51*$C51)+ROC51</f>
        <v>0</v>
      </c>
      <c r="ROF51" s="363"/>
      <c r="ROG51" s="369">
        <f t="shared" ref="ROG51" si="6305">+(ROE51*$C51)+ROE51</f>
        <v>0</v>
      </c>
      <c r="ROH51" s="363"/>
      <c r="ROI51" s="369">
        <f t="shared" ref="ROI51" si="6306">+(ROG51*$C51)+ROG51</f>
        <v>0</v>
      </c>
      <c r="ROJ51" s="363"/>
      <c r="ROK51" s="369">
        <f t="shared" ref="ROK51" si="6307">+(ROI51*$C51)+ROI51</f>
        <v>0</v>
      </c>
      <c r="ROL51" s="363"/>
      <c r="ROM51" s="369">
        <f t="shared" ref="ROM51" si="6308">+(ROK51*$C51)+ROK51</f>
        <v>0</v>
      </c>
      <c r="RON51" s="363"/>
      <c r="ROO51" s="369">
        <f t="shared" ref="ROO51" si="6309">+(ROM51*$C51)+ROM51</f>
        <v>0</v>
      </c>
      <c r="ROP51" s="363"/>
      <c r="ROQ51" s="369">
        <f t="shared" ref="ROQ51" si="6310">+(ROO51*$C51)+ROO51</f>
        <v>0</v>
      </c>
      <c r="ROR51" s="363"/>
      <c r="ROS51" s="369">
        <f t="shared" ref="ROS51" si="6311">+(ROQ51*$C51)+ROQ51</f>
        <v>0</v>
      </c>
      <c r="ROT51" s="363"/>
      <c r="ROU51" s="369">
        <f t="shared" ref="ROU51" si="6312">+(ROS51*$C51)+ROS51</f>
        <v>0</v>
      </c>
      <c r="ROV51" s="363"/>
      <c r="ROW51" s="369">
        <f t="shared" ref="ROW51" si="6313">+(ROU51*$C51)+ROU51</f>
        <v>0</v>
      </c>
      <c r="ROX51" s="363"/>
      <c r="ROY51" s="369">
        <f t="shared" ref="ROY51" si="6314">+(ROW51*$C51)+ROW51</f>
        <v>0</v>
      </c>
      <c r="ROZ51" s="363"/>
      <c r="RPA51" s="369">
        <f t="shared" ref="RPA51" si="6315">+(ROY51*$C51)+ROY51</f>
        <v>0</v>
      </c>
      <c r="RPB51" s="363"/>
      <c r="RPC51" s="369">
        <f t="shared" ref="RPC51" si="6316">+(RPA51*$C51)+RPA51</f>
        <v>0</v>
      </c>
      <c r="RPD51" s="363"/>
      <c r="RPE51" s="369">
        <f t="shared" ref="RPE51" si="6317">+(RPC51*$C51)+RPC51</f>
        <v>0</v>
      </c>
      <c r="RPF51" s="363"/>
      <c r="RPG51" s="369">
        <f t="shared" ref="RPG51" si="6318">+(RPE51*$C51)+RPE51</f>
        <v>0</v>
      </c>
      <c r="RPH51" s="363"/>
      <c r="RPI51" s="369">
        <f t="shared" ref="RPI51" si="6319">+(RPG51*$C51)+RPG51</f>
        <v>0</v>
      </c>
      <c r="RPJ51" s="363"/>
      <c r="RPK51" s="369">
        <f t="shared" ref="RPK51" si="6320">+(RPI51*$C51)+RPI51</f>
        <v>0</v>
      </c>
      <c r="RPL51" s="363"/>
      <c r="RPM51" s="369">
        <f t="shared" ref="RPM51" si="6321">+(RPK51*$C51)+RPK51</f>
        <v>0</v>
      </c>
      <c r="RPN51" s="363"/>
      <c r="RPO51" s="369">
        <f t="shared" ref="RPO51" si="6322">+(RPM51*$C51)+RPM51</f>
        <v>0</v>
      </c>
      <c r="RPP51" s="363"/>
      <c r="RPQ51" s="369">
        <f t="shared" ref="RPQ51" si="6323">+(RPO51*$C51)+RPO51</f>
        <v>0</v>
      </c>
      <c r="RPR51" s="363"/>
      <c r="RPS51" s="369">
        <f t="shared" ref="RPS51" si="6324">+(RPQ51*$C51)+RPQ51</f>
        <v>0</v>
      </c>
      <c r="RPT51" s="363"/>
      <c r="RPU51" s="369">
        <f t="shared" ref="RPU51" si="6325">+(RPS51*$C51)+RPS51</f>
        <v>0</v>
      </c>
      <c r="RPV51" s="363"/>
      <c r="RPW51" s="369">
        <f t="shared" ref="RPW51" si="6326">+(RPU51*$C51)+RPU51</f>
        <v>0</v>
      </c>
      <c r="RPX51" s="363"/>
      <c r="RPY51" s="369">
        <f t="shared" ref="RPY51" si="6327">+(RPW51*$C51)+RPW51</f>
        <v>0</v>
      </c>
      <c r="RPZ51" s="363"/>
      <c r="RQA51" s="369">
        <f t="shared" ref="RQA51" si="6328">+(RPY51*$C51)+RPY51</f>
        <v>0</v>
      </c>
      <c r="RQB51" s="363"/>
      <c r="RQC51" s="369">
        <f t="shared" ref="RQC51" si="6329">+(RQA51*$C51)+RQA51</f>
        <v>0</v>
      </c>
      <c r="RQD51" s="363"/>
      <c r="RQE51" s="369">
        <f t="shared" ref="RQE51" si="6330">+(RQC51*$C51)+RQC51</f>
        <v>0</v>
      </c>
      <c r="RQF51" s="363"/>
      <c r="RQG51" s="369">
        <f t="shared" ref="RQG51" si="6331">+(RQE51*$C51)+RQE51</f>
        <v>0</v>
      </c>
      <c r="RQH51" s="363"/>
      <c r="RQI51" s="369">
        <f t="shared" ref="RQI51" si="6332">+(RQG51*$C51)+RQG51</f>
        <v>0</v>
      </c>
      <c r="RQJ51" s="363"/>
      <c r="RQK51" s="369">
        <f t="shared" ref="RQK51" si="6333">+(RQI51*$C51)+RQI51</f>
        <v>0</v>
      </c>
      <c r="RQL51" s="363"/>
      <c r="RQM51" s="369">
        <f t="shared" ref="RQM51" si="6334">+(RQK51*$C51)+RQK51</f>
        <v>0</v>
      </c>
      <c r="RQN51" s="363"/>
      <c r="RQO51" s="369">
        <f t="shared" ref="RQO51" si="6335">+(RQM51*$C51)+RQM51</f>
        <v>0</v>
      </c>
      <c r="RQP51" s="363"/>
      <c r="RQQ51" s="369">
        <f t="shared" ref="RQQ51" si="6336">+(RQO51*$C51)+RQO51</f>
        <v>0</v>
      </c>
      <c r="RQR51" s="363"/>
      <c r="RQS51" s="369">
        <f t="shared" ref="RQS51" si="6337">+(RQQ51*$C51)+RQQ51</f>
        <v>0</v>
      </c>
      <c r="RQT51" s="363"/>
      <c r="RQU51" s="369">
        <f t="shared" ref="RQU51" si="6338">+(RQS51*$C51)+RQS51</f>
        <v>0</v>
      </c>
      <c r="RQV51" s="363"/>
      <c r="RQW51" s="369">
        <f t="shared" ref="RQW51" si="6339">+(RQU51*$C51)+RQU51</f>
        <v>0</v>
      </c>
      <c r="RQX51" s="363"/>
      <c r="RQY51" s="369">
        <f t="shared" ref="RQY51" si="6340">+(RQW51*$C51)+RQW51</f>
        <v>0</v>
      </c>
      <c r="RQZ51" s="363"/>
      <c r="RRA51" s="369">
        <f t="shared" ref="RRA51" si="6341">+(RQY51*$C51)+RQY51</f>
        <v>0</v>
      </c>
      <c r="RRB51" s="363"/>
      <c r="RRC51" s="369">
        <f t="shared" ref="RRC51" si="6342">+(RRA51*$C51)+RRA51</f>
        <v>0</v>
      </c>
      <c r="RRD51" s="363"/>
      <c r="RRE51" s="369">
        <f t="shared" ref="RRE51" si="6343">+(RRC51*$C51)+RRC51</f>
        <v>0</v>
      </c>
      <c r="RRF51" s="363"/>
      <c r="RRG51" s="369">
        <f t="shared" ref="RRG51" si="6344">+(RRE51*$C51)+RRE51</f>
        <v>0</v>
      </c>
      <c r="RRH51" s="363"/>
      <c r="RRI51" s="369">
        <f t="shared" ref="RRI51" si="6345">+(RRG51*$C51)+RRG51</f>
        <v>0</v>
      </c>
      <c r="RRJ51" s="363"/>
      <c r="RRK51" s="369">
        <f t="shared" ref="RRK51" si="6346">+(RRI51*$C51)+RRI51</f>
        <v>0</v>
      </c>
      <c r="RRL51" s="363"/>
      <c r="RRM51" s="369">
        <f t="shared" ref="RRM51" si="6347">+(RRK51*$C51)+RRK51</f>
        <v>0</v>
      </c>
      <c r="RRN51" s="363"/>
      <c r="RRO51" s="369">
        <f t="shared" ref="RRO51" si="6348">+(RRM51*$C51)+RRM51</f>
        <v>0</v>
      </c>
      <c r="RRP51" s="363"/>
      <c r="RRQ51" s="369">
        <f t="shared" ref="RRQ51" si="6349">+(RRO51*$C51)+RRO51</f>
        <v>0</v>
      </c>
      <c r="RRR51" s="363"/>
      <c r="RRS51" s="369">
        <f t="shared" ref="RRS51" si="6350">+(RRQ51*$C51)+RRQ51</f>
        <v>0</v>
      </c>
      <c r="RRT51" s="363"/>
      <c r="RRU51" s="369">
        <f t="shared" ref="RRU51" si="6351">+(RRS51*$C51)+RRS51</f>
        <v>0</v>
      </c>
      <c r="RRV51" s="363"/>
      <c r="RRW51" s="369">
        <f t="shared" ref="RRW51" si="6352">+(RRU51*$C51)+RRU51</f>
        <v>0</v>
      </c>
      <c r="RRX51" s="363"/>
      <c r="RRY51" s="369">
        <f t="shared" ref="RRY51" si="6353">+(RRW51*$C51)+RRW51</f>
        <v>0</v>
      </c>
      <c r="RRZ51" s="363"/>
      <c r="RSA51" s="369">
        <f t="shared" ref="RSA51" si="6354">+(RRY51*$C51)+RRY51</f>
        <v>0</v>
      </c>
      <c r="RSB51" s="363"/>
      <c r="RSC51" s="369">
        <f t="shared" ref="RSC51" si="6355">+(RSA51*$C51)+RSA51</f>
        <v>0</v>
      </c>
      <c r="RSD51" s="363"/>
      <c r="RSE51" s="369">
        <f t="shared" ref="RSE51" si="6356">+(RSC51*$C51)+RSC51</f>
        <v>0</v>
      </c>
      <c r="RSF51" s="363"/>
      <c r="RSG51" s="369">
        <f t="shared" ref="RSG51" si="6357">+(RSE51*$C51)+RSE51</f>
        <v>0</v>
      </c>
      <c r="RSH51" s="363"/>
      <c r="RSI51" s="369">
        <f t="shared" ref="RSI51" si="6358">+(RSG51*$C51)+RSG51</f>
        <v>0</v>
      </c>
      <c r="RSJ51" s="363"/>
      <c r="RSK51" s="369">
        <f t="shared" ref="RSK51" si="6359">+(RSI51*$C51)+RSI51</f>
        <v>0</v>
      </c>
      <c r="RSL51" s="363"/>
      <c r="RSM51" s="369">
        <f t="shared" ref="RSM51" si="6360">+(RSK51*$C51)+RSK51</f>
        <v>0</v>
      </c>
      <c r="RSN51" s="363"/>
      <c r="RSO51" s="369">
        <f t="shared" ref="RSO51" si="6361">+(RSM51*$C51)+RSM51</f>
        <v>0</v>
      </c>
      <c r="RSP51" s="363"/>
      <c r="RSQ51" s="369">
        <f t="shared" ref="RSQ51" si="6362">+(RSO51*$C51)+RSO51</f>
        <v>0</v>
      </c>
      <c r="RSR51" s="363"/>
      <c r="RSS51" s="369">
        <f t="shared" ref="RSS51" si="6363">+(RSQ51*$C51)+RSQ51</f>
        <v>0</v>
      </c>
      <c r="RST51" s="363"/>
      <c r="RSU51" s="369">
        <f t="shared" ref="RSU51" si="6364">+(RSS51*$C51)+RSS51</f>
        <v>0</v>
      </c>
      <c r="RSV51" s="363"/>
      <c r="RSW51" s="369">
        <f t="shared" ref="RSW51" si="6365">+(RSU51*$C51)+RSU51</f>
        <v>0</v>
      </c>
      <c r="RSX51" s="363"/>
      <c r="RSY51" s="369">
        <f t="shared" ref="RSY51" si="6366">+(RSW51*$C51)+RSW51</f>
        <v>0</v>
      </c>
      <c r="RSZ51" s="363"/>
      <c r="RTA51" s="369">
        <f t="shared" ref="RTA51" si="6367">+(RSY51*$C51)+RSY51</f>
        <v>0</v>
      </c>
      <c r="RTB51" s="363"/>
      <c r="RTC51" s="369">
        <f t="shared" ref="RTC51" si="6368">+(RTA51*$C51)+RTA51</f>
        <v>0</v>
      </c>
      <c r="RTD51" s="363"/>
      <c r="RTE51" s="369">
        <f t="shared" ref="RTE51" si="6369">+(RTC51*$C51)+RTC51</f>
        <v>0</v>
      </c>
      <c r="RTF51" s="363"/>
      <c r="RTG51" s="369">
        <f t="shared" ref="RTG51" si="6370">+(RTE51*$C51)+RTE51</f>
        <v>0</v>
      </c>
      <c r="RTH51" s="363"/>
      <c r="RTI51" s="369">
        <f t="shared" ref="RTI51" si="6371">+(RTG51*$C51)+RTG51</f>
        <v>0</v>
      </c>
      <c r="RTJ51" s="363"/>
      <c r="RTK51" s="369">
        <f t="shared" ref="RTK51" si="6372">+(RTI51*$C51)+RTI51</f>
        <v>0</v>
      </c>
      <c r="RTL51" s="363"/>
      <c r="RTM51" s="369">
        <f t="shared" ref="RTM51" si="6373">+(RTK51*$C51)+RTK51</f>
        <v>0</v>
      </c>
      <c r="RTN51" s="363"/>
      <c r="RTO51" s="369">
        <f t="shared" ref="RTO51" si="6374">+(RTM51*$C51)+RTM51</f>
        <v>0</v>
      </c>
      <c r="RTP51" s="363"/>
      <c r="RTQ51" s="369">
        <f t="shared" ref="RTQ51" si="6375">+(RTO51*$C51)+RTO51</f>
        <v>0</v>
      </c>
      <c r="RTR51" s="363"/>
      <c r="RTS51" s="369">
        <f t="shared" ref="RTS51" si="6376">+(RTQ51*$C51)+RTQ51</f>
        <v>0</v>
      </c>
      <c r="RTT51" s="363"/>
      <c r="RTU51" s="369">
        <f t="shared" ref="RTU51" si="6377">+(RTS51*$C51)+RTS51</f>
        <v>0</v>
      </c>
      <c r="RTV51" s="363"/>
      <c r="RTW51" s="369">
        <f t="shared" ref="RTW51" si="6378">+(RTU51*$C51)+RTU51</f>
        <v>0</v>
      </c>
      <c r="RTX51" s="363"/>
      <c r="RTY51" s="369">
        <f t="shared" ref="RTY51" si="6379">+(RTW51*$C51)+RTW51</f>
        <v>0</v>
      </c>
      <c r="RTZ51" s="363"/>
      <c r="RUA51" s="369">
        <f t="shared" ref="RUA51" si="6380">+(RTY51*$C51)+RTY51</f>
        <v>0</v>
      </c>
      <c r="RUB51" s="363"/>
      <c r="RUC51" s="369">
        <f t="shared" ref="RUC51" si="6381">+(RUA51*$C51)+RUA51</f>
        <v>0</v>
      </c>
      <c r="RUD51" s="363"/>
      <c r="RUE51" s="369">
        <f t="shared" ref="RUE51" si="6382">+(RUC51*$C51)+RUC51</f>
        <v>0</v>
      </c>
      <c r="RUF51" s="363"/>
      <c r="RUG51" s="369">
        <f t="shared" ref="RUG51" si="6383">+(RUE51*$C51)+RUE51</f>
        <v>0</v>
      </c>
      <c r="RUH51" s="363"/>
      <c r="RUI51" s="369">
        <f t="shared" ref="RUI51" si="6384">+(RUG51*$C51)+RUG51</f>
        <v>0</v>
      </c>
      <c r="RUJ51" s="363"/>
      <c r="RUK51" s="369">
        <f t="shared" ref="RUK51" si="6385">+(RUI51*$C51)+RUI51</f>
        <v>0</v>
      </c>
      <c r="RUL51" s="363"/>
      <c r="RUM51" s="369">
        <f t="shared" ref="RUM51" si="6386">+(RUK51*$C51)+RUK51</f>
        <v>0</v>
      </c>
      <c r="RUN51" s="363"/>
      <c r="RUO51" s="369">
        <f t="shared" ref="RUO51" si="6387">+(RUM51*$C51)+RUM51</f>
        <v>0</v>
      </c>
      <c r="RUP51" s="363"/>
      <c r="RUQ51" s="369">
        <f t="shared" ref="RUQ51" si="6388">+(RUO51*$C51)+RUO51</f>
        <v>0</v>
      </c>
      <c r="RUR51" s="363"/>
      <c r="RUS51" s="369">
        <f t="shared" ref="RUS51" si="6389">+(RUQ51*$C51)+RUQ51</f>
        <v>0</v>
      </c>
      <c r="RUT51" s="363"/>
      <c r="RUU51" s="369">
        <f t="shared" ref="RUU51" si="6390">+(RUS51*$C51)+RUS51</f>
        <v>0</v>
      </c>
      <c r="RUV51" s="363"/>
      <c r="RUW51" s="369">
        <f t="shared" ref="RUW51" si="6391">+(RUU51*$C51)+RUU51</f>
        <v>0</v>
      </c>
      <c r="RUX51" s="363"/>
      <c r="RUY51" s="369">
        <f t="shared" ref="RUY51" si="6392">+(RUW51*$C51)+RUW51</f>
        <v>0</v>
      </c>
      <c r="RUZ51" s="363"/>
      <c r="RVA51" s="369">
        <f t="shared" ref="RVA51" si="6393">+(RUY51*$C51)+RUY51</f>
        <v>0</v>
      </c>
      <c r="RVB51" s="363"/>
      <c r="RVC51" s="369">
        <f t="shared" ref="RVC51" si="6394">+(RVA51*$C51)+RVA51</f>
        <v>0</v>
      </c>
      <c r="RVD51" s="363"/>
      <c r="RVE51" s="369">
        <f t="shared" ref="RVE51" si="6395">+(RVC51*$C51)+RVC51</f>
        <v>0</v>
      </c>
      <c r="RVF51" s="363"/>
      <c r="RVG51" s="369">
        <f t="shared" ref="RVG51" si="6396">+(RVE51*$C51)+RVE51</f>
        <v>0</v>
      </c>
      <c r="RVH51" s="363"/>
      <c r="RVI51" s="369">
        <f t="shared" ref="RVI51" si="6397">+(RVG51*$C51)+RVG51</f>
        <v>0</v>
      </c>
      <c r="RVJ51" s="363"/>
      <c r="RVK51" s="369">
        <f t="shared" ref="RVK51" si="6398">+(RVI51*$C51)+RVI51</f>
        <v>0</v>
      </c>
      <c r="RVL51" s="363"/>
      <c r="RVM51" s="369">
        <f t="shared" ref="RVM51" si="6399">+(RVK51*$C51)+RVK51</f>
        <v>0</v>
      </c>
      <c r="RVN51" s="363"/>
      <c r="RVO51" s="369">
        <f t="shared" ref="RVO51" si="6400">+(RVM51*$C51)+RVM51</f>
        <v>0</v>
      </c>
      <c r="RVP51" s="363"/>
      <c r="RVQ51" s="369">
        <f t="shared" ref="RVQ51" si="6401">+(RVO51*$C51)+RVO51</f>
        <v>0</v>
      </c>
      <c r="RVR51" s="363"/>
      <c r="RVS51" s="369">
        <f t="shared" ref="RVS51" si="6402">+(RVQ51*$C51)+RVQ51</f>
        <v>0</v>
      </c>
      <c r="RVT51" s="363"/>
      <c r="RVU51" s="369">
        <f t="shared" ref="RVU51" si="6403">+(RVS51*$C51)+RVS51</f>
        <v>0</v>
      </c>
      <c r="RVV51" s="363"/>
      <c r="RVW51" s="369">
        <f t="shared" ref="RVW51" si="6404">+(RVU51*$C51)+RVU51</f>
        <v>0</v>
      </c>
      <c r="RVX51" s="363"/>
      <c r="RVY51" s="369">
        <f t="shared" ref="RVY51" si="6405">+(RVW51*$C51)+RVW51</f>
        <v>0</v>
      </c>
      <c r="RVZ51" s="363"/>
      <c r="RWA51" s="369">
        <f t="shared" ref="RWA51" si="6406">+(RVY51*$C51)+RVY51</f>
        <v>0</v>
      </c>
      <c r="RWB51" s="363"/>
      <c r="RWC51" s="369">
        <f t="shared" ref="RWC51" si="6407">+(RWA51*$C51)+RWA51</f>
        <v>0</v>
      </c>
      <c r="RWD51" s="363"/>
      <c r="RWE51" s="369">
        <f t="shared" ref="RWE51" si="6408">+(RWC51*$C51)+RWC51</f>
        <v>0</v>
      </c>
      <c r="RWF51" s="363"/>
      <c r="RWG51" s="369">
        <f t="shared" ref="RWG51" si="6409">+(RWE51*$C51)+RWE51</f>
        <v>0</v>
      </c>
      <c r="RWH51" s="363"/>
      <c r="RWI51" s="369">
        <f t="shared" ref="RWI51" si="6410">+(RWG51*$C51)+RWG51</f>
        <v>0</v>
      </c>
      <c r="RWJ51" s="363"/>
      <c r="RWK51" s="369">
        <f t="shared" ref="RWK51" si="6411">+(RWI51*$C51)+RWI51</f>
        <v>0</v>
      </c>
      <c r="RWL51" s="363"/>
      <c r="RWM51" s="369">
        <f t="shared" ref="RWM51" si="6412">+(RWK51*$C51)+RWK51</f>
        <v>0</v>
      </c>
      <c r="RWN51" s="363"/>
      <c r="RWO51" s="369">
        <f t="shared" ref="RWO51" si="6413">+(RWM51*$C51)+RWM51</f>
        <v>0</v>
      </c>
      <c r="RWP51" s="363"/>
      <c r="RWQ51" s="369">
        <f t="shared" ref="RWQ51" si="6414">+(RWO51*$C51)+RWO51</f>
        <v>0</v>
      </c>
      <c r="RWR51" s="363"/>
      <c r="RWS51" s="369">
        <f t="shared" ref="RWS51" si="6415">+(RWQ51*$C51)+RWQ51</f>
        <v>0</v>
      </c>
      <c r="RWT51" s="363"/>
      <c r="RWU51" s="369">
        <f t="shared" ref="RWU51" si="6416">+(RWS51*$C51)+RWS51</f>
        <v>0</v>
      </c>
      <c r="RWV51" s="363"/>
      <c r="RWW51" s="369">
        <f t="shared" ref="RWW51" si="6417">+(RWU51*$C51)+RWU51</f>
        <v>0</v>
      </c>
      <c r="RWX51" s="363"/>
      <c r="RWY51" s="369">
        <f t="shared" ref="RWY51" si="6418">+(RWW51*$C51)+RWW51</f>
        <v>0</v>
      </c>
      <c r="RWZ51" s="363"/>
      <c r="RXA51" s="369">
        <f t="shared" ref="RXA51" si="6419">+(RWY51*$C51)+RWY51</f>
        <v>0</v>
      </c>
      <c r="RXB51" s="363"/>
      <c r="RXC51" s="369">
        <f t="shared" ref="RXC51" si="6420">+(RXA51*$C51)+RXA51</f>
        <v>0</v>
      </c>
      <c r="RXD51" s="363"/>
      <c r="RXE51" s="369">
        <f t="shared" ref="RXE51" si="6421">+(RXC51*$C51)+RXC51</f>
        <v>0</v>
      </c>
      <c r="RXF51" s="363"/>
      <c r="RXG51" s="369">
        <f t="shared" ref="RXG51" si="6422">+(RXE51*$C51)+RXE51</f>
        <v>0</v>
      </c>
      <c r="RXH51" s="363"/>
      <c r="RXI51" s="369">
        <f t="shared" ref="RXI51" si="6423">+(RXG51*$C51)+RXG51</f>
        <v>0</v>
      </c>
      <c r="RXJ51" s="363"/>
      <c r="RXK51" s="369">
        <f t="shared" ref="RXK51" si="6424">+(RXI51*$C51)+RXI51</f>
        <v>0</v>
      </c>
      <c r="RXL51" s="363"/>
      <c r="RXM51" s="369">
        <f t="shared" ref="RXM51" si="6425">+(RXK51*$C51)+RXK51</f>
        <v>0</v>
      </c>
      <c r="RXN51" s="363"/>
      <c r="RXO51" s="369">
        <f t="shared" ref="RXO51" si="6426">+(RXM51*$C51)+RXM51</f>
        <v>0</v>
      </c>
      <c r="RXP51" s="363"/>
      <c r="RXQ51" s="369">
        <f t="shared" ref="RXQ51" si="6427">+(RXO51*$C51)+RXO51</f>
        <v>0</v>
      </c>
      <c r="RXR51" s="363"/>
      <c r="RXS51" s="369">
        <f t="shared" ref="RXS51" si="6428">+(RXQ51*$C51)+RXQ51</f>
        <v>0</v>
      </c>
      <c r="RXT51" s="363"/>
      <c r="RXU51" s="369">
        <f t="shared" ref="RXU51" si="6429">+(RXS51*$C51)+RXS51</f>
        <v>0</v>
      </c>
      <c r="RXV51" s="363"/>
      <c r="RXW51" s="369">
        <f t="shared" ref="RXW51" si="6430">+(RXU51*$C51)+RXU51</f>
        <v>0</v>
      </c>
      <c r="RXX51" s="363"/>
      <c r="RXY51" s="369">
        <f t="shared" ref="RXY51" si="6431">+(RXW51*$C51)+RXW51</f>
        <v>0</v>
      </c>
      <c r="RXZ51" s="363"/>
      <c r="RYA51" s="369">
        <f t="shared" ref="RYA51" si="6432">+(RXY51*$C51)+RXY51</f>
        <v>0</v>
      </c>
      <c r="RYB51" s="363"/>
      <c r="RYC51" s="369">
        <f t="shared" ref="RYC51" si="6433">+(RYA51*$C51)+RYA51</f>
        <v>0</v>
      </c>
      <c r="RYD51" s="363"/>
      <c r="RYE51" s="369">
        <f t="shared" ref="RYE51" si="6434">+(RYC51*$C51)+RYC51</f>
        <v>0</v>
      </c>
      <c r="RYF51" s="363"/>
      <c r="RYG51" s="369">
        <f t="shared" ref="RYG51" si="6435">+(RYE51*$C51)+RYE51</f>
        <v>0</v>
      </c>
      <c r="RYH51" s="363"/>
      <c r="RYI51" s="369">
        <f t="shared" ref="RYI51" si="6436">+(RYG51*$C51)+RYG51</f>
        <v>0</v>
      </c>
      <c r="RYJ51" s="363"/>
      <c r="RYK51" s="369">
        <f t="shared" ref="RYK51" si="6437">+(RYI51*$C51)+RYI51</f>
        <v>0</v>
      </c>
      <c r="RYL51" s="363"/>
      <c r="RYM51" s="369">
        <f t="shared" ref="RYM51" si="6438">+(RYK51*$C51)+RYK51</f>
        <v>0</v>
      </c>
      <c r="RYN51" s="363"/>
      <c r="RYO51" s="369">
        <f t="shared" ref="RYO51" si="6439">+(RYM51*$C51)+RYM51</f>
        <v>0</v>
      </c>
      <c r="RYP51" s="363"/>
      <c r="RYQ51" s="369">
        <f t="shared" ref="RYQ51" si="6440">+(RYO51*$C51)+RYO51</f>
        <v>0</v>
      </c>
      <c r="RYR51" s="363"/>
      <c r="RYS51" s="369">
        <f t="shared" ref="RYS51" si="6441">+(RYQ51*$C51)+RYQ51</f>
        <v>0</v>
      </c>
      <c r="RYT51" s="363"/>
      <c r="RYU51" s="369">
        <f t="shared" ref="RYU51" si="6442">+(RYS51*$C51)+RYS51</f>
        <v>0</v>
      </c>
      <c r="RYV51" s="363"/>
      <c r="RYW51" s="369">
        <f t="shared" ref="RYW51" si="6443">+(RYU51*$C51)+RYU51</f>
        <v>0</v>
      </c>
      <c r="RYX51" s="363"/>
      <c r="RYY51" s="369">
        <f t="shared" ref="RYY51" si="6444">+(RYW51*$C51)+RYW51</f>
        <v>0</v>
      </c>
      <c r="RYZ51" s="363"/>
      <c r="RZA51" s="369">
        <f t="shared" ref="RZA51" si="6445">+(RYY51*$C51)+RYY51</f>
        <v>0</v>
      </c>
      <c r="RZB51" s="363"/>
      <c r="RZC51" s="369">
        <f t="shared" ref="RZC51" si="6446">+(RZA51*$C51)+RZA51</f>
        <v>0</v>
      </c>
      <c r="RZD51" s="363"/>
      <c r="RZE51" s="369">
        <f t="shared" ref="RZE51" si="6447">+(RZC51*$C51)+RZC51</f>
        <v>0</v>
      </c>
      <c r="RZF51" s="363"/>
      <c r="RZG51" s="369">
        <f t="shared" ref="RZG51" si="6448">+(RZE51*$C51)+RZE51</f>
        <v>0</v>
      </c>
      <c r="RZH51" s="363"/>
      <c r="RZI51" s="369">
        <f t="shared" ref="RZI51" si="6449">+(RZG51*$C51)+RZG51</f>
        <v>0</v>
      </c>
      <c r="RZJ51" s="363"/>
      <c r="RZK51" s="369">
        <f t="shared" ref="RZK51" si="6450">+(RZI51*$C51)+RZI51</f>
        <v>0</v>
      </c>
      <c r="RZL51" s="363"/>
      <c r="RZM51" s="369">
        <f t="shared" ref="RZM51" si="6451">+(RZK51*$C51)+RZK51</f>
        <v>0</v>
      </c>
      <c r="RZN51" s="363"/>
      <c r="RZO51" s="369">
        <f t="shared" ref="RZO51" si="6452">+(RZM51*$C51)+RZM51</f>
        <v>0</v>
      </c>
      <c r="RZP51" s="363"/>
      <c r="RZQ51" s="369">
        <f t="shared" ref="RZQ51" si="6453">+(RZO51*$C51)+RZO51</f>
        <v>0</v>
      </c>
      <c r="RZR51" s="363"/>
      <c r="RZS51" s="369">
        <f t="shared" ref="RZS51" si="6454">+(RZQ51*$C51)+RZQ51</f>
        <v>0</v>
      </c>
      <c r="RZT51" s="363"/>
      <c r="RZU51" s="369">
        <f t="shared" ref="RZU51" si="6455">+(RZS51*$C51)+RZS51</f>
        <v>0</v>
      </c>
      <c r="RZV51" s="363"/>
      <c r="RZW51" s="369">
        <f t="shared" ref="RZW51" si="6456">+(RZU51*$C51)+RZU51</f>
        <v>0</v>
      </c>
      <c r="RZX51" s="363"/>
      <c r="RZY51" s="369">
        <f t="shared" ref="RZY51" si="6457">+(RZW51*$C51)+RZW51</f>
        <v>0</v>
      </c>
      <c r="RZZ51" s="363"/>
      <c r="SAA51" s="369">
        <f t="shared" ref="SAA51" si="6458">+(RZY51*$C51)+RZY51</f>
        <v>0</v>
      </c>
      <c r="SAB51" s="363"/>
      <c r="SAC51" s="369">
        <f t="shared" ref="SAC51" si="6459">+(SAA51*$C51)+SAA51</f>
        <v>0</v>
      </c>
      <c r="SAD51" s="363"/>
      <c r="SAE51" s="369">
        <f t="shared" ref="SAE51" si="6460">+(SAC51*$C51)+SAC51</f>
        <v>0</v>
      </c>
      <c r="SAF51" s="363"/>
      <c r="SAG51" s="369">
        <f t="shared" ref="SAG51" si="6461">+(SAE51*$C51)+SAE51</f>
        <v>0</v>
      </c>
      <c r="SAH51" s="363"/>
      <c r="SAI51" s="369">
        <f t="shared" ref="SAI51" si="6462">+(SAG51*$C51)+SAG51</f>
        <v>0</v>
      </c>
      <c r="SAJ51" s="363"/>
      <c r="SAK51" s="369">
        <f t="shared" ref="SAK51" si="6463">+(SAI51*$C51)+SAI51</f>
        <v>0</v>
      </c>
      <c r="SAL51" s="363"/>
      <c r="SAM51" s="369">
        <f t="shared" ref="SAM51" si="6464">+(SAK51*$C51)+SAK51</f>
        <v>0</v>
      </c>
      <c r="SAN51" s="363"/>
      <c r="SAO51" s="369">
        <f t="shared" ref="SAO51" si="6465">+(SAM51*$C51)+SAM51</f>
        <v>0</v>
      </c>
      <c r="SAP51" s="363"/>
      <c r="SAQ51" s="369">
        <f t="shared" ref="SAQ51" si="6466">+(SAO51*$C51)+SAO51</f>
        <v>0</v>
      </c>
      <c r="SAR51" s="363"/>
      <c r="SAS51" s="369">
        <f t="shared" ref="SAS51" si="6467">+(SAQ51*$C51)+SAQ51</f>
        <v>0</v>
      </c>
      <c r="SAT51" s="363"/>
      <c r="SAU51" s="369">
        <f t="shared" ref="SAU51" si="6468">+(SAS51*$C51)+SAS51</f>
        <v>0</v>
      </c>
      <c r="SAV51" s="363"/>
      <c r="SAW51" s="369">
        <f t="shared" ref="SAW51" si="6469">+(SAU51*$C51)+SAU51</f>
        <v>0</v>
      </c>
      <c r="SAX51" s="363"/>
      <c r="SAY51" s="369">
        <f t="shared" ref="SAY51" si="6470">+(SAW51*$C51)+SAW51</f>
        <v>0</v>
      </c>
      <c r="SAZ51" s="363"/>
      <c r="SBA51" s="369">
        <f t="shared" ref="SBA51" si="6471">+(SAY51*$C51)+SAY51</f>
        <v>0</v>
      </c>
      <c r="SBB51" s="363"/>
      <c r="SBC51" s="369">
        <f t="shared" ref="SBC51" si="6472">+(SBA51*$C51)+SBA51</f>
        <v>0</v>
      </c>
      <c r="SBD51" s="363"/>
      <c r="SBE51" s="369">
        <f t="shared" ref="SBE51" si="6473">+(SBC51*$C51)+SBC51</f>
        <v>0</v>
      </c>
      <c r="SBF51" s="363"/>
      <c r="SBG51" s="369">
        <f t="shared" ref="SBG51" si="6474">+(SBE51*$C51)+SBE51</f>
        <v>0</v>
      </c>
      <c r="SBH51" s="363"/>
      <c r="SBI51" s="369">
        <f t="shared" ref="SBI51" si="6475">+(SBG51*$C51)+SBG51</f>
        <v>0</v>
      </c>
      <c r="SBJ51" s="363"/>
      <c r="SBK51" s="369">
        <f t="shared" ref="SBK51" si="6476">+(SBI51*$C51)+SBI51</f>
        <v>0</v>
      </c>
      <c r="SBL51" s="363"/>
      <c r="SBM51" s="369">
        <f t="shared" ref="SBM51" si="6477">+(SBK51*$C51)+SBK51</f>
        <v>0</v>
      </c>
      <c r="SBN51" s="363"/>
      <c r="SBO51" s="369">
        <f t="shared" ref="SBO51" si="6478">+(SBM51*$C51)+SBM51</f>
        <v>0</v>
      </c>
      <c r="SBP51" s="363"/>
      <c r="SBQ51" s="369">
        <f t="shared" ref="SBQ51" si="6479">+(SBO51*$C51)+SBO51</f>
        <v>0</v>
      </c>
      <c r="SBR51" s="363"/>
      <c r="SBS51" s="369">
        <f t="shared" ref="SBS51" si="6480">+(SBQ51*$C51)+SBQ51</f>
        <v>0</v>
      </c>
      <c r="SBT51" s="363"/>
      <c r="SBU51" s="369">
        <f t="shared" ref="SBU51" si="6481">+(SBS51*$C51)+SBS51</f>
        <v>0</v>
      </c>
      <c r="SBV51" s="363"/>
      <c r="SBW51" s="369">
        <f t="shared" ref="SBW51" si="6482">+(SBU51*$C51)+SBU51</f>
        <v>0</v>
      </c>
      <c r="SBX51" s="363"/>
      <c r="SBY51" s="369">
        <f t="shared" ref="SBY51" si="6483">+(SBW51*$C51)+SBW51</f>
        <v>0</v>
      </c>
      <c r="SBZ51" s="363"/>
      <c r="SCA51" s="369">
        <f t="shared" ref="SCA51" si="6484">+(SBY51*$C51)+SBY51</f>
        <v>0</v>
      </c>
      <c r="SCB51" s="363"/>
      <c r="SCC51" s="369">
        <f t="shared" ref="SCC51" si="6485">+(SCA51*$C51)+SCA51</f>
        <v>0</v>
      </c>
      <c r="SCD51" s="363"/>
      <c r="SCE51" s="369">
        <f t="shared" ref="SCE51" si="6486">+(SCC51*$C51)+SCC51</f>
        <v>0</v>
      </c>
      <c r="SCF51" s="363"/>
      <c r="SCG51" s="369">
        <f t="shared" ref="SCG51" si="6487">+(SCE51*$C51)+SCE51</f>
        <v>0</v>
      </c>
      <c r="SCH51" s="363"/>
      <c r="SCI51" s="369">
        <f t="shared" ref="SCI51" si="6488">+(SCG51*$C51)+SCG51</f>
        <v>0</v>
      </c>
      <c r="SCJ51" s="363"/>
      <c r="SCK51" s="369">
        <f t="shared" ref="SCK51" si="6489">+(SCI51*$C51)+SCI51</f>
        <v>0</v>
      </c>
      <c r="SCL51" s="363"/>
      <c r="SCM51" s="369">
        <f t="shared" ref="SCM51" si="6490">+(SCK51*$C51)+SCK51</f>
        <v>0</v>
      </c>
      <c r="SCN51" s="363"/>
      <c r="SCO51" s="369">
        <f t="shared" ref="SCO51" si="6491">+(SCM51*$C51)+SCM51</f>
        <v>0</v>
      </c>
      <c r="SCP51" s="363"/>
      <c r="SCQ51" s="369">
        <f t="shared" ref="SCQ51" si="6492">+(SCO51*$C51)+SCO51</f>
        <v>0</v>
      </c>
      <c r="SCR51" s="363"/>
      <c r="SCS51" s="369">
        <f t="shared" ref="SCS51" si="6493">+(SCQ51*$C51)+SCQ51</f>
        <v>0</v>
      </c>
      <c r="SCT51" s="363"/>
      <c r="SCU51" s="369">
        <f t="shared" ref="SCU51" si="6494">+(SCS51*$C51)+SCS51</f>
        <v>0</v>
      </c>
      <c r="SCV51" s="363"/>
      <c r="SCW51" s="369">
        <f t="shared" ref="SCW51" si="6495">+(SCU51*$C51)+SCU51</f>
        <v>0</v>
      </c>
      <c r="SCX51" s="363"/>
      <c r="SCY51" s="369">
        <f t="shared" ref="SCY51" si="6496">+(SCW51*$C51)+SCW51</f>
        <v>0</v>
      </c>
      <c r="SCZ51" s="363"/>
      <c r="SDA51" s="369">
        <f t="shared" ref="SDA51" si="6497">+(SCY51*$C51)+SCY51</f>
        <v>0</v>
      </c>
      <c r="SDB51" s="363"/>
      <c r="SDC51" s="369">
        <f t="shared" ref="SDC51" si="6498">+(SDA51*$C51)+SDA51</f>
        <v>0</v>
      </c>
      <c r="SDD51" s="363"/>
      <c r="SDE51" s="369">
        <f t="shared" ref="SDE51" si="6499">+(SDC51*$C51)+SDC51</f>
        <v>0</v>
      </c>
      <c r="SDF51" s="363"/>
      <c r="SDG51" s="369">
        <f t="shared" ref="SDG51" si="6500">+(SDE51*$C51)+SDE51</f>
        <v>0</v>
      </c>
      <c r="SDH51" s="363"/>
      <c r="SDI51" s="369">
        <f t="shared" ref="SDI51" si="6501">+(SDG51*$C51)+SDG51</f>
        <v>0</v>
      </c>
      <c r="SDJ51" s="363"/>
      <c r="SDK51" s="369">
        <f t="shared" ref="SDK51" si="6502">+(SDI51*$C51)+SDI51</f>
        <v>0</v>
      </c>
      <c r="SDL51" s="363"/>
      <c r="SDM51" s="369">
        <f t="shared" ref="SDM51" si="6503">+(SDK51*$C51)+SDK51</f>
        <v>0</v>
      </c>
      <c r="SDN51" s="363"/>
      <c r="SDO51" s="369">
        <f t="shared" ref="SDO51" si="6504">+(SDM51*$C51)+SDM51</f>
        <v>0</v>
      </c>
      <c r="SDP51" s="363"/>
      <c r="SDQ51" s="369">
        <f t="shared" ref="SDQ51" si="6505">+(SDO51*$C51)+SDO51</f>
        <v>0</v>
      </c>
      <c r="SDR51" s="363"/>
      <c r="SDS51" s="369">
        <f t="shared" ref="SDS51" si="6506">+(SDQ51*$C51)+SDQ51</f>
        <v>0</v>
      </c>
      <c r="SDT51" s="363"/>
      <c r="SDU51" s="369">
        <f t="shared" ref="SDU51" si="6507">+(SDS51*$C51)+SDS51</f>
        <v>0</v>
      </c>
      <c r="SDV51" s="363"/>
      <c r="SDW51" s="369">
        <f t="shared" ref="SDW51" si="6508">+(SDU51*$C51)+SDU51</f>
        <v>0</v>
      </c>
      <c r="SDX51" s="363"/>
      <c r="SDY51" s="369">
        <f t="shared" ref="SDY51" si="6509">+(SDW51*$C51)+SDW51</f>
        <v>0</v>
      </c>
      <c r="SDZ51" s="363"/>
      <c r="SEA51" s="369">
        <f t="shared" ref="SEA51" si="6510">+(SDY51*$C51)+SDY51</f>
        <v>0</v>
      </c>
      <c r="SEB51" s="363"/>
      <c r="SEC51" s="369">
        <f t="shared" ref="SEC51" si="6511">+(SEA51*$C51)+SEA51</f>
        <v>0</v>
      </c>
      <c r="SED51" s="363"/>
      <c r="SEE51" s="369">
        <f t="shared" ref="SEE51" si="6512">+(SEC51*$C51)+SEC51</f>
        <v>0</v>
      </c>
      <c r="SEF51" s="363"/>
      <c r="SEG51" s="369">
        <f t="shared" ref="SEG51" si="6513">+(SEE51*$C51)+SEE51</f>
        <v>0</v>
      </c>
      <c r="SEH51" s="363"/>
      <c r="SEI51" s="369">
        <f t="shared" ref="SEI51" si="6514">+(SEG51*$C51)+SEG51</f>
        <v>0</v>
      </c>
      <c r="SEJ51" s="363"/>
      <c r="SEK51" s="369">
        <f t="shared" ref="SEK51" si="6515">+(SEI51*$C51)+SEI51</f>
        <v>0</v>
      </c>
      <c r="SEL51" s="363"/>
      <c r="SEM51" s="369">
        <f t="shared" ref="SEM51" si="6516">+(SEK51*$C51)+SEK51</f>
        <v>0</v>
      </c>
      <c r="SEN51" s="363"/>
      <c r="SEO51" s="369">
        <f t="shared" ref="SEO51" si="6517">+(SEM51*$C51)+SEM51</f>
        <v>0</v>
      </c>
      <c r="SEP51" s="363"/>
      <c r="SEQ51" s="369">
        <f t="shared" ref="SEQ51" si="6518">+(SEO51*$C51)+SEO51</f>
        <v>0</v>
      </c>
      <c r="SER51" s="363"/>
      <c r="SES51" s="369">
        <f t="shared" ref="SES51" si="6519">+(SEQ51*$C51)+SEQ51</f>
        <v>0</v>
      </c>
      <c r="SET51" s="363"/>
      <c r="SEU51" s="369">
        <f t="shared" ref="SEU51" si="6520">+(SES51*$C51)+SES51</f>
        <v>0</v>
      </c>
      <c r="SEV51" s="363"/>
      <c r="SEW51" s="369">
        <f t="shared" ref="SEW51" si="6521">+(SEU51*$C51)+SEU51</f>
        <v>0</v>
      </c>
      <c r="SEX51" s="363"/>
      <c r="SEY51" s="369">
        <f t="shared" ref="SEY51" si="6522">+(SEW51*$C51)+SEW51</f>
        <v>0</v>
      </c>
      <c r="SEZ51" s="363"/>
      <c r="SFA51" s="369">
        <f t="shared" ref="SFA51" si="6523">+(SEY51*$C51)+SEY51</f>
        <v>0</v>
      </c>
      <c r="SFB51" s="363"/>
      <c r="SFC51" s="369">
        <f t="shared" ref="SFC51" si="6524">+(SFA51*$C51)+SFA51</f>
        <v>0</v>
      </c>
      <c r="SFD51" s="363"/>
      <c r="SFE51" s="369">
        <f t="shared" ref="SFE51" si="6525">+(SFC51*$C51)+SFC51</f>
        <v>0</v>
      </c>
      <c r="SFF51" s="363"/>
      <c r="SFG51" s="369">
        <f t="shared" ref="SFG51" si="6526">+(SFE51*$C51)+SFE51</f>
        <v>0</v>
      </c>
      <c r="SFH51" s="363"/>
      <c r="SFI51" s="369">
        <f t="shared" ref="SFI51" si="6527">+(SFG51*$C51)+SFG51</f>
        <v>0</v>
      </c>
      <c r="SFJ51" s="363"/>
      <c r="SFK51" s="369">
        <f t="shared" ref="SFK51" si="6528">+(SFI51*$C51)+SFI51</f>
        <v>0</v>
      </c>
      <c r="SFL51" s="363"/>
      <c r="SFM51" s="369">
        <f t="shared" ref="SFM51" si="6529">+(SFK51*$C51)+SFK51</f>
        <v>0</v>
      </c>
      <c r="SFN51" s="363"/>
      <c r="SFO51" s="369">
        <f t="shared" ref="SFO51" si="6530">+(SFM51*$C51)+SFM51</f>
        <v>0</v>
      </c>
      <c r="SFP51" s="363"/>
      <c r="SFQ51" s="369">
        <f t="shared" ref="SFQ51" si="6531">+(SFO51*$C51)+SFO51</f>
        <v>0</v>
      </c>
      <c r="SFR51" s="363"/>
      <c r="SFS51" s="369">
        <f t="shared" ref="SFS51" si="6532">+(SFQ51*$C51)+SFQ51</f>
        <v>0</v>
      </c>
      <c r="SFT51" s="363"/>
      <c r="SFU51" s="369">
        <f t="shared" ref="SFU51" si="6533">+(SFS51*$C51)+SFS51</f>
        <v>0</v>
      </c>
      <c r="SFV51" s="363"/>
      <c r="SFW51" s="369">
        <f t="shared" ref="SFW51" si="6534">+(SFU51*$C51)+SFU51</f>
        <v>0</v>
      </c>
      <c r="SFX51" s="363"/>
      <c r="SFY51" s="369">
        <f t="shared" ref="SFY51" si="6535">+(SFW51*$C51)+SFW51</f>
        <v>0</v>
      </c>
      <c r="SFZ51" s="363"/>
      <c r="SGA51" s="369">
        <f t="shared" ref="SGA51" si="6536">+(SFY51*$C51)+SFY51</f>
        <v>0</v>
      </c>
      <c r="SGB51" s="363"/>
      <c r="SGC51" s="369">
        <f t="shared" ref="SGC51" si="6537">+(SGA51*$C51)+SGA51</f>
        <v>0</v>
      </c>
      <c r="SGD51" s="363"/>
      <c r="SGE51" s="369">
        <f t="shared" ref="SGE51" si="6538">+(SGC51*$C51)+SGC51</f>
        <v>0</v>
      </c>
      <c r="SGF51" s="363"/>
      <c r="SGG51" s="369">
        <f t="shared" ref="SGG51" si="6539">+(SGE51*$C51)+SGE51</f>
        <v>0</v>
      </c>
      <c r="SGH51" s="363"/>
      <c r="SGI51" s="369">
        <f t="shared" ref="SGI51" si="6540">+(SGG51*$C51)+SGG51</f>
        <v>0</v>
      </c>
      <c r="SGJ51" s="363"/>
      <c r="SGK51" s="369">
        <f t="shared" ref="SGK51" si="6541">+(SGI51*$C51)+SGI51</f>
        <v>0</v>
      </c>
      <c r="SGL51" s="363"/>
      <c r="SGM51" s="369">
        <f t="shared" ref="SGM51" si="6542">+(SGK51*$C51)+SGK51</f>
        <v>0</v>
      </c>
      <c r="SGN51" s="363"/>
      <c r="SGO51" s="369">
        <f t="shared" ref="SGO51" si="6543">+(SGM51*$C51)+SGM51</f>
        <v>0</v>
      </c>
      <c r="SGP51" s="363"/>
      <c r="SGQ51" s="369">
        <f t="shared" ref="SGQ51" si="6544">+(SGO51*$C51)+SGO51</f>
        <v>0</v>
      </c>
      <c r="SGR51" s="363"/>
      <c r="SGS51" s="369">
        <f t="shared" ref="SGS51" si="6545">+(SGQ51*$C51)+SGQ51</f>
        <v>0</v>
      </c>
      <c r="SGT51" s="363"/>
      <c r="SGU51" s="369">
        <f t="shared" ref="SGU51" si="6546">+(SGS51*$C51)+SGS51</f>
        <v>0</v>
      </c>
      <c r="SGV51" s="363"/>
      <c r="SGW51" s="369">
        <f t="shared" ref="SGW51" si="6547">+(SGU51*$C51)+SGU51</f>
        <v>0</v>
      </c>
      <c r="SGX51" s="363"/>
      <c r="SGY51" s="369">
        <f t="shared" ref="SGY51" si="6548">+(SGW51*$C51)+SGW51</f>
        <v>0</v>
      </c>
      <c r="SGZ51" s="363"/>
      <c r="SHA51" s="369">
        <f t="shared" ref="SHA51" si="6549">+(SGY51*$C51)+SGY51</f>
        <v>0</v>
      </c>
      <c r="SHB51" s="363"/>
      <c r="SHC51" s="369">
        <f t="shared" ref="SHC51" si="6550">+(SHA51*$C51)+SHA51</f>
        <v>0</v>
      </c>
      <c r="SHD51" s="363"/>
      <c r="SHE51" s="369">
        <f t="shared" ref="SHE51" si="6551">+(SHC51*$C51)+SHC51</f>
        <v>0</v>
      </c>
      <c r="SHF51" s="363"/>
      <c r="SHG51" s="369">
        <f t="shared" ref="SHG51" si="6552">+(SHE51*$C51)+SHE51</f>
        <v>0</v>
      </c>
      <c r="SHH51" s="363"/>
      <c r="SHI51" s="369">
        <f t="shared" ref="SHI51" si="6553">+(SHG51*$C51)+SHG51</f>
        <v>0</v>
      </c>
      <c r="SHJ51" s="363"/>
      <c r="SHK51" s="369">
        <f t="shared" ref="SHK51" si="6554">+(SHI51*$C51)+SHI51</f>
        <v>0</v>
      </c>
      <c r="SHL51" s="363"/>
      <c r="SHM51" s="369">
        <f t="shared" ref="SHM51" si="6555">+(SHK51*$C51)+SHK51</f>
        <v>0</v>
      </c>
      <c r="SHN51" s="363"/>
      <c r="SHO51" s="369">
        <f t="shared" ref="SHO51" si="6556">+(SHM51*$C51)+SHM51</f>
        <v>0</v>
      </c>
      <c r="SHP51" s="363"/>
      <c r="SHQ51" s="369">
        <f t="shared" ref="SHQ51" si="6557">+(SHO51*$C51)+SHO51</f>
        <v>0</v>
      </c>
      <c r="SHR51" s="363"/>
      <c r="SHS51" s="369">
        <f t="shared" ref="SHS51" si="6558">+(SHQ51*$C51)+SHQ51</f>
        <v>0</v>
      </c>
      <c r="SHT51" s="363"/>
      <c r="SHU51" s="369">
        <f t="shared" ref="SHU51" si="6559">+(SHS51*$C51)+SHS51</f>
        <v>0</v>
      </c>
      <c r="SHV51" s="363"/>
      <c r="SHW51" s="369">
        <f t="shared" ref="SHW51" si="6560">+(SHU51*$C51)+SHU51</f>
        <v>0</v>
      </c>
      <c r="SHX51" s="363"/>
      <c r="SHY51" s="369">
        <f t="shared" ref="SHY51" si="6561">+(SHW51*$C51)+SHW51</f>
        <v>0</v>
      </c>
      <c r="SHZ51" s="363"/>
      <c r="SIA51" s="369">
        <f t="shared" ref="SIA51" si="6562">+(SHY51*$C51)+SHY51</f>
        <v>0</v>
      </c>
      <c r="SIB51" s="363"/>
      <c r="SIC51" s="369">
        <f t="shared" ref="SIC51" si="6563">+(SIA51*$C51)+SIA51</f>
        <v>0</v>
      </c>
      <c r="SID51" s="363"/>
      <c r="SIE51" s="369">
        <f t="shared" ref="SIE51" si="6564">+(SIC51*$C51)+SIC51</f>
        <v>0</v>
      </c>
      <c r="SIF51" s="363"/>
      <c r="SIG51" s="369">
        <f t="shared" ref="SIG51" si="6565">+(SIE51*$C51)+SIE51</f>
        <v>0</v>
      </c>
      <c r="SIH51" s="363"/>
      <c r="SII51" s="369">
        <f t="shared" ref="SII51" si="6566">+(SIG51*$C51)+SIG51</f>
        <v>0</v>
      </c>
      <c r="SIJ51" s="363"/>
      <c r="SIK51" s="369">
        <f t="shared" ref="SIK51" si="6567">+(SII51*$C51)+SII51</f>
        <v>0</v>
      </c>
      <c r="SIL51" s="363"/>
      <c r="SIM51" s="369">
        <f t="shared" ref="SIM51" si="6568">+(SIK51*$C51)+SIK51</f>
        <v>0</v>
      </c>
      <c r="SIN51" s="363"/>
      <c r="SIO51" s="369">
        <f t="shared" ref="SIO51" si="6569">+(SIM51*$C51)+SIM51</f>
        <v>0</v>
      </c>
      <c r="SIP51" s="363"/>
      <c r="SIQ51" s="369">
        <f t="shared" ref="SIQ51" si="6570">+(SIO51*$C51)+SIO51</f>
        <v>0</v>
      </c>
      <c r="SIR51" s="363"/>
      <c r="SIS51" s="369">
        <f t="shared" ref="SIS51" si="6571">+(SIQ51*$C51)+SIQ51</f>
        <v>0</v>
      </c>
      <c r="SIT51" s="363"/>
      <c r="SIU51" s="369">
        <f t="shared" ref="SIU51" si="6572">+(SIS51*$C51)+SIS51</f>
        <v>0</v>
      </c>
      <c r="SIV51" s="363"/>
      <c r="SIW51" s="369">
        <f t="shared" ref="SIW51" si="6573">+(SIU51*$C51)+SIU51</f>
        <v>0</v>
      </c>
      <c r="SIX51" s="363"/>
      <c r="SIY51" s="369">
        <f t="shared" ref="SIY51" si="6574">+(SIW51*$C51)+SIW51</f>
        <v>0</v>
      </c>
      <c r="SIZ51" s="363"/>
      <c r="SJA51" s="369">
        <f t="shared" ref="SJA51" si="6575">+(SIY51*$C51)+SIY51</f>
        <v>0</v>
      </c>
      <c r="SJB51" s="363"/>
      <c r="SJC51" s="369">
        <f t="shared" ref="SJC51" si="6576">+(SJA51*$C51)+SJA51</f>
        <v>0</v>
      </c>
      <c r="SJD51" s="363"/>
      <c r="SJE51" s="369">
        <f t="shared" ref="SJE51" si="6577">+(SJC51*$C51)+SJC51</f>
        <v>0</v>
      </c>
      <c r="SJF51" s="363"/>
      <c r="SJG51" s="369">
        <f t="shared" ref="SJG51" si="6578">+(SJE51*$C51)+SJE51</f>
        <v>0</v>
      </c>
      <c r="SJH51" s="363"/>
      <c r="SJI51" s="369">
        <f t="shared" ref="SJI51" si="6579">+(SJG51*$C51)+SJG51</f>
        <v>0</v>
      </c>
      <c r="SJJ51" s="363"/>
      <c r="SJK51" s="369">
        <f t="shared" ref="SJK51" si="6580">+(SJI51*$C51)+SJI51</f>
        <v>0</v>
      </c>
      <c r="SJL51" s="363"/>
      <c r="SJM51" s="369">
        <f t="shared" ref="SJM51" si="6581">+(SJK51*$C51)+SJK51</f>
        <v>0</v>
      </c>
      <c r="SJN51" s="363"/>
      <c r="SJO51" s="369">
        <f t="shared" ref="SJO51" si="6582">+(SJM51*$C51)+SJM51</f>
        <v>0</v>
      </c>
      <c r="SJP51" s="363"/>
      <c r="SJQ51" s="369">
        <f t="shared" ref="SJQ51" si="6583">+(SJO51*$C51)+SJO51</f>
        <v>0</v>
      </c>
      <c r="SJR51" s="363"/>
      <c r="SJS51" s="369">
        <f t="shared" ref="SJS51" si="6584">+(SJQ51*$C51)+SJQ51</f>
        <v>0</v>
      </c>
      <c r="SJT51" s="363"/>
      <c r="SJU51" s="369">
        <f t="shared" ref="SJU51" si="6585">+(SJS51*$C51)+SJS51</f>
        <v>0</v>
      </c>
      <c r="SJV51" s="363"/>
      <c r="SJW51" s="369">
        <f t="shared" ref="SJW51" si="6586">+(SJU51*$C51)+SJU51</f>
        <v>0</v>
      </c>
      <c r="SJX51" s="363"/>
      <c r="SJY51" s="369">
        <f t="shared" ref="SJY51" si="6587">+(SJW51*$C51)+SJW51</f>
        <v>0</v>
      </c>
      <c r="SJZ51" s="363"/>
      <c r="SKA51" s="369">
        <f t="shared" ref="SKA51" si="6588">+(SJY51*$C51)+SJY51</f>
        <v>0</v>
      </c>
      <c r="SKB51" s="363"/>
      <c r="SKC51" s="369">
        <f t="shared" ref="SKC51" si="6589">+(SKA51*$C51)+SKA51</f>
        <v>0</v>
      </c>
      <c r="SKD51" s="363"/>
      <c r="SKE51" s="369">
        <f t="shared" ref="SKE51" si="6590">+(SKC51*$C51)+SKC51</f>
        <v>0</v>
      </c>
      <c r="SKF51" s="363"/>
      <c r="SKG51" s="369">
        <f t="shared" ref="SKG51" si="6591">+(SKE51*$C51)+SKE51</f>
        <v>0</v>
      </c>
      <c r="SKH51" s="363"/>
      <c r="SKI51" s="369">
        <f t="shared" ref="SKI51" si="6592">+(SKG51*$C51)+SKG51</f>
        <v>0</v>
      </c>
      <c r="SKJ51" s="363"/>
      <c r="SKK51" s="369">
        <f t="shared" ref="SKK51" si="6593">+(SKI51*$C51)+SKI51</f>
        <v>0</v>
      </c>
      <c r="SKL51" s="363"/>
      <c r="SKM51" s="369">
        <f t="shared" ref="SKM51" si="6594">+(SKK51*$C51)+SKK51</f>
        <v>0</v>
      </c>
      <c r="SKN51" s="363"/>
      <c r="SKO51" s="369">
        <f t="shared" ref="SKO51" si="6595">+(SKM51*$C51)+SKM51</f>
        <v>0</v>
      </c>
      <c r="SKP51" s="363"/>
      <c r="SKQ51" s="369">
        <f t="shared" ref="SKQ51" si="6596">+(SKO51*$C51)+SKO51</f>
        <v>0</v>
      </c>
      <c r="SKR51" s="363"/>
      <c r="SKS51" s="369">
        <f t="shared" ref="SKS51" si="6597">+(SKQ51*$C51)+SKQ51</f>
        <v>0</v>
      </c>
      <c r="SKT51" s="363"/>
      <c r="SKU51" s="369">
        <f t="shared" ref="SKU51" si="6598">+(SKS51*$C51)+SKS51</f>
        <v>0</v>
      </c>
      <c r="SKV51" s="363"/>
      <c r="SKW51" s="369">
        <f t="shared" ref="SKW51" si="6599">+(SKU51*$C51)+SKU51</f>
        <v>0</v>
      </c>
      <c r="SKX51" s="363"/>
      <c r="SKY51" s="369">
        <f t="shared" ref="SKY51" si="6600">+(SKW51*$C51)+SKW51</f>
        <v>0</v>
      </c>
      <c r="SKZ51" s="363"/>
      <c r="SLA51" s="369">
        <f t="shared" ref="SLA51" si="6601">+(SKY51*$C51)+SKY51</f>
        <v>0</v>
      </c>
      <c r="SLB51" s="363"/>
      <c r="SLC51" s="369">
        <f t="shared" ref="SLC51" si="6602">+(SLA51*$C51)+SLA51</f>
        <v>0</v>
      </c>
      <c r="SLD51" s="363"/>
      <c r="SLE51" s="369">
        <f t="shared" ref="SLE51" si="6603">+(SLC51*$C51)+SLC51</f>
        <v>0</v>
      </c>
      <c r="SLF51" s="363"/>
      <c r="SLG51" s="369">
        <f t="shared" ref="SLG51" si="6604">+(SLE51*$C51)+SLE51</f>
        <v>0</v>
      </c>
      <c r="SLH51" s="363"/>
      <c r="SLI51" s="369">
        <f t="shared" ref="SLI51" si="6605">+(SLG51*$C51)+SLG51</f>
        <v>0</v>
      </c>
      <c r="SLJ51" s="363"/>
      <c r="SLK51" s="369">
        <f t="shared" ref="SLK51" si="6606">+(SLI51*$C51)+SLI51</f>
        <v>0</v>
      </c>
      <c r="SLL51" s="363"/>
      <c r="SLM51" s="369">
        <f t="shared" ref="SLM51" si="6607">+(SLK51*$C51)+SLK51</f>
        <v>0</v>
      </c>
      <c r="SLN51" s="363"/>
      <c r="SLO51" s="369">
        <f t="shared" ref="SLO51" si="6608">+(SLM51*$C51)+SLM51</f>
        <v>0</v>
      </c>
      <c r="SLP51" s="363"/>
      <c r="SLQ51" s="369">
        <f t="shared" ref="SLQ51" si="6609">+(SLO51*$C51)+SLO51</f>
        <v>0</v>
      </c>
      <c r="SLR51" s="363"/>
      <c r="SLS51" s="369">
        <f t="shared" ref="SLS51" si="6610">+(SLQ51*$C51)+SLQ51</f>
        <v>0</v>
      </c>
      <c r="SLT51" s="363"/>
      <c r="SLU51" s="369">
        <f t="shared" ref="SLU51" si="6611">+(SLS51*$C51)+SLS51</f>
        <v>0</v>
      </c>
      <c r="SLV51" s="363"/>
      <c r="SLW51" s="369">
        <f t="shared" ref="SLW51" si="6612">+(SLU51*$C51)+SLU51</f>
        <v>0</v>
      </c>
      <c r="SLX51" s="363"/>
      <c r="SLY51" s="369">
        <f t="shared" ref="SLY51" si="6613">+(SLW51*$C51)+SLW51</f>
        <v>0</v>
      </c>
      <c r="SLZ51" s="363"/>
      <c r="SMA51" s="369">
        <f t="shared" ref="SMA51" si="6614">+(SLY51*$C51)+SLY51</f>
        <v>0</v>
      </c>
      <c r="SMB51" s="363"/>
      <c r="SMC51" s="369">
        <f t="shared" ref="SMC51" si="6615">+(SMA51*$C51)+SMA51</f>
        <v>0</v>
      </c>
      <c r="SMD51" s="363"/>
      <c r="SME51" s="369">
        <f t="shared" ref="SME51" si="6616">+(SMC51*$C51)+SMC51</f>
        <v>0</v>
      </c>
      <c r="SMF51" s="363"/>
      <c r="SMG51" s="369">
        <f t="shared" ref="SMG51" si="6617">+(SME51*$C51)+SME51</f>
        <v>0</v>
      </c>
      <c r="SMH51" s="363"/>
      <c r="SMI51" s="369">
        <f t="shared" ref="SMI51" si="6618">+(SMG51*$C51)+SMG51</f>
        <v>0</v>
      </c>
      <c r="SMJ51" s="363"/>
      <c r="SMK51" s="369">
        <f t="shared" ref="SMK51" si="6619">+(SMI51*$C51)+SMI51</f>
        <v>0</v>
      </c>
      <c r="SML51" s="363"/>
      <c r="SMM51" s="369">
        <f t="shared" ref="SMM51" si="6620">+(SMK51*$C51)+SMK51</f>
        <v>0</v>
      </c>
      <c r="SMN51" s="363"/>
      <c r="SMO51" s="369">
        <f t="shared" ref="SMO51" si="6621">+(SMM51*$C51)+SMM51</f>
        <v>0</v>
      </c>
      <c r="SMP51" s="363"/>
      <c r="SMQ51" s="369">
        <f t="shared" ref="SMQ51" si="6622">+(SMO51*$C51)+SMO51</f>
        <v>0</v>
      </c>
      <c r="SMR51" s="363"/>
      <c r="SMS51" s="369">
        <f t="shared" ref="SMS51" si="6623">+(SMQ51*$C51)+SMQ51</f>
        <v>0</v>
      </c>
      <c r="SMT51" s="363"/>
      <c r="SMU51" s="369">
        <f t="shared" ref="SMU51" si="6624">+(SMS51*$C51)+SMS51</f>
        <v>0</v>
      </c>
      <c r="SMV51" s="363"/>
      <c r="SMW51" s="369">
        <f t="shared" ref="SMW51" si="6625">+(SMU51*$C51)+SMU51</f>
        <v>0</v>
      </c>
      <c r="SMX51" s="363"/>
      <c r="SMY51" s="369">
        <f t="shared" ref="SMY51" si="6626">+(SMW51*$C51)+SMW51</f>
        <v>0</v>
      </c>
      <c r="SMZ51" s="363"/>
      <c r="SNA51" s="369">
        <f t="shared" ref="SNA51" si="6627">+(SMY51*$C51)+SMY51</f>
        <v>0</v>
      </c>
      <c r="SNB51" s="363"/>
      <c r="SNC51" s="369">
        <f t="shared" ref="SNC51" si="6628">+(SNA51*$C51)+SNA51</f>
        <v>0</v>
      </c>
      <c r="SND51" s="363"/>
      <c r="SNE51" s="369">
        <f t="shared" ref="SNE51" si="6629">+(SNC51*$C51)+SNC51</f>
        <v>0</v>
      </c>
      <c r="SNF51" s="363"/>
      <c r="SNG51" s="369">
        <f t="shared" ref="SNG51" si="6630">+(SNE51*$C51)+SNE51</f>
        <v>0</v>
      </c>
      <c r="SNH51" s="363"/>
      <c r="SNI51" s="369">
        <f t="shared" ref="SNI51" si="6631">+(SNG51*$C51)+SNG51</f>
        <v>0</v>
      </c>
      <c r="SNJ51" s="363"/>
      <c r="SNK51" s="369">
        <f t="shared" ref="SNK51" si="6632">+(SNI51*$C51)+SNI51</f>
        <v>0</v>
      </c>
      <c r="SNL51" s="363"/>
      <c r="SNM51" s="369">
        <f t="shared" ref="SNM51" si="6633">+(SNK51*$C51)+SNK51</f>
        <v>0</v>
      </c>
      <c r="SNN51" s="363"/>
      <c r="SNO51" s="369">
        <f t="shared" ref="SNO51" si="6634">+(SNM51*$C51)+SNM51</f>
        <v>0</v>
      </c>
      <c r="SNP51" s="363"/>
      <c r="SNQ51" s="369">
        <f t="shared" ref="SNQ51" si="6635">+(SNO51*$C51)+SNO51</f>
        <v>0</v>
      </c>
      <c r="SNR51" s="363"/>
      <c r="SNS51" s="369">
        <f t="shared" ref="SNS51" si="6636">+(SNQ51*$C51)+SNQ51</f>
        <v>0</v>
      </c>
      <c r="SNT51" s="363"/>
      <c r="SNU51" s="369">
        <f t="shared" ref="SNU51" si="6637">+(SNS51*$C51)+SNS51</f>
        <v>0</v>
      </c>
      <c r="SNV51" s="363"/>
      <c r="SNW51" s="369">
        <f t="shared" ref="SNW51" si="6638">+(SNU51*$C51)+SNU51</f>
        <v>0</v>
      </c>
      <c r="SNX51" s="363"/>
      <c r="SNY51" s="369">
        <f t="shared" ref="SNY51" si="6639">+(SNW51*$C51)+SNW51</f>
        <v>0</v>
      </c>
      <c r="SNZ51" s="363"/>
      <c r="SOA51" s="369">
        <f t="shared" ref="SOA51" si="6640">+(SNY51*$C51)+SNY51</f>
        <v>0</v>
      </c>
      <c r="SOB51" s="363"/>
      <c r="SOC51" s="369">
        <f t="shared" ref="SOC51" si="6641">+(SOA51*$C51)+SOA51</f>
        <v>0</v>
      </c>
      <c r="SOD51" s="363"/>
      <c r="SOE51" s="369">
        <f t="shared" ref="SOE51" si="6642">+(SOC51*$C51)+SOC51</f>
        <v>0</v>
      </c>
      <c r="SOF51" s="363"/>
      <c r="SOG51" s="369">
        <f t="shared" ref="SOG51" si="6643">+(SOE51*$C51)+SOE51</f>
        <v>0</v>
      </c>
      <c r="SOH51" s="363"/>
      <c r="SOI51" s="369">
        <f t="shared" ref="SOI51" si="6644">+(SOG51*$C51)+SOG51</f>
        <v>0</v>
      </c>
      <c r="SOJ51" s="363"/>
      <c r="SOK51" s="369">
        <f t="shared" ref="SOK51" si="6645">+(SOI51*$C51)+SOI51</f>
        <v>0</v>
      </c>
      <c r="SOL51" s="363"/>
      <c r="SOM51" s="369">
        <f t="shared" ref="SOM51" si="6646">+(SOK51*$C51)+SOK51</f>
        <v>0</v>
      </c>
      <c r="SON51" s="363"/>
      <c r="SOO51" s="369">
        <f t="shared" ref="SOO51" si="6647">+(SOM51*$C51)+SOM51</f>
        <v>0</v>
      </c>
      <c r="SOP51" s="363"/>
      <c r="SOQ51" s="369">
        <f t="shared" ref="SOQ51" si="6648">+(SOO51*$C51)+SOO51</f>
        <v>0</v>
      </c>
      <c r="SOR51" s="363"/>
      <c r="SOS51" s="369">
        <f t="shared" ref="SOS51" si="6649">+(SOQ51*$C51)+SOQ51</f>
        <v>0</v>
      </c>
      <c r="SOT51" s="363"/>
      <c r="SOU51" s="369">
        <f t="shared" ref="SOU51" si="6650">+(SOS51*$C51)+SOS51</f>
        <v>0</v>
      </c>
      <c r="SOV51" s="363"/>
      <c r="SOW51" s="369">
        <f t="shared" ref="SOW51" si="6651">+(SOU51*$C51)+SOU51</f>
        <v>0</v>
      </c>
      <c r="SOX51" s="363"/>
      <c r="SOY51" s="369">
        <f t="shared" ref="SOY51" si="6652">+(SOW51*$C51)+SOW51</f>
        <v>0</v>
      </c>
      <c r="SOZ51" s="363"/>
      <c r="SPA51" s="369">
        <f t="shared" ref="SPA51" si="6653">+(SOY51*$C51)+SOY51</f>
        <v>0</v>
      </c>
      <c r="SPB51" s="363"/>
      <c r="SPC51" s="369">
        <f t="shared" ref="SPC51" si="6654">+(SPA51*$C51)+SPA51</f>
        <v>0</v>
      </c>
      <c r="SPD51" s="363"/>
      <c r="SPE51" s="369">
        <f t="shared" ref="SPE51" si="6655">+(SPC51*$C51)+SPC51</f>
        <v>0</v>
      </c>
      <c r="SPF51" s="363"/>
      <c r="SPG51" s="369">
        <f t="shared" ref="SPG51" si="6656">+(SPE51*$C51)+SPE51</f>
        <v>0</v>
      </c>
      <c r="SPH51" s="363"/>
      <c r="SPI51" s="369">
        <f t="shared" ref="SPI51" si="6657">+(SPG51*$C51)+SPG51</f>
        <v>0</v>
      </c>
      <c r="SPJ51" s="363"/>
      <c r="SPK51" s="369">
        <f t="shared" ref="SPK51" si="6658">+(SPI51*$C51)+SPI51</f>
        <v>0</v>
      </c>
      <c r="SPL51" s="363"/>
      <c r="SPM51" s="369">
        <f t="shared" ref="SPM51" si="6659">+(SPK51*$C51)+SPK51</f>
        <v>0</v>
      </c>
      <c r="SPN51" s="363"/>
      <c r="SPO51" s="369">
        <f t="shared" ref="SPO51" si="6660">+(SPM51*$C51)+SPM51</f>
        <v>0</v>
      </c>
      <c r="SPP51" s="363"/>
      <c r="SPQ51" s="369">
        <f t="shared" ref="SPQ51" si="6661">+(SPO51*$C51)+SPO51</f>
        <v>0</v>
      </c>
      <c r="SPR51" s="363"/>
      <c r="SPS51" s="369">
        <f t="shared" ref="SPS51" si="6662">+(SPQ51*$C51)+SPQ51</f>
        <v>0</v>
      </c>
      <c r="SPT51" s="363"/>
      <c r="SPU51" s="369">
        <f t="shared" ref="SPU51" si="6663">+(SPS51*$C51)+SPS51</f>
        <v>0</v>
      </c>
      <c r="SPV51" s="363"/>
      <c r="SPW51" s="369">
        <f t="shared" ref="SPW51" si="6664">+(SPU51*$C51)+SPU51</f>
        <v>0</v>
      </c>
      <c r="SPX51" s="363"/>
      <c r="SPY51" s="369">
        <f t="shared" ref="SPY51" si="6665">+(SPW51*$C51)+SPW51</f>
        <v>0</v>
      </c>
      <c r="SPZ51" s="363"/>
      <c r="SQA51" s="369">
        <f t="shared" ref="SQA51" si="6666">+(SPY51*$C51)+SPY51</f>
        <v>0</v>
      </c>
      <c r="SQB51" s="363"/>
      <c r="SQC51" s="369">
        <f t="shared" ref="SQC51" si="6667">+(SQA51*$C51)+SQA51</f>
        <v>0</v>
      </c>
      <c r="SQD51" s="363"/>
      <c r="SQE51" s="369">
        <f t="shared" ref="SQE51" si="6668">+(SQC51*$C51)+SQC51</f>
        <v>0</v>
      </c>
      <c r="SQF51" s="363"/>
      <c r="SQG51" s="369">
        <f t="shared" ref="SQG51" si="6669">+(SQE51*$C51)+SQE51</f>
        <v>0</v>
      </c>
      <c r="SQH51" s="363"/>
      <c r="SQI51" s="369">
        <f t="shared" ref="SQI51" si="6670">+(SQG51*$C51)+SQG51</f>
        <v>0</v>
      </c>
      <c r="SQJ51" s="363"/>
      <c r="SQK51" s="369">
        <f t="shared" ref="SQK51" si="6671">+(SQI51*$C51)+SQI51</f>
        <v>0</v>
      </c>
      <c r="SQL51" s="363"/>
      <c r="SQM51" s="369">
        <f t="shared" ref="SQM51" si="6672">+(SQK51*$C51)+SQK51</f>
        <v>0</v>
      </c>
      <c r="SQN51" s="363"/>
      <c r="SQO51" s="369">
        <f t="shared" ref="SQO51" si="6673">+(SQM51*$C51)+SQM51</f>
        <v>0</v>
      </c>
      <c r="SQP51" s="363"/>
      <c r="SQQ51" s="369">
        <f t="shared" ref="SQQ51" si="6674">+(SQO51*$C51)+SQO51</f>
        <v>0</v>
      </c>
      <c r="SQR51" s="363"/>
      <c r="SQS51" s="369">
        <f t="shared" ref="SQS51" si="6675">+(SQQ51*$C51)+SQQ51</f>
        <v>0</v>
      </c>
      <c r="SQT51" s="363"/>
      <c r="SQU51" s="369">
        <f t="shared" ref="SQU51" si="6676">+(SQS51*$C51)+SQS51</f>
        <v>0</v>
      </c>
      <c r="SQV51" s="363"/>
      <c r="SQW51" s="369">
        <f t="shared" ref="SQW51" si="6677">+(SQU51*$C51)+SQU51</f>
        <v>0</v>
      </c>
      <c r="SQX51" s="363"/>
      <c r="SQY51" s="369">
        <f t="shared" ref="SQY51" si="6678">+(SQW51*$C51)+SQW51</f>
        <v>0</v>
      </c>
      <c r="SQZ51" s="363"/>
      <c r="SRA51" s="369">
        <f t="shared" ref="SRA51" si="6679">+(SQY51*$C51)+SQY51</f>
        <v>0</v>
      </c>
      <c r="SRB51" s="363"/>
      <c r="SRC51" s="369">
        <f t="shared" ref="SRC51" si="6680">+(SRA51*$C51)+SRA51</f>
        <v>0</v>
      </c>
      <c r="SRD51" s="363"/>
      <c r="SRE51" s="369">
        <f t="shared" ref="SRE51" si="6681">+(SRC51*$C51)+SRC51</f>
        <v>0</v>
      </c>
      <c r="SRF51" s="363"/>
      <c r="SRG51" s="369">
        <f t="shared" ref="SRG51" si="6682">+(SRE51*$C51)+SRE51</f>
        <v>0</v>
      </c>
      <c r="SRH51" s="363"/>
      <c r="SRI51" s="369">
        <f t="shared" ref="SRI51" si="6683">+(SRG51*$C51)+SRG51</f>
        <v>0</v>
      </c>
      <c r="SRJ51" s="363"/>
      <c r="SRK51" s="369">
        <f t="shared" ref="SRK51" si="6684">+(SRI51*$C51)+SRI51</f>
        <v>0</v>
      </c>
      <c r="SRL51" s="363"/>
      <c r="SRM51" s="369">
        <f t="shared" ref="SRM51" si="6685">+(SRK51*$C51)+SRK51</f>
        <v>0</v>
      </c>
      <c r="SRN51" s="363"/>
      <c r="SRO51" s="369">
        <f t="shared" ref="SRO51" si="6686">+(SRM51*$C51)+SRM51</f>
        <v>0</v>
      </c>
      <c r="SRP51" s="363"/>
      <c r="SRQ51" s="369">
        <f t="shared" ref="SRQ51" si="6687">+(SRO51*$C51)+SRO51</f>
        <v>0</v>
      </c>
      <c r="SRR51" s="363"/>
      <c r="SRS51" s="369">
        <f t="shared" ref="SRS51" si="6688">+(SRQ51*$C51)+SRQ51</f>
        <v>0</v>
      </c>
      <c r="SRT51" s="363"/>
      <c r="SRU51" s="369">
        <f t="shared" ref="SRU51" si="6689">+(SRS51*$C51)+SRS51</f>
        <v>0</v>
      </c>
      <c r="SRV51" s="363"/>
      <c r="SRW51" s="369">
        <f t="shared" ref="SRW51" si="6690">+(SRU51*$C51)+SRU51</f>
        <v>0</v>
      </c>
      <c r="SRX51" s="363"/>
      <c r="SRY51" s="369">
        <f t="shared" ref="SRY51" si="6691">+(SRW51*$C51)+SRW51</f>
        <v>0</v>
      </c>
      <c r="SRZ51" s="363"/>
      <c r="SSA51" s="369">
        <f t="shared" ref="SSA51" si="6692">+(SRY51*$C51)+SRY51</f>
        <v>0</v>
      </c>
      <c r="SSB51" s="363"/>
      <c r="SSC51" s="369">
        <f t="shared" ref="SSC51" si="6693">+(SSA51*$C51)+SSA51</f>
        <v>0</v>
      </c>
      <c r="SSD51" s="363"/>
      <c r="SSE51" s="369">
        <f t="shared" ref="SSE51" si="6694">+(SSC51*$C51)+SSC51</f>
        <v>0</v>
      </c>
      <c r="SSF51" s="363"/>
      <c r="SSG51" s="369">
        <f t="shared" ref="SSG51" si="6695">+(SSE51*$C51)+SSE51</f>
        <v>0</v>
      </c>
      <c r="SSH51" s="363"/>
      <c r="SSI51" s="369">
        <f t="shared" ref="SSI51" si="6696">+(SSG51*$C51)+SSG51</f>
        <v>0</v>
      </c>
      <c r="SSJ51" s="363"/>
      <c r="SSK51" s="369">
        <f t="shared" ref="SSK51" si="6697">+(SSI51*$C51)+SSI51</f>
        <v>0</v>
      </c>
      <c r="SSL51" s="363"/>
      <c r="SSM51" s="369">
        <f t="shared" ref="SSM51" si="6698">+(SSK51*$C51)+SSK51</f>
        <v>0</v>
      </c>
      <c r="SSN51" s="363"/>
      <c r="SSO51" s="369">
        <f t="shared" ref="SSO51" si="6699">+(SSM51*$C51)+SSM51</f>
        <v>0</v>
      </c>
      <c r="SSP51" s="363"/>
      <c r="SSQ51" s="369">
        <f t="shared" ref="SSQ51" si="6700">+(SSO51*$C51)+SSO51</f>
        <v>0</v>
      </c>
      <c r="SSR51" s="363"/>
      <c r="SSS51" s="369">
        <f t="shared" ref="SSS51" si="6701">+(SSQ51*$C51)+SSQ51</f>
        <v>0</v>
      </c>
      <c r="SST51" s="363"/>
      <c r="SSU51" s="369">
        <f t="shared" ref="SSU51" si="6702">+(SSS51*$C51)+SSS51</f>
        <v>0</v>
      </c>
      <c r="SSV51" s="363"/>
      <c r="SSW51" s="369">
        <f t="shared" ref="SSW51" si="6703">+(SSU51*$C51)+SSU51</f>
        <v>0</v>
      </c>
      <c r="SSX51" s="363"/>
      <c r="SSY51" s="369">
        <f t="shared" ref="SSY51" si="6704">+(SSW51*$C51)+SSW51</f>
        <v>0</v>
      </c>
      <c r="SSZ51" s="363"/>
      <c r="STA51" s="369">
        <f t="shared" ref="STA51" si="6705">+(SSY51*$C51)+SSY51</f>
        <v>0</v>
      </c>
      <c r="STB51" s="363"/>
      <c r="STC51" s="369">
        <f t="shared" ref="STC51" si="6706">+(STA51*$C51)+STA51</f>
        <v>0</v>
      </c>
      <c r="STD51" s="363"/>
      <c r="STE51" s="369">
        <f t="shared" ref="STE51" si="6707">+(STC51*$C51)+STC51</f>
        <v>0</v>
      </c>
      <c r="STF51" s="363"/>
      <c r="STG51" s="369">
        <f t="shared" ref="STG51" si="6708">+(STE51*$C51)+STE51</f>
        <v>0</v>
      </c>
      <c r="STH51" s="363"/>
      <c r="STI51" s="369">
        <f t="shared" ref="STI51" si="6709">+(STG51*$C51)+STG51</f>
        <v>0</v>
      </c>
      <c r="STJ51" s="363"/>
      <c r="STK51" s="369">
        <f t="shared" ref="STK51" si="6710">+(STI51*$C51)+STI51</f>
        <v>0</v>
      </c>
      <c r="STL51" s="363"/>
      <c r="STM51" s="369">
        <f t="shared" ref="STM51" si="6711">+(STK51*$C51)+STK51</f>
        <v>0</v>
      </c>
      <c r="STN51" s="363"/>
      <c r="STO51" s="369">
        <f t="shared" ref="STO51" si="6712">+(STM51*$C51)+STM51</f>
        <v>0</v>
      </c>
      <c r="STP51" s="363"/>
      <c r="STQ51" s="369">
        <f t="shared" ref="STQ51" si="6713">+(STO51*$C51)+STO51</f>
        <v>0</v>
      </c>
      <c r="STR51" s="363"/>
      <c r="STS51" s="369">
        <f t="shared" ref="STS51" si="6714">+(STQ51*$C51)+STQ51</f>
        <v>0</v>
      </c>
      <c r="STT51" s="363"/>
      <c r="STU51" s="369">
        <f t="shared" ref="STU51" si="6715">+(STS51*$C51)+STS51</f>
        <v>0</v>
      </c>
      <c r="STV51" s="363"/>
      <c r="STW51" s="369">
        <f t="shared" ref="STW51" si="6716">+(STU51*$C51)+STU51</f>
        <v>0</v>
      </c>
      <c r="STX51" s="363"/>
      <c r="STY51" s="369">
        <f t="shared" ref="STY51" si="6717">+(STW51*$C51)+STW51</f>
        <v>0</v>
      </c>
      <c r="STZ51" s="363"/>
      <c r="SUA51" s="369">
        <f t="shared" ref="SUA51" si="6718">+(STY51*$C51)+STY51</f>
        <v>0</v>
      </c>
      <c r="SUB51" s="363"/>
      <c r="SUC51" s="369">
        <f t="shared" ref="SUC51" si="6719">+(SUA51*$C51)+SUA51</f>
        <v>0</v>
      </c>
      <c r="SUD51" s="363"/>
      <c r="SUE51" s="369">
        <f t="shared" ref="SUE51" si="6720">+(SUC51*$C51)+SUC51</f>
        <v>0</v>
      </c>
      <c r="SUF51" s="363"/>
      <c r="SUG51" s="369">
        <f t="shared" ref="SUG51" si="6721">+(SUE51*$C51)+SUE51</f>
        <v>0</v>
      </c>
      <c r="SUH51" s="363"/>
      <c r="SUI51" s="369">
        <f t="shared" ref="SUI51" si="6722">+(SUG51*$C51)+SUG51</f>
        <v>0</v>
      </c>
      <c r="SUJ51" s="363"/>
      <c r="SUK51" s="369">
        <f t="shared" ref="SUK51" si="6723">+(SUI51*$C51)+SUI51</f>
        <v>0</v>
      </c>
      <c r="SUL51" s="363"/>
      <c r="SUM51" s="369">
        <f t="shared" ref="SUM51" si="6724">+(SUK51*$C51)+SUK51</f>
        <v>0</v>
      </c>
      <c r="SUN51" s="363"/>
      <c r="SUO51" s="369">
        <f t="shared" ref="SUO51" si="6725">+(SUM51*$C51)+SUM51</f>
        <v>0</v>
      </c>
      <c r="SUP51" s="363"/>
      <c r="SUQ51" s="369">
        <f t="shared" ref="SUQ51" si="6726">+(SUO51*$C51)+SUO51</f>
        <v>0</v>
      </c>
      <c r="SUR51" s="363"/>
      <c r="SUS51" s="369">
        <f t="shared" ref="SUS51" si="6727">+(SUQ51*$C51)+SUQ51</f>
        <v>0</v>
      </c>
      <c r="SUT51" s="363"/>
      <c r="SUU51" s="369">
        <f t="shared" ref="SUU51" si="6728">+(SUS51*$C51)+SUS51</f>
        <v>0</v>
      </c>
      <c r="SUV51" s="363"/>
      <c r="SUW51" s="369">
        <f t="shared" ref="SUW51" si="6729">+(SUU51*$C51)+SUU51</f>
        <v>0</v>
      </c>
      <c r="SUX51" s="363"/>
      <c r="SUY51" s="369">
        <f t="shared" ref="SUY51" si="6730">+(SUW51*$C51)+SUW51</f>
        <v>0</v>
      </c>
      <c r="SUZ51" s="363"/>
      <c r="SVA51" s="369">
        <f t="shared" ref="SVA51" si="6731">+(SUY51*$C51)+SUY51</f>
        <v>0</v>
      </c>
      <c r="SVB51" s="363"/>
      <c r="SVC51" s="369">
        <f t="shared" ref="SVC51" si="6732">+(SVA51*$C51)+SVA51</f>
        <v>0</v>
      </c>
      <c r="SVD51" s="363"/>
      <c r="SVE51" s="369">
        <f t="shared" ref="SVE51" si="6733">+(SVC51*$C51)+SVC51</f>
        <v>0</v>
      </c>
      <c r="SVF51" s="363"/>
      <c r="SVG51" s="369">
        <f t="shared" ref="SVG51" si="6734">+(SVE51*$C51)+SVE51</f>
        <v>0</v>
      </c>
      <c r="SVH51" s="363"/>
      <c r="SVI51" s="369">
        <f t="shared" ref="SVI51" si="6735">+(SVG51*$C51)+SVG51</f>
        <v>0</v>
      </c>
      <c r="SVJ51" s="363"/>
      <c r="SVK51" s="369">
        <f t="shared" ref="SVK51" si="6736">+(SVI51*$C51)+SVI51</f>
        <v>0</v>
      </c>
      <c r="SVL51" s="363"/>
      <c r="SVM51" s="369">
        <f t="shared" ref="SVM51" si="6737">+(SVK51*$C51)+SVK51</f>
        <v>0</v>
      </c>
      <c r="SVN51" s="363"/>
      <c r="SVO51" s="369">
        <f t="shared" ref="SVO51" si="6738">+(SVM51*$C51)+SVM51</f>
        <v>0</v>
      </c>
      <c r="SVP51" s="363"/>
      <c r="SVQ51" s="369">
        <f t="shared" ref="SVQ51" si="6739">+(SVO51*$C51)+SVO51</f>
        <v>0</v>
      </c>
      <c r="SVR51" s="363"/>
      <c r="SVS51" s="369">
        <f t="shared" ref="SVS51" si="6740">+(SVQ51*$C51)+SVQ51</f>
        <v>0</v>
      </c>
      <c r="SVT51" s="363"/>
      <c r="SVU51" s="369">
        <f t="shared" ref="SVU51" si="6741">+(SVS51*$C51)+SVS51</f>
        <v>0</v>
      </c>
      <c r="SVV51" s="363"/>
      <c r="SVW51" s="369">
        <f t="shared" ref="SVW51" si="6742">+(SVU51*$C51)+SVU51</f>
        <v>0</v>
      </c>
      <c r="SVX51" s="363"/>
      <c r="SVY51" s="369">
        <f t="shared" ref="SVY51" si="6743">+(SVW51*$C51)+SVW51</f>
        <v>0</v>
      </c>
      <c r="SVZ51" s="363"/>
      <c r="SWA51" s="369">
        <f t="shared" ref="SWA51" si="6744">+(SVY51*$C51)+SVY51</f>
        <v>0</v>
      </c>
      <c r="SWB51" s="363"/>
      <c r="SWC51" s="369">
        <f t="shared" ref="SWC51" si="6745">+(SWA51*$C51)+SWA51</f>
        <v>0</v>
      </c>
      <c r="SWD51" s="363"/>
      <c r="SWE51" s="369">
        <f t="shared" ref="SWE51" si="6746">+(SWC51*$C51)+SWC51</f>
        <v>0</v>
      </c>
      <c r="SWF51" s="363"/>
      <c r="SWG51" s="369">
        <f t="shared" ref="SWG51" si="6747">+(SWE51*$C51)+SWE51</f>
        <v>0</v>
      </c>
      <c r="SWH51" s="363"/>
      <c r="SWI51" s="369">
        <f t="shared" ref="SWI51" si="6748">+(SWG51*$C51)+SWG51</f>
        <v>0</v>
      </c>
      <c r="SWJ51" s="363"/>
      <c r="SWK51" s="369">
        <f t="shared" ref="SWK51" si="6749">+(SWI51*$C51)+SWI51</f>
        <v>0</v>
      </c>
      <c r="SWL51" s="363"/>
      <c r="SWM51" s="369">
        <f t="shared" ref="SWM51" si="6750">+(SWK51*$C51)+SWK51</f>
        <v>0</v>
      </c>
      <c r="SWN51" s="363"/>
      <c r="SWO51" s="369">
        <f t="shared" ref="SWO51" si="6751">+(SWM51*$C51)+SWM51</f>
        <v>0</v>
      </c>
      <c r="SWP51" s="363"/>
      <c r="SWQ51" s="369">
        <f t="shared" ref="SWQ51" si="6752">+(SWO51*$C51)+SWO51</f>
        <v>0</v>
      </c>
      <c r="SWR51" s="363"/>
      <c r="SWS51" s="369">
        <f t="shared" ref="SWS51" si="6753">+(SWQ51*$C51)+SWQ51</f>
        <v>0</v>
      </c>
      <c r="SWT51" s="363"/>
      <c r="SWU51" s="369">
        <f t="shared" ref="SWU51" si="6754">+(SWS51*$C51)+SWS51</f>
        <v>0</v>
      </c>
      <c r="SWV51" s="363"/>
      <c r="SWW51" s="369">
        <f t="shared" ref="SWW51" si="6755">+(SWU51*$C51)+SWU51</f>
        <v>0</v>
      </c>
      <c r="SWX51" s="363"/>
      <c r="SWY51" s="369">
        <f t="shared" ref="SWY51" si="6756">+(SWW51*$C51)+SWW51</f>
        <v>0</v>
      </c>
      <c r="SWZ51" s="363"/>
      <c r="SXA51" s="369">
        <f t="shared" ref="SXA51" si="6757">+(SWY51*$C51)+SWY51</f>
        <v>0</v>
      </c>
      <c r="SXB51" s="363"/>
      <c r="SXC51" s="369">
        <f t="shared" ref="SXC51" si="6758">+(SXA51*$C51)+SXA51</f>
        <v>0</v>
      </c>
      <c r="SXD51" s="363"/>
      <c r="SXE51" s="369">
        <f t="shared" ref="SXE51" si="6759">+(SXC51*$C51)+SXC51</f>
        <v>0</v>
      </c>
      <c r="SXF51" s="363"/>
      <c r="SXG51" s="369">
        <f t="shared" ref="SXG51" si="6760">+(SXE51*$C51)+SXE51</f>
        <v>0</v>
      </c>
      <c r="SXH51" s="363"/>
      <c r="SXI51" s="369">
        <f t="shared" ref="SXI51" si="6761">+(SXG51*$C51)+SXG51</f>
        <v>0</v>
      </c>
      <c r="SXJ51" s="363"/>
      <c r="SXK51" s="369">
        <f t="shared" ref="SXK51" si="6762">+(SXI51*$C51)+SXI51</f>
        <v>0</v>
      </c>
      <c r="SXL51" s="363"/>
      <c r="SXM51" s="369">
        <f t="shared" ref="SXM51" si="6763">+(SXK51*$C51)+SXK51</f>
        <v>0</v>
      </c>
      <c r="SXN51" s="363"/>
      <c r="SXO51" s="369">
        <f t="shared" ref="SXO51" si="6764">+(SXM51*$C51)+SXM51</f>
        <v>0</v>
      </c>
      <c r="SXP51" s="363"/>
      <c r="SXQ51" s="369">
        <f t="shared" ref="SXQ51" si="6765">+(SXO51*$C51)+SXO51</f>
        <v>0</v>
      </c>
      <c r="SXR51" s="363"/>
      <c r="SXS51" s="369">
        <f t="shared" ref="SXS51" si="6766">+(SXQ51*$C51)+SXQ51</f>
        <v>0</v>
      </c>
      <c r="SXT51" s="363"/>
      <c r="SXU51" s="369">
        <f t="shared" ref="SXU51" si="6767">+(SXS51*$C51)+SXS51</f>
        <v>0</v>
      </c>
      <c r="SXV51" s="363"/>
      <c r="SXW51" s="369">
        <f t="shared" ref="SXW51" si="6768">+(SXU51*$C51)+SXU51</f>
        <v>0</v>
      </c>
      <c r="SXX51" s="363"/>
      <c r="SXY51" s="369">
        <f t="shared" ref="SXY51" si="6769">+(SXW51*$C51)+SXW51</f>
        <v>0</v>
      </c>
      <c r="SXZ51" s="363"/>
      <c r="SYA51" s="369">
        <f t="shared" ref="SYA51" si="6770">+(SXY51*$C51)+SXY51</f>
        <v>0</v>
      </c>
      <c r="SYB51" s="363"/>
      <c r="SYC51" s="369">
        <f t="shared" ref="SYC51" si="6771">+(SYA51*$C51)+SYA51</f>
        <v>0</v>
      </c>
      <c r="SYD51" s="363"/>
      <c r="SYE51" s="369">
        <f t="shared" ref="SYE51" si="6772">+(SYC51*$C51)+SYC51</f>
        <v>0</v>
      </c>
      <c r="SYF51" s="363"/>
      <c r="SYG51" s="369">
        <f t="shared" ref="SYG51" si="6773">+(SYE51*$C51)+SYE51</f>
        <v>0</v>
      </c>
      <c r="SYH51" s="363"/>
      <c r="SYI51" s="369">
        <f t="shared" ref="SYI51" si="6774">+(SYG51*$C51)+SYG51</f>
        <v>0</v>
      </c>
      <c r="SYJ51" s="363"/>
      <c r="SYK51" s="369">
        <f t="shared" ref="SYK51" si="6775">+(SYI51*$C51)+SYI51</f>
        <v>0</v>
      </c>
      <c r="SYL51" s="363"/>
      <c r="SYM51" s="369">
        <f t="shared" ref="SYM51" si="6776">+(SYK51*$C51)+SYK51</f>
        <v>0</v>
      </c>
      <c r="SYN51" s="363"/>
      <c r="SYO51" s="369">
        <f t="shared" ref="SYO51" si="6777">+(SYM51*$C51)+SYM51</f>
        <v>0</v>
      </c>
      <c r="SYP51" s="363"/>
      <c r="SYQ51" s="369">
        <f t="shared" ref="SYQ51" si="6778">+(SYO51*$C51)+SYO51</f>
        <v>0</v>
      </c>
      <c r="SYR51" s="363"/>
      <c r="SYS51" s="369">
        <f t="shared" ref="SYS51" si="6779">+(SYQ51*$C51)+SYQ51</f>
        <v>0</v>
      </c>
      <c r="SYT51" s="363"/>
      <c r="SYU51" s="369">
        <f t="shared" ref="SYU51" si="6780">+(SYS51*$C51)+SYS51</f>
        <v>0</v>
      </c>
      <c r="SYV51" s="363"/>
      <c r="SYW51" s="369">
        <f t="shared" ref="SYW51" si="6781">+(SYU51*$C51)+SYU51</f>
        <v>0</v>
      </c>
      <c r="SYX51" s="363"/>
      <c r="SYY51" s="369">
        <f t="shared" ref="SYY51" si="6782">+(SYW51*$C51)+SYW51</f>
        <v>0</v>
      </c>
      <c r="SYZ51" s="363"/>
      <c r="SZA51" s="369">
        <f t="shared" ref="SZA51" si="6783">+(SYY51*$C51)+SYY51</f>
        <v>0</v>
      </c>
      <c r="SZB51" s="363"/>
      <c r="SZC51" s="369">
        <f t="shared" ref="SZC51" si="6784">+(SZA51*$C51)+SZA51</f>
        <v>0</v>
      </c>
      <c r="SZD51" s="363"/>
      <c r="SZE51" s="369">
        <f t="shared" ref="SZE51" si="6785">+(SZC51*$C51)+SZC51</f>
        <v>0</v>
      </c>
      <c r="SZF51" s="363"/>
      <c r="SZG51" s="369">
        <f t="shared" ref="SZG51" si="6786">+(SZE51*$C51)+SZE51</f>
        <v>0</v>
      </c>
      <c r="SZH51" s="363"/>
      <c r="SZI51" s="369">
        <f t="shared" ref="SZI51" si="6787">+(SZG51*$C51)+SZG51</f>
        <v>0</v>
      </c>
      <c r="SZJ51" s="363"/>
      <c r="SZK51" s="369">
        <f t="shared" ref="SZK51" si="6788">+(SZI51*$C51)+SZI51</f>
        <v>0</v>
      </c>
      <c r="SZL51" s="363"/>
      <c r="SZM51" s="369">
        <f t="shared" ref="SZM51" si="6789">+(SZK51*$C51)+SZK51</f>
        <v>0</v>
      </c>
      <c r="SZN51" s="363"/>
      <c r="SZO51" s="369">
        <f t="shared" ref="SZO51" si="6790">+(SZM51*$C51)+SZM51</f>
        <v>0</v>
      </c>
      <c r="SZP51" s="363"/>
      <c r="SZQ51" s="369">
        <f t="shared" ref="SZQ51" si="6791">+(SZO51*$C51)+SZO51</f>
        <v>0</v>
      </c>
      <c r="SZR51" s="363"/>
      <c r="SZS51" s="369">
        <f t="shared" ref="SZS51" si="6792">+(SZQ51*$C51)+SZQ51</f>
        <v>0</v>
      </c>
      <c r="SZT51" s="363"/>
      <c r="SZU51" s="369">
        <f t="shared" ref="SZU51" si="6793">+(SZS51*$C51)+SZS51</f>
        <v>0</v>
      </c>
      <c r="SZV51" s="363"/>
      <c r="SZW51" s="369">
        <f t="shared" ref="SZW51" si="6794">+(SZU51*$C51)+SZU51</f>
        <v>0</v>
      </c>
      <c r="SZX51" s="363"/>
      <c r="SZY51" s="369">
        <f t="shared" ref="SZY51" si="6795">+(SZW51*$C51)+SZW51</f>
        <v>0</v>
      </c>
      <c r="SZZ51" s="363"/>
      <c r="TAA51" s="369">
        <f t="shared" ref="TAA51" si="6796">+(SZY51*$C51)+SZY51</f>
        <v>0</v>
      </c>
      <c r="TAB51" s="363"/>
      <c r="TAC51" s="369">
        <f t="shared" ref="TAC51" si="6797">+(TAA51*$C51)+TAA51</f>
        <v>0</v>
      </c>
      <c r="TAD51" s="363"/>
      <c r="TAE51" s="369">
        <f t="shared" ref="TAE51" si="6798">+(TAC51*$C51)+TAC51</f>
        <v>0</v>
      </c>
      <c r="TAF51" s="363"/>
      <c r="TAG51" s="369">
        <f t="shared" ref="TAG51" si="6799">+(TAE51*$C51)+TAE51</f>
        <v>0</v>
      </c>
      <c r="TAH51" s="363"/>
      <c r="TAI51" s="369">
        <f t="shared" ref="TAI51" si="6800">+(TAG51*$C51)+TAG51</f>
        <v>0</v>
      </c>
      <c r="TAJ51" s="363"/>
      <c r="TAK51" s="369">
        <f t="shared" ref="TAK51" si="6801">+(TAI51*$C51)+TAI51</f>
        <v>0</v>
      </c>
      <c r="TAL51" s="363"/>
      <c r="TAM51" s="369">
        <f t="shared" ref="TAM51" si="6802">+(TAK51*$C51)+TAK51</f>
        <v>0</v>
      </c>
      <c r="TAN51" s="363"/>
      <c r="TAO51" s="369">
        <f t="shared" ref="TAO51" si="6803">+(TAM51*$C51)+TAM51</f>
        <v>0</v>
      </c>
      <c r="TAP51" s="363"/>
      <c r="TAQ51" s="369">
        <f t="shared" ref="TAQ51" si="6804">+(TAO51*$C51)+TAO51</f>
        <v>0</v>
      </c>
      <c r="TAR51" s="363"/>
      <c r="TAS51" s="369">
        <f t="shared" ref="TAS51" si="6805">+(TAQ51*$C51)+TAQ51</f>
        <v>0</v>
      </c>
      <c r="TAT51" s="363"/>
      <c r="TAU51" s="369">
        <f t="shared" ref="TAU51" si="6806">+(TAS51*$C51)+TAS51</f>
        <v>0</v>
      </c>
      <c r="TAV51" s="363"/>
      <c r="TAW51" s="369">
        <f t="shared" ref="TAW51" si="6807">+(TAU51*$C51)+TAU51</f>
        <v>0</v>
      </c>
      <c r="TAX51" s="363"/>
      <c r="TAY51" s="369">
        <f t="shared" ref="TAY51" si="6808">+(TAW51*$C51)+TAW51</f>
        <v>0</v>
      </c>
      <c r="TAZ51" s="363"/>
      <c r="TBA51" s="369">
        <f t="shared" ref="TBA51" si="6809">+(TAY51*$C51)+TAY51</f>
        <v>0</v>
      </c>
      <c r="TBB51" s="363"/>
      <c r="TBC51" s="369">
        <f t="shared" ref="TBC51" si="6810">+(TBA51*$C51)+TBA51</f>
        <v>0</v>
      </c>
      <c r="TBD51" s="363"/>
      <c r="TBE51" s="369">
        <f t="shared" ref="TBE51" si="6811">+(TBC51*$C51)+TBC51</f>
        <v>0</v>
      </c>
      <c r="TBF51" s="363"/>
      <c r="TBG51" s="369">
        <f t="shared" ref="TBG51" si="6812">+(TBE51*$C51)+TBE51</f>
        <v>0</v>
      </c>
      <c r="TBH51" s="363"/>
      <c r="TBI51" s="369">
        <f t="shared" ref="TBI51" si="6813">+(TBG51*$C51)+TBG51</f>
        <v>0</v>
      </c>
      <c r="TBJ51" s="363"/>
      <c r="TBK51" s="369">
        <f t="shared" ref="TBK51" si="6814">+(TBI51*$C51)+TBI51</f>
        <v>0</v>
      </c>
      <c r="TBL51" s="363"/>
      <c r="TBM51" s="369">
        <f t="shared" ref="TBM51" si="6815">+(TBK51*$C51)+TBK51</f>
        <v>0</v>
      </c>
      <c r="TBN51" s="363"/>
      <c r="TBO51" s="369">
        <f t="shared" ref="TBO51" si="6816">+(TBM51*$C51)+TBM51</f>
        <v>0</v>
      </c>
      <c r="TBP51" s="363"/>
      <c r="TBQ51" s="369">
        <f t="shared" ref="TBQ51" si="6817">+(TBO51*$C51)+TBO51</f>
        <v>0</v>
      </c>
      <c r="TBR51" s="363"/>
      <c r="TBS51" s="369">
        <f t="shared" ref="TBS51" si="6818">+(TBQ51*$C51)+TBQ51</f>
        <v>0</v>
      </c>
      <c r="TBT51" s="363"/>
      <c r="TBU51" s="369">
        <f t="shared" ref="TBU51" si="6819">+(TBS51*$C51)+TBS51</f>
        <v>0</v>
      </c>
      <c r="TBV51" s="363"/>
      <c r="TBW51" s="369">
        <f t="shared" ref="TBW51" si="6820">+(TBU51*$C51)+TBU51</f>
        <v>0</v>
      </c>
      <c r="TBX51" s="363"/>
      <c r="TBY51" s="369">
        <f t="shared" ref="TBY51" si="6821">+(TBW51*$C51)+TBW51</f>
        <v>0</v>
      </c>
      <c r="TBZ51" s="363"/>
      <c r="TCA51" s="369">
        <f t="shared" ref="TCA51" si="6822">+(TBY51*$C51)+TBY51</f>
        <v>0</v>
      </c>
      <c r="TCB51" s="363"/>
      <c r="TCC51" s="369">
        <f t="shared" ref="TCC51" si="6823">+(TCA51*$C51)+TCA51</f>
        <v>0</v>
      </c>
      <c r="TCD51" s="363"/>
      <c r="TCE51" s="369">
        <f t="shared" ref="TCE51" si="6824">+(TCC51*$C51)+TCC51</f>
        <v>0</v>
      </c>
      <c r="TCF51" s="363"/>
      <c r="TCG51" s="369">
        <f t="shared" ref="TCG51" si="6825">+(TCE51*$C51)+TCE51</f>
        <v>0</v>
      </c>
      <c r="TCH51" s="363"/>
      <c r="TCI51" s="369">
        <f t="shared" ref="TCI51" si="6826">+(TCG51*$C51)+TCG51</f>
        <v>0</v>
      </c>
      <c r="TCJ51" s="363"/>
      <c r="TCK51" s="369">
        <f t="shared" ref="TCK51" si="6827">+(TCI51*$C51)+TCI51</f>
        <v>0</v>
      </c>
      <c r="TCL51" s="363"/>
      <c r="TCM51" s="369">
        <f t="shared" ref="TCM51" si="6828">+(TCK51*$C51)+TCK51</f>
        <v>0</v>
      </c>
      <c r="TCN51" s="363"/>
      <c r="TCO51" s="369">
        <f t="shared" ref="TCO51" si="6829">+(TCM51*$C51)+TCM51</f>
        <v>0</v>
      </c>
      <c r="TCP51" s="363"/>
      <c r="TCQ51" s="369">
        <f t="shared" ref="TCQ51" si="6830">+(TCO51*$C51)+TCO51</f>
        <v>0</v>
      </c>
      <c r="TCR51" s="363"/>
      <c r="TCS51" s="369">
        <f t="shared" ref="TCS51" si="6831">+(TCQ51*$C51)+TCQ51</f>
        <v>0</v>
      </c>
      <c r="TCT51" s="363"/>
      <c r="TCU51" s="369">
        <f t="shared" ref="TCU51" si="6832">+(TCS51*$C51)+TCS51</f>
        <v>0</v>
      </c>
      <c r="TCV51" s="363"/>
      <c r="TCW51" s="369">
        <f t="shared" ref="TCW51" si="6833">+(TCU51*$C51)+TCU51</f>
        <v>0</v>
      </c>
      <c r="TCX51" s="363"/>
      <c r="TCY51" s="369">
        <f t="shared" ref="TCY51" si="6834">+(TCW51*$C51)+TCW51</f>
        <v>0</v>
      </c>
      <c r="TCZ51" s="363"/>
      <c r="TDA51" s="369">
        <f t="shared" ref="TDA51" si="6835">+(TCY51*$C51)+TCY51</f>
        <v>0</v>
      </c>
      <c r="TDB51" s="363"/>
      <c r="TDC51" s="369">
        <f t="shared" ref="TDC51" si="6836">+(TDA51*$C51)+TDA51</f>
        <v>0</v>
      </c>
      <c r="TDD51" s="363"/>
      <c r="TDE51" s="369">
        <f t="shared" ref="TDE51" si="6837">+(TDC51*$C51)+TDC51</f>
        <v>0</v>
      </c>
      <c r="TDF51" s="363"/>
      <c r="TDG51" s="369">
        <f t="shared" ref="TDG51" si="6838">+(TDE51*$C51)+TDE51</f>
        <v>0</v>
      </c>
      <c r="TDH51" s="363"/>
      <c r="TDI51" s="369">
        <f t="shared" ref="TDI51" si="6839">+(TDG51*$C51)+TDG51</f>
        <v>0</v>
      </c>
      <c r="TDJ51" s="363"/>
      <c r="TDK51" s="369">
        <f t="shared" ref="TDK51" si="6840">+(TDI51*$C51)+TDI51</f>
        <v>0</v>
      </c>
      <c r="TDL51" s="363"/>
      <c r="TDM51" s="369">
        <f t="shared" ref="TDM51" si="6841">+(TDK51*$C51)+TDK51</f>
        <v>0</v>
      </c>
      <c r="TDN51" s="363"/>
      <c r="TDO51" s="369">
        <f t="shared" ref="TDO51" si="6842">+(TDM51*$C51)+TDM51</f>
        <v>0</v>
      </c>
      <c r="TDP51" s="363"/>
      <c r="TDQ51" s="369">
        <f t="shared" ref="TDQ51" si="6843">+(TDO51*$C51)+TDO51</f>
        <v>0</v>
      </c>
      <c r="TDR51" s="363"/>
      <c r="TDS51" s="369">
        <f t="shared" ref="TDS51" si="6844">+(TDQ51*$C51)+TDQ51</f>
        <v>0</v>
      </c>
      <c r="TDT51" s="363"/>
      <c r="TDU51" s="369">
        <f t="shared" ref="TDU51" si="6845">+(TDS51*$C51)+TDS51</f>
        <v>0</v>
      </c>
      <c r="TDV51" s="363"/>
      <c r="TDW51" s="369">
        <f t="shared" ref="TDW51" si="6846">+(TDU51*$C51)+TDU51</f>
        <v>0</v>
      </c>
      <c r="TDX51" s="363"/>
      <c r="TDY51" s="369">
        <f t="shared" ref="TDY51" si="6847">+(TDW51*$C51)+TDW51</f>
        <v>0</v>
      </c>
      <c r="TDZ51" s="363"/>
      <c r="TEA51" s="369">
        <f t="shared" ref="TEA51" si="6848">+(TDY51*$C51)+TDY51</f>
        <v>0</v>
      </c>
      <c r="TEB51" s="363"/>
      <c r="TEC51" s="369">
        <f t="shared" ref="TEC51" si="6849">+(TEA51*$C51)+TEA51</f>
        <v>0</v>
      </c>
      <c r="TED51" s="363"/>
      <c r="TEE51" s="369">
        <f t="shared" ref="TEE51" si="6850">+(TEC51*$C51)+TEC51</f>
        <v>0</v>
      </c>
      <c r="TEF51" s="363"/>
      <c r="TEG51" s="369">
        <f t="shared" ref="TEG51" si="6851">+(TEE51*$C51)+TEE51</f>
        <v>0</v>
      </c>
      <c r="TEH51" s="363"/>
      <c r="TEI51" s="369">
        <f t="shared" ref="TEI51" si="6852">+(TEG51*$C51)+TEG51</f>
        <v>0</v>
      </c>
      <c r="TEJ51" s="363"/>
      <c r="TEK51" s="369">
        <f t="shared" ref="TEK51" si="6853">+(TEI51*$C51)+TEI51</f>
        <v>0</v>
      </c>
      <c r="TEL51" s="363"/>
      <c r="TEM51" s="369">
        <f t="shared" ref="TEM51" si="6854">+(TEK51*$C51)+TEK51</f>
        <v>0</v>
      </c>
      <c r="TEN51" s="363"/>
      <c r="TEO51" s="369">
        <f t="shared" ref="TEO51" si="6855">+(TEM51*$C51)+TEM51</f>
        <v>0</v>
      </c>
      <c r="TEP51" s="363"/>
      <c r="TEQ51" s="369">
        <f t="shared" ref="TEQ51" si="6856">+(TEO51*$C51)+TEO51</f>
        <v>0</v>
      </c>
      <c r="TER51" s="363"/>
      <c r="TES51" s="369">
        <f t="shared" ref="TES51" si="6857">+(TEQ51*$C51)+TEQ51</f>
        <v>0</v>
      </c>
      <c r="TET51" s="363"/>
      <c r="TEU51" s="369">
        <f t="shared" ref="TEU51" si="6858">+(TES51*$C51)+TES51</f>
        <v>0</v>
      </c>
      <c r="TEV51" s="363"/>
      <c r="TEW51" s="369">
        <f t="shared" ref="TEW51" si="6859">+(TEU51*$C51)+TEU51</f>
        <v>0</v>
      </c>
      <c r="TEX51" s="363"/>
      <c r="TEY51" s="369">
        <f t="shared" ref="TEY51" si="6860">+(TEW51*$C51)+TEW51</f>
        <v>0</v>
      </c>
      <c r="TEZ51" s="363"/>
      <c r="TFA51" s="369">
        <f t="shared" ref="TFA51" si="6861">+(TEY51*$C51)+TEY51</f>
        <v>0</v>
      </c>
      <c r="TFB51" s="363"/>
      <c r="TFC51" s="369">
        <f t="shared" ref="TFC51" si="6862">+(TFA51*$C51)+TFA51</f>
        <v>0</v>
      </c>
      <c r="TFD51" s="363"/>
      <c r="TFE51" s="369">
        <f t="shared" ref="TFE51" si="6863">+(TFC51*$C51)+TFC51</f>
        <v>0</v>
      </c>
      <c r="TFF51" s="363"/>
      <c r="TFG51" s="369">
        <f t="shared" ref="TFG51" si="6864">+(TFE51*$C51)+TFE51</f>
        <v>0</v>
      </c>
      <c r="TFH51" s="363"/>
      <c r="TFI51" s="369">
        <f t="shared" ref="TFI51" si="6865">+(TFG51*$C51)+TFG51</f>
        <v>0</v>
      </c>
      <c r="TFJ51" s="363"/>
      <c r="TFK51" s="369">
        <f t="shared" ref="TFK51" si="6866">+(TFI51*$C51)+TFI51</f>
        <v>0</v>
      </c>
      <c r="TFL51" s="363"/>
      <c r="TFM51" s="369">
        <f t="shared" ref="TFM51" si="6867">+(TFK51*$C51)+TFK51</f>
        <v>0</v>
      </c>
      <c r="TFN51" s="363"/>
      <c r="TFO51" s="369">
        <f t="shared" ref="TFO51" si="6868">+(TFM51*$C51)+TFM51</f>
        <v>0</v>
      </c>
      <c r="TFP51" s="363"/>
      <c r="TFQ51" s="369">
        <f t="shared" ref="TFQ51" si="6869">+(TFO51*$C51)+TFO51</f>
        <v>0</v>
      </c>
      <c r="TFR51" s="363"/>
      <c r="TFS51" s="369">
        <f t="shared" ref="TFS51" si="6870">+(TFQ51*$C51)+TFQ51</f>
        <v>0</v>
      </c>
      <c r="TFT51" s="363"/>
      <c r="TFU51" s="369">
        <f t="shared" ref="TFU51" si="6871">+(TFS51*$C51)+TFS51</f>
        <v>0</v>
      </c>
      <c r="TFV51" s="363"/>
      <c r="TFW51" s="369">
        <f t="shared" ref="TFW51" si="6872">+(TFU51*$C51)+TFU51</f>
        <v>0</v>
      </c>
      <c r="TFX51" s="363"/>
      <c r="TFY51" s="369">
        <f t="shared" ref="TFY51" si="6873">+(TFW51*$C51)+TFW51</f>
        <v>0</v>
      </c>
      <c r="TFZ51" s="363"/>
      <c r="TGA51" s="369">
        <f t="shared" ref="TGA51" si="6874">+(TFY51*$C51)+TFY51</f>
        <v>0</v>
      </c>
      <c r="TGB51" s="363"/>
      <c r="TGC51" s="369">
        <f t="shared" ref="TGC51" si="6875">+(TGA51*$C51)+TGA51</f>
        <v>0</v>
      </c>
      <c r="TGD51" s="363"/>
      <c r="TGE51" s="369">
        <f t="shared" ref="TGE51" si="6876">+(TGC51*$C51)+TGC51</f>
        <v>0</v>
      </c>
      <c r="TGF51" s="363"/>
      <c r="TGG51" s="369">
        <f t="shared" ref="TGG51" si="6877">+(TGE51*$C51)+TGE51</f>
        <v>0</v>
      </c>
      <c r="TGH51" s="363"/>
      <c r="TGI51" s="369">
        <f t="shared" ref="TGI51" si="6878">+(TGG51*$C51)+TGG51</f>
        <v>0</v>
      </c>
      <c r="TGJ51" s="363"/>
      <c r="TGK51" s="369">
        <f t="shared" ref="TGK51" si="6879">+(TGI51*$C51)+TGI51</f>
        <v>0</v>
      </c>
      <c r="TGL51" s="363"/>
      <c r="TGM51" s="369">
        <f t="shared" ref="TGM51" si="6880">+(TGK51*$C51)+TGK51</f>
        <v>0</v>
      </c>
      <c r="TGN51" s="363"/>
      <c r="TGO51" s="369">
        <f t="shared" ref="TGO51" si="6881">+(TGM51*$C51)+TGM51</f>
        <v>0</v>
      </c>
      <c r="TGP51" s="363"/>
      <c r="TGQ51" s="369">
        <f t="shared" ref="TGQ51" si="6882">+(TGO51*$C51)+TGO51</f>
        <v>0</v>
      </c>
      <c r="TGR51" s="363"/>
      <c r="TGS51" s="369">
        <f t="shared" ref="TGS51" si="6883">+(TGQ51*$C51)+TGQ51</f>
        <v>0</v>
      </c>
      <c r="TGT51" s="363"/>
      <c r="TGU51" s="369">
        <f t="shared" ref="TGU51" si="6884">+(TGS51*$C51)+TGS51</f>
        <v>0</v>
      </c>
      <c r="TGV51" s="363"/>
      <c r="TGW51" s="369">
        <f t="shared" ref="TGW51" si="6885">+(TGU51*$C51)+TGU51</f>
        <v>0</v>
      </c>
      <c r="TGX51" s="363"/>
      <c r="TGY51" s="369">
        <f t="shared" ref="TGY51" si="6886">+(TGW51*$C51)+TGW51</f>
        <v>0</v>
      </c>
      <c r="TGZ51" s="363"/>
      <c r="THA51" s="369">
        <f t="shared" ref="THA51" si="6887">+(TGY51*$C51)+TGY51</f>
        <v>0</v>
      </c>
      <c r="THB51" s="363"/>
      <c r="THC51" s="369">
        <f t="shared" ref="THC51" si="6888">+(THA51*$C51)+THA51</f>
        <v>0</v>
      </c>
      <c r="THD51" s="363"/>
      <c r="THE51" s="369">
        <f t="shared" ref="THE51" si="6889">+(THC51*$C51)+THC51</f>
        <v>0</v>
      </c>
      <c r="THF51" s="363"/>
      <c r="THG51" s="369">
        <f t="shared" ref="THG51" si="6890">+(THE51*$C51)+THE51</f>
        <v>0</v>
      </c>
      <c r="THH51" s="363"/>
      <c r="THI51" s="369">
        <f t="shared" ref="THI51" si="6891">+(THG51*$C51)+THG51</f>
        <v>0</v>
      </c>
      <c r="THJ51" s="363"/>
      <c r="THK51" s="369">
        <f t="shared" ref="THK51" si="6892">+(THI51*$C51)+THI51</f>
        <v>0</v>
      </c>
      <c r="THL51" s="363"/>
      <c r="THM51" s="369">
        <f t="shared" ref="THM51" si="6893">+(THK51*$C51)+THK51</f>
        <v>0</v>
      </c>
      <c r="THN51" s="363"/>
      <c r="THO51" s="369">
        <f t="shared" ref="THO51" si="6894">+(THM51*$C51)+THM51</f>
        <v>0</v>
      </c>
      <c r="THP51" s="363"/>
      <c r="THQ51" s="369">
        <f t="shared" ref="THQ51" si="6895">+(THO51*$C51)+THO51</f>
        <v>0</v>
      </c>
      <c r="THR51" s="363"/>
      <c r="THS51" s="369">
        <f t="shared" ref="THS51" si="6896">+(THQ51*$C51)+THQ51</f>
        <v>0</v>
      </c>
      <c r="THT51" s="363"/>
      <c r="THU51" s="369">
        <f t="shared" ref="THU51" si="6897">+(THS51*$C51)+THS51</f>
        <v>0</v>
      </c>
      <c r="THV51" s="363"/>
      <c r="THW51" s="369">
        <f t="shared" ref="THW51" si="6898">+(THU51*$C51)+THU51</f>
        <v>0</v>
      </c>
      <c r="THX51" s="363"/>
      <c r="THY51" s="369">
        <f t="shared" ref="THY51" si="6899">+(THW51*$C51)+THW51</f>
        <v>0</v>
      </c>
      <c r="THZ51" s="363"/>
      <c r="TIA51" s="369">
        <f t="shared" ref="TIA51" si="6900">+(THY51*$C51)+THY51</f>
        <v>0</v>
      </c>
      <c r="TIB51" s="363"/>
      <c r="TIC51" s="369">
        <f t="shared" ref="TIC51" si="6901">+(TIA51*$C51)+TIA51</f>
        <v>0</v>
      </c>
      <c r="TID51" s="363"/>
      <c r="TIE51" s="369">
        <f t="shared" ref="TIE51" si="6902">+(TIC51*$C51)+TIC51</f>
        <v>0</v>
      </c>
      <c r="TIF51" s="363"/>
      <c r="TIG51" s="369">
        <f t="shared" ref="TIG51" si="6903">+(TIE51*$C51)+TIE51</f>
        <v>0</v>
      </c>
      <c r="TIH51" s="363"/>
      <c r="TII51" s="369">
        <f t="shared" ref="TII51" si="6904">+(TIG51*$C51)+TIG51</f>
        <v>0</v>
      </c>
      <c r="TIJ51" s="363"/>
      <c r="TIK51" s="369">
        <f t="shared" ref="TIK51" si="6905">+(TII51*$C51)+TII51</f>
        <v>0</v>
      </c>
      <c r="TIL51" s="363"/>
      <c r="TIM51" s="369">
        <f t="shared" ref="TIM51" si="6906">+(TIK51*$C51)+TIK51</f>
        <v>0</v>
      </c>
      <c r="TIN51" s="363"/>
      <c r="TIO51" s="369">
        <f t="shared" ref="TIO51" si="6907">+(TIM51*$C51)+TIM51</f>
        <v>0</v>
      </c>
      <c r="TIP51" s="363"/>
      <c r="TIQ51" s="369">
        <f t="shared" ref="TIQ51" si="6908">+(TIO51*$C51)+TIO51</f>
        <v>0</v>
      </c>
      <c r="TIR51" s="363"/>
      <c r="TIS51" s="369">
        <f t="shared" ref="TIS51" si="6909">+(TIQ51*$C51)+TIQ51</f>
        <v>0</v>
      </c>
      <c r="TIT51" s="363"/>
      <c r="TIU51" s="369">
        <f t="shared" ref="TIU51" si="6910">+(TIS51*$C51)+TIS51</f>
        <v>0</v>
      </c>
      <c r="TIV51" s="363"/>
      <c r="TIW51" s="369">
        <f t="shared" ref="TIW51" si="6911">+(TIU51*$C51)+TIU51</f>
        <v>0</v>
      </c>
      <c r="TIX51" s="363"/>
      <c r="TIY51" s="369">
        <f t="shared" ref="TIY51" si="6912">+(TIW51*$C51)+TIW51</f>
        <v>0</v>
      </c>
      <c r="TIZ51" s="363"/>
      <c r="TJA51" s="369">
        <f t="shared" ref="TJA51" si="6913">+(TIY51*$C51)+TIY51</f>
        <v>0</v>
      </c>
      <c r="TJB51" s="363"/>
      <c r="TJC51" s="369">
        <f t="shared" ref="TJC51" si="6914">+(TJA51*$C51)+TJA51</f>
        <v>0</v>
      </c>
      <c r="TJD51" s="363"/>
      <c r="TJE51" s="369">
        <f t="shared" ref="TJE51" si="6915">+(TJC51*$C51)+TJC51</f>
        <v>0</v>
      </c>
      <c r="TJF51" s="363"/>
      <c r="TJG51" s="369">
        <f t="shared" ref="TJG51" si="6916">+(TJE51*$C51)+TJE51</f>
        <v>0</v>
      </c>
      <c r="TJH51" s="363"/>
      <c r="TJI51" s="369">
        <f t="shared" ref="TJI51" si="6917">+(TJG51*$C51)+TJG51</f>
        <v>0</v>
      </c>
      <c r="TJJ51" s="363"/>
      <c r="TJK51" s="369">
        <f t="shared" ref="TJK51" si="6918">+(TJI51*$C51)+TJI51</f>
        <v>0</v>
      </c>
      <c r="TJL51" s="363"/>
      <c r="TJM51" s="369">
        <f t="shared" ref="TJM51" si="6919">+(TJK51*$C51)+TJK51</f>
        <v>0</v>
      </c>
      <c r="TJN51" s="363"/>
      <c r="TJO51" s="369">
        <f t="shared" ref="TJO51" si="6920">+(TJM51*$C51)+TJM51</f>
        <v>0</v>
      </c>
      <c r="TJP51" s="363"/>
      <c r="TJQ51" s="369">
        <f t="shared" ref="TJQ51" si="6921">+(TJO51*$C51)+TJO51</f>
        <v>0</v>
      </c>
      <c r="TJR51" s="363"/>
      <c r="TJS51" s="369">
        <f t="shared" ref="TJS51" si="6922">+(TJQ51*$C51)+TJQ51</f>
        <v>0</v>
      </c>
      <c r="TJT51" s="363"/>
      <c r="TJU51" s="369">
        <f t="shared" ref="TJU51" si="6923">+(TJS51*$C51)+TJS51</f>
        <v>0</v>
      </c>
      <c r="TJV51" s="363"/>
      <c r="TJW51" s="369">
        <f t="shared" ref="TJW51" si="6924">+(TJU51*$C51)+TJU51</f>
        <v>0</v>
      </c>
      <c r="TJX51" s="363"/>
      <c r="TJY51" s="369">
        <f t="shared" ref="TJY51" si="6925">+(TJW51*$C51)+TJW51</f>
        <v>0</v>
      </c>
      <c r="TJZ51" s="363"/>
      <c r="TKA51" s="369">
        <f t="shared" ref="TKA51" si="6926">+(TJY51*$C51)+TJY51</f>
        <v>0</v>
      </c>
      <c r="TKB51" s="363"/>
      <c r="TKC51" s="369">
        <f t="shared" ref="TKC51" si="6927">+(TKA51*$C51)+TKA51</f>
        <v>0</v>
      </c>
      <c r="TKD51" s="363"/>
      <c r="TKE51" s="369">
        <f t="shared" ref="TKE51" si="6928">+(TKC51*$C51)+TKC51</f>
        <v>0</v>
      </c>
      <c r="TKF51" s="363"/>
      <c r="TKG51" s="369">
        <f t="shared" ref="TKG51" si="6929">+(TKE51*$C51)+TKE51</f>
        <v>0</v>
      </c>
      <c r="TKH51" s="363"/>
      <c r="TKI51" s="369">
        <f t="shared" ref="TKI51" si="6930">+(TKG51*$C51)+TKG51</f>
        <v>0</v>
      </c>
      <c r="TKJ51" s="363"/>
      <c r="TKK51" s="369">
        <f t="shared" ref="TKK51" si="6931">+(TKI51*$C51)+TKI51</f>
        <v>0</v>
      </c>
      <c r="TKL51" s="363"/>
      <c r="TKM51" s="369">
        <f t="shared" ref="TKM51" si="6932">+(TKK51*$C51)+TKK51</f>
        <v>0</v>
      </c>
      <c r="TKN51" s="363"/>
      <c r="TKO51" s="369">
        <f t="shared" ref="TKO51" si="6933">+(TKM51*$C51)+TKM51</f>
        <v>0</v>
      </c>
      <c r="TKP51" s="363"/>
      <c r="TKQ51" s="369">
        <f t="shared" ref="TKQ51" si="6934">+(TKO51*$C51)+TKO51</f>
        <v>0</v>
      </c>
      <c r="TKR51" s="363"/>
      <c r="TKS51" s="369">
        <f t="shared" ref="TKS51" si="6935">+(TKQ51*$C51)+TKQ51</f>
        <v>0</v>
      </c>
      <c r="TKT51" s="363"/>
      <c r="TKU51" s="369">
        <f t="shared" ref="TKU51" si="6936">+(TKS51*$C51)+TKS51</f>
        <v>0</v>
      </c>
      <c r="TKV51" s="363"/>
      <c r="TKW51" s="369">
        <f t="shared" ref="TKW51" si="6937">+(TKU51*$C51)+TKU51</f>
        <v>0</v>
      </c>
      <c r="TKX51" s="363"/>
      <c r="TKY51" s="369">
        <f t="shared" ref="TKY51" si="6938">+(TKW51*$C51)+TKW51</f>
        <v>0</v>
      </c>
      <c r="TKZ51" s="363"/>
      <c r="TLA51" s="369">
        <f t="shared" ref="TLA51" si="6939">+(TKY51*$C51)+TKY51</f>
        <v>0</v>
      </c>
      <c r="TLB51" s="363"/>
      <c r="TLC51" s="369">
        <f t="shared" ref="TLC51" si="6940">+(TLA51*$C51)+TLA51</f>
        <v>0</v>
      </c>
      <c r="TLD51" s="363"/>
      <c r="TLE51" s="369">
        <f t="shared" ref="TLE51" si="6941">+(TLC51*$C51)+TLC51</f>
        <v>0</v>
      </c>
      <c r="TLF51" s="363"/>
      <c r="TLG51" s="369">
        <f t="shared" ref="TLG51" si="6942">+(TLE51*$C51)+TLE51</f>
        <v>0</v>
      </c>
      <c r="TLH51" s="363"/>
      <c r="TLI51" s="369">
        <f t="shared" ref="TLI51" si="6943">+(TLG51*$C51)+TLG51</f>
        <v>0</v>
      </c>
      <c r="TLJ51" s="363"/>
      <c r="TLK51" s="369">
        <f t="shared" ref="TLK51" si="6944">+(TLI51*$C51)+TLI51</f>
        <v>0</v>
      </c>
      <c r="TLL51" s="363"/>
      <c r="TLM51" s="369">
        <f t="shared" ref="TLM51" si="6945">+(TLK51*$C51)+TLK51</f>
        <v>0</v>
      </c>
      <c r="TLN51" s="363"/>
      <c r="TLO51" s="369">
        <f t="shared" ref="TLO51" si="6946">+(TLM51*$C51)+TLM51</f>
        <v>0</v>
      </c>
      <c r="TLP51" s="363"/>
      <c r="TLQ51" s="369">
        <f t="shared" ref="TLQ51" si="6947">+(TLO51*$C51)+TLO51</f>
        <v>0</v>
      </c>
      <c r="TLR51" s="363"/>
      <c r="TLS51" s="369">
        <f t="shared" ref="TLS51" si="6948">+(TLQ51*$C51)+TLQ51</f>
        <v>0</v>
      </c>
      <c r="TLT51" s="363"/>
      <c r="TLU51" s="369">
        <f t="shared" ref="TLU51" si="6949">+(TLS51*$C51)+TLS51</f>
        <v>0</v>
      </c>
      <c r="TLV51" s="363"/>
      <c r="TLW51" s="369">
        <f t="shared" ref="TLW51" si="6950">+(TLU51*$C51)+TLU51</f>
        <v>0</v>
      </c>
      <c r="TLX51" s="363"/>
      <c r="TLY51" s="369">
        <f t="shared" ref="TLY51" si="6951">+(TLW51*$C51)+TLW51</f>
        <v>0</v>
      </c>
      <c r="TLZ51" s="363"/>
      <c r="TMA51" s="369">
        <f t="shared" ref="TMA51" si="6952">+(TLY51*$C51)+TLY51</f>
        <v>0</v>
      </c>
      <c r="TMB51" s="363"/>
      <c r="TMC51" s="369">
        <f t="shared" ref="TMC51" si="6953">+(TMA51*$C51)+TMA51</f>
        <v>0</v>
      </c>
      <c r="TMD51" s="363"/>
      <c r="TME51" s="369">
        <f t="shared" ref="TME51" si="6954">+(TMC51*$C51)+TMC51</f>
        <v>0</v>
      </c>
      <c r="TMF51" s="363"/>
      <c r="TMG51" s="369">
        <f t="shared" ref="TMG51" si="6955">+(TME51*$C51)+TME51</f>
        <v>0</v>
      </c>
      <c r="TMH51" s="363"/>
      <c r="TMI51" s="369">
        <f t="shared" ref="TMI51" si="6956">+(TMG51*$C51)+TMG51</f>
        <v>0</v>
      </c>
      <c r="TMJ51" s="363"/>
      <c r="TMK51" s="369">
        <f t="shared" ref="TMK51" si="6957">+(TMI51*$C51)+TMI51</f>
        <v>0</v>
      </c>
      <c r="TML51" s="363"/>
      <c r="TMM51" s="369">
        <f t="shared" ref="TMM51" si="6958">+(TMK51*$C51)+TMK51</f>
        <v>0</v>
      </c>
      <c r="TMN51" s="363"/>
      <c r="TMO51" s="369">
        <f t="shared" ref="TMO51" si="6959">+(TMM51*$C51)+TMM51</f>
        <v>0</v>
      </c>
      <c r="TMP51" s="363"/>
      <c r="TMQ51" s="369">
        <f t="shared" ref="TMQ51" si="6960">+(TMO51*$C51)+TMO51</f>
        <v>0</v>
      </c>
      <c r="TMR51" s="363"/>
      <c r="TMS51" s="369">
        <f t="shared" ref="TMS51" si="6961">+(TMQ51*$C51)+TMQ51</f>
        <v>0</v>
      </c>
      <c r="TMT51" s="363"/>
      <c r="TMU51" s="369">
        <f t="shared" ref="TMU51" si="6962">+(TMS51*$C51)+TMS51</f>
        <v>0</v>
      </c>
      <c r="TMV51" s="363"/>
      <c r="TMW51" s="369">
        <f t="shared" ref="TMW51" si="6963">+(TMU51*$C51)+TMU51</f>
        <v>0</v>
      </c>
      <c r="TMX51" s="363"/>
      <c r="TMY51" s="369">
        <f t="shared" ref="TMY51" si="6964">+(TMW51*$C51)+TMW51</f>
        <v>0</v>
      </c>
      <c r="TMZ51" s="363"/>
      <c r="TNA51" s="369">
        <f t="shared" ref="TNA51" si="6965">+(TMY51*$C51)+TMY51</f>
        <v>0</v>
      </c>
      <c r="TNB51" s="363"/>
      <c r="TNC51" s="369">
        <f t="shared" ref="TNC51" si="6966">+(TNA51*$C51)+TNA51</f>
        <v>0</v>
      </c>
      <c r="TND51" s="363"/>
      <c r="TNE51" s="369">
        <f t="shared" ref="TNE51" si="6967">+(TNC51*$C51)+TNC51</f>
        <v>0</v>
      </c>
      <c r="TNF51" s="363"/>
      <c r="TNG51" s="369">
        <f t="shared" ref="TNG51" si="6968">+(TNE51*$C51)+TNE51</f>
        <v>0</v>
      </c>
      <c r="TNH51" s="363"/>
      <c r="TNI51" s="369">
        <f t="shared" ref="TNI51" si="6969">+(TNG51*$C51)+TNG51</f>
        <v>0</v>
      </c>
      <c r="TNJ51" s="363"/>
      <c r="TNK51" s="369">
        <f t="shared" ref="TNK51" si="6970">+(TNI51*$C51)+TNI51</f>
        <v>0</v>
      </c>
      <c r="TNL51" s="363"/>
      <c r="TNM51" s="369">
        <f t="shared" ref="TNM51" si="6971">+(TNK51*$C51)+TNK51</f>
        <v>0</v>
      </c>
      <c r="TNN51" s="363"/>
      <c r="TNO51" s="369">
        <f t="shared" ref="TNO51" si="6972">+(TNM51*$C51)+TNM51</f>
        <v>0</v>
      </c>
      <c r="TNP51" s="363"/>
      <c r="TNQ51" s="369">
        <f t="shared" ref="TNQ51" si="6973">+(TNO51*$C51)+TNO51</f>
        <v>0</v>
      </c>
      <c r="TNR51" s="363"/>
      <c r="TNS51" s="369">
        <f t="shared" ref="TNS51" si="6974">+(TNQ51*$C51)+TNQ51</f>
        <v>0</v>
      </c>
      <c r="TNT51" s="363"/>
      <c r="TNU51" s="369">
        <f t="shared" ref="TNU51" si="6975">+(TNS51*$C51)+TNS51</f>
        <v>0</v>
      </c>
      <c r="TNV51" s="363"/>
      <c r="TNW51" s="369">
        <f t="shared" ref="TNW51" si="6976">+(TNU51*$C51)+TNU51</f>
        <v>0</v>
      </c>
      <c r="TNX51" s="363"/>
      <c r="TNY51" s="369">
        <f t="shared" ref="TNY51" si="6977">+(TNW51*$C51)+TNW51</f>
        <v>0</v>
      </c>
      <c r="TNZ51" s="363"/>
      <c r="TOA51" s="369">
        <f t="shared" ref="TOA51" si="6978">+(TNY51*$C51)+TNY51</f>
        <v>0</v>
      </c>
      <c r="TOB51" s="363"/>
      <c r="TOC51" s="369">
        <f t="shared" ref="TOC51" si="6979">+(TOA51*$C51)+TOA51</f>
        <v>0</v>
      </c>
      <c r="TOD51" s="363"/>
      <c r="TOE51" s="369">
        <f t="shared" ref="TOE51" si="6980">+(TOC51*$C51)+TOC51</f>
        <v>0</v>
      </c>
      <c r="TOF51" s="363"/>
      <c r="TOG51" s="369">
        <f t="shared" ref="TOG51" si="6981">+(TOE51*$C51)+TOE51</f>
        <v>0</v>
      </c>
      <c r="TOH51" s="363"/>
      <c r="TOI51" s="369">
        <f t="shared" ref="TOI51" si="6982">+(TOG51*$C51)+TOG51</f>
        <v>0</v>
      </c>
      <c r="TOJ51" s="363"/>
      <c r="TOK51" s="369">
        <f t="shared" ref="TOK51" si="6983">+(TOI51*$C51)+TOI51</f>
        <v>0</v>
      </c>
      <c r="TOL51" s="363"/>
      <c r="TOM51" s="369">
        <f t="shared" ref="TOM51" si="6984">+(TOK51*$C51)+TOK51</f>
        <v>0</v>
      </c>
      <c r="TON51" s="363"/>
      <c r="TOO51" s="369">
        <f t="shared" ref="TOO51" si="6985">+(TOM51*$C51)+TOM51</f>
        <v>0</v>
      </c>
      <c r="TOP51" s="363"/>
      <c r="TOQ51" s="369">
        <f t="shared" ref="TOQ51" si="6986">+(TOO51*$C51)+TOO51</f>
        <v>0</v>
      </c>
      <c r="TOR51" s="363"/>
      <c r="TOS51" s="369">
        <f t="shared" ref="TOS51" si="6987">+(TOQ51*$C51)+TOQ51</f>
        <v>0</v>
      </c>
      <c r="TOT51" s="363"/>
      <c r="TOU51" s="369">
        <f t="shared" ref="TOU51" si="6988">+(TOS51*$C51)+TOS51</f>
        <v>0</v>
      </c>
      <c r="TOV51" s="363"/>
      <c r="TOW51" s="369">
        <f t="shared" ref="TOW51" si="6989">+(TOU51*$C51)+TOU51</f>
        <v>0</v>
      </c>
      <c r="TOX51" s="363"/>
      <c r="TOY51" s="369">
        <f t="shared" ref="TOY51" si="6990">+(TOW51*$C51)+TOW51</f>
        <v>0</v>
      </c>
      <c r="TOZ51" s="363"/>
      <c r="TPA51" s="369">
        <f t="shared" ref="TPA51" si="6991">+(TOY51*$C51)+TOY51</f>
        <v>0</v>
      </c>
      <c r="TPB51" s="363"/>
      <c r="TPC51" s="369">
        <f t="shared" ref="TPC51" si="6992">+(TPA51*$C51)+TPA51</f>
        <v>0</v>
      </c>
      <c r="TPD51" s="363"/>
      <c r="TPE51" s="369">
        <f t="shared" ref="TPE51" si="6993">+(TPC51*$C51)+TPC51</f>
        <v>0</v>
      </c>
      <c r="TPF51" s="363"/>
      <c r="TPG51" s="369">
        <f t="shared" ref="TPG51" si="6994">+(TPE51*$C51)+TPE51</f>
        <v>0</v>
      </c>
      <c r="TPH51" s="363"/>
      <c r="TPI51" s="369">
        <f t="shared" ref="TPI51" si="6995">+(TPG51*$C51)+TPG51</f>
        <v>0</v>
      </c>
      <c r="TPJ51" s="363"/>
      <c r="TPK51" s="369">
        <f t="shared" ref="TPK51" si="6996">+(TPI51*$C51)+TPI51</f>
        <v>0</v>
      </c>
      <c r="TPL51" s="363"/>
      <c r="TPM51" s="369">
        <f t="shared" ref="TPM51" si="6997">+(TPK51*$C51)+TPK51</f>
        <v>0</v>
      </c>
      <c r="TPN51" s="363"/>
      <c r="TPO51" s="369">
        <f t="shared" ref="TPO51" si="6998">+(TPM51*$C51)+TPM51</f>
        <v>0</v>
      </c>
      <c r="TPP51" s="363"/>
      <c r="TPQ51" s="369">
        <f t="shared" ref="TPQ51" si="6999">+(TPO51*$C51)+TPO51</f>
        <v>0</v>
      </c>
      <c r="TPR51" s="363"/>
      <c r="TPS51" s="369">
        <f t="shared" ref="TPS51" si="7000">+(TPQ51*$C51)+TPQ51</f>
        <v>0</v>
      </c>
      <c r="TPT51" s="363"/>
      <c r="TPU51" s="369">
        <f t="shared" ref="TPU51" si="7001">+(TPS51*$C51)+TPS51</f>
        <v>0</v>
      </c>
      <c r="TPV51" s="363"/>
      <c r="TPW51" s="369">
        <f t="shared" ref="TPW51" si="7002">+(TPU51*$C51)+TPU51</f>
        <v>0</v>
      </c>
      <c r="TPX51" s="363"/>
      <c r="TPY51" s="369">
        <f t="shared" ref="TPY51" si="7003">+(TPW51*$C51)+TPW51</f>
        <v>0</v>
      </c>
      <c r="TPZ51" s="363"/>
      <c r="TQA51" s="369">
        <f t="shared" ref="TQA51" si="7004">+(TPY51*$C51)+TPY51</f>
        <v>0</v>
      </c>
      <c r="TQB51" s="363"/>
      <c r="TQC51" s="369">
        <f t="shared" ref="TQC51" si="7005">+(TQA51*$C51)+TQA51</f>
        <v>0</v>
      </c>
      <c r="TQD51" s="363"/>
      <c r="TQE51" s="369">
        <f t="shared" ref="TQE51" si="7006">+(TQC51*$C51)+TQC51</f>
        <v>0</v>
      </c>
      <c r="TQF51" s="363"/>
      <c r="TQG51" s="369">
        <f t="shared" ref="TQG51" si="7007">+(TQE51*$C51)+TQE51</f>
        <v>0</v>
      </c>
      <c r="TQH51" s="363"/>
      <c r="TQI51" s="369">
        <f t="shared" ref="TQI51" si="7008">+(TQG51*$C51)+TQG51</f>
        <v>0</v>
      </c>
      <c r="TQJ51" s="363"/>
      <c r="TQK51" s="369">
        <f t="shared" ref="TQK51" si="7009">+(TQI51*$C51)+TQI51</f>
        <v>0</v>
      </c>
      <c r="TQL51" s="363"/>
      <c r="TQM51" s="369">
        <f t="shared" ref="TQM51" si="7010">+(TQK51*$C51)+TQK51</f>
        <v>0</v>
      </c>
      <c r="TQN51" s="363"/>
      <c r="TQO51" s="369">
        <f t="shared" ref="TQO51" si="7011">+(TQM51*$C51)+TQM51</f>
        <v>0</v>
      </c>
      <c r="TQP51" s="363"/>
      <c r="TQQ51" s="369">
        <f t="shared" ref="TQQ51" si="7012">+(TQO51*$C51)+TQO51</f>
        <v>0</v>
      </c>
      <c r="TQR51" s="363"/>
      <c r="TQS51" s="369">
        <f t="shared" ref="TQS51" si="7013">+(TQQ51*$C51)+TQQ51</f>
        <v>0</v>
      </c>
      <c r="TQT51" s="363"/>
      <c r="TQU51" s="369">
        <f t="shared" ref="TQU51" si="7014">+(TQS51*$C51)+TQS51</f>
        <v>0</v>
      </c>
      <c r="TQV51" s="363"/>
      <c r="TQW51" s="369">
        <f t="shared" ref="TQW51" si="7015">+(TQU51*$C51)+TQU51</f>
        <v>0</v>
      </c>
      <c r="TQX51" s="363"/>
      <c r="TQY51" s="369">
        <f t="shared" ref="TQY51" si="7016">+(TQW51*$C51)+TQW51</f>
        <v>0</v>
      </c>
      <c r="TQZ51" s="363"/>
      <c r="TRA51" s="369">
        <f t="shared" ref="TRA51" si="7017">+(TQY51*$C51)+TQY51</f>
        <v>0</v>
      </c>
      <c r="TRB51" s="363"/>
      <c r="TRC51" s="369">
        <f t="shared" ref="TRC51" si="7018">+(TRA51*$C51)+TRA51</f>
        <v>0</v>
      </c>
      <c r="TRD51" s="363"/>
      <c r="TRE51" s="369">
        <f t="shared" ref="TRE51" si="7019">+(TRC51*$C51)+TRC51</f>
        <v>0</v>
      </c>
      <c r="TRF51" s="363"/>
      <c r="TRG51" s="369">
        <f t="shared" ref="TRG51" si="7020">+(TRE51*$C51)+TRE51</f>
        <v>0</v>
      </c>
      <c r="TRH51" s="363"/>
      <c r="TRI51" s="369">
        <f t="shared" ref="TRI51" si="7021">+(TRG51*$C51)+TRG51</f>
        <v>0</v>
      </c>
      <c r="TRJ51" s="363"/>
      <c r="TRK51" s="369">
        <f t="shared" ref="TRK51" si="7022">+(TRI51*$C51)+TRI51</f>
        <v>0</v>
      </c>
      <c r="TRL51" s="363"/>
      <c r="TRM51" s="369">
        <f t="shared" ref="TRM51" si="7023">+(TRK51*$C51)+TRK51</f>
        <v>0</v>
      </c>
      <c r="TRN51" s="363"/>
      <c r="TRO51" s="369">
        <f t="shared" ref="TRO51" si="7024">+(TRM51*$C51)+TRM51</f>
        <v>0</v>
      </c>
      <c r="TRP51" s="363"/>
      <c r="TRQ51" s="369">
        <f t="shared" ref="TRQ51" si="7025">+(TRO51*$C51)+TRO51</f>
        <v>0</v>
      </c>
      <c r="TRR51" s="363"/>
      <c r="TRS51" s="369">
        <f t="shared" ref="TRS51" si="7026">+(TRQ51*$C51)+TRQ51</f>
        <v>0</v>
      </c>
      <c r="TRT51" s="363"/>
      <c r="TRU51" s="369">
        <f t="shared" ref="TRU51" si="7027">+(TRS51*$C51)+TRS51</f>
        <v>0</v>
      </c>
      <c r="TRV51" s="363"/>
      <c r="TRW51" s="369">
        <f t="shared" ref="TRW51" si="7028">+(TRU51*$C51)+TRU51</f>
        <v>0</v>
      </c>
      <c r="TRX51" s="363"/>
      <c r="TRY51" s="369">
        <f t="shared" ref="TRY51" si="7029">+(TRW51*$C51)+TRW51</f>
        <v>0</v>
      </c>
      <c r="TRZ51" s="363"/>
      <c r="TSA51" s="369">
        <f t="shared" ref="TSA51" si="7030">+(TRY51*$C51)+TRY51</f>
        <v>0</v>
      </c>
      <c r="TSB51" s="363"/>
      <c r="TSC51" s="369">
        <f t="shared" ref="TSC51" si="7031">+(TSA51*$C51)+TSA51</f>
        <v>0</v>
      </c>
      <c r="TSD51" s="363"/>
      <c r="TSE51" s="369">
        <f t="shared" ref="TSE51" si="7032">+(TSC51*$C51)+TSC51</f>
        <v>0</v>
      </c>
      <c r="TSF51" s="363"/>
      <c r="TSG51" s="369">
        <f t="shared" ref="TSG51" si="7033">+(TSE51*$C51)+TSE51</f>
        <v>0</v>
      </c>
      <c r="TSH51" s="363"/>
      <c r="TSI51" s="369">
        <f t="shared" ref="TSI51" si="7034">+(TSG51*$C51)+TSG51</f>
        <v>0</v>
      </c>
      <c r="TSJ51" s="363"/>
      <c r="TSK51" s="369">
        <f t="shared" ref="TSK51" si="7035">+(TSI51*$C51)+TSI51</f>
        <v>0</v>
      </c>
      <c r="TSL51" s="363"/>
      <c r="TSM51" s="369">
        <f t="shared" ref="TSM51" si="7036">+(TSK51*$C51)+TSK51</f>
        <v>0</v>
      </c>
      <c r="TSN51" s="363"/>
      <c r="TSO51" s="369">
        <f t="shared" ref="TSO51" si="7037">+(TSM51*$C51)+TSM51</f>
        <v>0</v>
      </c>
      <c r="TSP51" s="363"/>
      <c r="TSQ51" s="369">
        <f t="shared" ref="TSQ51" si="7038">+(TSO51*$C51)+TSO51</f>
        <v>0</v>
      </c>
      <c r="TSR51" s="363"/>
      <c r="TSS51" s="369">
        <f t="shared" ref="TSS51" si="7039">+(TSQ51*$C51)+TSQ51</f>
        <v>0</v>
      </c>
      <c r="TST51" s="363"/>
      <c r="TSU51" s="369">
        <f t="shared" ref="TSU51" si="7040">+(TSS51*$C51)+TSS51</f>
        <v>0</v>
      </c>
      <c r="TSV51" s="363"/>
      <c r="TSW51" s="369">
        <f t="shared" ref="TSW51" si="7041">+(TSU51*$C51)+TSU51</f>
        <v>0</v>
      </c>
      <c r="TSX51" s="363"/>
      <c r="TSY51" s="369">
        <f t="shared" ref="TSY51" si="7042">+(TSW51*$C51)+TSW51</f>
        <v>0</v>
      </c>
      <c r="TSZ51" s="363"/>
      <c r="TTA51" s="369">
        <f t="shared" ref="TTA51" si="7043">+(TSY51*$C51)+TSY51</f>
        <v>0</v>
      </c>
      <c r="TTB51" s="363"/>
      <c r="TTC51" s="369">
        <f t="shared" ref="TTC51" si="7044">+(TTA51*$C51)+TTA51</f>
        <v>0</v>
      </c>
      <c r="TTD51" s="363"/>
      <c r="TTE51" s="369">
        <f t="shared" ref="TTE51" si="7045">+(TTC51*$C51)+TTC51</f>
        <v>0</v>
      </c>
      <c r="TTF51" s="363"/>
      <c r="TTG51" s="369">
        <f t="shared" ref="TTG51" si="7046">+(TTE51*$C51)+TTE51</f>
        <v>0</v>
      </c>
      <c r="TTH51" s="363"/>
      <c r="TTI51" s="369">
        <f t="shared" ref="TTI51" si="7047">+(TTG51*$C51)+TTG51</f>
        <v>0</v>
      </c>
      <c r="TTJ51" s="363"/>
      <c r="TTK51" s="369">
        <f t="shared" ref="TTK51" si="7048">+(TTI51*$C51)+TTI51</f>
        <v>0</v>
      </c>
      <c r="TTL51" s="363"/>
      <c r="TTM51" s="369">
        <f t="shared" ref="TTM51" si="7049">+(TTK51*$C51)+TTK51</f>
        <v>0</v>
      </c>
      <c r="TTN51" s="363"/>
      <c r="TTO51" s="369">
        <f t="shared" ref="TTO51" si="7050">+(TTM51*$C51)+TTM51</f>
        <v>0</v>
      </c>
      <c r="TTP51" s="363"/>
      <c r="TTQ51" s="369">
        <f t="shared" ref="TTQ51" si="7051">+(TTO51*$C51)+TTO51</f>
        <v>0</v>
      </c>
      <c r="TTR51" s="363"/>
      <c r="TTS51" s="369">
        <f t="shared" ref="TTS51" si="7052">+(TTQ51*$C51)+TTQ51</f>
        <v>0</v>
      </c>
      <c r="TTT51" s="363"/>
      <c r="TTU51" s="369">
        <f t="shared" ref="TTU51" si="7053">+(TTS51*$C51)+TTS51</f>
        <v>0</v>
      </c>
      <c r="TTV51" s="363"/>
      <c r="TTW51" s="369">
        <f t="shared" ref="TTW51" si="7054">+(TTU51*$C51)+TTU51</f>
        <v>0</v>
      </c>
      <c r="TTX51" s="363"/>
      <c r="TTY51" s="369">
        <f t="shared" ref="TTY51" si="7055">+(TTW51*$C51)+TTW51</f>
        <v>0</v>
      </c>
      <c r="TTZ51" s="363"/>
      <c r="TUA51" s="369">
        <f t="shared" ref="TUA51" si="7056">+(TTY51*$C51)+TTY51</f>
        <v>0</v>
      </c>
      <c r="TUB51" s="363"/>
      <c r="TUC51" s="369">
        <f t="shared" ref="TUC51" si="7057">+(TUA51*$C51)+TUA51</f>
        <v>0</v>
      </c>
      <c r="TUD51" s="363"/>
      <c r="TUE51" s="369">
        <f t="shared" ref="TUE51" si="7058">+(TUC51*$C51)+TUC51</f>
        <v>0</v>
      </c>
      <c r="TUF51" s="363"/>
      <c r="TUG51" s="369">
        <f t="shared" ref="TUG51" si="7059">+(TUE51*$C51)+TUE51</f>
        <v>0</v>
      </c>
      <c r="TUH51" s="363"/>
      <c r="TUI51" s="369">
        <f t="shared" ref="TUI51" si="7060">+(TUG51*$C51)+TUG51</f>
        <v>0</v>
      </c>
      <c r="TUJ51" s="363"/>
      <c r="TUK51" s="369">
        <f t="shared" ref="TUK51" si="7061">+(TUI51*$C51)+TUI51</f>
        <v>0</v>
      </c>
      <c r="TUL51" s="363"/>
      <c r="TUM51" s="369">
        <f t="shared" ref="TUM51" si="7062">+(TUK51*$C51)+TUK51</f>
        <v>0</v>
      </c>
      <c r="TUN51" s="363"/>
      <c r="TUO51" s="369">
        <f t="shared" ref="TUO51" si="7063">+(TUM51*$C51)+TUM51</f>
        <v>0</v>
      </c>
      <c r="TUP51" s="363"/>
      <c r="TUQ51" s="369">
        <f t="shared" ref="TUQ51" si="7064">+(TUO51*$C51)+TUO51</f>
        <v>0</v>
      </c>
      <c r="TUR51" s="363"/>
      <c r="TUS51" s="369">
        <f t="shared" ref="TUS51" si="7065">+(TUQ51*$C51)+TUQ51</f>
        <v>0</v>
      </c>
      <c r="TUT51" s="363"/>
      <c r="TUU51" s="369">
        <f t="shared" ref="TUU51" si="7066">+(TUS51*$C51)+TUS51</f>
        <v>0</v>
      </c>
      <c r="TUV51" s="363"/>
      <c r="TUW51" s="369">
        <f t="shared" ref="TUW51" si="7067">+(TUU51*$C51)+TUU51</f>
        <v>0</v>
      </c>
      <c r="TUX51" s="363"/>
      <c r="TUY51" s="369">
        <f t="shared" ref="TUY51" si="7068">+(TUW51*$C51)+TUW51</f>
        <v>0</v>
      </c>
      <c r="TUZ51" s="363"/>
      <c r="TVA51" s="369">
        <f t="shared" ref="TVA51" si="7069">+(TUY51*$C51)+TUY51</f>
        <v>0</v>
      </c>
      <c r="TVB51" s="363"/>
      <c r="TVC51" s="369">
        <f t="shared" ref="TVC51" si="7070">+(TVA51*$C51)+TVA51</f>
        <v>0</v>
      </c>
      <c r="TVD51" s="363"/>
      <c r="TVE51" s="369">
        <f t="shared" ref="TVE51" si="7071">+(TVC51*$C51)+TVC51</f>
        <v>0</v>
      </c>
      <c r="TVF51" s="363"/>
      <c r="TVG51" s="369">
        <f t="shared" ref="TVG51" si="7072">+(TVE51*$C51)+TVE51</f>
        <v>0</v>
      </c>
      <c r="TVH51" s="363"/>
      <c r="TVI51" s="369">
        <f t="shared" ref="TVI51" si="7073">+(TVG51*$C51)+TVG51</f>
        <v>0</v>
      </c>
      <c r="TVJ51" s="363"/>
      <c r="TVK51" s="369">
        <f t="shared" ref="TVK51" si="7074">+(TVI51*$C51)+TVI51</f>
        <v>0</v>
      </c>
      <c r="TVL51" s="363"/>
      <c r="TVM51" s="369">
        <f t="shared" ref="TVM51" si="7075">+(TVK51*$C51)+TVK51</f>
        <v>0</v>
      </c>
      <c r="TVN51" s="363"/>
      <c r="TVO51" s="369">
        <f t="shared" ref="TVO51" si="7076">+(TVM51*$C51)+TVM51</f>
        <v>0</v>
      </c>
      <c r="TVP51" s="363"/>
      <c r="TVQ51" s="369">
        <f t="shared" ref="TVQ51" si="7077">+(TVO51*$C51)+TVO51</f>
        <v>0</v>
      </c>
      <c r="TVR51" s="363"/>
      <c r="TVS51" s="369">
        <f t="shared" ref="TVS51" si="7078">+(TVQ51*$C51)+TVQ51</f>
        <v>0</v>
      </c>
      <c r="TVT51" s="363"/>
      <c r="TVU51" s="369">
        <f t="shared" ref="TVU51" si="7079">+(TVS51*$C51)+TVS51</f>
        <v>0</v>
      </c>
      <c r="TVV51" s="363"/>
      <c r="TVW51" s="369">
        <f t="shared" ref="TVW51" si="7080">+(TVU51*$C51)+TVU51</f>
        <v>0</v>
      </c>
      <c r="TVX51" s="363"/>
      <c r="TVY51" s="369">
        <f t="shared" ref="TVY51" si="7081">+(TVW51*$C51)+TVW51</f>
        <v>0</v>
      </c>
      <c r="TVZ51" s="363"/>
      <c r="TWA51" s="369">
        <f t="shared" ref="TWA51" si="7082">+(TVY51*$C51)+TVY51</f>
        <v>0</v>
      </c>
      <c r="TWB51" s="363"/>
      <c r="TWC51" s="369">
        <f t="shared" ref="TWC51" si="7083">+(TWA51*$C51)+TWA51</f>
        <v>0</v>
      </c>
      <c r="TWD51" s="363"/>
      <c r="TWE51" s="369">
        <f t="shared" ref="TWE51" si="7084">+(TWC51*$C51)+TWC51</f>
        <v>0</v>
      </c>
      <c r="TWF51" s="363"/>
      <c r="TWG51" s="369">
        <f t="shared" ref="TWG51" si="7085">+(TWE51*$C51)+TWE51</f>
        <v>0</v>
      </c>
      <c r="TWH51" s="363"/>
      <c r="TWI51" s="369">
        <f t="shared" ref="TWI51" si="7086">+(TWG51*$C51)+TWG51</f>
        <v>0</v>
      </c>
      <c r="TWJ51" s="363"/>
      <c r="TWK51" s="369">
        <f t="shared" ref="TWK51" si="7087">+(TWI51*$C51)+TWI51</f>
        <v>0</v>
      </c>
      <c r="TWL51" s="363"/>
      <c r="TWM51" s="369">
        <f t="shared" ref="TWM51" si="7088">+(TWK51*$C51)+TWK51</f>
        <v>0</v>
      </c>
      <c r="TWN51" s="363"/>
      <c r="TWO51" s="369">
        <f t="shared" ref="TWO51" si="7089">+(TWM51*$C51)+TWM51</f>
        <v>0</v>
      </c>
      <c r="TWP51" s="363"/>
      <c r="TWQ51" s="369">
        <f t="shared" ref="TWQ51" si="7090">+(TWO51*$C51)+TWO51</f>
        <v>0</v>
      </c>
      <c r="TWR51" s="363"/>
      <c r="TWS51" s="369">
        <f t="shared" ref="TWS51" si="7091">+(TWQ51*$C51)+TWQ51</f>
        <v>0</v>
      </c>
      <c r="TWT51" s="363"/>
      <c r="TWU51" s="369">
        <f t="shared" ref="TWU51" si="7092">+(TWS51*$C51)+TWS51</f>
        <v>0</v>
      </c>
      <c r="TWV51" s="363"/>
      <c r="TWW51" s="369">
        <f t="shared" ref="TWW51" si="7093">+(TWU51*$C51)+TWU51</f>
        <v>0</v>
      </c>
      <c r="TWX51" s="363"/>
      <c r="TWY51" s="369">
        <f t="shared" ref="TWY51" si="7094">+(TWW51*$C51)+TWW51</f>
        <v>0</v>
      </c>
      <c r="TWZ51" s="363"/>
      <c r="TXA51" s="369">
        <f t="shared" ref="TXA51" si="7095">+(TWY51*$C51)+TWY51</f>
        <v>0</v>
      </c>
      <c r="TXB51" s="363"/>
      <c r="TXC51" s="369">
        <f t="shared" ref="TXC51" si="7096">+(TXA51*$C51)+TXA51</f>
        <v>0</v>
      </c>
      <c r="TXD51" s="363"/>
      <c r="TXE51" s="369">
        <f t="shared" ref="TXE51" si="7097">+(TXC51*$C51)+TXC51</f>
        <v>0</v>
      </c>
      <c r="TXF51" s="363"/>
      <c r="TXG51" s="369">
        <f t="shared" ref="TXG51" si="7098">+(TXE51*$C51)+TXE51</f>
        <v>0</v>
      </c>
      <c r="TXH51" s="363"/>
      <c r="TXI51" s="369">
        <f t="shared" ref="TXI51" si="7099">+(TXG51*$C51)+TXG51</f>
        <v>0</v>
      </c>
      <c r="TXJ51" s="363"/>
      <c r="TXK51" s="369">
        <f t="shared" ref="TXK51" si="7100">+(TXI51*$C51)+TXI51</f>
        <v>0</v>
      </c>
      <c r="TXL51" s="363"/>
      <c r="TXM51" s="369">
        <f t="shared" ref="TXM51" si="7101">+(TXK51*$C51)+TXK51</f>
        <v>0</v>
      </c>
      <c r="TXN51" s="363"/>
      <c r="TXO51" s="369">
        <f t="shared" ref="TXO51" si="7102">+(TXM51*$C51)+TXM51</f>
        <v>0</v>
      </c>
      <c r="TXP51" s="363"/>
      <c r="TXQ51" s="369">
        <f t="shared" ref="TXQ51" si="7103">+(TXO51*$C51)+TXO51</f>
        <v>0</v>
      </c>
      <c r="TXR51" s="363"/>
      <c r="TXS51" s="369">
        <f t="shared" ref="TXS51" si="7104">+(TXQ51*$C51)+TXQ51</f>
        <v>0</v>
      </c>
      <c r="TXT51" s="363"/>
      <c r="TXU51" s="369">
        <f t="shared" ref="TXU51" si="7105">+(TXS51*$C51)+TXS51</f>
        <v>0</v>
      </c>
      <c r="TXV51" s="363"/>
      <c r="TXW51" s="369">
        <f t="shared" ref="TXW51" si="7106">+(TXU51*$C51)+TXU51</f>
        <v>0</v>
      </c>
      <c r="TXX51" s="363"/>
      <c r="TXY51" s="369">
        <f t="shared" ref="TXY51" si="7107">+(TXW51*$C51)+TXW51</f>
        <v>0</v>
      </c>
      <c r="TXZ51" s="363"/>
      <c r="TYA51" s="369">
        <f t="shared" ref="TYA51" si="7108">+(TXY51*$C51)+TXY51</f>
        <v>0</v>
      </c>
      <c r="TYB51" s="363"/>
      <c r="TYC51" s="369">
        <f t="shared" ref="TYC51" si="7109">+(TYA51*$C51)+TYA51</f>
        <v>0</v>
      </c>
      <c r="TYD51" s="363"/>
      <c r="TYE51" s="369">
        <f t="shared" ref="TYE51" si="7110">+(TYC51*$C51)+TYC51</f>
        <v>0</v>
      </c>
      <c r="TYF51" s="363"/>
      <c r="TYG51" s="369">
        <f t="shared" ref="TYG51" si="7111">+(TYE51*$C51)+TYE51</f>
        <v>0</v>
      </c>
      <c r="TYH51" s="363"/>
      <c r="TYI51" s="369">
        <f t="shared" ref="TYI51" si="7112">+(TYG51*$C51)+TYG51</f>
        <v>0</v>
      </c>
      <c r="TYJ51" s="363"/>
      <c r="TYK51" s="369">
        <f t="shared" ref="TYK51" si="7113">+(TYI51*$C51)+TYI51</f>
        <v>0</v>
      </c>
      <c r="TYL51" s="363"/>
      <c r="TYM51" s="369">
        <f t="shared" ref="TYM51" si="7114">+(TYK51*$C51)+TYK51</f>
        <v>0</v>
      </c>
      <c r="TYN51" s="363"/>
      <c r="TYO51" s="369">
        <f t="shared" ref="TYO51" si="7115">+(TYM51*$C51)+TYM51</f>
        <v>0</v>
      </c>
      <c r="TYP51" s="363"/>
      <c r="TYQ51" s="369">
        <f t="shared" ref="TYQ51" si="7116">+(TYO51*$C51)+TYO51</f>
        <v>0</v>
      </c>
      <c r="TYR51" s="363"/>
      <c r="TYS51" s="369">
        <f t="shared" ref="TYS51" si="7117">+(TYQ51*$C51)+TYQ51</f>
        <v>0</v>
      </c>
      <c r="TYT51" s="363"/>
      <c r="TYU51" s="369">
        <f t="shared" ref="TYU51" si="7118">+(TYS51*$C51)+TYS51</f>
        <v>0</v>
      </c>
      <c r="TYV51" s="363"/>
      <c r="TYW51" s="369">
        <f t="shared" ref="TYW51" si="7119">+(TYU51*$C51)+TYU51</f>
        <v>0</v>
      </c>
      <c r="TYX51" s="363"/>
      <c r="TYY51" s="369">
        <f t="shared" ref="TYY51" si="7120">+(TYW51*$C51)+TYW51</f>
        <v>0</v>
      </c>
      <c r="TYZ51" s="363"/>
      <c r="TZA51" s="369">
        <f t="shared" ref="TZA51" si="7121">+(TYY51*$C51)+TYY51</f>
        <v>0</v>
      </c>
      <c r="TZB51" s="363"/>
      <c r="TZC51" s="369">
        <f t="shared" ref="TZC51" si="7122">+(TZA51*$C51)+TZA51</f>
        <v>0</v>
      </c>
      <c r="TZD51" s="363"/>
      <c r="TZE51" s="369">
        <f t="shared" ref="TZE51" si="7123">+(TZC51*$C51)+TZC51</f>
        <v>0</v>
      </c>
      <c r="TZF51" s="363"/>
      <c r="TZG51" s="369">
        <f t="shared" ref="TZG51" si="7124">+(TZE51*$C51)+TZE51</f>
        <v>0</v>
      </c>
      <c r="TZH51" s="363"/>
      <c r="TZI51" s="369">
        <f t="shared" ref="TZI51" si="7125">+(TZG51*$C51)+TZG51</f>
        <v>0</v>
      </c>
      <c r="TZJ51" s="363"/>
      <c r="TZK51" s="369">
        <f t="shared" ref="TZK51" si="7126">+(TZI51*$C51)+TZI51</f>
        <v>0</v>
      </c>
      <c r="TZL51" s="363"/>
      <c r="TZM51" s="369">
        <f t="shared" ref="TZM51" si="7127">+(TZK51*$C51)+TZK51</f>
        <v>0</v>
      </c>
      <c r="TZN51" s="363"/>
      <c r="TZO51" s="369">
        <f t="shared" ref="TZO51" si="7128">+(TZM51*$C51)+TZM51</f>
        <v>0</v>
      </c>
      <c r="TZP51" s="363"/>
      <c r="TZQ51" s="369">
        <f t="shared" ref="TZQ51" si="7129">+(TZO51*$C51)+TZO51</f>
        <v>0</v>
      </c>
      <c r="TZR51" s="363"/>
      <c r="TZS51" s="369">
        <f t="shared" ref="TZS51" si="7130">+(TZQ51*$C51)+TZQ51</f>
        <v>0</v>
      </c>
      <c r="TZT51" s="363"/>
      <c r="TZU51" s="369">
        <f t="shared" ref="TZU51" si="7131">+(TZS51*$C51)+TZS51</f>
        <v>0</v>
      </c>
      <c r="TZV51" s="363"/>
      <c r="TZW51" s="369">
        <f t="shared" ref="TZW51" si="7132">+(TZU51*$C51)+TZU51</f>
        <v>0</v>
      </c>
      <c r="TZX51" s="363"/>
      <c r="TZY51" s="369">
        <f t="shared" ref="TZY51" si="7133">+(TZW51*$C51)+TZW51</f>
        <v>0</v>
      </c>
      <c r="TZZ51" s="363"/>
      <c r="UAA51" s="369">
        <f t="shared" ref="UAA51" si="7134">+(TZY51*$C51)+TZY51</f>
        <v>0</v>
      </c>
      <c r="UAB51" s="363"/>
      <c r="UAC51" s="369">
        <f t="shared" ref="UAC51" si="7135">+(UAA51*$C51)+UAA51</f>
        <v>0</v>
      </c>
      <c r="UAD51" s="363"/>
      <c r="UAE51" s="369">
        <f t="shared" ref="UAE51" si="7136">+(UAC51*$C51)+UAC51</f>
        <v>0</v>
      </c>
      <c r="UAF51" s="363"/>
      <c r="UAG51" s="369">
        <f t="shared" ref="UAG51" si="7137">+(UAE51*$C51)+UAE51</f>
        <v>0</v>
      </c>
      <c r="UAH51" s="363"/>
      <c r="UAI51" s="369">
        <f t="shared" ref="UAI51" si="7138">+(UAG51*$C51)+UAG51</f>
        <v>0</v>
      </c>
      <c r="UAJ51" s="363"/>
      <c r="UAK51" s="369">
        <f t="shared" ref="UAK51" si="7139">+(UAI51*$C51)+UAI51</f>
        <v>0</v>
      </c>
      <c r="UAL51" s="363"/>
      <c r="UAM51" s="369">
        <f t="shared" ref="UAM51" si="7140">+(UAK51*$C51)+UAK51</f>
        <v>0</v>
      </c>
      <c r="UAN51" s="363"/>
      <c r="UAO51" s="369">
        <f t="shared" ref="UAO51" si="7141">+(UAM51*$C51)+UAM51</f>
        <v>0</v>
      </c>
      <c r="UAP51" s="363"/>
      <c r="UAQ51" s="369">
        <f t="shared" ref="UAQ51" si="7142">+(UAO51*$C51)+UAO51</f>
        <v>0</v>
      </c>
      <c r="UAR51" s="363"/>
      <c r="UAS51" s="369">
        <f t="shared" ref="UAS51" si="7143">+(UAQ51*$C51)+UAQ51</f>
        <v>0</v>
      </c>
      <c r="UAT51" s="363"/>
      <c r="UAU51" s="369">
        <f t="shared" ref="UAU51" si="7144">+(UAS51*$C51)+UAS51</f>
        <v>0</v>
      </c>
      <c r="UAV51" s="363"/>
      <c r="UAW51" s="369">
        <f t="shared" ref="UAW51" si="7145">+(UAU51*$C51)+UAU51</f>
        <v>0</v>
      </c>
      <c r="UAX51" s="363"/>
      <c r="UAY51" s="369">
        <f t="shared" ref="UAY51" si="7146">+(UAW51*$C51)+UAW51</f>
        <v>0</v>
      </c>
      <c r="UAZ51" s="363"/>
      <c r="UBA51" s="369">
        <f t="shared" ref="UBA51" si="7147">+(UAY51*$C51)+UAY51</f>
        <v>0</v>
      </c>
      <c r="UBB51" s="363"/>
      <c r="UBC51" s="369">
        <f t="shared" ref="UBC51" si="7148">+(UBA51*$C51)+UBA51</f>
        <v>0</v>
      </c>
      <c r="UBD51" s="363"/>
      <c r="UBE51" s="369">
        <f t="shared" ref="UBE51" si="7149">+(UBC51*$C51)+UBC51</f>
        <v>0</v>
      </c>
      <c r="UBF51" s="363"/>
      <c r="UBG51" s="369">
        <f t="shared" ref="UBG51" si="7150">+(UBE51*$C51)+UBE51</f>
        <v>0</v>
      </c>
      <c r="UBH51" s="363"/>
      <c r="UBI51" s="369">
        <f t="shared" ref="UBI51" si="7151">+(UBG51*$C51)+UBG51</f>
        <v>0</v>
      </c>
      <c r="UBJ51" s="363"/>
      <c r="UBK51" s="369">
        <f t="shared" ref="UBK51" si="7152">+(UBI51*$C51)+UBI51</f>
        <v>0</v>
      </c>
      <c r="UBL51" s="363"/>
      <c r="UBM51" s="369">
        <f t="shared" ref="UBM51" si="7153">+(UBK51*$C51)+UBK51</f>
        <v>0</v>
      </c>
      <c r="UBN51" s="363"/>
      <c r="UBO51" s="369">
        <f t="shared" ref="UBO51" si="7154">+(UBM51*$C51)+UBM51</f>
        <v>0</v>
      </c>
      <c r="UBP51" s="363"/>
      <c r="UBQ51" s="369">
        <f t="shared" ref="UBQ51" si="7155">+(UBO51*$C51)+UBO51</f>
        <v>0</v>
      </c>
      <c r="UBR51" s="363"/>
      <c r="UBS51" s="369">
        <f t="shared" ref="UBS51" si="7156">+(UBQ51*$C51)+UBQ51</f>
        <v>0</v>
      </c>
      <c r="UBT51" s="363"/>
      <c r="UBU51" s="369">
        <f t="shared" ref="UBU51" si="7157">+(UBS51*$C51)+UBS51</f>
        <v>0</v>
      </c>
      <c r="UBV51" s="363"/>
      <c r="UBW51" s="369">
        <f t="shared" ref="UBW51" si="7158">+(UBU51*$C51)+UBU51</f>
        <v>0</v>
      </c>
      <c r="UBX51" s="363"/>
      <c r="UBY51" s="369">
        <f t="shared" ref="UBY51" si="7159">+(UBW51*$C51)+UBW51</f>
        <v>0</v>
      </c>
      <c r="UBZ51" s="363"/>
      <c r="UCA51" s="369">
        <f t="shared" ref="UCA51" si="7160">+(UBY51*$C51)+UBY51</f>
        <v>0</v>
      </c>
      <c r="UCB51" s="363"/>
      <c r="UCC51" s="369">
        <f t="shared" ref="UCC51" si="7161">+(UCA51*$C51)+UCA51</f>
        <v>0</v>
      </c>
      <c r="UCD51" s="363"/>
      <c r="UCE51" s="369">
        <f t="shared" ref="UCE51" si="7162">+(UCC51*$C51)+UCC51</f>
        <v>0</v>
      </c>
      <c r="UCF51" s="363"/>
      <c r="UCG51" s="369">
        <f t="shared" ref="UCG51" si="7163">+(UCE51*$C51)+UCE51</f>
        <v>0</v>
      </c>
      <c r="UCH51" s="363"/>
      <c r="UCI51" s="369">
        <f t="shared" ref="UCI51" si="7164">+(UCG51*$C51)+UCG51</f>
        <v>0</v>
      </c>
      <c r="UCJ51" s="363"/>
      <c r="UCK51" s="369">
        <f t="shared" ref="UCK51" si="7165">+(UCI51*$C51)+UCI51</f>
        <v>0</v>
      </c>
      <c r="UCL51" s="363"/>
      <c r="UCM51" s="369">
        <f t="shared" ref="UCM51" si="7166">+(UCK51*$C51)+UCK51</f>
        <v>0</v>
      </c>
      <c r="UCN51" s="363"/>
      <c r="UCO51" s="369">
        <f t="shared" ref="UCO51" si="7167">+(UCM51*$C51)+UCM51</f>
        <v>0</v>
      </c>
      <c r="UCP51" s="363"/>
      <c r="UCQ51" s="369">
        <f t="shared" ref="UCQ51" si="7168">+(UCO51*$C51)+UCO51</f>
        <v>0</v>
      </c>
      <c r="UCR51" s="363"/>
      <c r="UCS51" s="369">
        <f t="shared" ref="UCS51" si="7169">+(UCQ51*$C51)+UCQ51</f>
        <v>0</v>
      </c>
      <c r="UCT51" s="363"/>
      <c r="UCU51" s="369">
        <f t="shared" ref="UCU51" si="7170">+(UCS51*$C51)+UCS51</f>
        <v>0</v>
      </c>
      <c r="UCV51" s="363"/>
      <c r="UCW51" s="369">
        <f t="shared" ref="UCW51" si="7171">+(UCU51*$C51)+UCU51</f>
        <v>0</v>
      </c>
      <c r="UCX51" s="363"/>
      <c r="UCY51" s="369">
        <f t="shared" ref="UCY51" si="7172">+(UCW51*$C51)+UCW51</f>
        <v>0</v>
      </c>
      <c r="UCZ51" s="363"/>
      <c r="UDA51" s="369">
        <f t="shared" ref="UDA51" si="7173">+(UCY51*$C51)+UCY51</f>
        <v>0</v>
      </c>
      <c r="UDB51" s="363"/>
      <c r="UDC51" s="369">
        <f t="shared" ref="UDC51" si="7174">+(UDA51*$C51)+UDA51</f>
        <v>0</v>
      </c>
      <c r="UDD51" s="363"/>
      <c r="UDE51" s="369">
        <f t="shared" ref="UDE51" si="7175">+(UDC51*$C51)+UDC51</f>
        <v>0</v>
      </c>
      <c r="UDF51" s="363"/>
      <c r="UDG51" s="369">
        <f t="shared" ref="UDG51" si="7176">+(UDE51*$C51)+UDE51</f>
        <v>0</v>
      </c>
      <c r="UDH51" s="363"/>
      <c r="UDI51" s="369">
        <f t="shared" ref="UDI51" si="7177">+(UDG51*$C51)+UDG51</f>
        <v>0</v>
      </c>
      <c r="UDJ51" s="363"/>
      <c r="UDK51" s="369">
        <f t="shared" ref="UDK51" si="7178">+(UDI51*$C51)+UDI51</f>
        <v>0</v>
      </c>
      <c r="UDL51" s="363"/>
      <c r="UDM51" s="369">
        <f t="shared" ref="UDM51" si="7179">+(UDK51*$C51)+UDK51</f>
        <v>0</v>
      </c>
      <c r="UDN51" s="363"/>
      <c r="UDO51" s="369">
        <f t="shared" ref="UDO51" si="7180">+(UDM51*$C51)+UDM51</f>
        <v>0</v>
      </c>
      <c r="UDP51" s="363"/>
      <c r="UDQ51" s="369">
        <f t="shared" ref="UDQ51" si="7181">+(UDO51*$C51)+UDO51</f>
        <v>0</v>
      </c>
      <c r="UDR51" s="363"/>
      <c r="UDS51" s="369">
        <f t="shared" ref="UDS51" si="7182">+(UDQ51*$C51)+UDQ51</f>
        <v>0</v>
      </c>
      <c r="UDT51" s="363"/>
      <c r="UDU51" s="369">
        <f t="shared" ref="UDU51" si="7183">+(UDS51*$C51)+UDS51</f>
        <v>0</v>
      </c>
      <c r="UDV51" s="363"/>
      <c r="UDW51" s="369">
        <f t="shared" ref="UDW51" si="7184">+(UDU51*$C51)+UDU51</f>
        <v>0</v>
      </c>
      <c r="UDX51" s="363"/>
      <c r="UDY51" s="369">
        <f t="shared" ref="UDY51" si="7185">+(UDW51*$C51)+UDW51</f>
        <v>0</v>
      </c>
      <c r="UDZ51" s="363"/>
      <c r="UEA51" s="369">
        <f t="shared" ref="UEA51" si="7186">+(UDY51*$C51)+UDY51</f>
        <v>0</v>
      </c>
      <c r="UEB51" s="363"/>
      <c r="UEC51" s="369">
        <f t="shared" ref="UEC51" si="7187">+(UEA51*$C51)+UEA51</f>
        <v>0</v>
      </c>
      <c r="UED51" s="363"/>
      <c r="UEE51" s="369">
        <f t="shared" ref="UEE51" si="7188">+(UEC51*$C51)+UEC51</f>
        <v>0</v>
      </c>
      <c r="UEF51" s="363"/>
      <c r="UEG51" s="369">
        <f t="shared" ref="UEG51" si="7189">+(UEE51*$C51)+UEE51</f>
        <v>0</v>
      </c>
      <c r="UEH51" s="363"/>
      <c r="UEI51" s="369">
        <f t="shared" ref="UEI51" si="7190">+(UEG51*$C51)+UEG51</f>
        <v>0</v>
      </c>
      <c r="UEJ51" s="363"/>
      <c r="UEK51" s="369">
        <f t="shared" ref="UEK51" si="7191">+(UEI51*$C51)+UEI51</f>
        <v>0</v>
      </c>
      <c r="UEL51" s="363"/>
      <c r="UEM51" s="369">
        <f t="shared" ref="UEM51" si="7192">+(UEK51*$C51)+UEK51</f>
        <v>0</v>
      </c>
      <c r="UEN51" s="363"/>
      <c r="UEO51" s="369">
        <f t="shared" ref="UEO51" si="7193">+(UEM51*$C51)+UEM51</f>
        <v>0</v>
      </c>
      <c r="UEP51" s="363"/>
      <c r="UEQ51" s="369">
        <f t="shared" ref="UEQ51" si="7194">+(UEO51*$C51)+UEO51</f>
        <v>0</v>
      </c>
      <c r="UER51" s="363"/>
      <c r="UES51" s="369">
        <f t="shared" ref="UES51" si="7195">+(UEQ51*$C51)+UEQ51</f>
        <v>0</v>
      </c>
      <c r="UET51" s="363"/>
      <c r="UEU51" s="369">
        <f t="shared" ref="UEU51" si="7196">+(UES51*$C51)+UES51</f>
        <v>0</v>
      </c>
      <c r="UEV51" s="363"/>
      <c r="UEW51" s="369">
        <f t="shared" ref="UEW51" si="7197">+(UEU51*$C51)+UEU51</f>
        <v>0</v>
      </c>
      <c r="UEX51" s="363"/>
      <c r="UEY51" s="369">
        <f t="shared" ref="UEY51" si="7198">+(UEW51*$C51)+UEW51</f>
        <v>0</v>
      </c>
      <c r="UEZ51" s="363"/>
      <c r="UFA51" s="369">
        <f t="shared" ref="UFA51" si="7199">+(UEY51*$C51)+UEY51</f>
        <v>0</v>
      </c>
      <c r="UFB51" s="363"/>
      <c r="UFC51" s="369">
        <f t="shared" ref="UFC51" si="7200">+(UFA51*$C51)+UFA51</f>
        <v>0</v>
      </c>
      <c r="UFD51" s="363"/>
      <c r="UFE51" s="369">
        <f t="shared" ref="UFE51" si="7201">+(UFC51*$C51)+UFC51</f>
        <v>0</v>
      </c>
      <c r="UFF51" s="363"/>
      <c r="UFG51" s="369">
        <f t="shared" ref="UFG51" si="7202">+(UFE51*$C51)+UFE51</f>
        <v>0</v>
      </c>
      <c r="UFH51" s="363"/>
      <c r="UFI51" s="369">
        <f t="shared" ref="UFI51" si="7203">+(UFG51*$C51)+UFG51</f>
        <v>0</v>
      </c>
      <c r="UFJ51" s="363"/>
      <c r="UFK51" s="369">
        <f t="shared" ref="UFK51" si="7204">+(UFI51*$C51)+UFI51</f>
        <v>0</v>
      </c>
      <c r="UFL51" s="363"/>
      <c r="UFM51" s="369">
        <f t="shared" ref="UFM51" si="7205">+(UFK51*$C51)+UFK51</f>
        <v>0</v>
      </c>
      <c r="UFN51" s="363"/>
      <c r="UFO51" s="369">
        <f t="shared" ref="UFO51" si="7206">+(UFM51*$C51)+UFM51</f>
        <v>0</v>
      </c>
      <c r="UFP51" s="363"/>
      <c r="UFQ51" s="369">
        <f t="shared" ref="UFQ51" si="7207">+(UFO51*$C51)+UFO51</f>
        <v>0</v>
      </c>
      <c r="UFR51" s="363"/>
      <c r="UFS51" s="369">
        <f t="shared" ref="UFS51" si="7208">+(UFQ51*$C51)+UFQ51</f>
        <v>0</v>
      </c>
      <c r="UFT51" s="363"/>
      <c r="UFU51" s="369">
        <f t="shared" ref="UFU51" si="7209">+(UFS51*$C51)+UFS51</f>
        <v>0</v>
      </c>
      <c r="UFV51" s="363"/>
      <c r="UFW51" s="369">
        <f t="shared" ref="UFW51" si="7210">+(UFU51*$C51)+UFU51</f>
        <v>0</v>
      </c>
      <c r="UFX51" s="363"/>
      <c r="UFY51" s="369">
        <f t="shared" ref="UFY51" si="7211">+(UFW51*$C51)+UFW51</f>
        <v>0</v>
      </c>
      <c r="UFZ51" s="363"/>
      <c r="UGA51" s="369">
        <f t="shared" ref="UGA51" si="7212">+(UFY51*$C51)+UFY51</f>
        <v>0</v>
      </c>
      <c r="UGB51" s="363"/>
      <c r="UGC51" s="369">
        <f t="shared" ref="UGC51" si="7213">+(UGA51*$C51)+UGA51</f>
        <v>0</v>
      </c>
      <c r="UGD51" s="363"/>
      <c r="UGE51" s="369">
        <f t="shared" ref="UGE51" si="7214">+(UGC51*$C51)+UGC51</f>
        <v>0</v>
      </c>
      <c r="UGF51" s="363"/>
      <c r="UGG51" s="369">
        <f t="shared" ref="UGG51" si="7215">+(UGE51*$C51)+UGE51</f>
        <v>0</v>
      </c>
      <c r="UGH51" s="363"/>
      <c r="UGI51" s="369">
        <f t="shared" ref="UGI51" si="7216">+(UGG51*$C51)+UGG51</f>
        <v>0</v>
      </c>
      <c r="UGJ51" s="363"/>
      <c r="UGK51" s="369">
        <f t="shared" ref="UGK51" si="7217">+(UGI51*$C51)+UGI51</f>
        <v>0</v>
      </c>
      <c r="UGL51" s="363"/>
      <c r="UGM51" s="369">
        <f t="shared" ref="UGM51" si="7218">+(UGK51*$C51)+UGK51</f>
        <v>0</v>
      </c>
      <c r="UGN51" s="363"/>
      <c r="UGO51" s="369">
        <f t="shared" ref="UGO51" si="7219">+(UGM51*$C51)+UGM51</f>
        <v>0</v>
      </c>
      <c r="UGP51" s="363"/>
      <c r="UGQ51" s="369">
        <f t="shared" ref="UGQ51" si="7220">+(UGO51*$C51)+UGO51</f>
        <v>0</v>
      </c>
      <c r="UGR51" s="363"/>
      <c r="UGS51" s="369">
        <f t="shared" ref="UGS51" si="7221">+(UGQ51*$C51)+UGQ51</f>
        <v>0</v>
      </c>
      <c r="UGT51" s="363"/>
      <c r="UGU51" s="369">
        <f t="shared" ref="UGU51" si="7222">+(UGS51*$C51)+UGS51</f>
        <v>0</v>
      </c>
      <c r="UGV51" s="363"/>
      <c r="UGW51" s="369">
        <f t="shared" ref="UGW51" si="7223">+(UGU51*$C51)+UGU51</f>
        <v>0</v>
      </c>
      <c r="UGX51" s="363"/>
      <c r="UGY51" s="369">
        <f t="shared" ref="UGY51" si="7224">+(UGW51*$C51)+UGW51</f>
        <v>0</v>
      </c>
      <c r="UGZ51" s="363"/>
      <c r="UHA51" s="369">
        <f t="shared" ref="UHA51" si="7225">+(UGY51*$C51)+UGY51</f>
        <v>0</v>
      </c>
      <c r="UHB51" s="363"/>
      <c r="UHC51" s="369">
        <f t="shared" ref="UHC51" si="7226">+(UHA51*$C51)+UHA51</f>
        <v>0</v>
      </c>
      <c r="UHD51" s="363"/>
      <c r="UHE51" s="369">
        <f t="shared" ref="UHE51" si="7227">+(UHC51*$C51)+UHC51</f>
        <v>0</v>
      </c>
      <c r="UHF51" s="363"/>
      <c r="UHG51" s="369">
        <f t="shared" ref="UHG51" si="7228">+(UHE51*$C51)+UHE51</f>
        <v>0</v>
      </c>
      <c r="UHH51" s="363"/>
      <c r="UHI51" s="369">
        <f t="shared" ref="UHI51" si="7229">+(UHG51*$C51)+UHG51</f>
        <v>0</v>
      </c>
      <c r="UHJ51" s="363"/>
      <c r="UHK51" s="369">
        <f t="shared" ref="UHK51" si="7230">+(UHI51*$C51)+UHI51</f>
        <v>0</v>
      </c>
      <c r="UHL51" s="363"/>
      <c r="UHM51" s="369">
        <f t="shared" ref="UHM51" si="7231">+(UHK51*$C51)+UHK51</f>
        <v>0</v>
      </c>
      <c r="UHN51" s="363"/>
      <c r="UHO51" s="369">
        <f t="shared" ref="UHO51" si="7232">+(UHM51*$C51)+UHM51</f>
        <v>0</v>
      </c>
      <c r="UHP51" s="363"/>
      <c r="UHQ51" s="369">
        <f t="shared" ref="UHQ51" si="7233">+(UHO51*$C51)+UHO51</f>
        <v>0</v>
      </c>
      <c r="UHR51" s="363"/>
      <c r="UHS51" s="369">
        <f t="shared" ref="UHS51" si="7234">+(UHQ51*$C51)+UHQ51</f>
        <v>0</v>
      </c>
      <c r="UHT51" s="363"/>
      <c r="UHU51" s="369">
        <f t="shared" ref="UHU51" si="7235">+(UHS51*$C51)+UHS51</f>
        <v>0</v>
      </c>
      <c r="UHV51" s="363"/>
      <c r="UHW51" s="369">
        <f t="shared" ref="UHW51" si="7236">+(UHU51*$C51)+UHU51</f>
        <v>0</v>
      </c>
      <c r="UHX51" s="363"/>
      <c r="UHY51" s="369">
        <f t="shared" ref="UHY51" si="7237">+(UHW51*$C51)+UHW51</f>
        <v>0</v>
      </c>
      <c r="UHZ51" s="363"/>
      <c r="UIA51" s="369">
        <f t="shared" ref="UIA51" si="7238">+(UHY51*$C51)+UHY51</f>
        <v>0</v>
      </c>
      <c r="UIB51" s="363"/>
      <c r="UIC51" s="369">
        <f t="shared" ref="UIC51" si="7239">+(UIA51*$C51)+UIA51</f>
        <v>0</v>
      </c>
      <c r="UID51" s="363"/>
      <c r="UIE51" s="369">
        <f t="shared" ref="UIE51" si="7240">+(UIC51*$C51)+UIC51</f>
        <v>0</v>
      </c>
      <c r="UIF51" s="363"/>
      <c r="UIG51" s="369">
        <f t="shared" ref="UIG51" si="7241">+(UIE51*$C51)+UIE51</f>
        <v>0</v>
      </c>
      <c r="UIH51" s="363"/>
      <c r="UII51" s="369">
        <f t="shared" ref="UII51" si="7242">+(UIG51*$C51)+UIG51</f>
        <v>0</v>
      </c>
      <c r="UIJ51" s="363"/>
      <c r="UIK51" s="369">
        <f t="shared" ref="UIK51" si="7243">+(UII51*$C51)+UII51</f>
        <v>0</v>
      </c>
      <c r="UIL51" s="363"/>
      <c r="UIM51" s="369">
        <f t="shared" ref="UIM51" si="7244">+(UIK51*$C51)+UIK51</f>
        <v>0</v>
      </c>
      <c r="UIN51" s="363"/>
      <c r="UIO51" s="369">
        <f t="shared" ref="UIO51" si="7245">+(UIM51*$C51)+UIM51</f>
        <v>0</v>
      </c>
      <c r="UIP51" s="363"/>
      <c r="UIQ51" s="369">
        <f t="shared" ref="UIQ51" si="7246">+(UIO51*$C51)+UIO51</f>
        <v>0</v>
      </c>
      <c r="UIR51" s="363"/>
      <c r="UIS51" s="369">
        <f t="shared" ref="UIS51" si="7247">+(UIQ51*$C51)+UIQ51</f>
        <v>0</v>
      </c>
      <c r="UIT51" s="363"/>
      <c r="UIU51" s="369">
        <f t="shared" ref="UIU51" si="7248">+(UIS51*$C51)+UIS51</f>
        <v>0</v>
      </c>
      <c r="UIV51" s="363"/>
      <c r="UIW51" s="369">
        <f t="shared" ref="UIW51" si="7249">+(UIU51*$C51)+UIU51</f>
        <v>0</v>
      </c>
      <c r="UIX51" s="363"/>
      <c r="UIY51" s="369">
        <f t="shared" ref="UIY51" si="7250">+(UIW51*$C51)+UIW51</f>
        <v>0</v>
      </c>
      <c r="UIZ51" s="363"/>
      <c r="UJA51" s="369">
        <f t="shared" ref="UJA51" si="7251">+(UIY51*$C51)+UIY51</f>
        <v>0</v>
      </c>
      <c r="UJB51" s="363"/>
      <c r="UJC51" s="369">
        <f t="shared" ref="UJC51" si="7252">+(UJA51*$C51)+UJA51</f>
        <v>0</v>
      </c>
      <c r="UJD51" s="363"/>
      <c r="UJE51" s="369">
        <f t="shared" ref="UJE51" si="7253">+(UJC51*$C51)+UJC51</f>
        <v>0</v>
      </c>
      <c r="UJF51" s="363"/>
      <c r="UJG51" s="369">
        <f t="shared" ref="UJG51" si="7254">+(UJE51*$C51)+UJE51</f>
        <v>0</v>
      </c>
      <c r="UJH51" s="363"/>
      <c r="UJI51" s="369">
        <f t="shared" ref="UJI51" si="7255">+(UJG51*$C51)+UJG51</f>
        <v>0</v>
      </c>
      <c r="UJJ51" s="363"/>
      <c r="UJK51" s="369">
        <f t="shared" ref="UJK51" si="7256">+(UJI51*$C51)+UJI51</f>
        <v>0</v>
      </c>
      <c r="UJL51" s="363"/>
      <c r="UJM51" s="369">
        <f t="shared" ref="UJM51" si="7257">+(UJK51*$C51)+UJK51</f>
        <v>0</v>
      </c>
      <c r="UJN51" s="363"/>
      <c r="UJO51" s="369">
        <f t="shared" ref="UJO51" si="7258">+(UJM51*$C51)+UJM51</f>
        <v>0</v>
      </c>
      <c r="UJP51" s="363"/>
      <c r="UJQ51" s="369">
        <f t="shared" ref="UJQ51" si="7259">+(UJO51*$C51)+UJO51</f>
        <v>0</v>
      </c>
      <c r="UJR51" s="363"/>
      <c r="UJS51" s="369">
        <f t="shared" ref="UJS51" si="7260">+(UJQ51*$C51)+UJQ51</f>
        <v>0</v>
      </c>
      <c r="UJT51" s="363"/>
      <c r="UJU51" s="369">
        <f t="shared" ref="UJU51" si="7261">+(UJS51*$C51)+UJS51</f>
        <v>0</v>
      </c>
      <c r="UJV51" s="363"/>
      <c r="UJW51" s="369">
        <f t="shared" ref="UJW51" si="7262">+(UJU51*$C51)+UJU51</f>
        <v>0</v>
      </c>
      <c r="UJX51" s="363"/>
      <c r="UJY51" s="369">
        <f t="shared" ref="UJY51" si="7263">+(UJW51*$C51)+UJW51</f>
        <v>0</v>
      </c>
      <c r="UJZ51" s="363"/>
      <c r="UKA51" s="369">
        <f t="shared" ref="UKA51" si="7264">+(UJY51*$C51)+UJY51</f>
        <v>0</v>
      </c>
      <c r="UKB51" s="363"/>
      <c r="UKC51" s="369">
        <f t="shared" ref="UKC51" si="7265">+(UKA51*$C51)+UKA51</f>
        <v>0</v>
      </c>
      <c r="UKD51" s="363"/>
      <c r="UKE51" s="369">
        <f t="shared" ref="UKE51" si="7266">+(UKC51*$C51)+UKC51</f>
        <v>0</v>
      </c>
      <c r="UKF51" s="363"/>
      <c r="UKG51" s="369">
        <f t="shared" ref="UKG51" si="7267">+(UKE51*$C51)+UKE51</f>
        <v>0</v>
      </c>
      <c r="UKH51" s="363"/>
      <c r="UKI51" s="369">
        <f t="shared" ref="UKI51" si="7268">+(UKG51*$C51)+UKG51</f>
        <v>0</v>
      </c>
      <c r="UKJ51" s="363"/>
      <c r="UKK51" s="369">
        <f t="shared" ref="UKK51" si="7269">+(UKI51*$C51)+UKI51</f>
        <v>0</v>
      </c>
      <c r="UKL51" s="363"/>
      <c r="UKM51" s="369">
        <f t="shared" ref="UKM51" si="7270">+(UKK51*$C51)+UKK51</f>
        <v>0</v>
      </c>
      <c r="UKN51" s="363"/>
      <c r="UKO51" s="369">
        <f t="shared" ref="UKO51" si="7271">+(UKM51*$C51)+UKM51</f>
        <v>0</v>
      </c>
      <c r="UKP51" s="363"/>
      <c r="UKQ51" s="369">
        <f t="shared" ref="UKQ51" si="7272">+(UKO51*$C51)+UKO51</f>
        <v>0</v>
      </c>
      <c r="UKR51" s="363"/>
      <c r="UKS51" s="369">
        <f t="shared" ref="UKS51" si="7273">+(UKQ51*$C51)+UKQ51</f>
        <v>0</v>
      </c>
      <c r="UKT51" s="363"/>
      <c r="UKU51" s="369">
        <f t="shared" ref="UKU51" si="7274">+(UKS51*$C51)+UKS51</f>
        <v>0</v>
      </c>
      <c r="UKV51" s="363"/>
      <c r="UKW51" s="369">
        <f t="shared" ref="UKW51" si="7275">+(UKU51*$C51)+UKU51</f>
        <v>0</v>
      </c>
      <c r="UKX51" s="363"/>
      <c r="UKY51" s="369">
        <f t="shared" ref="UKY51" si="7276">+(UKW51*$C51)+UKW51</f>
        <v>0</v>
      </c>
      <c r="UKZ51" s="363"/>
      <c r="ULA51" s="369">
        <f t="shared" ref="ULA51" si="7277">+(UKY51*$C51)+UKY51</f>
        <v>0</v>
      </c>
      <c r="ULB51" s="363"/>
      <c r="ULC51" s="369">
        <f t="shared" ref="ULC51" si="7278">+(ULA51*$C51)+ULA51</f>
        <v>0</v>
      </c>
      <c r="ULD51" s="363"/>
      <c r="ULE51" s="369">
        <f t="shared" ref="ULE51" si="7279">+(ULC51*$C51)+ULC51</f>
        <v>0</v>
      </c>
      <c r="ULF51" s="363"/>
      <c r="ULG51" s="369">
        <f t="shared" ref="ULG51" si="7280">+(ULE51*$C51)+ULE51</f>
        <v>0</v>
      </c>
      <c r="ULH51" s="363"/>
      <c r="ULI51" s="369">
        <f t="shared" ref="ULI51" si="7281">+(ULG51*$C51)+ULG51</f>
        <v>0</v>
      </c>
      <c r="ULJ51" s="363"/>
      <c r="ULK51" s="369">
        <f t="shared" ref="ULK51" si="7282">+(ULI51*$C51)+ULI51</f>
        <v>0</v>
      </c>
      <c r="ULL51" s="363"/>
      <c r="ULM51" s="369">
        <f t="shared" ref="ULM51" si="7283">+(ULK51*$C51)+ULK51</f>
        <v>0</v>
      </c>
      <c r="ULN51" s="363"/>
      <c r="ULO51" s="369">
        <f t="shared" ref="ULO51" si="7284">+(ULM51*$C51)+ULM51</f>
        <v>0</v>
      </c>
      <c r="ULP51" s="363"/>
      <c r="ULQ51" s="369">
        <f t="shared" ref="ULQ51" si="7285">+(ULO51*$C51)+ULO51</f>
        <v>0</v>
      </c>
      <c r="ULR51" s="363"/>
      <c r="ULS51" s="369">
        <f t="shared" ref="ULS51" si="7286">+(ULQ51*$C51)+ULQ51</f>
        <v>0</v>
      </c>
      <c r="ULT51" s="363"/>
      <c r="ULU51" s="369">
        <f t="shared" ref="ULU51" si="7287">+(ULS51*$C51)+ULS51</f>
        <v>0</v>
      </c>
      <c r="ULV51" s="363"/>
      <c r="ULW51" s="369">
        <f t="shared" ref="ULW51" si="7288">+(ULU51*$C51)+ULU51</f>
        <v>0</v>
      </c>
      <c r="ULX51" s="363"/>
      <c r="ULY51" s="369">
        <f t="shared" ref="ULY51" si="7289">+(ULW51*$C51)+ULW51</f>
        <v>0</v>
      </c>
      <c r="ULZ51" s="363"/>
      <c r="UMA51" s="369">
        <f t="shared" ref="UMA51" si="7290">+(ULY51*$C51)+ULY51</f>
        <v>0</v>
      </c>
      <c r="UMB51" s="363"/>
      <c r="UMC51" s="369">
        <f t="shared" ref="UMC51" si="7291">+(UMA51*$C51)+UMA51</f>
        <v>0</v>
      </c>
      <c r="UMD51" s="363"/>
      <c r="UME51" s="369">
        <f t="shared" ref="UME51" si="7292">+(UMC51*$C51)+UMC51</f>
        <v>0</v>
      </c>
      <c r="UMF51" s="363"/>
      <c r="UMG51" s="369">
        <f t="shared" ref="UMG51" si="7293">+(UME51*$C51)+UME51</f>
        <v>0</v>
      </c>
      <c r="UMH51" s="363"/>
      <c r="UMI51" s="369">
        <f t="shared" ref="UMI51" si="7294">+(UMG51*$C51)+UMG51</f>
        <v>0</v>
      </c>
      <c r="UMJ51" s="363"/>
      <c r="UMK51" s="369">
        <f t="shared" ref="UMK51" si="7295">+(UMI51*$C51)+UMI51</f>
        <v>0</v>
      </c>
      <c r="UML51" s="363"/>
      <c r="UMM51" s="369">
        <f t="shared" ref="UMM51" si="7296">+(UMK51*$C51)+UMK51</f>
        <v>0</v>
      </c>
      <c r="UMN51" s="363"/>
      <c r="UMO51" s="369">
        <f t="shared" ref="UMO51" si="7297">+(UMM51*$C51)+UMM51</f>
        <v>0</v>
      </c>
      <c r="UMP51" s="363"/>
      <c r="UMQ51" s="369">
        <f t="shared" ref="UMQ51" si="7298">+(UMO51*$C51)+UMO51</f>
        <v>0</v>
      </c>
      <c r="UMR51" s="363"/>
      <c r="UMS51" s="369">
        <f t="shared" ref="UMS51" si="7299">+(UMQ51*$C51)+UMQ51</f>
        <v>0</v>
      </c>
      <c r="UMT51" s="363"/>
      <c r="UMU51" s="369">
        <f t="shared" ref="UMU51" si="7300">+(UMS51*$C51)+UMS51</f>
        <v>0</v>
      </c>
      <c r="UMV51" s="363"/>
      <c r="UMW51" s="369">
        <f t="shared" ref="UMW51" si="7301">+(UMU51*$C51)+UMU51</f>
        <v>0</v>
      </c>
      <c r="UMX51" s="363"/>
      <c r="UMY51" s="369">
        <f t="shared" ref="UMY51" si="7302">+(UMW51*$C51)+UMW51</f>
        <v>0</v>
      </c>
      <c r="UMZ51" s="363"/>
      <c r="UNA51" s="369">
        <f t="shared" ref="UNA51" si="7303">+(UMY51*$C51)+UMY51</f>
        <v>0</v>
      </c>
      <c r="UNB51" s="363"/>
      <c r="UNC51" s="369">
        <f t="shared" ref="UNC51" si="7304">+(UNA51*$C51)+UNA51</f>
        <v>0</v>
      </c>
      <c r="UND51" s="363"/>
      <c r="UNE51" s="369">
        <f t="shared" ref="UNE51" si="7305">+(UNC51*$C51)+UNC51</f>
        <v>0</v>
      </c>
      <c r="UNF51" s="363"/>
      <c r="UNG51" s="369">
        <f t="shared" ref="UNG51" si="7306">+(UNE51*$C51)+UNE51</f>
        <v>0</v>
      </c>
      <c r="UNH51" s="363"/>
      <c r="UNI51" s="369">
        <f t="shared" ref="UNI51" si="7307">+(UNG51*$C51)+UNG51</f>
        <v>0</v>
      </c>
      <c r="UNJ51" s="363"/>
      <c r="UNK51" s="369">
        <f t="shared" ref="UNK51" si="7308">+(UNI51*$C51)+UNI51</f>
        <v>0</v>
      </c>
      <c r="UNL51" s="363"/>
      <c r="UNM51" s="369">
        <f t="shared" ref="UNM51" si="7309">+(UNK51*$C51)+UNK51</f>
        <v>0</v>
      </c>
      <c r="UNN51" s="363"/>
      <c r="UNO51" s="369">
        <f t="shared" ref="UNO51" si="7310">+(UNM51*$C51)+UNM51</f>
        <v>0</v>
      </c>
      <c r="UNP51" s="363"/>
      <c r="UNQ51" s="369">
        <f t="shared" ref="UNQ51" si="7311">+(UNO51*$C51)+UNO51</f>
        <v>0</v>
      </c>
      <c r="UNR51" s="363"/>
      <c r="UNS51" s="369">
        <f t="shared" ref="UNS51" si="7312">+(UNQ51*$C51)+UNQ51</f>
        <v>0</v>
      </c>
      <c r="UNT51" s="363"/>
      <c r="UNU51" s="369">
        <f t="shared" ref="UNU51" si="7313">+(UNS51*$C51)+UNS51</f>
        <v>0</v>
      </c>
      <c r="UNV51" s="363"/>
      <c r="UNW51" s="369">
        <f t="shared" ref="UNW51" si="7314">+(UNU51*$C51)+UNU51</f>
        <v>0</v>
      </c>
      <c r="UNX51" s="363"/>
      <c r="UNY51" s="369">
        <f t="shared" ref="UNY51" si="7315">+(UNW51*$C51)+UNW51</f>
        <v>0</v>
      </c>
      <c r="UNZ51" s="363"/>
      <c r="UOA51" s="369">
        <f t="shared" ref="UOA51" si="7316">+(UNY51*$C51)+UNY51</f>
        <v>0</v>
      </c>
      <c r="UOB51" s="363"/>
      <c r="UOC51" s="369">
        <f t="shared" ref="UOC51" si="7317">+(UOA51*$C51)+UOA51</f>
        <v>0</v>
      </c>
      <c r="UOD51" s="363"/>
      <c r="UOE51" s="369">
        <f t="shared" ref="UOE51" si="7318">+(UOC51*$C51)+UOC51</f>
        <v>0</v>
      </c>
      <c r="UOF51" s="363"/>
      <c r="UOG51" s="369">
        <f t="shared" ref="UOG51" si="7319">+(UOE51*$C51)+UOE51</f>
        <v>0</v>
      </c>
      <c r="UOH51" s="363"/>
      <c r="UOI51" s="369">
        <f t="shared" ref="UOI51" si="7320">+(UOG51*$C51)+UOG51</f>
        <v>0</v>
      </c>
      <c r="UOJ51" s="363"/>
      <c r="UOK51" s="369">
        <f t="shared" ref="UOK51" si="7321">+(UOI51*$C51)+UOI51</f>
        <v>0</v>
      </c>
      <c r="UOL51" s="363"/>
      <c r="UOM51" s="369">
        <f t="shared" ref="UOM51" si="7322">+(UOK51*$C51)+UOK51</f>
        <v>0</v>
      </c>
      <c r="UON51" s="363"/>
      <c r="UOO51" s="369">
        <f t="shared" ref="UOO51" si="7323">+(UOM51*$C51)+UOM51</f>
        <v>0</v>
      </c>
      <c r="UOP51" s="363"/>
      <c r="UOQ51" s="369">
        <f t="shared" ref="UOQ51" si="7324">+(UOO51*$C51)+UOO51</f>
        <v>0</v>
      </c>
      <c r="UOR51" s="363"/>
      <c r="UOS51" s="369">
        <f t="shared" ref="UOS51" si="7325">+(UOQ51*$C51)+UOQ51</f>
        <v>0</v>
      </c>
      <c r="UOT51" s="363"/>
      <c r="UOU51" s="369">
        <f t="shared" ref="UOU51" si="7326">+(UOS51*$C51)+UOS51</f>
        <v>0</v>
      </c>
      <c r="UOV51" s="363"/>
      <c r="UOW51" s="369">
        <f t="shared" ref="UOW51" si="7327">+(UOU51*$C51)+UOU51</f>
        <v>0</v>
      </c>
      <c r="UOX51" s="363"/>
      <c r="UOY51" s="369">
        <f t="shared" ref="UOY51" si="7328">+(UOW51*$C51)+UOW51</f>
        <v>0</v>
      </c>
      <c r="UOZ51" s="363"/>
      <c r="UPA51" s="369">
        <f t="shared" ref="UPA51" si="7329">+(UOY51*$C51)+UOY51</f>
        <v>0</v>
      </c>
      <c r="UPB51" s="363"/>
      <c r="UPC51" s="369">
        <f t="shared" ref="UPC51" si="7330">+(UPA51*$C51)+UPA51</f>
        <v>0</v>
      </c>
      <c r="UPD51" s="363"/>
      <c r="UPE51" s="369">
        <f t="shared" ref="UPE51" si="7331">+(UPC51*$C51)+UPC51</f>
        <v>0</v>
      </c>
      <c r="UPF51" s="363"/>
      <c r="UPG51" s="369">
        <f t="shared" ref="UPG51" si="7332">+(UPE51*$C51)+UPE51</f>
        <v>0</v>
      </c>
      <c r="UPH51" s="363"/>
      <c r="UPI51" s="369">
        <f t="shared" ref="UPI51" si="7333">+(UPG51*$C51)+UPG51</f>
        <v>0</v>
      </c>
      <c r="UPJ51" s="363"/>
      <c r="UPK51" s="369">
        <f t="shared" ref="UPK51" si="7334">+(UPI51*$C51)+UPI51</f>
        <v>0</v>
      </c>
      <c r="UPL51" s="363"/>
      <c r="UPM51" s="369">
        <f t="shared" ref="UPM51" si="7335">+(UPK51*$C51)+UPK51</f>
        <v>0</v>
      </c>
      <c r="UPN51" s="363"/>
      <c r="UPO51" s="369">
        <f t="shared" ref="UPO51" si="7336">+(UPM51*$C51)+UPM51</f>
        <v>0</v>
      </c>
      <c r="UPP51" s="363"/>
      <c r="UPQ51" s="369">
        <f t="shared" ref="UPQ51" si="7337">+(UPO51*$C51)+UPO51</f>
        <v>0</v>
      </c>
      <c r="UPR51" s="363"/>
      <c r="UPS51" s="369">
        <f t="shared" ref="UPS51" si="7338">+(UPQ51*$C51)+UPQ51</f>
        <v>0</v>
      </c>
      <c r="UPT51" s="363"/>
      <c r="UPU51" s="369">
        <f t="shared" ref="UPU51" si="7339">+(UPS51*$C51)+UPS51</f>
        <v>0</v>
      </c>
      <c r="UPV51" s="363"/>
      <c r="UPW51" s="369">
        <f t="shared" ref="UPW51" si="7340">+(UPU51*$C51)+UPU51</f>
        <v>0</v>
      </c>
      <c r="UPX51" s="363"/>
      <c r="UPY51" s="369">
        <f t="shared" ref="UPY51" si="7341">+(UPW51*$C51)+UPW51</f>
        <v>0</v>
      </c>
      <c r="UPZ51" s="363"/>
      <c r="UQA51" s="369">
        <f t="shared" ref="UQA51" si="7342">+(UPY51*$C51)+UPY51</f>
        <v>0</v>
      </c>
      <c r="UQB51" s="363"/>
      <c r="UQC51" s="369">
        <f t="shared" ref="UQC51" si="7343">+(UQA51*$C51)+UQA51</f>
        <v>0</v>
      </c>
      <c r="UQD51" s="363"/>
      <c r="UQE51" s="369">
        <f t="shared" ref="UQE51" si="7344">+(UQC51*$C51)+UQC51</f>
        <v>0</v>
      </c>
      <c r="UQF51" s="363"/>
      <c r="UQG51" s="369">
        <f t="shared" ref="UQG51" si="7345">+(UQE51*$C51)+UQE51</f>
        <v>0</v>
      </c>
      <c r="UQH51" s="363"/>
      <c r="UQI51" s="369">
        <f t="shared" ref="UQI51" si="7346">+(UQG51*$C51)+UQG51</f>
        <v>0</v>
      </c>
      <c r="UQJ51" s="363"/>
      <c r="UQK51" s="369">
        <f t="shared" ref="UQK51" si="7347">+(UQI51*$C51)+UQI51</f>
        <v>0</v>
      </c>
      <c r="UQL51" s="363"/>
      <c r="UQM51" s="369">
        <f t="shared" ref="UQM51" si="7348">+(UQK51*$C51)+UQK51</f>
        <v>0</v>
      </c>
      <c r="UQN51" s="363"/>
      <c r="UQO51" s="369">
        <f t="shared" ref="UQO51" si="7349">+(UQM51*$C51)+UQM51</f>
        <v>0</v>
      </c>
      <c r="UQP51" s="363"/>
      <c r="UQQ51" s="369">
        <f t="shared" ref="UQQ51" si="7350">+(UQO51*$C51)+UQO51</f>
        <v>0</v>
      </c>
      <c r="UQR51" s="363"/>
      <c r="UQS51" s="369">
        <f t="shared" ref="UQS51" si="7351">+(UQQ51*$C51)+UQQ51</f>
        <v>0</v>
      </c>
      <c r="UQT51" s="363"/>
      <c r="UQU51" s="369">
        <f t="shared" ref="UQU51" si="7352">+(UQS51*$C51)+UQS51</f>
        <v>0</v>
      </c>
      <c r="UQV51" s="363"/>
      <c r="UQW51" s="369">
        <f t="shared" ref="UQW51" si="7353">+(UQU51*$C51)+UQU51</f>
        <v>0</v>
      </c>
      <c r="UQX51" s="363"/>
      <c r="UQY51" s="369">
        <f t="shared" ref="UQY51" si="7354">+(UQW51*$C51)+UQW51</f>
        <v>0</v>
      </c>
      <c r="UQZ51" s="363"/>
      <c r="URA51" s="369">
        <f t="shared" ref="URA51" si="7355">+(UQY51*$C51)+UQY51</f>
        <v>0</v>
      </c>
      <c r="URB51" s="363"/>
      <c r="URC51" s="369">
        <f t="shared" ref="URC51" si="7356">+(URA51*$C51)+URA51</f>
        <v>0</v>
      </c>
      <c r="URD51" s="363"/>
      <c r="URE51" s="369">
        <f t="shared" ref="URE51" si="7357">+(URC51*$C51)+URC51</f>
        <v>0</v>
      </c>
      <c r="URF51" s="363"/>
      <c r="URG51" s="369">
        <f t="shared" ref="URG51" si="7358">+(URE51*$C51)+URE51</f>
        <v>0</v>
      </c>
      <c r="URH51" s="363"/>
      <c r="URI51" s="369">
        <f t="shared" ref="URI51" si="7359">+(URG51*$C51)+URG51</f>
        <v>0</v>
      </c>
      <c r="URJ51" s="363"/>
      <c r="URK51" s="369">
        <f t="shared" ref="URK51" si="7360">+(URI51*$C51)+URI51</f>
        <v>0</v>
      </c>
      <c r="URL51" s="363"/>
      <c r="URM51" s="369">
        <f t="shared" ref="URM51" si="7361">+(URK51*$C51)+URK51</f>
        <v>0</v>
      </c>
      <c r="URN51" s="363"/>
      <c r="URO51" s="369">
        <f t="shared" ref="URO51" si="7362">+(URM51*$C51)+URM51</f>
        <v>0</v>
      </c>
      <c r="URP51" s="363"/>
      <c r="URQ51" s="369">
        <f t="shared" ref="URQ51" si="7363">+(URO51*$C51)+URO51</f>
        <v>0</v>
      </c>
      <c r="URR51" s="363"/>
      <c r="URS51" s="369">
        <f t="shared" ref="URS51" si="7364">+(URQ51*$C51)+URQ51</f>
        <v>0</v>
      </c>
      <c r="URT51" s="363"/>
      <c r="URU51" s="369">
        <f t="shared" ref="URU51" si="7365">+(URS51*$C51)+URS51</f>
        <v>0</v>
      </c>
      <c r="URV51" s="363"/>
      <c r="URW51" s="369">
        <f t="shared" ref="URW51" si="7366">+(URU51*$C51)+URU51</f>
        <v>0</v>
      </c>
      <c r="URX51" s="363"/>
      <c r="URY51" s="369">
        <f t="shared" ref="URY51" si="7367">+(URW51*$C51)+URW51</f>
        <v>0</v>
      </c>
      <c r="URZ51" s="363"/>
      <c r="USA51" s="369">
        <f t="shared" ref="USA51" si="7368">+(URY51*$C51)+URY51</f>
        <v>0</v>
      </c>
      <c r="USB51" s="363"/>
      <c r="USC51" s="369">
        <f t="shared" ref="USC51" si="7369">+(USA51*$C51)+USA51</f>
        <v>0</v>
      </c>
      <c r="USD51" s="363"/>
      <c r="USE51" s="369">
        <f t="shared" ref="USE51" si="7370">+(USC51*$C51)+USC51</f>
        <v>0</v>
      </c>
      <c r="USF51" s="363"/>
      <c r="USG51" s="369">
        <f t="shared" ref="USG51" si="7371">+(USE51*$C51)+USE51</f>
        <v>0</v>
      </c>
      <c r="USH51" s="363"/>
      <c r="USI51" s="369">
        <f t="shared" ref="USI51" si="7372">+(USG51*$C51)+USG51</f>
        <v>0</v>
      </c>
      <c r="USJ51" s="363"/>
      <c r="USK51" s="369">
        <f t="shared" ref="USK51" si="7373">+(USI51*$C51)+USI51</f>
        <v>0</v>
      </c>
      <c r="USL51" s="363"/>
      <c r="USM51" s="369">
        <f t="shared" ref="USM51" si="7374">+(USK51*$C51)+USK51</f>
        <v>0</v>
      </c>
      <c r="USN51" s="363"/>
      <c r="USO51" s="369">
        <f t="shared" ref="USO51" si="7375">+(USM51*$C51)+USM51</f>
        <v>0</v>
      </c>
      <c r="USP51" s="363"/>
      <c r="USQ51" s="369">
        <f t="shared" ref="USQ51" si="7376">+(USO51*$C51)+USO51</f>
        <v>0</v>
      </c>
      <c r="USR51" s="363"/>
      <c r="USS51" s="369">
        <f t="shared" ref="USS51" si="7377">+(USQ51*$C51)+USQ51</f>
        <v>0</v>
      </c>
      <c r="UST51" s="363"/>
      <c r="USU51" s="369">
        <f t="shared" ref="USU51" si="7378">+(USS51*$C51)+USS51</f>
        <v>0</v>
      </c>
      <c r="USV51" s="363"/>
      <c r="USW51" s="369">
        <f t="shared" ref="USW51" si="7379">+(USU51*$C51)+USU51</f>
        <v>0</v>
      </c>
      <c r="USX51" s="363"/>
      <c r="USY51" s="369">
        <f t="shared" ref="USY51" si="7380">+(USW51*$C51)+USW51</f>
        <v>0</v>
      </c>
      <c r="USZ51" s="363"/>
      <c r="UTA51" s="369">
        <f t="shared" ref="UTA51" si="7381">+(USY51*$C51)+USY51</f>
        <v>0</v>
      </c>
      <c r="UTB51" s="363"/>
      <c r="UTC51" s="369">
        <f t="shared" ref="UTC51" si="7382">+(UTA51*$C51)+UTA51</f>
        <v>0</v>
      </c>
      <c r="UTD51" s="363"/>
      <c r="UTE51" s="369">
        <f t="shared" ref="UTE51" si="7383">+(UTC51*$C51)+UTC51</f>
        <v>0</v>
      </c>
      <c r="UTF51" s="363"/>
      <c r="UTG51" s="369">
        <f t="shared" ref="UTG51" si="7384">+(UTE51*$C51)+UTE51</f>
        <v>0</v>
      </c>
      <c r="UTH51" s="363"/>
      <c r="UTI51" s="369">
        <f t="shared" ref="UTI51" si="7385">+(UTG51*$C51)+UTG51</f>
        <v>0</v>
      </c>
      <c r="UTJ51" s="363"/>
      <c r="UTK51" s="369">
        <f t="shared" ref="UTK51" si="7386">+(UTI51*$C51)+UTI51</f>
        <v>0</v>
      </c>
      <c r="UTL51" s="363"/>
      <c r="UTM51" s="369">
        <f t="shared" ref="UTM51" si="7387">+(UTK51*$C51)+UTK51</f>
        <v>0</v>
      </c>
      <c r="UTN51" s="363"/>
      <c r="UTO51" s="369">
        <f t="shared" ref="UTO51" si="7388">+(UTM51*$C51)+UTM51</f>
        <v>0</v>
      </c>
      <c r="UTP51" s="363"/>
      <c r="UTQ51" s="369">
        <f t="shared" ref="UTQ51" si="7389">+(UTO51*$C51)+UTO51</f>
        <v>0</v>
      </c>
      <c r="UTR51" s="363"/>
      <c r="UTS51" s="369">
        <f t="shared" ref="UTS51" si="7390">+(UTQ51*$C51)+UTQ51</f>
        <v>0</v>
      </c>
      <c r="UTT51" s="363"/>
      <c r="UTU51" s="369">
        <f t="shared" ref="UTU51" si="7391">+(UTS51*$C51)+UTS51</f>
        <v>0</v>
      </c>
      <c r="UTV51" s="363"/>
      <c r="UTW51" s="369">
        <f t="shared" ref="UTW51" si="7392">+(UTU51*$C51)+UTU51</f>
        <v>0</v>
      </c>
      <c r="UTX51" s="363"/>
      <c r="UTY51" s="369">
        <f t="shared" ref="UTY51" si="7393">+(UTW51*$C51)+UTW51</f>
        <v>0</v>
      </c>
      <c r="UTZ51" s="363"/>
      <c r="UUA51" s="369">
        <f t="shared" ref="UUA51" si="7394">+(UTY51*$C51)+UTY51</f>
        <v>0</v>
      </c>
      <c r="UUB51" s="363"/>
      <c r="UUC51" s="369">
        <f t="shared" ref="UUC51" si="7395">+(UUA51*$C51)+UUA51</f>
        <v>0</v>
      </c>
      <c r="UUD51" s="363"/>
      <c r="UUE51" s="369">
        <f t="shared" ref="UUE51" si="7396">+(UUC51*$C51)+UUC51</f>
        <v>0</v>
      </c>
      <c r="UUF51" s="363"/>
      <c r="UUG51" s="369">
        <f t="shared" ref="UUG51" si="7397">+(UUE51*$C51)+UUE51</f>
        <v>0</v>
      </c>
      <c r="UUH51" s="363"/>
      <c r="UUI51" s="369">
        <f t="shared" ref="UUI51" si="7398">+(UUG51*$C51)+UUG51</f>
        <v>0</v>
      </c>
      <c r="UUJ51" s="363"/>
      <c r="UUK51" s="369">
        <f t="shared" ref="UUK51" si="7399">+(UUI51*$C51)+UUI51</f>
        <v>0</v>
      </c>
      <c r="UUL51" s="363"/>
      <c r="UUM51" s="369">
        <f t="shared" ref="UUM51" si="7400">+(UUK51*$C51)+UUK51</f>
        <v>0</v>
      </c>
      <c r="UUN51" s="363"/>
      <c r="UUO51" s="369">
        <f t="shared" ref="UUO51" si="7401">+(UUM51*$C51)+UUM51</f>
        <v>0</v>
      </c>
      <c r="UUP51" s="363"/>
      <c r="UUQ51" s="369">
        <f t="shared" ref="UUQ51" si="7402">+(UUO51*$C51)+UUO51</f>
        <v>0</v>
      </c>
      <c r="UUR51" s="363"/>
      <c r="UUS51" s="369">
        <f t="shared" ref="UUS51" si="7403">+(UUQ51*$C51)+UUQ51</f>
        <v>0</v>
      </c>
      <c r="UUT51" s="363"/>
      <c r="UUU51" s="369">
        <f t="shared" ref="UUU51" si="7404">+(UUS51*$C51)+UUS51</f>
        <v>0</v>
      </c>
      <c r="UUV51" s="363"/>
      <c r="UUW51" s="369">
        <f t="shared" ref="UUW51" si="7405">+(UUU51*$C51)+UUU51</f>
        <v>0</v>
      </c>
      <c r="UUX51" s="363"/>
      <c r="UUY51" s="369">
        <f t="shared" ref="UUY51" si="7406">+(UUW51*$C51)+UUW51</f>
        <v>0</v>
      </c>
      <c r="UUZ51" s="363"/>
      <c r="UVA51" s="369">
        <f t="shared" ref="UVA51" si="7407">+(UUY51*$C51)+UUY51</f>
        <v>0</v>
      </c>
      <c r="UVB51" s="363"/>
      <c r="UVC51" s="369">
        <f t="shared" ref="UVC51" si="7408">+(UVA51*$C51)+UVA51</f>
        <v>0</v>
      </c>
      <c r="UVD51" s="363"/>
      <c r="UVE51" s="369">
        <f t="shared" ref="UVE51" si="7409">+(UVC51*$C51)+UVC51</f>
        <v>0</v>
      </c>
      <c r="UVF51" s="363"/>
      <c r="UVG51" s="369">
        <f t="shared" ref="UVG51" si="7410">+(UVE51*$C51)+UVE51</f>
        <v>0</v>
      </c>
      <c r="UVH51" s="363"/>
      <c r="UVI51" s="369">
        <f t="shared" ref="UVI51" si="7411">+(UVG51*$C51)+UVG51</f>
        <v>0</v>
      </c>
      <c r="UVJ51" s="363"/>
      <c r="UVK51" s="369">
        <f t="shared" ref="UVK51" si="7412">+(UVI51*$C51)+UVI51</f>
        <v>0</v>
      </c>
      <c r="UVL51" s="363"/>
      <c r="UVM51" s="369">
        <f t="shared" ref="UVM51" si="7413">+(UVK51*$C51)+UVK51</f>
        <v>0</v>
      </c>
      <c r="UVN51" s="363"/>
      <c r="UVO51" s="369">
        <f t="shared" ref="UVO51" si="7414">+(UVM51*$C51)+UVM51</f>
        <v>0</v>
      </c>
      <c r="UVP51" s="363"/>
      <c r="UVQ51" s="369">
        <f t="shared" ref="UVQ51" si="7415">+(UVO51*$C51)+UVO51</f>
        <v>0</v>
      </c>
      <c r="UVR51" s="363"/>
      <c r="UVS51" s="369">
        <f t="shared" ref="UVS51" si="7416">+(UVQ51*$C51)+UVQ51</f>
        <v>0</v>
      </c>
      <c r="UVT51" s="363"/>
      <c r="UVU51" s="369">
        <f t="shared" ref="UVU51" si="7417">+(UVS51*$C51)+UVS51</f>
        <v>0</v>
      </c>
      <c r="UVV51" s="363"/>
      <c r="UVW51" s="369">
        <f t="shared" ref="UVW51" si="7418">+(UVU51*$C51)+UVU51</f>
        <v>0</v>
      </c>
      <c r="UVX51" s="363"/>
      <c r="UVY51" s="369">
        <f t="shared" ref="UVY51" si="7419">+(UVW51*$C51)+UVW51</f>
        <v>0</v>
      </c>
      <c r="UVZ51" s="363"/>
      <c r="UWA51" s="369">
        <f t="shared" ref="UWA51" si="7420">+(UVY51*$C51)+UVY51</f>
        <v>0</v>
      </c>
      <c r="UWB51" s="363"/>
      <c r="UWC51" s="369">
        <f t="shared" ref="UWC51" si="7421">+(UWA51*$C51)+UWA51</f>
        <v>0</v>
      </c>
      <c r="UWD51" s="363"/>
      <c r="UWE51" s="369">
        <f t="shared" ref="UWE51" si="7422">+(UWC51*$C51)+UWC51</f>
        <v>0</v>
      </c>
      <c r="UWF51" s="363"/>
      <c r="UWG51" s="369">
        <f t="shared" ref="UWG51" si="7423">+(UWE51*$C51)+UWE51</f>
        <v>0</v>
      </c>
      <c r="UWH51" s="363"/>
      <c r="UWI51" s="369">
        <f t="shared" ref="UWI51" si="7424">+(UWG51*$C51)+UWG51</f>
        <v>0</v>
      </c>
      <c r="UWJ51" s="363"/>
      <c r="UWK51" s="369">
        <f t="shared" ref="UWK51" si="7425">+(UWI51*$C51)+UWI51</f>
        <v>0</v>
      </c>
      <c r="UWL51" s="363"/>
      <c r="UWM51" s="369">
        <f t="shared" ref="UWM51" si="7426">+(UWK51*$C51)+UWK51</f>
        <v>0</v>
      </c>
      <c r="UWN51" s="363"/>
      <c r="UWO51" s="369">
        <f t="shared" ref="UWO51" si="7427">+(UWM51*$C51)+UWM51</f>
        <v>0</v>
      </c>
      <c r="UWP51" s="363"/>
      <c r="UWQ51" s="369">
        <f t="shared" ref="UWQ51" si="7428">+(UWO51*$C51)+UWO51</f>
        <v>0</v>
      </c>
      <c r="UWR51" s="363"/>
      <c r="UWS51" s="369">
        <f t="shared" ref="UWS51" si="7429">+(UWQ51*$C51)+UWQ51</f>
        <v>0</v>
      </c>
      <c r="UWT51" s="363"/>
      <c r="UWU51" s="369">
        <f t="shared" ref="UWU51" si="7430">+(UWS51*$C51)+UWS51</f>
        <v>0</v>
      </c>
      <c r="UWV51" s="363"/>
      <c r="UWW51" s="369">
        <f t="shared" ref="UWW51" si="7431">+(UWU51*$C51)+UWU51</f>
        <v>0</v>
      </c>
      <c r="UWX51" s="363"/>
      <c r="UWY51" s="369">
        <f t="shared" ref="UWY51" si="7432">+(UWW51*$C51)+UWW51</f>
        <v>0</v>
      </c>
      <c r="UWZ51" s="363"/>
      <c r="UXA51" s="369">
        <f t="shared" ref="UXA51" si="7433">+(UWY51*$C51)+UWY51</f>
        <v>0</v>
      </c>
      <c r="UXB51" s="363"/>
      <c r="UXC51" s="369">
        <f t="shared" ref="UXC51" si="7434">+(UXA51*$C51)+UXA51</f>
        <v>0</v>
      </c>
      <c r="UXD51" s="363"/>
      <c r="UXE51" s="369">
        <f t="shared" ref="UXE51" si="7435">+(UXC51*$C51)+UXC51</f>
        <v>0</v>
      </c>
      <c r="UXF51" s="363"/>
      <c r="UXG51" s="369">
        <f t="shared" ref="UXG51" si="7436">+(UXE51*$C51)+UXE51</f>
        <v>0</v>
      </c>
      <c r="UXH51" s="363"/>
      <c r="UXI51" s="369">
        <f t="shared" ref="UXI51" si="7437">+(UXG51*$C51)+UXG51</f>
        <v>0</v>
      </c>
      <c r="UXJ51" s="363"/>
      <c r="UXK51" s="369">
        <f t="shared" ref="UXK51" si="7438">+(UXI51*$C51)+UXI51</f>
        <v>0</v>
      </c>
      <c r="UXL51" s="363"/>
      <c r="UXM51" s="369">
        <f t="shared" ref="UXM51" si="7439">+(UXK51*$C51)+UXK51</f>
        <v>0</v>
      </c>
      <c r="UXN51" s="363"/>
      <c r="UXO51" s="369">
        <f t="shared" ref="UXO51" si="7440">+(UXM51*$C51)+UXM51</f>
        <v>0</v>
      </c>
      <c r="UXP51" s="363"/>
      <c r="UXQ51" s="369">
        <f t="shared" ref="UXQ51" si="7441">+(UXO51*$C51)+UXO51</f>
        <v>0</v>
      </c>
      <c r="UXR51" s="363"/>
      <c r="UXS51" s="369">
        <f t="shared" ref="UXS51" si="7442">+(UXQ51*$C51)+UXQ51</f>
        <v>0</v>
      </c>
      <c r="UXT51" s="363"/>
      <c r="UXU51" s="369">
        <f t="shared" ref="UXU51" si="7443">+(UXS51*$C51)+UXS51</f>
        <v>0</v>
      </c>
      <c r="UXV51" s="363"/>
      <c r="UXW51" s="369">
        <f t="shared" ref="UXW51" si="7444">+(UXU51*$C51)+UXU51</f>
        <v>0</v>
      </c>
      <c r="UXX51" s="363"/>
      <c r="UXY51" s="369">
        <f t="shared" ref="UXY51" si="7445">+(UXW51*$C51)+UXW51</f>
        <v>0</v>
      </c>
      <c r="UXZ51" s="363"/>
      <c r="UYA51" s="369">
        <f t="shared" ref="UYA51" si="7446">+(UXY51*$C51)+UXY51</f>
        <v>0</v>
      </c>
      <c r="UYB51" s="363"/>
      <c r="UYC51" s="369">
        <f t="shared" ref="UYC51" si="7447">+(UYA51*$C51)+UYA51</f>
        <v>0</v>
      </c>
      <c r="UYD51" s="363"/>
      <c r="UYE51" s="369">
        <f t="shared" ref="UYE51" si="7448">+(UYC51*$C51)+UYC51</f>
        <v>0</v>
      </c>
      <c r="UYF51" s="363"/>
      <c r="UYG51" s="369">
        <f t="shared" ref="UYG51" si="7449">+(UYE51*$C51)+UYE51</f>
        <v>0</v>
      </c>
      <c r="UYH51" s="363"/>
      <c r="UYI51" s="369">
        <f t="shared" ref="UYI51" si="7450">+(UYG51*$C51)+UYG51</f>
        <v>0</v>
      </c>
      <c r="UYJ51" s="363"/>
      <c r="UYK51" s="369">
        <f t="shared" ref="UYK51" si="7451">+(UYI51*$C51)+UYI51</f>
        <v>0</v>
      </c>
      <c r="UYL51" s="363"/>
      <c r="UYM51" s="369">
        <f t="shared" ref="UYM51" si="7452">+(UYK51*$C51)+UYK51</f>
        <v>0</v>
      </c>
      <c r="UYN51" s="363"/>
      <c r="UYO51" s="369">
        <f t="shared" ref="UYO51" si="7453">+(UYM51*$C51)+UYM51</f>
        <v>0</v>
      </c>
      <c r="UYP51" s="363"/>
      <c r="UYQ51" s="369">
        <f t="shared" ref="UYQ51" si="7454">+(UYO51*$C51)+UYO51</f>
        <v>0</v>
      </c>
      <c r="UYR51" s="363"/>
      <c r="UYS51" s="369">
        <f t="shared" ref="UYS51" si="7455">+(UYQ51*$C51)+UYQ51</f>
        <v>0</v>
      </c>
      <c r="UYT51" s="363"/>
      <c r="UYU51" s="369">
        <f t="shared" ref="UYU51" si="7456">+(UYS51*$C51)+UYS51</f>
        <v>0</v>
      </c>
      <c r="UYV51" s="363"/>
      <c r="UYW51" s="369">
        <f t="shared" ref="UYW51" si="7457">+(UYU51*$C51)+UYU51</f>
        <v>0</v>
      </c>
      <c r="UYX51" s="363"/>
      <c r="UYY51" s="369">
        <f t="shared" ref="UYY51" si="7458">+(UYW51*$C51)+UYW51</f>
        <v>0</v>
      </c>
      <c r="UYZ51" s="363"/>
      <c r="UZA51" s="369">
        <f t="shared" ref="UZA51" si="7459">+(UYY51*$C51)+UYY51</f>
        <v>0</v>
      </c>
      <c r="UZB51" s="363"/>
      <c r="UZC51" s="369">
        <f t="shared" ref="UZC51" si="7460">+(UZA51*$C51)+UZA51</f>
        <v>0</v>
      </c>
      <c r="UZD51" s="363"/>
      <c r="UZE51" s="369">
        <f t="shared" ref="UZE51" si="7461">+(UZC51*$C51)+UZC51</f>
        <v>0</v>
      </c>
      <c r="UZF51" s="363"/>
      <c r="UZG51" s="369">
        <f t="shared" ref="UZG51" si="7462">+(UZE51*$C51)+UZE51</f>
        <v>0</v>
      </c>
      <c r="UZH51" s="363"/>
      <c r="UZI51" s="369">
        <f t="shared" ref="UZI51" si="7463">+(UZG51*$C51)+UZG51</f>
        <v>0</v>
      </c>
      <c r="UZJ51" s="363"/>
      <c r="UZK51" s="369">
        <f t="shared" ref="UZK51" si="7464">+(UZI51*$C51)+UZI51</f>
        <v>0</v>
      </c>
      <c r="UZL51" s="363"/>
      <c r="UZM51" s="369">
        <f t="shared" ref="UZM51" si="7465">+(UZK51*$C51)+UZK51</f>
        <v>0</v>
      </c>
      <c r="UZN51" s="363"/>
      <c r="UZO51" s="369">
        <f t="shared" ref="UZO51" si="7466">+(UZM51*$C51)+UZM51</f>
        <v>0</v>
      </c>
      <c r="UZP51" s="363"/>
      <c r="UZQ51" s="369">
        <f t="shared" ref="UZQ51" si="7467">+(UZO51*$C51)+UZO51</f>
        <v>0</v>
      </c>
      <c r="UZR51" s="363"/>
      <c r="UZS51" s="369">
        <f t="shared" ref="UZS51" si="7468">+(UZQ51*$C51)+UZQ51</f>
        <v>0</v>
      </c>
      <c r="UZT51" s="363"/>
      <c r="UZU51" s="369">
        <f t="shared" ref="UZU51" si="7469">+(UZS51*$C51)+UZS51</f>
        <v>0</v>
      </c>
      <c r="UZV51" s="363"/>
      <c r="UZW51" s="369">
        <f t="shared" ref="UZW51" si="7470">+(UZU51*$C51)+UZU51</f>
        <v>0</v>
      </c>
      <c r="UZX51" s="363"/>
      <c r="UZY51" s="369">
        <f t="shared" ref="UZY51" si="7471">+(UZW51*$C51)+UZW51</f>
        <v>0</v>
      </c>
      <c r="UZZ51" s="363"/>
      <c r="VAA51" s="369">
        <f t="shared" ref="VAA51" si="7472">+(UZY51*$C51)+UZY51</f>
        <v>0</v>
      </c>
      <c r="VAB51" s="363"/>
      <c r="VAC51" s="369">
        <f t="shared" ref="VAC51" si="7473">+(VAA51*$C51)+VAA51</f>
        <v>0</v>
      </c>
      <c r="VAD51" s="363"/>
      <c r="VAE51" s="369">
        <f t="shared" ref="VAE51" si="7474">+(VAC51*$C51)+VAC51</f>
        <v>0</v>
      </c>
      <c r="VAF51" s="363"/>
      <c r="VAG51" s="369">
        <f t="shared" ref="VAG51" si="7475">+(VAE51*$C51)+VAE51</f>
        <v>0</v>
      </c>
      <c r="VAH51" s="363"/>
      <c r="VAI51" s="369">
        <f t="shared" ref="VAI51" si="7476">+(VAG51*$C51)+VAG51</f>
        <v>0</v>
      </c>
      <c r="VAJ51" s="363"/>
      <c r="VAK51" s="369">
        <f t="shared" ref="VAK51" si="7477">+(VAI51*$C51)+VAI51</f>
        <v>0</v>
      </c>
      <c r="VAL51" s="363"/>
      <c r="VAM51" s="369">
        <f t="shared" ref="VAM51" si="7478">+(VAK51*$C51)+VAK51</f>
        <v>0</v>
      </c>
      <c r="VAN51" s="363"/>
      <c r="VAO51" s="369">
        <f t="shared" ref="VAO51" si="7479">+(VAM51*$C51)+VAM51</f>
        <v>0</v>
      </c>
      <c r="VAP51" s="363"/>
      <c r="VAQ51" s="369">
        <f t="shared" ref="VAQ51" si="7480">+(VAO51*$C51)+VAO51</f>
        <v>0</v>
      </c>
      <c r="VAR51" s="363"/>
      <c r="VAS51" s="369">
        <f t="shared" ref="VAS51" si="7481">+(VAQ51*$C51)+VAQ51</f>
        <v>0</v>
      </c>
      <c r="VAT51" s="363"/>
      <c r="VAU51" s="369">
        <f t="shared" ref="VAU51" si="7482">+(VAS51*$C51)+VAS51</f>
        <v>0</v>
      </c>
      <c r="VAV51" s="363"/>
      <c r="VAW51" s="369">
        <f t="shared" ref="VAW51" si="7483">+(VAU51*$C51)+VAU51</f>
        <v>0</v>
      </c>
      <c r="VAX51" s="363"/>
      <c r="VAY51" s="369">
        <f t="shared" ref="VAY51" si="7484">+(VAW51*$C51)+VAW51</f>
        <v>0</v>
      </c>
      <c r="VAZ51" s="363"/>
      <c r="VBA51" s="369">
        <f t="shared" ref="VBA51" si="7485">+(VAY51*$C51)+VAY51</f>
        <v>0</v>
      </c>
      <c r="VBB51" s="363"/>
      <c r="VBC51" s="369">
        <f t="shared" ref="VBC51" si="7486">+(VBA51*$C51)+VBA51</f>
        <v>0</v>
      </c>
      <c r="VBD51" s="363"/>
      <c r="VBE51" s="369">
        <f t="shared" ref="VBE51" si="7487">+(VBC51*$C51)+VBC51</f>
        <v>0</v>
      </c>
      <c r="VBF51" s="363"/>
      <c r="VBG51" s="369">
        <f t="shared" ref="VBG51" si="7488">+(VBE51*$C51)+VBE51</f>
        <v>0</v>
      </c>
      <c r="VBH51" s="363"/>
      <c r="VBI51" s="369">
        <f t="shared" ref="VBI51" si="7489">+(VBG51*$C51)+VBG51</f>
        <v>0</v>
      </c>
      <c r="VBJ51" s="363"/>
      <c r="VBK51" s="369">
        <f t="shared" ref="VBK51" si="7490">+(VBI51*$C51)+VBI51</f>
        <v>0</v>
      </c>
      <c r="VBL51" s="363"/>
      <c r="VBM51" s="369">
        <f t="shared" ref="VBM51" si="7491">+(VBK51*$C51)+VBK51</f>
        <v>0</v>
      </c>
      <c r="VBN51" s="363"/>
      <c r="VBO51" s="369">
        <f t="shared" ref="VBO51" si="7492">+(VBM51*$C51)+VBM51</f>
        <v>0</v>
      </c>
      <c r="VBP51" s="363"/>
      <c r="VBQ51" s="369">
        <f t="shared" ref="VBQ51" si="7493">+(VBO51*$C51)+VBO51</f>
        <v>0</v>
      </c>
      <c r="VBR51" s="363"/>
      <c r="VBS51" s="369">
        <f t="shared" ref="VBS51" si="7494">+(VBQ51*$C51)+VBQ51</f>
        <v>0</v>
      </c>
      <c r="VBT51" s="363"/>
      <c r="VBU51" s="369">
        <f t="shared" ref="VBU51" si="7495">+(VBS51*$C51)+VBS51</f>
        <v>0</v>
      </c>
      <c r="VBV51" s="363"/>
      <c r="VBW51" s="369">
        <f t="shared" ref="VBW51" si="7496">+(VBU51*$C51)+VBU51</f>
        <v>0</v>
      </c>
      <c r="VBX51" s="363"/>
      <c r="VBY51" s="369">
        <f t="shared" ref="VBY51" si="7497">+(VBW51*$C51)+VBW51</f>
        <v>0</v>
      </c>
      <c r="VBZ51" s="363"/>
      <c r="VCA51" s="369">
        <f t="shared" ref="VCA51" si="7498">+(VBY51*$C51)+VBY51</f>
        <v>0</v>
      </c>
      <c r="VCB51" s="363"/>
      <c r="VCC51" s="369">
        <f t="shared" ref="VCC51" si="7499">+(VCA51*$C51)+VCA51</f>
        <v>0</v>
      </c>
      <c r="VCD51" s="363"/>
      <c r="VCE51" s="369">
        <f t="shared" ref="VCE51" si="7500">+(VCC51*$C51)+VCC51</f>
        <v>0</v>
      </c>
      <c r="VCF51" s="363"/>
      <c r="VCG51" s="369">
        <f t="shared" ref="VCG51" si="7501">+(VCE51*$C51)+VCE51</f>
        <v>0</v>
      </c>
      <c r="VCH51" s="363"/>
      <c r="VCI51" s="369">
        <f t="shared" ref="VCI51" si="7502">+(VCG51*$C51)+VCG51</f>
        <v>0</v>
      </c>
      <c r="VCJ51" s="363"/>
      <c r="VCK51" s="369">
        <f t="shared" ref="VCK51" si="7503">+(VCI51*$C51)+VCI51</f>
        <v>0</v>
      </c>
      <c r="VCL51" s="363"/>
      <c r="VCM51" s="369">
        <f t="shared" ref="VCM51" si="7504">+(VCK51*$C51)+VCK51</f>
        <v>0</v>
      </c>
      <c r="VCN51" s="363"/>
      <c r="VCO51" s="369">
        <f t="shared" ref="VCO51" si="7505">+(VCM51*$C51)+VCM51</f>
        <v>0</v>
      </c>
      <c r="VCP51" s="363"/>
      <c r="VCQ51" s="369">
        <f t="shared" ref="VCQ51" si="7506">+(VCO51*$C51)+VCO51</f>
        <v>0</v>
      </c>
      <c r="VCR51" s="363"/>
      <c r="VCS51" s="369">
        <f t="shared" ref="VCS51" si="7507">+(VCQ51*$C51)+VCQ51</f>
        <v>0</v>
      </c>
      <c r="VCT51" s="363"/>
      <c r="VCU51" s="369">
        <f t="shared" ref="VCU51" si="7508">+(VCS51*$C51)+VCS51</f>
        <v>0</v>
      </c>
      <c r="VCV51" s="363"/>
      <c r="VCW51" s="369">
        <f t="shared" ref="VCW51" si="7509">+(VCU51*$C51)+VCU51</f>
        <v>0</v>
      </c>
      <c r="VCX51" s="363"/>
      <c r="VCY51" s="369">
        <f t="shared" ref="VCY51" si="7510">+(VCW51*$C51)+VCW51</f>
        <v>0</v>
      </c>
      <c r="VCZ51" s="363"/>
      <c r="VDA51" s="369">
        <f t="shared" ref="VDA51" si="7511">+(VCY51*$C51)+VCY51</f>
        <v>0</v>
      </c>
      <c r="VDB51" s="363"/>
      <c r="VDC51" s="369">
        <f t="shared" ref="VDC51" si="7512">+(VDA51*$C51)+VDA51</f>
        <v>0</v>
      </c>
      <c r="VDD51" s="363"/>
      <c r="VDE51" s="369">
        <f t="shared" ref="VDE51" si="7513">+(VDC51*$C51)+VDC51</f>
        <v>0</v>
      </c>
      <c r="VDF51" s="363"/>
      <c r="VDG51" s="369">
        <f t="shared" ref="VDG51" si="7514">+(VDE51*$C51)+VDE51</f>
        <v>0</v>
      </c>
      <c r="VDH51" s="363"/>
      <c r="VDI51" s="369">
        <f t="shared" ref="VDI51" si="7515">+(VDG51*$C51)+VDG51</f>
        <v>0</v>
      </c>
      <c r="VDJ51" s="363"/>
      <c r="VDK51" s="369">
        <f t="shared" ref="VDK51" si="7516">+(VDI51*$C51)+VDI51</f>
        <v>0</v>
      </c>
      <c r="VDL51" s="363"/>
      <c r="VDM51" s="369">
        <f t="shared" ref="VDM51" si="7517">+(VDK51*$C51)+VDK51</f>
        <v>0</v>
      </c>
      <c r="VDN51" s="363"/>
      <c r="VDO51" s="369">
        <f t="shared" ref="VDO51" si="7518">+(VDM51*$C51)+VDM51</f>
        <v>0</v>
      </c>
      <c r="VDP51" s="363"/>
      <c r="VDQ51" s="369">
        <f t="shared" ref="VDQ51" si="7519">+(VDO51*$C51)+VDO51</f>
        <v>0</v>
      </c>
      <c r="VDR51" s="363"/>
      <c r="VDS51" s="369">
        <f t="shared" ref="VDS51" si="7520">+(VDQ51*$C51)+VDQ51</f>
        <v>0</v>
      </c>
      <c r="VDT51" s="363"/>
      <c r="VDU51" s="369">
        <f t="shared" ref="VDU51" si="7521">+(VDS51*$C51)+VDS51</f>
        <v>0</v>
      </c>
      <c r="VDV51" s="363"/>
      <c r="VDW51" s="369">
        <f t="shared" ref="VDW51" si="7522">+(VDU51*$C51)+VDU51</f>
        <v>0</v>
      </c>
      <c r="VDX51" s="363"/>
      <c r="VDY51" s="369">
        <f t="shared" ref="VDY51" si="7523">+(VDW51*$C51)+VDW51</f>
        <v>0</v>
      </c>
      <c r="VDZ51" s="363"/>
      <c r="VEA51" s="369">
        <f t="shared" ref="VEA51" si="7524">+(VDY51*$C51)+VDY51</f>
        <v>0</v>
      </c>
      <c r="VEB51" s="363"/>
      <c r="VEC51" s="369">
        <f t="shared" ref="VEC51" si="7525">+(VEA51*$C51)+VEA51</f>
        <v>0</v>
      </c>
      <c r="VED51" s="363"/>
      <c r="VEE51" s="369">
        <f t="shared" ref="VEE51" si="7526">+(VEC51*$C51)+VEC51</f>
        <v>0</v>
      </c>
      <c r="VEF51" s="363"/>
      <c r="VEG51" s="369">
        <f t="shared" ref="VEG51" si="7527">+(VEE51*$C51)+VEE51</f>
        <v>0</v>
      </c>
      <c r="VEH51" s="363"/>
      <c r="VEI51" s="369">
        <f t="shared" ref="VEI51" si="7528">+(VEG51*$C51)+VEG51</f>
        <v>0</v>
      </c>
      <c r="VEJ51" s="363"/>
      <c r="VEK51" s="369">
        <f t="shared" ref="VEK51" si="7529">+(VEI51*$C51)+VEI51</f>
        <v>0</v>
      </c>
      <c r="VEL51" s="363"/>
      <c r="VEM51" s="369">
        <f t="shared" ref="VEM51" si="7530">+(VEK51*$C51)+VEK51</f>
        <v>0</v>
      </c>
      <c r="VEN51" s="363"/>
      <c r="VEO51" s="369">
        <f t="shared" ref="VEO51" si="7531">+(VEM51*$C51)+VEM51</f>
        <v>0</v>
      </c>
      <c r="VEP51" s="363"/>
      <c r="VEQ51" s="369">
        <f t="shared" ref="VEQ51" si="7532">+(VEO51*$C51)+VEO51</f>
        <v>0</v>
      </c>
      <c r="VER51" s="363"/>
      <c r="VES51" s="369">
        <f t="shared" ref="VES51" si="7533">+(VEQ51*$C51)+VEQ51</f>
        <v>0</v>
      </c>
      <c r="VET51" s="363"/>
      <c r="VEU51" s="369">
        <f t="shared" ref="VEU51" si="7534">+(VES51*$C51)+VES51</f>
        <v>0</v>
      </c>
      <c r="VEV51" s="363"/>
      <c r="VEW51" s="369">
        <f t="shared" ref="VEW51" si="7535">+(VEU51*$C51)+VEU51</f>
        <v>0</v>
      </c>
      <c r="VEX51" s="363"/>
      <c r="VEY51" s="369">
        <f t="shared" ref="VEY51" si="7536">+(VEW51*$C51)+VEW51</f>
        <v>0</v>
      </c>
      <c r="VEZ51" s="363"/>
      <c r="VFA51" s="369">
        <f t="shared" ref="VFA51" si="7537">+(VEY51*$C51)+VEY51</f>
        <v>0</v>
      </c>
      <c r="VFB51" s="363"/>
      <c r="VFC51" s="369">
        <f t="shared" ref="VFC51" si="7538">+(VFA51*$C51)+VFA51</f>
        <v>0</v>
      </c>
      <c r="VFD51" s="363"/>
      <c r="VFE51" s="369">
        <f t="shared" ref="VFE51" si="7539">+(VFC51*$C51)+VFC51</f>
        <v>0</v>
      </c>
      <c r="VFF51" s="363"/>
      <c r="VFG51" s="369">
        <f t="shared" ref="VFG51" si="7540">+(VFE51*$C51)+VFE51</f>
        <v>0</v>
      </c>
      <c r="VFH51" s="363"/>
      <c r="VFI51" s="369">
        <f t="shared" ref="VFI51" si="7541">+(VFG51*$C51)+VFG51</f>
        <v>0</v>
      </c>
      <c r="VFJ51" s="363"/>
      <c r="VFK51" s="369">
        <f t="shared" ref="VFK51" si="7542">+(VFI51*$C51)+VFI51</f>
        <v>0</v>
      </c>
      <c r="VFL51" s="363"/>
      <c r="VFM51" s="369">
        <f t="shared" ref="VFM51" si="7543">+(VFK51*$C51)+VFK51</f>
        <v>0</v>
      </c>
      <c r="VFN51" s="363"/>
      <c r="VFO51" s="369">
        <f t="shared" ref="VFO51" si="7544">+(VFM51*$C51)+VFM51</f>
        <v>0</v>
      </c>
      <c r="VFP51" s="363"/>
      <c r="VFQ51" s="369">
        <f t="shared" ref="VFQ51" si="7545">+(VFO51*$C51)+VFO51</f>
        <v>0</v>
      </c>
      <c r="VFR51" s="363"/>
      <c r="VFS51" s="369">
        <f t="shared" ref="VFS51" si="7546">+(VFQ51*$C51)+VFQ51</f>
        <v>0</v>
      </c>
      <c r="VFT51" s="363"/>
      <c r="VFU51" s="369">
        <f t="shared" ref="VFU51" si="7547">+(VFS51*$C51)+VFS51</f>
        <v>0</v>
      </c>
      <c r="VFV51" s="363"/>
      <c r="VFW51" s="369">
        <f t="shared" ref="VFW51" si="7548">+(VFU51*$C51)+VFU51</f>
        <v>0</v>
      </c>
      <c r="VFX51" s="363"/>
      <c r="VFY51" s="369">
        <f t="shared" ref="VFY51" si="7549">+(VFW51*$C51)+VFW51</f>
        <v>0</v>
      </c>
      <c r="VFZ51" s="363"/>
      <c r="VGA51" s="369">
        <f t="shared" ref="VGA51" si="7550">+(VFY51*$C51)+VFY51</f>
        <v>0</v>
      </c>
      <c r="VGB51" s="363"/>
      <c r="VGC51" s="369">
        <f t="shared" ref="VGC51" si="7551">+(VGA51*$C51)+VGA51</f>
        <v>0</v>
      </c>
      <c r="VGD51" s="363"/>
      <c r="VGE51" s="369">
        <f t="shared" ref="VGE51" si="7552">+(VGC51*$C51)+VGC51</f>
        <v>0</v>
      </c>
      <c r="VGF51" s="363"/>
      <c r="VGG51" s="369">
        <f t="shared" ref="VGG51" si="7553">+(VGE51*$C51)+VGE51</f>
        <v>0</v>
      </c>
      <c r="VGH51" s="363"/>
      <c r="VGI51" s="369">
        <f t="shared" ref="VGI51" si="7554">+(VGG51*$C51)+VGG51</f>
        <v>0</v>
      </c>
      <c r="VGJ51" s="363"/>
      <c r="VGK51" s="369">
        <f t="shared" ref="VGK51" si="7555">+(VGI51*$C51)+VGI51</f>
        <v>0</v>
      </c>
      <c r="VGL51" s="363"/>
      <c r="VGM51" s="369">
        <f t="shared" ref="VGM51" si="7556">+(VGK51*$C51)+VGK51</f>
        <v>0</v>
      </c>
      <c r="VGN51" s="363"/>
      <c r="VGO51" s="369">
        <f t="shared" ref="VGO51" si="7557">+(VGM51*$C51)+VGM51</f>
        <v>0</v>
      </c>
      <c r="VGP51" s="363"/>
      <c r="VGQ51" s="369">
        <f t="shared" ref="VGQ51" si="7558">+(VGO51*$C51)+VGO51</f>
        <v>0</v>
      </c>
      <c r="VGR51" s="363"/>
      <c r="VGS51" s="369">
        <f t="shared" ref="VGS51" si="7559">+(VGQ51*$C51)+VGQ51</f>
        <v>0</v>
      </c>
      <c r="VGT51" s="363"/>
      <c r="VGU51" s="369">
        <f t="shared" ref="VGU51" si="7560">+(VGS51*$C51)+VGS51</f>
        <v>0</v>
      </c>
      <c r="VGV51" s="363"/>
      <c r="VGW51" s="369">
        <f t="shared" ref="VGW51" si="7561">+(VGU51*$C51)+VGU51</f>
        <v>0</v>
      </c>
      <c r="VGX51" s="363"/>
      <c r="VGY51" s="369">
        <f t="shared" ref="VGY51" si="7562">+(VGW51*$C51)+VGW51</f>
        <v>0</v>
      </c>
      <c r="VGZ51" s="363"/>
      <c r="VHA51" s="369">
        <f t="shared" ref="VHA51" si="7563">+(VGY51*$C51)+VGY51</f>
        <v>0</v>
      </c>
      <c r="VHB51" s="363"/>
      <c r="VHC51" s="369">
        <f t="shared" ref="VHC51" si="7564">+(VHA51*$C51)+VHA51</f>
        <v>0</v>
      </c>
      <c r="VHD51" s="363"/>
      <c r="VHE51" s="369">
        <f t="shared" ref="VHE51" si="7565">+(VHC51*$C51)+VHC51</f>
        <v>0</v>
      </c>
      <c r="VHF51" s="363"/>
      <c r="VHG51" s="369">
        <f t="shared" ref="VHG51" si="7566">+(VHE51*$C51)+VHE51</f>
        <v>0</v>
      </c>
      <c r="VHH51" s="363"/>
      <c r="VHI51" s="369">
        <f t="shared" ref="VHI51" si="7567">+(VHG51*$C51)+VHG51</f>
        <v>0</v>
      </c>
      <c r="VHJ51" s="363"/>
      <c r="VHK51" s="369">
        <f t="shared" ref="VHK51" si="7568">+(VHI51*$C51)+VHI51</f>
        <v>0</v>
      </c>
      <c r="VHL51" s="363"/>
      <c r="VHM51" s="369">
        <f t="shared" ref="VHM51" si="7569">+(VHK51*$C51)+VHK51</f>
        <v>0</v>
      </c>
      <c r="VHN51" s="363"/>
      <c r="VHO51" s="369">
        <f t="shared" ref="VHO51" si="7570">+(VHM51*$C51)+VHM51</f>
        <v>0</v>
      </c>
      <c r="VHP51" s="363"/>
      <c r="VHQ51" s="369">
        <f t="shared" ref="VHQ51" si="7571">+(VHO51*$C51)+VHO51</f>
        <v>0</v>
      </c>
      <c r="VHR51" s="363"/>
      <c r="VHS51" s="369">
        <f t="shared" ref="VHS51" si="7572">+(VHQ51*$C51)+VHQ51</f>
        <v>0</v>
      </c>
      <c r="VHT51" s="363"/>
      <c r="VHU51" s="369">
        <f t="shared" ref="VHU51" si="7573">+(VHS51*$C51)+VHS51</f>
        <v>0</v>
      </c>
      <c r="VHV51" s="363"/>
      <c r="VHW51" s="369">
        <f t="shared" ref="VHW51" si="7574">+(VHU51*$C51)+VHU51</f>
        <v>0</v>
      </c>
      <c r="VHX51" s="363"/>
      <c r="VHY51" s="369">
        <f t="shared" ref="VHY51" si="7575">+(VHW51*$C51)+VHW51</f>
        <v>0</v>
      </c>
      <c r="VHZ51" s="363"/>
      <c r="VIA51" s="369">
        <f t="shared" ref="VIA51" si="7576">+(VHY51*$C51)+VHY51</f>
        <v>0</v>
      </c>
      <c r="VIB51" s="363"/>
      <c r="VIC51" s="369">
        <f t="shared" ref="VIC51" si="7577">+(VIA51*$C51)+VIA51</f>
        <v>0</v>
      </c>
      <c r="VID51" s="363"/>
      <c r="VIE51" s="369">
        <f t="shared" ref="VIE51" si="7578">+(VIC51*$C51)+VIC51</f>
        <v>0</v>
      </c>
      <c r="VIF51" s="363"/>
      <c r="VIG51" s="369">
        <f t="shared" ref="VIG51" si="7579">+(VIE51*$C51)+VIE51</f>
        <v>0</v>
      </c>
      <c r="VIH51" s="363"/>
      <c r="VII51" s="369">
        <f t="shared" ref="VII51" si="7580">+(VIG51*$C51)+VIG51</f>
        <v>0</v>
      </c>
      <c r="VIJ51" s="363"/>
      <c r="VIK51" s="369">
        <f t="shared" ref="VIK51" si="7581">+(VII51*$C51)+VII51</f>
        <v>0</v>
      </c>
      <c r="VIL51" s="363"/>
      <c r="VIM51" s="369">
        <f t="shared" ref="VIM51" si="7582">+(VIK51*$C51)+VIK51</f>
        <v>0</v>
      </c>
      <c r="VIN51" s="363"/>
      <c r="VIO51" s="369">
        <f t="shared" ref="VIO51" si="7583">+(VIM51*$C51)+VIM51</f>
        <v>0</v>
      </c>
      <c r="VIP51" s="363"/>
      <c r="VIQ51" s="369">
        <f t="shared" ref="VIQ51" si="7584">+(VIO51*$C51)+VIO51</f>
        <v>0</v>
      </c>
      <c r="VIR51" s="363"/>
      <c r="VIS51" s="369">
        <f t="shared" ref="VIS51" si="7585">+(VIQ51*$C51)+VIQ51</f>
        <v>0</v>
      </c>
      <c r="VIT51" s="363"/>
      <c r="VIU51" s="369">
        <f t="shared" ref="VIU51" si="7586">+(VIS51*$C51)+VIS51</f>
        <v>0</v>
      </c>
      <c r="VIV51" s="363"/>
      <c r="VIW51" s="369">
        <f t="shared" ref="VIW51" si="7587">+(VIU51*$C51)+VIU51</f>
        <v>0</v>
      </c>
      <c r="VIX51" s="363"/>
      <c r="VIY51" s="369">
        <f t="shared" ref="VIY51" si="7588">+(VIW51*$C51)+VIW51</f>
        <v>0</v>
      </c>
      <c r="VIZ51" s="363"/>
      <c r="VJA51" s="369">
        <f t="shared" ref="VJA51" si="7589">+(VIY51*$C51)+VIY51</f>
        <v>0</v>
      </c>
      <c r="VJB51" s="363"/>
      <c r="VJC51" s="369">
        <f t="shared" ref="VJC51" si="7590">+(VJA51*$C51)+VJA51</f>
        <v>0</v>
      </c>
      <c r="VJD51" s="363"/>
      <c r="VJE51" s="369">
        <f t="shared" ref="VJE51" si="7591">+(VJC51*$C51)+VJC51</f>
        <v>0</v>
      </c>
      <c r="VJF51" s="363"/>
      <c r="VJG51" s="369">
        <f t="shared" ref="VJG51" si="7592">+(VJE51*$C51)+VJE51</f>
        <v>0</v>
      </c>
      <c r="VJH51" s="363"/>
      <c r="VJI51" s="369">
        <f t="shared" ref="VJI51" si="7593">+(VJG51*$C51)+VJG51</f>
        <v>0</v>
      </c>
      <c r="VJJ51" s="363"/>
      <c r="VJK51" s="369">
        <f t="shared" ref="VJK51" si="7594">+(VJI51*$C51)+VJI51</f>
        <v>0</v>
      </c>
      <c r="VJL51" s="363"/>
      <c r="VJM51" s="369">
        <f t="shared" ref="VJM51" si="7595">+(VJK51*$C51)+VJK51</f>
        <v>0</v>
      </c>
      <c r="VJN51" s="363"/>
      <c r="VJO51" s="369">
        <f t="shared" ref="VJO51" si="7596">+(VJM51*$C51)+VJM51</f>
        <v>0</v>
      </c>
      <c r="VJP51" s="363"/>
      <c r="VJQ51" s="369">
        <f t="shared" ref="VJQ51" si="7597">+(VJO51*$C51)+VJO51</f>
        <v>0</v>
      </c>
      <c r="VJR51" s="363"/>
      <c r="VJS51" s="369">
        <f t="shared" ref="VJS51" si="7598">+(VJQ51*$C51)+VJQ51</f>
        <v>0</v>
      </c>
      <c r="VJT51" s="363"/>
      <c r="VJU51" s="369">
        <f t="shared" ref="VJU51" si="7599">+(VJS51*$C51)+VJS51</f>
        <v>0</v>
      </c>
      <c r="VJV51" s="363"/>
      <c r="VJW51" s="369">
        <f t="shared" ref="VJW51" si="7600">+(VJU51*$C51)+VJU51</f>
        <v>0</v>
      </c>
      <c r="VJX51" s="363"/>
      <c r="VJY51" s="369">
        <f t="shared" ref="VJY51" si="7601">+(VJW51*$C51)+VJW51</f>
        <v>0</v>
      </c>
      <c r="VJZ51" s="363"/>
      <c r="VKA51" s="369">
        <f t="shared" ref="VKA51" si="7602">+(VJY51*$C51)+VJY51</f>
        <v>0</v>
      </c>
      <c r="VKB51" s="363"/>
      <c r="VKC51" s="369">
        <f t="shared" ref="VKC51" si="7603">+(VKA51*$C51)+VKA51</f>
        <v>0</v>
      </c>
      <c r="VKD51" s="363"/>
      <c r="VKE51" s="369">
        <f t="shared" ref="VKE51" si="7604">+(VKC51*$C51)+VKC51</f>
        <v>0</v>
      </c>
      <c r="VKF51" s="363"/>
      <c r="VKG51" s="369">
        <f t="shared" ref="VKG51" si="7605">+(VKE51*$C51)+VKE51</f>
        <v>0</v>
      </c>
      <c r="VKH51" s="363"/>
      <c r="VKI51" s="369">
        <f t="shared" ref="VKI51" si="7606">+(VKG51*$C51)+VKG51</f>
        <v>0</v>
      </c>
      <c r="VKJ51" s="363"/>
      <c r="VKK51" s="369">
        <f t="shared" ref="VKK51" si="7607">+(VKI51*$C51)+VKI51</f>
        <v>0</v>
      </c>
      <c r="VKL51" s="363"/>
      <c r="VKM51" s="369">
        <f t="shared" ref="VKM51" si="7608">+(VKK51*$C51)+VKK51</f>
        <v>0</v>
      </c>
      <c r="VKN51" s="363"/>
      <c r="VKO51" s="369">
        <f t="shared" ref="VKO51" si="7609">+(VKM51*$C51)+VKM51</f>
        <v>0</v>
      </c>
      <c r="VKP51" s="363"/>
      <c r="VKQ51" s="369">
        <f t="shared" ref="VKQ51" si="7610">+(VKO51*$C51)+VKO51</f>
        <v>0</v>
      </c>
      <c r="VKR51" s="363"/>
      <c r="VKS51" s="369">
        <f t="shared" ref="VKS51" si="7611">+(VKQ51*$C51)+VKQ51</f>
        <v>0</v>
      </c>
      <c r="VKT51" s="363"/>
      <c r="VKU51" s="369">
        <f t="shared" ref="VKU51" si="7612">+(VKS51*$C51)+VKS51</f>
        <v>0</v>
      </c>
      <c r="VKV51" s="363"/>
      <c r="VKW51" s="369">
        <f t="shared" ref="VKW51" si="7613">+(VKU51*$C51)+VKU51</f>
        <v>0</v>
      </c>
      <c r="VKX51" s="363"/>
      <c r="VKY51" s="369">
        <f t="shared" ref="VKY51" si="7614">+(VKW51*$C51)+VKW51</f>
        <v>0</v>
      </c>
      <c r="VKZ51" s="363"/>
      <c r="VLA51" s="369">
        <f t="shared" ref="VLA51" si="7615">+(VKY51*$C51)+VKY51</f>
        <v>0</v>
      </c>
      <c r="VLB51" s="363"/>
      <c r="VLC51" s="369">
        <f t="shared" ref="VLC51" si="7616">+(VLA51*$C51)+VLA51</f>
        <v>0</v>
      </c>
      <c r="VLD51" s="363"/>
      <c r="VLE51" s="369">
        <f t="shared" ref="VLE51" si="7617">+(VLC51*$C51)+VLC51</f>
        <v>0</v>
      </c>
      <c r="VLF51" s="363"/>
      <c r="VLG51" s="369">
        <f t="shared" ref="VLG51" si="7618">+(VLE51*$C51)+VLE51</f>
        <v>0</v>
      </c>
      <c r="VLH51" s="363"/>
      <c r="VLI51" s="369">
        <f t="shared" ref="VLI51" si="7619">+(VLG51*$C51)+VLG51</f>
        <v>0</v>
      </c>
      <c r="VLJ51" s="363"/>
      <c r="VLK51" s="369">
        <f t="shared" ref="VLK51" si="7620">+(VLI51*$C51)+VLI51</f>
        <v>0</v>
      </c>
      <c r="VLL51" s="363"/>
      <c r="VLM51" s="369">
        <f t="shared" ref="VLM51" si="7621">+(VLK51*$C51)+VLK51</f>
        <v>0</v>
      </c>
      <c r="VLN51" s="363"/>
      <c r="VLO51" s="369">
        <f t="shared" ref="VLO51" si="7622">+(VLM51*$C51)+VLM51</f>
        <v>0</v>
      </c>
      <c r="VLP51" s="363"/>
      <c r="VLQ51" s="369">
        <f t="shared" ref="VLQ51" si="7623">+(VLO51*$C51)+VLO51</f>
        <v>0</v>
      </c>
      <c r="VLR51" s="363"/>
      <c r="VLS51" s="369">
        <f t="shared" ref="VLS51" si="7624">+(VLQ51*$C51)+VLQ51</f>
        <v>0</v>
      </c>
      <c r="VLT51" s="363"/>
      <c r="VLU51" s="369">
        <f t="shared" ref="VLU51" si="7625">+(VLS51*$C51)+VLS51</f>
        <v>0</v>
      </c>
      <c r="VLV51" s="363"/>
      <c r="VLW51" s="369">
        <f t="shared" ref="VLW51" si="7626">+(VLU51*$C51)+VLU51</f>
        <v>0</v>
      </c>
      <c r="VLX51" s="363"/>
      <c r="VLY51" s="369">
        <f t="shared" ref="VLY51" si="7627">+(VLW51*$C51)+VLW51</f>
        <v>0</v>
      </c>
      <c r="VLZ51" s="363"/>
      <c r="VMA51" s="369">
        <f t="shared" ref="VMA51" si="7628">+(VLY51*$C51)+VLY51</f>
        <v>0</v>
      </c>
      <c r="VMB51" s="363"/>
      <c r="VMC51" s="369">
        <f t="shared" ref="VMC51" si="7629">+(VMA51*$C51)+VMA51</f>
        <v>0</v>
      </c>
      <c r="VMD51" s="363"/>
      <c r="VME51" s="369">
        <f t="shared" ref="VME51" si="7630">+(VMC51*$C51)+VMC51</f>
        <v>0</v>
      </c>
      <c r="VMF51" s="363"/>
      <c r="VMG51" s="369">
        <f t="shared" ref="VMG51" si="7631">+(VME51*$C51)+VME51</f>
        <v>0</v>
      </c>
      <c r="VMH51" s="363"/>
      <c r="VMI51" s="369">
        <f t="shared" ref="VMI51" si="7632">+(VMG51*$C51)+VMG51</f>
        <v>0</v>
      </c>
      <c r="VMJ51" s="363"/>
      <c r="VMK51" s="369">
        <f t="shared" ref="VMK51" si="7633">+(VMI51*$C51)+VMI51</f>
        <v>0</v>
      </c>
      <c r="VML51" s="363"/>
      <c r="VMM51" s="369">
        <f t="shared" ref="VMM51" si="7634">+(VMK51*$C51)+VMK51</f>
        <v>0</v>
      </c>
      <c r="VMN51" s="363"/>
      <c r="VMO51" s="369">
        <f t="shared" ref="VMO51" si="7635">+(VMM51*$C51)+VMM51</f>
        <v>0</v>
      </c>
      <c r="VMP51" s="363"/>
      <c r="VMQ51" s="369">
        <f t="shared" ref="VMQ51" si="7636">+(VMO51*$C51)+VMO51</f>
        <v>0</v>
      </c>
      <c r="VMR51" s="363"/>
      <c r="VMS51" s="369">
        <f t="shared" ref="VMS51" si="7637">+(VMQ51*$C51)+VMQ51</f>
        <v>0</v>
      </c>
      <c r="VMT51" s="363"/>
      <c r="VMU51" s="369">
        <f t="shared" ref="VMU51" si="7638">+(VMS51*$C51)+VMS51</f>
        <v>0</v>
      </c>
      <c r="VMV51" s="363"/>
      <c r="VMW51" s="369">
        <f t="shared" ref="VMW51" si="7639">+(VMU51*$C51)+VMU51</f>
        <v>0</v>
      </c>
      <c r="VMX51" s="363"/>
      <c r="VMY51" s="369">
        <f t="shared" ref="VMY51" si="7640">+(VMW51*$C51)+VMW51</f>
        <v>0</v>
      </c>
      <c r="VMZ51" s="363"/>
      <c r="VNA51" s="369">
        <f t="shared" ref="VNA51" si="7641">+(VMY51*$C51)+VMY51</f>
        <v>0</v>
      </c>
      <c r="VNB51" s="363"/>
      <c r="VNC51" s="369">
        <f t="shared" ref="VNC51" si="7642">+(VNA51*$C51)+VNA51</f>
        <v>0</v>
      </c>
      <c r="VND51" s="363"/>
      <c r="VNE51" s="369">
        <f t="shared" ref="VNE51" si="7643">+(VNC51*$C51)+VNC51</f>
        <v>0</v>
      </c>
      <c r="VNF51" s="363"/>
      <c r="VNG51" s="369">
        <f t="shared" ref="VNG51" si="7644">+(VNE51*$C51)+VNE51</f>
        <v>0</v>
      </c>
      <c r="VNH51" s="363"/>
      <c r="VNI51" s="369">
        <f t="shared" ref="VNI51" si="7645">+(VNG51*$C51)+VNG51</f>
        <v>0</v>
      </c>
      <c r="VNJ51" s="363"/>
      <c r="VNK51" s="369">
        <f t="shared" ref="VNK51" si="7646">+(VNI51*$C51)+VNI51</f>
        <v>0</v>
      </c>
      <c r="VNL51" s="363"/>
      <c r="VNM51" s="369">
        <f t="shared" ref="VNM51" si="7647">+(VNK51*$C51)+VNK51</f>
        <v>0</v>
      </c>
      <c r="VNN51" s="363"/>
      <c r="VNO51" s="369">
        <f t="shared" ref="VNO51" si="7648">+(VNM51*$C51)+VNM51</f>
        <v>0</v>
      </c>
      <c r="VNP51" s="363"/>
      <c r="VNQ51" s="369">
        <f t="shared" ref="VNQ51" si="7649">+(VNO51*$C51)+VNO51</f>
        <v>0</v>
      </c>
      <c r="VNR51" s="363"/>
      <c r="VNS51" s="369">
        <f t="shared" ref="VNS51" si="7650">+(VNQ51*$C51)+VNQ51</f>
        <v>0</v>
      </c>
      <c r="VNT51" s="363"/>
      <c r="VNU51" s="369">
        <f t="shared" ref="VNU51" si="7651">+(VNS51*$C51)+VNS51</f>
        <v>0</v>
      </c>
      <c r="VNV51" s="363"/>
      <c r="VNW51" s="369">
        <f t="shared" ref="VNW51" si="7652">+(VNU51*$C51)+VNU51</f>
        <v>0</v>
      </c>
      <c r="VNX51" s="363"/>
      <c r="VNY51" s="369">
        <f t="shared" ref="VNY51" si="7653">+(VNW51*$C51)+VNW51</f>
        <v>0</v>
      </c>
      <c r="VNZ51" s="363"/>
      <c r="VOA51" s="369">
        <f t="shared" ref="VOA51" si="7654">+(VNY51*$C51)+VNY51</f>
        <v>0</v>
      </c>
      <c r="VOB51" s="363"/>
      <c r="VOC51" s="369">
        <f t="shared" ref="VOC51" si="7655">+(VOA51*$C51)+VOA51</f>
        <v>0</v>
      </c>
      <c r="VOD51" s="363"/>
      <c r="VOE51" s="369">
        <f t="shared" ref="VOE51" si="7656">+(VOC51*$C51)+VOC51</f>
        <v>0</v>
      </c>
      <c r="VOF51" s="363"/>
      <c r="VOG51" s="369">
        <f t="shared" ref="VOG51" si="7657">+(VOE51*$C51)+VOE51</f>
        <v>0</v>
      </c>
      <c r="VOH51" s="363"/>
      <c r="VOI51" s="369">
        <f t="shared" ref="VOI51" si="7658">+(VOG51*$C51)+VOG51</f>
        <v>0</v>
      </c>
      <c r="VOJ51" s="363"/>
      <c r="VOK51" s="369">
        <f t="shared" ref="VOK51" si="7659">+(VOI51*$C51)+VOI51</f>
        <v>0</v>
      </c>
      <c r="VOL51" s="363"/>
      <c r="VOM51" s="369">
        <f t="shared" ref="VOM51" si="7660">+(VOK51*$C51)+VOK51</f>
        <v>0</v>
      </c>
      <c r="VON51" s="363"/>
      <c r="VOO51" s="369">
        <f t="shared" ref="VOO51" si="7661">+(VOM51*$C51)+VOM51</f>
        <v>0</v>
      </c>
      <c r="VOP51" s="363"/>
      <c r="VOQ51" s="369">
        <f t="shared" ref="VOQ51" si="7662">+(VOO51*$C51)+VOO51</f>
        <v>0</v>
      </c>
      <c r="VOR51" s="363"/>
      <c r="VOS51" s="369">
        <f t="shared" ref="VOS51" si="7663">+(VOQ51*$C51)+VOQ51</f>
        <v>0</v>
      </c>
      <c r="VOT51" s="363"/>
      <c r="VOU51" s="369">
        <f t="shared" ref="VOU51" si="7664">+(VOS51*$C51)+VOS51</f>
        <v>0</v>
      </c>
      <c r="VOV51" s="363"/>
      <c r="VOW51" s="369">
        <f t="shared" ref="VOW51" si="7665">+(VOU51*$C51)+VOU51</f>
        <v>0</v>
      </c>
      <c r="VOX51" s="363"/>
      <c r="VOY51" s="369">
        <f t="shared" ref="VOY51" si="7666">+(VOW51*$C51)+VOW51</f>
        <v>0</v>
      </c>
      <c r="VOZ51" s="363"/>
      <c r="VPA51" s="369">
        <f t="shared" ref="VPA51" si="7667">+(VOY51*$C51)+VOY51</f>
        <v>0</v>
      </c>
      <c r="VPB51" s="363"/>
      <c r="VPC51" s="369">
        <f t="shared" ref="VPC51" si="7668">+(VPA51*$C51)+VPA51</f>
        <v>0</v>
      </c>
      <c r="VPD51" s="363"/>
      <c r="VPE51" s="369">
        <f t="shared" ref="VPE51" si="7669">+(VPC51*$C51)+VPC51</f>
        <v>0</v>
      </c>
      <c r="VPF51" s="363"/>
      <c r="VPG51" s="369">
        <f t="shared" ref="VPG51" si="7670">+(VPE51*$C51)+VPE51</f>
        <v>0</v>
      </c>
      <c r="VPH51" s="363"/>
      <c r="VPI51" s="369">
        <f t="shared" ref="VPI51" si="7671">+(VPG51*$C51)+VPG51</f>
        <v>0</v>
      </c>
      <c r="VPJ51" s="363"/>
      <c r="VPK51" s="369">
        <f t="shared" ref="VPK51" si="7672">+(VPI51*$C51)+VPI51</f>
        <v>0</v>
      </c>
      <c r="VPL51" s="363"/>
      <c r="VPM51" s="369">
        <f t="shared" ref="VPM51" si="7673">+(VPK51*$C51)+VPK51</f>
        <v>0</v>
      </c>
      <c r="VPN51" s="363"/>
      <c r="VPO51" s="369">
        <f t="shared" ref="VPO51" si="7674">+(VPM51*$C51)+VPM51</f>
        <v>0</v>
      </c>
      <c r="VPP51" s="363"/>
      <c r="VPQ51" s="369">
        <f t="shared" ref="VPQ51" si="7675">+(VPO51*$C51)+VPO51</f>
        <v>0</v>
      </c>
      <c r="VPR51" s="363"/>
      <c r="VPS51" s="369">
        <f t="shared" ref="VPS51" si="7676">+(VPQ51*$C51)+VPQ51</f>
        <v>0</v>
      </c>
      <c r="VPT51" s="363"/>
      <c r="VPU51" s="369">
        <f t="shared" ref="VPU51" si="7677">+(VPS51*$C51)+VPS51</f>
        <v>0</v>
      </c>
      <c r="VPV51" s="363"/>
      <c r="VPW51" s="369">
        <f t="shared" ref="VPW51" si="7678">+(VPU51*$C51)+VPU51</f>
        <v>0</v>
      </c>
      <c r="VPX51" s="363"/>
      <c r="VPY51" s="369">
        <f t="shared" ref="VPY51" si="7679">+(VPW51*$C51)+VPW51</f>
        <v>0</v>
      </c>
      <c r="VPZ51" s="363"/>
      <c r="VQA51" s="369">
        <f t="shared" ref="VQA51" si="7680">+(VPY51*$C51)+VPY51</f>
        <v>0</v>
      </c>
      <c r="VQB51" s="363"/>
      <c r="VQC51" s="369">
        <f t="shared" ref="VQC51" si="7681">+(VQA51*$C51)+VQA51</f>
        <v>0</v>
      </c>
      <c r="VQD51" s="363"/>
      <c r="VQE51" s="369">
        <f t="shared" ref="VQE51" si="7682">+(VQC51*$C51)+VQC51</f>
        <v>0</v>
      </c>
      <c r="VQF51" s="363"/>
      <c r="VQG51" s="369">
        <f t="shared" ref="VQG51" si="7683">+(VQE51*$C51)+VQE51</f>
        <v>0</v>
      </c>
      <c r="VQH51" s="363"/>
      <c r="VQI51" s="369">
        <f t="shared" ref="VQI51" si="7684">+(VQG51*$C51)+VQG51</f>
        <v>0</v>
      </c>
      <c r="VQJ51" s="363"/>
      <c r="VQK51" s="369">
        <f t="shared" ref="VQK51" si="7685">+(VQI51*$C51)+VQI51</f>
        <v>0</v>
      </c>
      <c r="VQL51" s="363"/>
      <c r="VQM51" s="369">
        <f t="shared" ref="VQM51" si="7686">+(VQK51*$C51)+VQK51</f>
        <v>0</v>
      </c>
      <c r="VQN51" s="363"/>
      <c r="VQO51" s="369">
        <f t="shared" ref="VQO51" si="7687">+(VQM51*$C51)+VQM51</f>
        <v>0</v>
      </c>
      <c r="VQP51" s="363"/>
      <c r="VQQ51" s="369">
        <f t="shared" ref="VQQ51" si="7688">+(VQO51*$C51)+VQO51</f>
        <v>0</v>
      </c>
      <c r="VQR51" s="363"/>
      <c r="VQS51" s="369">
        <f t="shared" ref="VQS51" si="7689">+(VQQ51*$C51)+VQQ51</f>
        <v>0</v>
      </c>
      <c r="VQT51" s="363"/>
      <c r="VQU51" s="369">
        <f t="shared" ref="VQU51" si="7690">+(VQS51*$C51)+VQS51</f>
        <v>0</v>
      </c>
      <c r="VQV51" s="363"/>
      <c r="VQW51" s="369">
        <f t="shared" ref="VQW51" si="7691">+(VQU51*$C51)+VQU51</f>
        <v>0</v>
      </c>
      <c r="VQX51" s="363"/>
      <c r="VQY51" s="369">
        <f t="shared" ref="VQY51" si="7692">+(VQW51*$C51)+VQW51</f>
        <v>0</v>
      </c>
      <c r="VQZ51" s="363"/>
      <c r="VRA51" s="369">
        <f t="shared" ref="VRA51" si="7693">+(VQY51*$C51)+VQY51</f>
        <v>0</v>
      </c>
      <c r="VRB51" s="363"/>
      <c r="VRC51" s="369">
        <f t="shared" ref="VRC51" si="7694">+(VRA51*$C51)+VRA51</f>
        <v>0</v>
      </c>
      <c r="VRD51" s="363"/>
      <c r="VRE51" s="369">
        <f t="shared" ref="VRE51" si="7695">+(VRC51*$C51)+VRC51</f>
        <v>0</v>
      </c>
      <c r="VRF51" s="363"/>
      <c r="VRG51" s="369">
        <f t="shared" ref="VRG51" si="7696">+(VRE51*$C51)+VRE51</f>
        <v>0</v>
      </c>
      <c r="VRH51" s="363"/>
      <c r="VRI51" s="369">
        <f t="shared" ref="VRI51" si="7697">+(VRG51*$C51)+VRG51</f>
        <v>0</v>
      </c>
      <c r="VRJ51" s="363"/>
      <c r="VRK51" s="369">
        <f t="shared" ref="VRK51" si="7698">+(VRI51*$C51)+VRI51</f>
        <v>0</v>
      </c>
      <c r="VRL51" s="363"/>
      <c r="VRM51" s="369">
        <f t="shared" ref="VRM51" si="7699">+(VRK51*$C51)+VRK51</f>
        <v>0</v>
      </c>
      <c r="VRN51" s="363"/>
      <c r="VRO51" s="369">
        <f t="shared" ref="VRO51" si="7700">+(VRM51*$C51)+VRM51</f>
        <v>0</v>
      </c>
      <c r="VRP51" s="363"/>
      <c r="VRQ51" s="369">
        <f t="shared" ref="VRQ51" si="7701">+(VRO51*$C51)+VRO51</f>
        <v>0</v>
      </c>
      <c r="VRR51" s="363"/>
      <c r="VRS51" s="369">
        <f t="shared" ref="VRS51" si="7702">+(VRQ51*$C51)+VRQ51</f>
        <v>0</v>
      </c>
      <c r="VRT51" s="363"/>
      <c r="VRU51" s="369">
        <f t="shared" ref="VRU51" si="7703">+(VRS51*$C51)+VRS51</f>
        <v>0</v>
      </c>
      <c r="VRV51" s="363"/>
      <c r="VRW51" s="369">
        <f t="shared" ref="VRW51" si="7704">+(VRU51*$C51)+VRU51</f>
        <v>0</v>
      </c>
      <c r="VRX51" s="363"/>
      <c r="VRY51" s="369">
        <f t="shared" ref="VRY51" si="7705">+(VRW51*$C51)+VRW51</f>
        <v>0</v>
      </c>
      <c r="VRZ51" s="363"/>
      <c r="VSA51" s="369">
        <f t="shared" ref="VSA51" si="7706">+(VRY51*$C51)+VRY51</f>
        <v>0</v>
      </c>
      <c r="VSB51" s="363"/>
      <c r="VSC51" s="369">
        <f t="shared" ref="VSC51" si="7707">+(VSA51*$C51)+VSA51</f>
        <v>0</v>
      </c>
      <c r="VSD51" s="363"/>
      <c r="VSE51" s="369">
        <f t="shared" ref="VSE51" si="7708">+(VSC51*$C51)+VSC51</f>
        <v>0</v>
      </c>
      <c r="VSF51" s="363"/>
      <c r="VSG51" s="369">
        <f t="shared" ref="VSG51" si="7709">+(VSE51*$C51)+VSE51</f>
        <v>0</v>
      </c>
      <c r="VSH51" s="363"/>
      <c r="VSI51" s="369">
        <f t="shared" ref="VSI51" si="7710">+(VSG51*$C51)+VSG51</f>
        <v>0</v>
      </c>
      <c r="VSJ51" s="363"/>
      <c r="VSK51" s="369">
        <f t="shared" ref="VSK51" si="7711">+(VSI51*$C51)+VSI51</f>
        <v>0</v>
      </c>
      <c r="VSL51" s="363"/>
      <c r="VSM51" s="369">
        <f t="shared" ref="VSM51" si="7712">+(VSK51*$C51)+VSK51</f>
        <v>0</v>
      </c>
      <c r="VSN51" s="363"/>
      <c r="VSO51" s="369">
        <f t="shared" ref="VSO51" si="7713">+(VSM51*$C51)+VSM51</f>
        <v>0</v>
      </c>
      <c r="VSP51" s="363"/>
      <c r="VSQ51" s="369">
        <f t="shared" ref="VSQ51" si="7714">+(VSO51*$C51)+VSO51</f>
        <v>0</v>
      </c>
      <c r="VSR51" s="363"/>
      <c r="VSS51" s="369">
        <f t="shared" ref="VSS51" si="7715">+(VSQ51*$C51)+VSQ51</f>
        <v>0</v>
      </c>
      <c r="VST51" s="363"/>
      <c r="VSU51" s="369">
        <f t="shared" ref="VSU51" si="7716">+(VSS51*$C51)+VSS51</f>
        <v>0</v>
      </c>
      <c r="VSV51" s="363"/>
      <c r="VSW51" s="369">
        <f t="shared" ref="VSW51" si="7717">+(VSU51*$C51)+VSU51</f>
        <v>0</v>
      </c>
      <c r="VSX51" s="363"/>
      <c r="VSY51" s="369">
        <f t="shared" ref="VSY51" si="7718">+(VSW51*$C51)+VSW51</f>
        <v>0</v>
      </c>
      <c r="VSZ51" s="363"/>
      <c r="VTA51" s="369">
        <f t="shared" ref="VTA51" si="7719">+(VSY51*$C51)+VSY51</f>
        <v>0</v>
      </c>
      <c r="VTB51" s="363"/>
      <c r="VTC51" s="369">
        <f t="shared" ref="VTC51" si="7720">+(VTA51*$C51)+VTA51</f>
        <v>0</v>
      </c>
      <c r="VTD51" s="363"/>
      <c r="VTE51" s="369">
        <f t="shared" ref="VTE51" si="7721">+(VTC51*$C51)+VTC51</f>
        <v>0</v>
      </c>
      <c r="VTF51" s="363"/>
      <c r="VTG51" s="369">
        <f t="shared" ref="VTG51" si="7722">+(VTE51*$C51)+VTE51</f>
        <v>0</v>
      </c>
      <c r="VTH51" s="363"/>
      <c r="VTI51" s="369">
        <f t="shared" ref="VTI51" si="7723">+(VTG51*$C51)+VTG51</f>
        <v>0</v>
      </c>
      <c r="VTJ51" s="363"/>
      <c r="VTK51" s="369">
        <f t="shared" ref="VTK51" si="7724">+(VTI51*$C51)+VTI51</f>
        <v>0</v>
      </c>
      <c r="VTL51" s="363"/>
      <c r="VTM51" s="369">
        <f t="shared" ref="VTM51" si="7725">+(VTK51*$C51)+VTK51</f>
        <v>0</v>
      </c>
      <c r="VTN51" s="363"/>
      <c r="VTO51" s="369">
        <f t="shared" ref="VTO51" si="7726">+(VTM51*$C51)+VTM51</f>
        <v>0</v>
      </c>
      <c r="VTP51" s="363"/>
      <c r="VTQ51" s="369">
        <f t="shared" ref="VTQ51" si="7727">+(VTO51*$C51)+VTO51</f>
        <v>0</v>
      </c>
      <c r="VTR51" s="363"/>
      <c r="VTS51" s="369">
        <f t="shared" ref="VTS51" si="7728">+(VTQ51*$C51)+VTQ51</f>
        <v>0</v>
      </c>
      <c r="VTT51" s="363"/>
      <c r="VTU51" s="369">
        <f t="shared" ref="VTU51" si="7729">+(VTS51*$C51)+VTS51</f>
        <v>0</v>
      </c>
      <c r="VTV51" s="363"/>
      <c r="VTW51" s="369">
        <f t="shared" ref="VTW51" si="7730">+(VTU51*$C51)+VTU51</f>
        <v>0</v>
      </c>
      <c r="VTX51" s="363"/>
      <c r="VTY51" s="369">
        <f t="shared" ref="VTY51" si="7731">+(VTW51*$C51)+VTW51</f>
        <v>0</v>
      </c>
      <c r="VTZ51" s="363"/>
      <c r="VUA51" s="369">
        <f t="shared" ref="VUA51" si="7732">+(VTY51*$C51)+VTY51</f>
        <v>0</v>
      </c>
      <c r="VUB51" s="363"/>
      <c r="VUC51" s="369">
        <f t="shared" ref="VUC51" si="7733">+(VUA51*$C51)+VUA51</f>
        <v>0</v>
      </c>
      <c r="VUD51" s="363"/>
      <c r="VUE51" s="369">
        <f t="shared" ref="VUE51" si="7734">+(VUC51*$C51)+VUC51</f>
        <v>0</v>
      </c>
      <c r="VUF51" s="363"/>
      <c r="VUG51" s="369">
        <f t="shared" ref="VUG51" si="7735">+(VUE51*$C51)+VUE51</f>
        <v>0</v>
      </c>
      <c r="VUH51" s="363"/>
      <c r="VUI51" s="369">
        <f t="shared" ref="VUI51" si="7736">+(VUG51*$C51)+VUG51</f>
        <v>0</v>
      </c>
      <c r="VUJ51" s="363"/>
      <c r="VUK51" s="369">
        <f t="shared" ref="VUK51" si="7737">+(VUI51*$C51)+VUI51</f>
        <v>0</v>
      </c>
      <c r="VUL51" s="363"/>
      <c r="VUM51" s="369">
        <f t="shared" ref="VUM51" si="7738">+(VUK51*$C51)+VUK51</f>
        <v>0</v>
      </c>
      <c r="VUN51" s="363"/>
      <c r="VUO51" s="369">
        <f t="shared" ref="VUO51" si="7739">+(VUM51*$C51)+VUM51</f>
        <v>0</v>
      </c>
      <c r="VUP51" s="363"/>
      <c r="VUQ51" s="369">
        <f t="shared" ref="VUQ51" si="7740">+(VUO51*$C51)+VUO51</f>
        <v>0</v>
      </c>
      <c r="VUR51" s="363"/>
      <c r="VUS51" s="369">
        <f t="shared" ref="VUS51" si="7741">+(VUQ51*$C51)+VUQ51</f>
        <v>0</v>
      </c>
      <c r="VUT51" s="363"/>
      <c r="VUU51" s="369">
        <f t="shared" ref="VUU51" si="7742">+(VUS51*$C51)+VUS51</f>
        <v>0</v>
      </c>
      <c r="VUV51" s="363"/>
      <c r="VUW51" s="369">
        <f t="shared" ref="VUW51" si="7743">+(VUU51*$C51)+VUU51</f>
        <v>0</v>
      </c>
      <c r="VUX51" s="363"/>
      <c r="VUY51" s="369">
        <f t="shared" ref="VUY51" si="7744">+(VUW51*$C51)+VUW51</f>
        <v>0</v>
      </c>
      <c r="VUZ51" s="363"/>
      <c r="VVA51" s="369">
        <f t="shared" ref="VVA51" si="7745">+(VUY51*$C51)+VUY51</f>
        <v>0</v>
      </c>
      <c r="VVB51" s="363"/>
      <c r="VVC51" s="369">
        <f t="shared" ref="VVC51" si="7746">+(VVA51*$C51)+VVA51</f>
        <v>0</v>
      </c>
      <c r="VVD51" s="363"/>
      <c r="VVE51" s="369">
        <f t="shared" ref="VVE51" si="7747">+(VVC51*$C51)+VVC51</f>
        <v>0</v>
      </c>
      <c r="VVF51" s="363"/>
      <c r="VVG51" s="369">
        <f t="shared" ref="VVG51" si="7748">+(VVE51*$C51)+VVE51</f>
        <v>0</v>
      </c>
      <c r="VVH51" s="363"/>
      <c r="VVI51" s="369">
        <f t="shared" ref="VVI51" si="7749">+(VVG51*$C51)+VVG51</f>
        <v>0</v>
      </c>
      <c r="VVJ51" s="363"/>
      <c r="VVK51" s="369">
        <f t="shared" ref="VVK51" si="7750">+(VVI51*$C51)+VVI51</f>
        <v>0</v>
      </c>
      <c r="VVL51" s="363"/>
      <c r="VVM51" s="369">
        <f t="shared" ref="VVM51" si="7751">+(VVK51*$C51)+VVK51</f>
        <v>0</v>
      </c>
      <c r="VVN51" s="363"/>
      <c r="VVO51" s="369">
        <f t="shared" ref="VVO51" si="7752">+(VVM51*$C51)+VVM51</f>
        <v>0</v>
      </c>
      <c r="VVP51" s="363"/>
      <c r="VVQ51" s="369">
        <f t="shared" ref="VVQ51" si="7753">+(VVO51*$C51)+VVO51</f>
        <v>0</v>
      </c>
      <c r="VVR51" s="363"/>
      <c r="VVS51" s="369">
        <f t="shared" ref="VVS51" si="7754">+(VVQ51*$C51)+VVQ51</f>
        <v>0</v>
      </c>
      <c r="VVT51" s="363"/>
      <c r="VVU51" s="369">
        <f t="shared" ref="VVU51" si="7755">+(VVS51*$C51)+VVS51</f>
        <v>0</v>
      </c>
      <c r="VVV51" s="363"/>
      <c r="VVW51" s="369">
        <f t="shared" ref="VVW51" si="7756">+(VVU51*$C51)+VVU51</f>
        <v>0</v>
      </c>
      <c r="VVX51" s="363"/>
      <c r="VVY51" s="369">
        <f t="shared" ref="VVY51" si="7757">+(VVW51*$C51)+VVW51</f>
        <v>0</v>
      </c>
      <c r="VVZ51" s="363"/>
      <c r="VWA51" s="369">
        <f t="shared" ref="VWA51" si="7758">+(VVY51*$C51)+VVY51</f>
        <v>0</v>
      </c>
      <c r="VWB51" s="363"/>
      <c r="VWC51" s="369">
        <f t="shared" ref="VWC51" si="7759">+(VWA51*$C51)+VWA51</f>
        <v>0</v>
      </c>
      <c r="VWD51" s="363"/>
      <c r="VWE51" s="369">
        <f t="shared" ref="VWE51" si="7760">+(VWC51*$C51)+VWC51</f>
        <v>0</v>
      </c>
      <c r="VWF51" s="363"/>
      <c r="VWG51" s="369">
        <f t="shared" ref="VWG51" si="7761">+(VWE51*$C51)+VWE51</f>
        <v>0</v>
      </c>
      <c r="VWH51" s="363"/>
      <c r="VWI51" s="369">
        <f t="shared" ref="VWI51" si="7762">+(VWG51*$C51)+VWG51</f>
        <v>0</v>
      </c>
      <c r="VWJ51" s="363"/>
      <c r="VWK51" s="369">
        <f t="shared" ref="VWK51" si="7763">+(VWI51*$C51)+VWI51</f>
        <v>0</v>
      </c>
      <c r="VWL51" s="363"/>
      <c r="VWM51" s="369">
        <f t="shared" ref="VWM51" si="7764">+(VWK51*$C51)+VWK51</f>
        <v>0</v>
      </c>
      <c r="VWN51" s="363"/>
      <c r="VWO51" s="369">
        <f t="shared" ref="VWO51" si="7765">+(VWM51*$C51)+VWM51</f>
        <v>0</v>
      </c>
      <c r="VWP51" s="363"/>
      <c r="VWQ51" s="369">
        <f t="shared" ref="VWQ51" si="7766">+(VWO51*$C51)+VWO51</f>
        <v>0</v>
      </c>
      <c r="VWR51" s="363"/>
      <c r="VWS51" s="369">
        <f t="shared" ref="VWS51" si="7767">+(VWQ51*$C51)+VWQ51</f>
        <v>0</v>
      </c>
      <c r="VWT51" s="363"/>
      <c r="VWU51" s="369">
        <f t="shared" ref="VWU51" si="7768">+(VWS51*$C51)+VWS51</f>
        <v>0</v>
      </c>
      <c r="VWV51" s="363"/>
      <c r="VWW51" s="369">
        <f t="shared" ref="VWW51" si="7769">+(VWU51*$C51)+VWU51</f>
        <v>0</v>
      </c>
      <c r="VWX51" s="363"/>
      <c r="VWY51" s="369">
        <f t="shared" ref="VWY51" si="7770">+(VWW51*$C51)+VWW51</f>
        <v>0</v>
      </c>
      <c r="VWZ51" s="363"/>
      <c r="VXA51" s="369">
        <f t="shared" ref="VXA51" si="7771">+(VWY51*$C51)+VWY51</f>
        <v>0</v>
      </c>
      <c r="VXB51" s="363"/>
      <c r="VXC51" s="369">
        <f t="shared" ref="VXC51" si="7772">+(VXA51*$C51)+VXA51</f>
        <v>0</v>
      </c>
      <c r="VXD51" s="363"/>
      <c r="VXE51" s="369">
        <f t="shared" ref="VXE51" si="7773">+(VXC51*$C51)+VXC51</f>
        <v>0</v>
      </c>
      <c r="VXF51" s="363"/>
      <c r="VXG51" s="369">
        <f t="shared" ref="VXG51" si="7774">+(VXE51*$C51)+VXE51</f>
        <v>0</v>
      </c>
      <c r="VXH51" s="363"/>
      <c r="VXI51" s="369">
        <f t="shared" ref="VXI51" si="7775">+(VXG51*$C51)+VXG51</f>
        <v>0</v>
      </c>
      <c r="VXJ51" s="363"/>
      <c r="VXK51" s="369">
        <f t="shared" ref="VXK51" si="7776">+(VXI51*$C51)+VXI51</f>
        <v>0</v>
      </c>
      <c r="VXL51" s="363"/>
      <c r="VXM51" s="369">
        <f t="shared" ref="VXM51" si="7777">+(VXK51*$C51)+VXK51</f>
        <v>0</v>
      </c>
      <c r="VXN51" s="363"/>
      <c r="VXO51" s="369">
        <f t="shared" ref="VXO51" si="7778">+(VXM51*$C51)+VXM51</f>
        <v>0</v>
      </c>
      <c r="VXP51" s="363"/>
      <c r="VXQ51" s="369">
        <f t="shared" ref="VXQ51" si="7779">+(VXO51*$C51)+VXO51</f>
        <v>0</v>
      </c>
      <c r="VXR51" s="363"/>
      <c r="VXS51" s="369">
        <f t="shared" ref="VXS51" si="7780">+(VXQ51*$C51)+VXQ51</f>
        <v>0</v>
      </c>
      <c r="VXT51" s="363"/>
      <c r="VXU51" s="369">
        <f t="shared" ref="VXU51" si="7781">+(VXS51*$C51)+VXS51</f>
        <v>0</v>
      </c>
      <c r="VXV51" s="363"/>
      <c r="VXW51" s="369">
        <f t="shared" ref="VXW51" si="7782">+(VXU51*$C51)+VXU51</f>
        <v>0</v>
      </c>
      <c r="VXX51" s="363"/>
      <c r="VXY51" s="369">
        <f t="shared" ref="VXY51" si="7783">+(VXW51*$C51)+VXW51</f>
        <v>0</v>
      </c>
      <c r="VXZ51" s="363"/>
      <c r="VYA51" s="369">
        <f t="shared" ref="VYA51" si="7784">+(VXY51*$C51)+VXY51</f>
        <v>0</v>
      </c>
      <c r="VYB51" s="363"/>
      <c r="VYC51" s="369">
        <f t="shared" ref="VYC51" si="7785">+(VYA51*$C51)+VYA51</f>
        <v>0</v>
      </c>
      <c r="VYD51" s="363"/>
      <c r="VYE51" s="369">
        <f t="shared" ref="VYE51" si="7786">+(VYC51*$C51)+VYC51</f>
        <v>0</v>
      </c>
      <c r="VYF51" s="363"/>
      <c r="VYG51" s="369">
        <f t="shared" ref="VYG51" si="7787">+(VYE51*$C51)+VYE51</f>
        <v>0</v>
      </c>
      <c r="VYH51" s="363"/>
      <c r="VYI51" s="369">
        <f t="shared" ref="VYI51" si="7788">+(VYG51*$C51)+VYG51</f>
        <v>0</v>
      </c>
      <c r="VYJ51" s="363"/>
      <c r="VYK51" s="369">
        <f t="shared" ref="VYK51" si="7789">+(VYI51*$C51)+VYI51</f>
        <v>0</v>
      </c>
      <c r="VYL51" s="363"/>
      <c r="VYM51" s="369">
        <f t="shared" ref="VYM51" si="7790">+(VYK51*$C51)+VYK51</f>
        <v>0</v>
      </c>
      <c r="VYN51" s="363"/>
      <c r="VYO51" s="369">
        <f t="shared" ref="VYO51" si="7791">+(VYM51*$C51)+VYM51</f>
        <v>0</v>
      </c>
      <c r="VYP51" s="363"/>
      <c r="VYQ51" s="369">
        <f t="shared" ref="VYQ51" si="7792">+(VYO51*$C51)+VYO51</f>
        <v>0</v>
      </c>
      <c r="VYR51" s="363"/>
      <c r="VYS51" s="369">
        <f t="shared" ref="VYS51" si="7793">+(VYQ51*$C51)+VYQ51</f>
        <v>0</v>
      </c>
      <c r="VYT51" s="363"/>
      <c r="VYU51" s="369">
        <f t="shared" ref="VYU51" si="7794">+(VYS51*$C51)+VYS51</f>
        <v>0</v>
      </c>
      <c r="VYV51" s="363"/>
      <c r="VYW51" s="369">
        <f t="shared" ref="VYW51" si="7795">+(VYU51*$C51)+VYU51</f>
        <v>0</v>
      </c>
      <c r="VYX51" s="363"/>
      <c r="VYY51" s="369">
        <f t="shared" ref="VYY51" si="7796">+(VYW51*$C51)+VYW51</f>
        <v>0</v>
      </c>
      <c r="VYZ51" s="363"/>
      <c r="VZA51" s="369">
        <f t="shared" ref="VZA51" si="7797">+(VYY51*$C51)+VYY51</f>
        <v>0</v>
      </c>
      <c r="VZB51" s="363"/>
      <c r="VZC51" s="369">
        <f t="shared" ref="VZC51" si="7798">+(VZA51*$C51)+VZA51</f>
        <v>0</v>
      </c>
      <c r="VZD51" s="363"/>
      <c r="VZE51" s="369">
        <f t="shared" ref="VZE51" si="7799">+(VZC51*$C51)+VZC51</f>
        <v>0</v>
      </c>
      <c r="VZF51" s="363"/>
      <c r="VZG51" s="369">
        <f t="shared" ref="VZG51" si="7800">+(VZE51*$C51)+VZE51</f>
        <v>0</v>
      </c>
      <c r="VZH51" s="363"/>
      <c r="VZI51" s="369">
        <f t="shared" ref="VZI51" si="7801">+(VZG51*$C51)+VZG51</f>
        <v>0</v>
      </c>
      <c r="VZJ51" s="363"/>
      <c r="VZK51" s="369">
        <f t="shared" ref="VZK51" si="7802">+(VZI51*$C51)+VZI51</f>
        <v>0</v>
      </c>
      <c r="VZL51" s="363"/>
      <c r="VZM51" s="369">
        <f t="shared" ref="VZM51" si="7803">+(VZK51*$C51)+VZK51</f>
        <v>0</v>
      </c>
      <c r="VZN51" s="363"/>
      <c r="VZO51" s="369">
        <f t="shared" ref="VZO51" si="7804">+(VZM51*$C51)+VZM51</f>
        <v>0</v>
      </c>
      <c r="VZP51" s="363"/>
      <c r="VZQ51" s="369">
        <f t="shared" ref="VZQ51" si="7805">+(VZO51*$C51)+VZO51</f>
        <v>0</v>
      </c>
      <c r="VZR51" s="363"/>
      <c r="VZS51" s="369">
        <f t="shared" ref="VZS51" si="7806">+(VZQ51*$C51)+VZQ51</f>
        <v>0</v>
      </c>
      <c r="VZT51" s="363"/>
      <c r="VZU51" s="369">
        <f t="shared" ref="VZU51" si="7807">+(VZS51*$C51)+VZS51</f>
        <v>0</v>
      </c>
      <c r="VZV51" s="363"/>
      <c r="VZW51" s="369">
        <f t="shared" ref="VZW51" si="7808">+(VZU51*$C51)+VZU51</f>
        <v>0</v>
      </c>
      <c r="VZX51" s="363"/>
      <c r="VZY51" s="369">
        <f t="shared" ref="VZY51" si="7809">+(VZW51*$C51)+VZW51</f>
        <v>0</v>
      </c>
      <c r="VZZ51" s="363"/>
      <c r="WAA51" s="369">
        <f t="shared" ref="WAA51" si="7810">+(VZY51*$C51)+VZY51</f>
        <v>0</v>
      </c>
      <c r="WAB51" s="363"/>
      <c r="WAC51" s="369">
        <f t="shared" ref="WAC51" si="7811">+(WAA51*$C51)+WAA51</f>
        <v>0</v>
      </c>
      <c r="WAD51" s="363"/>
      <c r="WAE51" s="369">
        <f t="shared" ref="WAE51" si="7812">+(WAC51*$C51)+WAC51</f>
        <v>0</v>
      </c>
      <c r="WAF51" s="363"/>
      <c r="WAG51" s="369">
        <f t="shared" ref="WAG51" si="7813">+(WAE51*$C51)+WAE51</f>
        <v>0</v>
      </c>
      <c r="WAH51" s="363"/>
      <c r="WAI51" s="369">
        <f t="shared" ref="WAI51" si="7814">+(WAG51*$C51)+WAG51</f>
        <v>0</v>
      </c>
      <c r="WAJ51" s="363"/>
      <c r="WAK51" s="369">
        <f t="shared" ref="WAK51" si="7815">+(WAI51*$C51)+WAI51</f>
        <v>0</v>
      </c>
      <c r="WAL51" s="363"/>
      <c r="WAM51" s="369">
        <f t="shared" ref="WAM51" si="7816">+(WAK51*$C51)+WAK51</f>
        <v>0</v>
      </c>
      <c r="WAN51" s="363"/>
      <c r="WAO51" s="369">
        <f t="shared" ref="WAO51" si="7817">+(WAM51*$C51)+WAM51</f>
        <v>0</v>
      </c>
      <c r="WAP51" s="363"/>
      <c r="WAQ51" s="369">
        <f t="shared" ref="WAQ51" si="7818">+(WAO51*$C51)+WAO51</f>
        <v>0</v>
      </c>
      <c r="WAR51" s="363"/>
      <c r="WAS51" s="369">
        <f t="shared" ref="WAS51" si="7819">+(WAQ51*$C51)+WAQ51</f>
        <v>0</v>
      </c>
      <c r="WAT51" s="363"/>
      <c r="WAU51" s="369">
        <f t="shared" ref="WAU51" si="7820">+(WAS51*$C51)+WAS51</f>
        <v>0</v>
      </c>
      <c r="WAV51" s="363"/>
      <c r="WAW51" s="369">
        <f t="shared" ref="WAW51" si="7821">+(WAU51*$C51)+WAU51</f>
        <v>0</v>
      </c>
      <c r="WAX51" s="363"/>
      <c r="WAY51" s="369">
        <f t="shared" ref="WAY51" si="7822">+(WAW51*$C51)+WAW51</f>
        <v>0</v>
      </c>
      <c r="WAZ51" s="363"/>
      <c r="WBA51" s="369">
        <f t="shared" ref="WBA51" si="7823">+(WAY51*$C51)+WAY51</f>
        <v>0</v>
      </c>
      <c r="WBB51" s="363"/>
      <c r="WBC51" s="369">
        <f t="shared" ref="WBC51" si="7824">+(WBA51*$C51)+WBA51</f>
        <v>0</v>
      </c>
      <c r="WBD51" s="363"/>
      <c r="WBE51" s="369">
        <f t="shared" ref="WBE51" si="7825">+(WBC51*$C51)+WBC51</f>
        <v>0</v>
      </c>
      <c r="WBF51" s="363"/>
      <c r="WBG51" s="369">
        <f t="shared" ref="WBG51" si="7826">+(WBE51*$C51)+WBE51</f>
        <v>0</v>
      </c>
      <c r="WBH51" s="363"/>
      <c r="WBI51" s="369">
        <f t="shared" ref="WBI51" si="7827">+(WBG51*$C51)+WBG51</f>
        <v>0</v>
      </c>
      <c r="WBJ51" s="363"/>
      <c r="WBK51" s="369">
        <f t="shared" ref="WBK51" si="7828">+(WBI51*$C51)+WBI51</f>
        <v>0</v>
      </c>
      <c r="WBL51" s="363"/>
      <c r="WBM51" s="369">
        <f t="shared" ref="WBM51" si="7829">+(WBK51*$C51)+WBK51</f>
        <v>0</v>
      </c>
      <c r="WBN51" s="363"/>
      <c r="WBO51" s="369">
        <f t="shared" ref="WBO51" si="7830">+(WBM51*$C51)+WBM51</f>
        <v>0</v>
      </c>
      <c r="WBP51" s="363"/>
      <c r="WBQ51" s="369">
        <f t="shared" ref="WBQ51" si="7831">+(WBO51*$C51)+WBO51</f>
        <v>0</v>
      </c>
      <c r="WBR51" s="363"/>
      <c r="WBS51" s="369">
        <f t="shared" ref="WBS51" si="7832">+(WBQ51*$C51)+WBQ51</f>
        <v>0</v>
      </c>
      <c r="WBT51" s="363"/>
      <c r="WBU51" s="369">
        <f t="shared" ref="WBU51" si="7833">+(WBS51*$C51)+WBS51</f>
        <v>0</v>
      </c>
      <c r="WBV51" s="363"/>
      <c r="WBW51" s="369">
        <f t="shared" ref="WBW51" si="7834">+(WBU51*$C51)+WBU51</f>
        <v>0</v>
      </c>
      <c r="WBX51" s="363"/>
      <c r="WBY51" s="369">
        <f t="shared" ref="WBY51" si="7835">+(WBW51*$C51)+WBW51</f>
        <v>0</v>
      </c>
      <c r="WBZ51" s="363"/>
      <c r="WCA51" s="369">
        <f t="shared" ref="WCA51" si="7836">+(WBY51*$C51)+WBY51</f>
        <v>0</v>
      </c>
      <c r="WCB51" s="363"/>
      <c r="WCC51" s="369">
        <f t="shared" ref="WCC51" si="7837">+(WCA51*$C51)+WCA51</f>
        <v>0</v>
      </c>
      <c r="WCD51" s="363"/>
      <c r="WCE51" s="369">
        <f t="shared" ref="WCE51" si="7838">+(WCC51*$C51)+WCC51</f>
        <v>0</v>
      </c>
      <c r="WCF51" s="363"/>
      <c r="WCG51" s="369">
        <f t="shared" ref="WCG51" si="7839">+(WCE51*$C51)+WCE51</f>
        <v>0</v>
      </c>
      <c r="WCH51" s="363"/>
      <c r="WCI51" s="369">
        <f t="shared" ref="WCI51" si="7840">+(WCG51*$C51)+WCG51</f>
        <v>0</v>
      </c>
      <c r="WCJ51" s="363"/>
      <c r="WCK51" s="369">
        <f t="shared" ref="WCK51" si="7841">+(WCI51*$C51)+WCI51</f>
        <v>0</v>
      </c>
      <c r="WCL51" s="363"/>
      <c r="WCM51" s="369">
        <f t="shared" ref="WCM51" si="7842">+(WCK51*$C51)+WCK51</f>
        <v>0</v>
      </c>
      <c r="WCN51" s="363"/>
      <c r="WCO51" s="369">
        <f t="shared" ref="WCO51" si="7843">+(WCM51*$C51)+WCM51</f>
        <v>0</v>
      </c>
      <c r="WCP51" s="363"/>
      <c r="WCQ51" s="369">
        <f t="shared" ref="WCQ51" si="7844">+(WCO51*$C51)+WCO51</f>
        <v>0</v>
      </c>
      <c r="WCR51" s="363"/>
      <c r="WCS51" s="369">
        <f t="shared" ref="WCS51" si="7845">+(WCQ51*$C51)+WCQ51</f>
        <v>0</v>
      </c>
      <c r="WCT51" s="363"/>
      <c r="WCU51" s="369">
        <f t="shared" ref="WCU51" si="7846">+(WCS51*$C51)+WCS51</f>
        <v>0</v>
      </c>
      <c r="WCV51" s="363"/>
      <c r="WCW51" s="369">
        <f t="shared" ref="WCW51" si="7847">+(WCU51*$C51)+WCU51</f>
        <v>0</v>
      </c>
      <c r="WCX51" s="363"/>
      <c r="WCY51" s="369">
        <f t="shared" ref="WCY51" si="7848">+(WCW51*$C51)+WCW51</f>
        <v>0</v>
      </c>
      <c r="WCZ51" s="363"/>
      <c r="WDA51" s="369">
        <f t="shared" ref="WDA51" si="7849">+(WCY51*$C51)+WCY51</f>
        <v>0</v>
      </c>
      <c r="WDB51" s="363"/>
      <c r="WDC51" s="369">
        <f t="shared" ref="WDC51" si="7850">+(WDA51*$C51)+WDA51</f>
        <v>0</v>
      </c>
      <c r="WDD51" s="363"/>
      <c r="WDE51" s="369">
        <f t="shared" ref="WDE51" si="7851">+(WDC51*$C51)+WDC51</f>
        <v>0</v>
      </c>
      <c r="WDF51" s="363"/>
      <c r="WDG51" s="369">
        <f t="shared" ref="WDG51" si="7852">+(WDE51*$C51)+WDE51</f>
        <v>0</v>
      </c>
      <c r="WDH51" s="363"/>
      <c r="WDI51" s="369">
        <f t="shared" ref="WDI51" si="7853">+(WDG51*$C51)+WDG51</f>
        <v>0</v>
      </c>
      <c r="WDJ51" s="363"/>
      <c r="WDK51" s="369">
        <f t="shared" ref="WDK51" si="7854">+(WDI51*$C51)+WDI51</f>
        <v>0</v>
      </c>
      <c r="WDL51" s="363"/>
      <c r="WDM51" s="369">
        <f t="shared" ref="WDM51" si="7855">+(WDK51*$C51)+WDK51</f>
        <v>0</v>
      </c>
      <c r="WDN51" s="363"/>
      <c r="WDO51" s="369">
        <f t="shared" ref="WDO51" si="7856">+(WDM51*$C51)+WDM51</f>
        <v>0</v>
      </c>
      <c r="WDP51" s="363"/>
      <c r="WDQ51" s="369">
        <f t="shared" ref="WDQ51" si="7857">+(WDO51*$C51)+WDO51</f>
        <v>0</v>
      </c>
      <c r="WDR51" s="363"/>
      <c r="WDS51" s="369">
        <f t="shared" ref="WDS51" si="7858">+(WDQ51*$C51)+WDQ51</f>
        <v>0</v>
      </c>
      <c r="WDT51" s="363"/>
      <c r="WDU51" s="369">
        <f t="shared" ref="WDU51" si="7859">+(WDS51*$C51)+WDS51</f>
        <v>0</v>
      </c>
      <c r="WDV51" s="363"/>
      <c r="WDW51" s="369">
        <f t="shared" ref="WDW51" si="7860">+(WDU51*$C51)+WDU51</f>
        <v>0</v>
      </c>
      <c r="WDX51" s="363"/>
      <c r="WDY51" s="369">
        <f t="shared" ref="WDY51" si="7861">+(WDW51*$C51)+WDW51</f>
        <v>0</v>
      </c>
      <c r="WDZ51" s="363"/>
      <c r="WEA51" s="369">
        <f t="shared" ref="WEA51" si="7862">+(WDY51*$C51)+WDY51</f>
        <v>0</v>
      </c>
      <c r="WEB51" s="363"/>
      <c r="WEC51" s="369">
        <f t="shared" ref="WEC51" si="7863">+(WEA51*$C51)+WEA51</f>
        <v>0</v>
      </c>
      <c r="WED51" s="363"/>
      <c r="WEE51" s="369">
        <f t="shared" ref="WEE51" si="7864">+(WEC51*$C51)+WEC51</f>
        <v>0</v>
      </c>
      <c r="WEF51" s="363"/>
      <c r="WEG51" s="369">
        <f t="shared" ref="WEG51" si="7865">+(WEE51*$C51)+WEE51</f>
        <v>0</v>
      </c>
      <c r="WEH51" s="363"/>
      <c r="WEI51" s="369">
        <f t="shared" ref="WEI51" si="7866">+(WEG51*$C51)+WEG51</f>
        <v>0</v>
      </c>
      <c r="WEJ51" s="363"/>
      <c r="WEK51" s="369">
        <f t="shared" ref="WEK51" si="7867">+(WEI51*$C51)+WEI51</f>
        <v>0</v>
      </c>
      <c r="WEL51" s="363"/>
      <c r="WEM51" s="369">
        <f t="shared" ref="WEM51" si="7868">+(WEK51*$C51)+WEK51</f>
        <v>0</v>
      </c>
      <c r="WEN51" s="363"/>
      <c r="WEO51" s="369">
        <f t="shared" ref="WEO51" si="7869">+(WEM51*$C51)+WEM51</f>
        <v>0</v>
      </c>
      <c r="WEP51" s="363"/>
      <c r="WEQ51" s="369">
        <f t="shared" ref="WEQ51" si="7870">+(WEO51*$C51)+WEO51</f>
        <v>0</v>
      </c>
      <c r="WER51" s="363"/>
      <c r="WES51" s="369">
        <f t="shared" ref="WES51" si="7871">+(WEQ51*$C51)+WEQ51</f>
        <v>0</v>
      </c>
      <c r="WET51" s="363"/>
      <c r="WEU51" s="369">
        <f t="shared" ref="WEU51" si="7872">+(WES51*$C51)+WES51</f>
        <v>0</v>
      </c>
      <c r="WEV51" s="363"/>
      <c r="WEW51" s="369">
        <f t="shared" ref="WEW51" si="7873">+(WEU51*$C51)+WEU51</f>
        <v>0</v>
      </c>
      <c r="WEX51" s="363"/>
      <c r="WEY51" s="369">
        <f t="shared" ref="WEY51" si="7874">+(WEW51*$C51)+WEW51</f>
        <v>0</v>
      </c>
      <c r="WEZ51" s="363"/>
      <c r="WFA51" s="369">
        <f t="shared" ref="WFA51" si="7875">+(WEY51*$C51)+WEY51</f>
        <v>0</v>
      </c>
      <c r="WFB51" s="363"/>
      <c r="WFC51" s="369">
        <f t="shared" ref="WFC51" si="7876">+(WFA51*$C51)+WFA51</f>
        <v>0</v>
      </c>
      <c r="WFD51" s="363"/>
      <c r="WFE51" s="369">
        <f t="shared" ref="WFE51" si="7877">+(WFC51*$C51)+WFC51</f>
        <v>0</v>
      </c>
      <c r="WFF51" s="363"/>
      <c r="WFG51" s="369">
        <f t="shared" ref="WFG51" si="7878">+(WFE51*$C51)+WFE51</f>
        <v>0</v>
      </c>
      <c r="WFH51" s="363"/>
      <c r="WFI51" s="369">
        <f t="shared" ref="WFI51" si="7879">+(WFG51*$C51)+WFG51</f>
        <v>0</v>
      </c>
      <c r="WFJ51" s="363"/>
      <c r="WFK51" s="369">
        <f t="shared" ref="WFK51" si="7880">+(WFI51*$C51)+WFI51</f>
        <v>0</v>
      </c>
      <c r="WFL51" s="363"/>
      <c r="WFM51" s="369">
        <f t="shared" ref="WFM51" si="7881">+(WFK51*$C51)+WFK51</f>
        <v>0</v>
      </c>
      <c r="WFN51" s="363"/>
      <c r="WFO51" s="369">
        <f t="shared" ref="WFO51" si="7882">+(WFM51*$C51)+WFM51</f>
        <v>0</v>
      </c>
      <c r="WFP51" s="363"/>
      <c r="WFQ51" s="369">
        <f t="shared" ref="WFQ51" si="7883">+(WFO51*$C51)+WFO51</f>
        <v>0</v>
      </c>
      <c r="WFR51" s="363"/>
      <c r="WFS51" s="369">
        <f t="shared" ref="WFS51" si="7884">+(WFQ51*$C51)+WFQ51</f>
        <v>0</v>
      </c>
      <c r="WFT51" s="363"/>
      <c r="WFU51" s="369">
        <f t="shared" ref="WFU51" si="7885">+(WFS51*$C51)+WFS51</f>
        <v>0</v>
      </c>
      <c r="WFV51" s="363"/>
      <c r="WFW51" s="369">
        <f t="shared" ref="WFW51" si="7886">+(WFU51*$C51)+WFU51</f>
        <v>0</v>
      </c>
      <c r="WFX51" s="363"/>
      <c r="WFY51" s="369">
        <f t="shared" ref="WFY51" si="7887">+(WFW51*$C51)+WFW51</f>
        <v>0</v>
      </c>
      <c r="WFZ51" s="363"/>
      <c r="WGA51" s="369">
        <f t="shared" ref="WGA51" si="7888">+(WFY51*$C51)+WFY51</f>
        <v>0</v>
      </c>
      <c r="WGB51" s="363"/>
      <c r="WGC51" s="369">
        <f t="shared" ref="WGC51" si="7889">+(WGA51*$C51)+WGA51</f>
        <v>0</v>
      </c>
      <c r="WGD51" s="363"/>
      <c r="WGE51" s="369">
        <f t="shared" ref="WGE51" si="7890">+(WGC51*$C51)+WGC51</f>
        <v>0</v>
      </c>
      <c r="WGF51" s="363"/>
      <c r="WGG51" s="369">
        <f t="shared" ref="WGG51" si="7891">+(WGE51*$C51)+WGE51</f>
        <v>0</v>
      </c>
      <c r="WGH51" s="363"/>
      <c r="WGI51" s="369">
        <f t="shared" ref="WGI51" si="7892">+(WGG51*$C51)+WGG51</f>
        <v>0</v>
      </c>
      <c r="WGJ51" s="363"/>
      <c r="WGK51" s="369">
        <f t="shared" ref="WGK51" si="7893">+(WGI51*$C51)+WGI51</f>
        <v>0</v>
      </c>
      <c r="WGL51" s="363"/>
      <c r="WGM51" s="369">
        <f t="shared" ref="WGM51" si="7894">+(WGK51*$C51)+WGK51</f>
        <v>0</v>
      </c>
      <c r="WGN51" s="363"/>
      <c r="WGO51" s="369">
        <f t="shared" ref="WGO51" si="7895">+(WGM51*$C51)+WGM51</f>
        <v>0</v>
      </c>
      <c r="WGP51" s="363"/>
      <c r="WGQ51" s="369">
        <f t="shared" ref="WGQ51" si="7896">+(WGO51*$C51)+WGO51</f>
        <v>0</v>
      </c>
      <c r="WGR51" s="363"/>
      <c r="WGS51" s="369">
        <f t="shared" ref="WGS51" si="7897">+(WGQ51*$C51)+WGQ51</f>
        <v>0</v>
      </c>
      <c r="WGT51" s="363"/>
      <c r="WGU51" s="369">
        <f t="shared" ref="WGU51" si="7898">+(WGS51*$C51)+WGS51</f>
        <v>0</v>
      </c>
      <c r="WGV51" s="363"/>
      <c r="WGW51" s="369">
        <f t="shared" ref="WGW51" si="7899">+(WGU51*$C51)+WGU51</f>
        <v>0</v>
      </c>
      <c r="WGX51" s="363"/>
      <c r="WGY51" s="369">
        <f t="shared" ref="WGY51" si="7900">+(WGW51*$C51)+WGW51</f>
        <v>0</v>
      </c>
      <c r="WGZ51" s="363"/>
      <c r="WHA51" s="369">
        <f t="shared" ref="WHA51" si="7901">+(WGY51*$C51)+WGY51</f>
        <v>0</v>
      </c>
      <c r="WHB51" s="363"/>
      <c r="WHC51" s="369">
        <f t="shared" ref="WHC51" si="7902">+(WHA51*$C51)+WHA51</f>
        <v>0</v>
      </c>
      <c r="WHD51" s="363"/>
      <c r="WHE51" s="369">
        <f t="shared" ref="WHE51" si="7903">+(WHC51*$C51)+WHC51</f>
        <v>0</v>
      </c>
      <c r="WHF51" s="363"/>
      <c r="WHG51" s="369">
        <f t="shared" ref="WHG51" si="7904">+(WHE51*$C51)+WHE51</f>
        <v>0</v>
      </c>
      <c r="WHH51" s="363"/>
      <c r="WHI51" s="369">
        <f t="shared" ref="WHI51" si="7905">+(WHG51*$C51)+WHG51</f>
        <v>0</v>
      </c>
      <c r="WHJ51" s="363"/>
      <c r="WHK51" s="369">
        <f t="shared" ref="WHK51" si="7906">+(WHI51*$C51)+WHI51</f>
        <v>0</v>
      </c>
      <c r="WHL51" s="363"/>
      <c r="WHM51" s="369">
        <f t="shared" ref="WHM51" si="7907">+(WHK51*$C51)+WHK51</f>
        <v>0</v>
      </c>
      <c r="WHN51" s="363"/>
      <c r="WHO51" s="369">
        <f t="shared" ref="WHO51" si="7908">+(WHM51*$C51)+WHM51</f>
        <v>0</v>
      </c>
      <c r="WHP51" s="363"/>
      <c r="WHQ51" s="369">
        <f t="shared" ref="WHQ51" si="7909">+(WHO51*$C51)+WHO51</f>
        <v>0</v>
      </c>
      <c r="WHR51" s="363"/>
      <c r="WHS51" s="369">
        <f t="shared" ref="WHS51" si="7910">+(WHQ51*$C51)+WHQ51</f>
        <v>0</v>
      </c>
      <c r="WHT51" s="363"/>
      <c r="WHU51" s="369">
        <f t="shared" ref="WHU51" si="7911">+(WHS51*$C51)+WHS51</f>
        <v>0</v>
      </c>
      <c r="WHV51" s="363"/>
      <c r="WHW51" s="369">
        <f t="shared" ref="WHW51" si="7912">+(WHU51*$C51)+WHU51</f>
        <v>0</v>
      </c>
      <c r="WHX51" s="363"/>
      <c r="WHY51" s="369">
        <f t="shared" ref="WHY51" si="7913">+(WHW51*$C51)+WHW51</f>
        <v>0</v>
      </c>
      <c r="WHZ51" s="363"/>
      <c r="WIA51" s="369">
        <f t="shared" ref="WIA51" si="7914">+(WHY51*$C51)+WHY51</f>
        <v>0</v>
      </c>
      <c r="WIB51" s="363"/>
      <c r="WIC51" s="369">
        <f t="shared" ref="WIC51" si="7915">+(WIA51*$C51)+WIA51</f>
        <v>0</v>
      </c>
      <c r="WID51" s="363"/>
      <c r="WIE51" s="369">
        <f t="shared" ref="WIE51" si="7916">+(WIC51*$C51)+WIC51</f>
        <v>0</v>
      </c>
      <c r="WIF51" s="363"/>
      <c r="WIG51" s="369">
        <f t="shared" ref="WIG51" si="7917">+(WIE51*$C51)+WIE51</f>
        <v>0</v>
      </c>
      <c r="WIH51" s="363"/>
      <c r="WII51" s="369">
        <f t="shared" ref="WII51" si="7918">+(WIG51*$C51)+WIG51</f>
        <v>0</v>
      </c>
      <c r="WIJ51" s="363"/>
      <c r="WIK51" s="369">
        <f t="shared" ref="WIK51" si="7919">+(WII51*$C51)+WII51</f>
        <v>0</v>
      </c>
      <c r="WIL51" s="363"/>
      <c r="WIM51" s="369">
        <f t="shared" ref="WIM51" si="7920">+(WIK51*$C51)+WIK51</f>
        <v>0</v>
      </c>
      <c r="WIN51" s="363"/>
      <c r="WIO51" s="369">
        <f t="shared" ref="WIO51" si="7921">+(WIM51*$C51)+WIM51</f>
        <v>0</v>
      </c>
      <c r="WIP51" s="363"/>
      <c r="WIQ51" s="369">
        <f t="shared" ref="WIQ51" si="7922">+(WIO51*$C51)+WIO51</f>
        <v>0</v>
      </c>
      <c r="WIR51" s="363"/>
      <c r="WIS51" s="369">
        <f t="shared" ref="WIS51" si="7923">+(WIQ51*$C51)+WIQ51</f>
        <v>0</v>
      </c>
      <c r="WIT51" s="363"/>
      <c r="WIU51" s="369">
        <f t="shared" ref="WIU51" si="7924">+(WIS51*$C51)+WIS51</f>
        <v>0</v>
      </c>
      <c r="WIV51" s="363"/>
      <c r="WIW51" s="369">
        <f t="shared" ref="WIW51" si="7925">+(WIU51*$C51)+WIU51</f>
        <v>0</v>
      </c>
      <c r="WIX51" s="363"/>
      <c r="WIY51" s="369">
        <f t="shared" ref="WIY51" si="7926">+(WIW51*$C51)+WIW51</f>
        <v>0</v>
      </c>
      <c r="WIZ51" s="363"/>
      <c r="WJA51" s="369">
        <f t="shared" ref="WJA51" si="7927">+(WIY51*$C51)+WIY51</f>
        <v>0</v>
      </c>
      <c r="WJB51" s="363"/>
      <c r="WJC51" s="369">
        <f t="shared" ref="WJC51" si="7928">+(WJA51*$C51)+WJA51</f>
        <v>0</v>
      </c>
      <c r="WJD51" s="363"/>
      <c r="WJE51" s="369">
        <f t="shared" ref="WJE51" si="7929">+(WJC51*$C51)+WJC51</f>
        <v>0</v>
      </c>
      <c r="WJF51" s="363"/>
      <c r="WJG51" s="369">
        <f t="shared" ref="WJG51" si="7930">+(WJE51*$C51)+WJE51</f>
        <v>0</v>
      </c>
      <c r="WJH51" s="363"/>
      <c r="WJI51" s="369">
        <f t="shared" ref="WJI51" si="7931">+(WJG51*$C51)+WJG51</f>
        <v>0</v>
      </c>
      <c r="WJJ51" s="363"/>
      <c r="WJK51" s="369">
        <f t="shared" ref="WJK51" si="7932">+(WJI51*$C51)+WJI51</f>
        <v>0</v>
      </c>
      <c r="WJL51" s="363"/>
      <c r="WJM51" s="369">
        <f t="shared" ref="WJM51" si="7933">+(WJK51*$C51)+WJK51</f>
        <v>0</v>
      </c>
      <c r="WJN51" s="363"/>
      <c r="WJO51" s="369">
        <f t="shared" ref="WJO51" si="7934">+(WJM51*$C51)+WJM51</f>
        <v>0</v>
      </c>
      <c r="WJP51" s="363"/>
      <c r="WJQ51" s="369">
        <f t="shared" ref="WJQ51" si="7935">+(WJO51*$C51)+WJO51</f>
        <v>0</v>
      </c>
      <c r="WJR51" s="363"/>
      <c r="WJS51" s="369">
        <f t="shared" ref="WJS51" si="7936">+(WJQ51*$C51)+WJQ51</f>
        <v>0</v>
      </c>
      <c r="WJT51" s="363"/>
      <c r="WJU51" s="369">
        <f t="shared" ref="WJU51" si="7937">+(WJS51*$C51)+WJS51</f>
        <v>0</v>
      </c>
      <c r="WJV51" s="363"/>
      <c r="WJW51" s="369">
        <f t="shared" ref="WJW51" si="7938">+(WJU51*$C51)+WJU51</f>
        <v>0</v>
      </c>
      <c r="WJX51" s="363"/>
      <c r="WJY51" s="369">
        <f t="shared" ref="WJY51" si="7939">+(WJW51*$C51)+WJW51</f>
        <v>0</v>
      </c>
      <c r="WJZ51" s="363"/>
      <c r="WKA51" s="369">
        <f t="shared" ref="WKA51" si="7940">+(WJY51*$C51)+WJY51</f>
        <v>0</v>
      </c>
      <c r="WKB51" s="363"/>
      <c r="WKC51" s="369">
        <f t="shared" ref="WKC51" si="7941">+(WKA51*$C51)+WKA51</f>
        <v>0</v>
      </c>
      <c r="WKD51" s="363"/>
      <c r="WKE51" s="369">
        <f t="shared" ref="WKE51" si="7942">+(WKC51*$C51)+WKC51</f>
        <v>0</v>
      </c>
      <c r="WKF51" s="363"/>
      <c r="WKG51" s="369">
        <f t="shared" ref="WKG51" si="7943">+(WKE51*$C51)+WKE51</f>
        <v>0</v>
      </c>
      <c r="WKH51" s="363"/>
      <c r="WKI51" s="369">
        <f t="shared" ref="WKI51" si="7944">+(WKG51*$C51)+WKG51</f>
        <v>0</v>
      </c>
      <c r="WKJ51" s="363"/>
      <c r="WKK51" s="369">
        <f t="shared" ref="WKK51" si="7945">+(WKI51*$C51)+WKI51</f>
        <v>0</v>
      </c>
      <c r="WKL51" s="363"/>
      <c r="WKM51" s="369">
        <f t="shared" ref="WKM51" si="7946">+(WKK51*$C51)+WKK51</f>
        <v>0</v>
      </c>
      <c r="WKN51" s="363"/>
      <c r="WKO51" s="369">
        <f t="shared" ref="WKO51" si="7947">+(WKM51*$C51)+WKM51</f>
        <v>0</v>
      </c>
      <c r="WKP51" s="363"/>
      <c r="WKQ51" s="369">
        <f t="shared" ref="WKQ51" si="7948">+(WKO51*$C51)+WKO51</f>
        <v>0</v>
      </c>
      <c r="WKR51" s="363"/>
      <c r="WKS51" s="369">
        <f t="shared" ref="WKS51" si="7949">+(WKQ51*$C51)+WKQ51</f>
        <v>0</v>
      </c>
      <c r="WKT51" s="363"/>
      <c r="WKU51" s="369">
        <f t="shared" ref="WKU51" si="7950">+(WKS51*$C51)+WKS51</f>
        <v>0</v>
      </c>
      <c r="WKV51" s="363"/>
      <c r="WKW51" s="369">
        <f t="shared" ref="WKW51" si="7951">+(WKU51*$C51)+WKU51</f>
        <v>0</v>
      </c>
      <c r="WKX51" s="363"/>
      <c r="WKY51" s="369">
        <f t="shared" ref="WKY51" si="7952">+(WKW51*$C51)+WKW51</f>
        <v>0</v>
      </c>
      <c r="WKZ51" s="363"/>
      <c r="WLA51" s="369">
        <f t="shared" ref="WLA51" si="7953">+(WKY51*$C51)+WKY51</f>
        <v>0</v>
      </c>
      <c r="WLB51" s="363"/>
      <c r="WLC51" s="369">
        <f t="shared" ref="WLC51" si="7954">+(WLA51*$C51)+WLA51</f>
        <v>0</v>
      </c>
      <c r="WLD51" s="363"/>
      <c r="WLE51" s="369">
        <f t="shared" ref="WLE51" si="7955">+(WLC51*$C51)+WLC51</f>
        <v>0</v>
      </c>
      <c r="WLF51" s="363"/>
      <c r="WLG51" s="369">
        <f t="shared" ref="WLG51" si="7956">+(WLE51*$C51)+WLE51</f>
        <v>0</v>
      </c>
      <c r="WLH51" s="363"/>
      <c r="WLI51" s="369">
        <f t="shared" ref="WLI51" si="7957">+(WLG51*$C51)+WLG51</f>
        <v>0</v>
      </c>
      <c r="WLJ51" s="363"/>
      <c r="WLK51" s="369">
        <f t="shared" ref="WLK51" si="7958">+(WLI51*$C51)+WLI51</f>
        <v>0</v>
      </c>
      <c r="WLL51" s="363"/>
      <c r="WLM51" s="369">
        <f t="shared" ref="WLM51" si="7959">+(WLK51*$C51)+WLK51</f>
        <v>0</v>
      </c>
      <c r="WLN51" s="363"/>
      <c r="WLO51" s="369">
        <f t="shared" ref="WLO51" si="7960">+(WLM51*$C51)+WLM51</f>
        <v>0</v>
      </c>
      <c r="WLP51" s="363"/>
      <c r="WLQ51" s="369">
        <f t="shared" ref="WLQ51" si="7961">+(WLO51*$C51)+WLO51</f>
        <v>0</v>
      </c>
      <c r="WLR51" s="363"/>
      <c r="WLS51" s="369">
        <f t="shared" ref="WLS51" si="7962">+(WLQ51*$C51)+WLQ51</f>
        <v>0</v>
      </c>
      <c r="WLT51" s="363"/>
      <c r="WLU51" s="369">
        <f t="shared" ref="WLU51" si="7963">+(WLS51*$C51)+WLS51</f>
        <v>0</v>
      </c>
      <c r="WLV51" s="363"/>
      <c r="WLW51" s="369">
        <f t="shared" ref="WLW51" si="7964">+(WLU51*$C51)+WLU51</f>
        <v>0</v>
      </c>
      <c r="WLX51" s="363"/>
      <c r="WLY51" s="369">
        <f t="shared" ref="WLY51" si="7965">+(WLW51*$C51)+WLW51</f>
        <v>0</v>
      </c>
      <c r="WLZ51" s="363"/>
      <c r="WMA51" s="369">
        <f t="shared" ref="WMA51" si="7966">+(WLY51*$C51)+WLY51</f>
        <v>0</v>
      </c>
      <c r="WMB51" s="363"/>
      <c r="WMC51" s="369">
        <f t="shared" ref="WMC51" si="7967">+(WMA51*$C51)+WMA51</f>
        <v>0</v>
      </c>
      <c r="WMD51" s="363"/>
      <c r="WME51" s="369">
        <f t="shared" ref="WME51" si="7968">+(WMC51*$C51)+WMC51</f>
        <v>0</v>
      </c>
      <c r="WMF51" s="363"/>
      <c r="WMG51" s="369">
        <f t="shared" ref="WMG51" si="7969">+(WME51*$C51)+WME51</f>
        <v>0</v>
      </c>
      <c r="WMH51" s="363"/>
      <c r="WMI51" s="369">
        <f t="shared" ref="WMI51" si="7970">+(WMG51*$C51)+WMG51</f>
        <v>0</v>
      </c>
      <c r="WMJ51" s="363"/>
      <c r="WMK51" s="369">
        <f t="shared" ref="WMK51" si="7971">+(WMI51*$C51)+WMI51</f>
        <v>0</v>
      </c>
      <c r="WML51" s="363"/>
      <c r="WMM51" s="369">
        <f t="shared" ref="WMM51" si="7972">+(WMK51*$C51)+WMK51</f>
        <v>0</v>
      </c>
      <c r="WMN51" s="363"/>
      <c r="WMO51" s="369">
        <f t="shared" ref="WMO51" si="7973">+(WMM51*$C51)+WMM51</f>
        <v>0</v>
      </c>
      <c r="WMP51" s="363"/>
      <c r="WMQ51" s="369">
        <f t="shared" ref="WMQ51" si="7974">+(WMO51*$C51)+WMO51</f>
        <v>0</v>
      </c>
      <c r="WMR51" s="363"/>
      <c r="WMS51" s="369">
        <f t="shared" ref="WMS51" si="7975">+(WMQ51*$C51)+WMQ51</f>
        <v>0</v>
      </c>
      <c r="WMT51" s="363"/>
      <c r="WMU51" s="369">
        <f t="shared" ref="WMU51" si="7976">+(WMS51*$C51)+WMS51</f>
        <v>0</v>
      </c>
      <c r="WMV51" s="363"/>
      <c r="WMW51" s="369">
        <f t="shared" ref="WMW51" si="7977">+(WMU51*$C51)+WMU51</f>
        <v>0</v>
      </c>
      <c r="WMX51" s="363"/>
      <c r="WMY51" s="369">
        <f t="shared" ref="WMY51" si="7978">+(WMW51*$C51)+WMW51</f>
        <v>0</v>
      </c>
      <c r="WMZ51" s="363"/>
      <c r="WNA51" s="369">
        <f t="shared" ref="WNA51" si="7979">+(WMY51*$C51)+WMY51</f>
        <v>0</v>
      </c>
      <c r="WNB51" s="363"/>
      <c r="WNC51" s="369">
        <f t="shared" ref="WNC51" si="7980">+(WNA51*$C51)+WNA51</f>
        <v>0</v>
      </c>
      <c r="WND51" s="363"/>
      <c r="WNE51" s="369">
        <f t="shared" ref="WNE51" si="7981">+(WNC51*$C51)+WNC51</f>
        <v>0</v>
      </c>
      <c r="WNF51" s="363"/>
      <c r="WNG51" s="369">
        <f t="shared" ref="WNG51" si="7982">+(WNE51*$C51)+WNE51</f>
        <v>0</v>
      </c>
      <c r="WNH51" s="363"/>
      <c r="WNI51" s="369">
        <f t="shared" ref="WNI51" si="7983">+(WNG51*$C51)+WNG51</f>
        <v>0</v>
      </c>
      <c r="WNJ51" s="363"/>
      <c r="WNK51" s="369">
        <f t="shared" ref="WNK51" si="7984">+(WNI51*$C51)+WNI51</f>
        <v>0</v>
      </c>
      <c r="WNL51" s="363"/>
      <c r="WNM51" s="369">
        <f t="shared" ref="WNM51" si="7985">+(WNK51*$C51)+WNK51</f>
        <v>0</v>
      </c>
      <c r="WNN51" s="363"/>
      <c r="WNO51" s="369">
        <f t="shared" ref="WNO51" si="7986">+(WNM51*$C51)+WNM51</f>
        <v>0</v>
      </c>
      <c r="WNP51" s="363"/>
      <c r="WNQ51" s="369">
        <f t="shared" ref="WNQ51" si="7987">+(WNO51*$C51)+WNO51</f>
        <v>0</v>
      </c>
      <c r="WNR51" s="363"/>
      <c r="WNS51" s="369">
        <f t="shared" ref="WNS51" si="7988">+(WNQ51*$C51)+WNQ51</f>
        <v>0</v>
      </c>
      <c r="WNT51" s="363"/>
      <c r="WNU51" s="369">
        <f t="shared" ref="WNU51" si="7989">+(WNS51*$C51)+WNS51</f>
        <v>0</v>
      </c>
      <c r="WNV51" s="363"/>
      <c r="WNW51" s="369">
        <f t="shared" ref="WNW51" si="7990">+(WNU51*$C51)+WNU51</f>
        <v>0</v>
      </c>
      <c r="WNX51" s="363"/>
      <c r="WNY51" s="369">
        <f t="shared" ref="WNY51" si="7991">+(WNW51*$C51)+WNW51</f>
        <v>0</v>
      </c>
      <c r="WNZ51" s="363"/>
      <c r="WOA51" s="369">
        <f t="shared" ref="WOA51" si="7992">+(WNY51*$C51)+WNY51</f>
        <v>0</v>
      </c>
      <c r="WOB51" s="363"/>
      <c r="WOC51" s="369">
        <f t="shared" ref="WOC51" si="7993">+(WOA51*$C51)+WOA51</f>
        <v>0</v>
      </c>
      <c r="WOD51" s="363"/>
      <c r="WOE51" s="369">
        <f t="shared" ref="WOE51" si="7994">+(WOC51*$C51)+WOC51</f>
        <v>0</v>
      </c>
      <c r="WOF51" s="363"/>
      <c r="WOG51" s="369">
        <f t="shared" ref="WOG51" si="7995">+(WOE51*$C51)+WOE51</f>
        <v>0</v>
      </c>
      <c r="WOH51" s="363"/>
      <c r="WOI51" s="369">
        <f t="shared" ref="WOI51" si="7996">+(WOG51*$C51)+WOG51</f>
        <v>0</v>
      </c>
      <c r="WOJ51" s="363"/>
      <c r="WOK51" s="369">
        <f t="shared" ref="WOK51" si="7997">+(WOI51*$C51)+WOI51</f>
        <v>0</v>
      </c>
      <c r="WOL51" s="363"/>
      <c r="WOM51" s="369">
        <f t="shared" ref="WOM51" si="7998">+(WOK51*$C51)+WOK51</f>
        <v>0</v>
      </c>
      <c r="WON51" s="363"/>
      <c r="WOO51" s="369">
        <f t="shared" ref="WOO51" si="7999">+(WOM51*$C51)+WOM51</f>
        <v>0</v>
      </c>
      <c r="WOP51" s="363"/>
      <c r="WOQ51" s="369">
        <f t="shared" ref="WOQ51" si="8000">+(WOO51*$C51)+WOO51</f>
        <v>0</v>
      </c>
      <c r="WOR51" s="363"/>
      <c r="WOS51" s="369">
        <f t="shared" ref="WOS51" si="8001">+(WOQ51*$C51)+WOQ51</f>
        <v>0</v>
      </c>
      <c r="WOT51" s="363"/>
      <c r="WOU51" s="369">
        <f t="shared" ref="WOU51" si="8002">+(WOS51*$C51)+WOS51</f>
        <v>0</v>
      </c>
      <c r="WOV51" s="363"/>
      <c r="WOW51" s="369">
        <f t="shared" ref="WOW51" si="8003">+(WOU51*$C51)+WOU51</f>
        <v>0</v>
      </c>
      <c r="WOX51" s="363"/>
      <c r="WOY51" s="369">
        <f t="shared" ref="WOY51" si="8004">+(WOW51*$C51)+WOW51</f>
        <v>0</v>
      </c>
      <c r="WOZ51" s="363"/>
      <c r="WPA51" s="369">
        <f t="shared" ref="WPA51" si="8005">+(WOY51*$C51)+WOY51</f>
        <v>0</v>
      </c>
      <c r="WPB51" s="363"/>
      <c r="WPC51" s="369">
        <f t="shared" ref="WPC51" si="8006">+(WPA51*$C51)+WPA51</f>
        <v>0</v>
      </c>
      <c r="WPD51" s="363"/>
      <c r="WPE51" s="369">
        <f t="shared" ref="WPE51" si="8007">+(WPC51*$C51)+WPC51</f>
        <v>0</v>
      </c>
      <c r="WPF51" s="363"/>
      <c r="WPG51" s="369">
        <f t="shared" ref="WPG51" si="8008">+(WPE51*$C51)+WPE51</f>
        <v>0</v>
      </c>
      <c r="WPH51" s="363"/>
      <c r="WPI51" s="369">
        <f t="shared" ref="WPI51" si="8009">+(WPG51*$C51)+WPG51</f>
        <v>0</v>
      </c>
      <c r="WPJ51" s="363"/>
      <c r="WPK51" s="369">
        <f t="shared" ref="WPK51" si="8010">+(WPI51*$C51)+WPI51</f>
        <v>0</v>
      </c>
      <c r="WPL51" s="363"/>
      <c r="WPM51" s="369">
        <f t="shared" ref="WPM51" si="8011">+(WPK51*$C51)+WPK51</f>
        <v>0</v>
      </c>
      <c r="WPN51" s="363"/>
      <c r="WPO51" s="369">
        <f t="shared" ref="WPO51" si="8012">+(WPM51*$C51)+WPM51</f>
        <v>0</v>
      </c>
      <c r="WPP51" s="363"/>
      <c r="WPQ51" s="369">
        <f t="shared" ref="WPQ51" si="8013">+(WPO51*$C51)+WPO51</f>
        <v>0</v>
      </c>
      <c r="WPR51" s="363"/>
      <c r="WPS51" s="369">
        <f t="shared" ref="WPS51" si="8014">+(WPQ51*$C51)+WPQ51</f>
        <v>0</v>
      </c>
      <c r="WPT51" s="363"/>
      <c r="WPU51" s="369">
        <f t="shared" ref="WPU51" si="8015">+(WPS51*$C51)+WPS51</f>
        <v>0</v>
      </c>
      <c r="WPV51" s="363"/>
      <c r="WPW51" s="369">
        <f t="shared" ref="WPW51" si="8016">+(WPU51*$C51)+WPU51</f>
        <v>0</v>
      </c>
      <c r="WPX51" s="363"/>
      <c r="WPY51" s="369">
        <f t="shared" ref="WPY51" si="8017">+(WPW51*$C51)+WPW51</f>
        <v>0</v>
      </c>
      <c r="WPZ51" s="363"/>
      <c r="WQA51" s="369">
        <f t="shared" ref="WQA51" si="8018">+(WPY51*$C51)+WPY51</f>
        <v>0</v>
      </c>
      <c r="WQB51" s="363"/>
      <c r="WQC51" s="369">
        <f t="shared" ref="WQC51" si="8019">+(WQA51*$C51)+WQA51</f>
        <v>0</v>
      </c>
      <c r="WQD51" s="363"/>
      <c r="WQE51" s="369">
        <f t="shared" ref="WQE51" si="8020">+(WQC51*$C51)+WQC51</f>
        <v>0</v>
      </c>
      <c r="WQF51" s="363"/>
      <c r="WQG51" s="369">
        <f t="shared" ref="WQG51" si="8021">+(WQE51*$C51)+WQE51</f>
        <v>0</v>
      </c>
      <c r="WQH51" s="363"/>
      <c r="WQI51" s="369">
        <f t="shared" ref="WQI51" si="8022">+(WQG51*$C51)+WQG51</f>
        <v>0</v>
      </c>
      <c r="WQJ51" s="363"/>
      <c r="WQK51" s="369">
        <f t="shared" ref="WQK51" si="8023">+(WQI51*$C51)+WQI51</f>
        <v>0</v>
      </c>
      <c r="WQL51" s="363"/>
      <c r="WQM51" s="369">
        <f t="shared" ref="WQM51" si="8024">+(WQK51*$C51)+WQK51</f>
        <v>0</v>
      </c>
      <c r="WQN51" s="363"/>
      <c r="WQO51" s="369">
        <f t="shared" ref="WQO51" si="8025">+(WQM51*$C51)+WQM51</f>
        <v>0</v>
      </c>
      <c r="WQP51" s="363"/>
      <c r="WQQ51" s="369">
        <f t="shared" ref="WQQ51" si="8026">+(WQO51*$C51)+WQO51</f>
        <v>0</v>
      </c>
      <c r="WQR51" s="363"/>
      <c r="WQS51" s="369">
        <f t="shared" ref="WQS51" si="8027">+(WQQ51*$C51)+WQQ51</f>
        <v>0</v>
      </c>
      <c r="WQT51" s="363"/>
      <c r="WQU51" s="369">
        <f t="shared" ref="WQU51" si="8028">+(WQS51*$C51)+WQS51</f>
        <v>0</v>
      </c>
      <c r="WQV51" s="363"/>
      <c r="WQW51" s="369">
        <f t="shared" ref="WQW51" si="8029">+(WQU51*$C51)+WQU51</f>
        <v>0</v>
      </c>
      <c r="WQX51" s="363"/>
      <c r="WQY51" s="369">
        <f t="shared" ref="WQY51" si="8030">+(WQW51*$C51)+WQW51</f>
        <v>0</v>
      </c>
      <c r="WQZ51" s="363"/>
      <c r="WRA51" s="369">
        <f t="shared" ref="WRA51" si="8031">+(WQY51*$C51)+WQY51</f>
        <v>0</v>
      </c>
      <c r="WRB51" s="363"/>
      <c r="WRC51" s="369">
        <f t="shared" ref="WRC51" si="8032">+(WRA51*$C51)+WRA51</f>
        <v>0</v>
      </c>
      <c r="WRD51" s="363"/>
      <c r="WRE51" s="369">
        <f t="shared" ref="WRE51" si="8033">+(WRC51*$C51)+WRC51</f>
        <v>0</v>
      </c>
      <c r="WRF51" s="363"/>
      <c r="WRG51" s="369">
        <f t="shared" ref="WRG51" si="8034">+(WRE51*$C51)+WRE51</f>
        <v>0</v>
      </c>
      <c r="WRH51" s="363"/>
      <c r="WRI51" s="369">
        <f t="shared" ref="WRI51" si="8035">+(WRG51*$C51)+WRG51</f>
        <v>0</v>
      </c>
      <c r="WRJ51" s="363"/>
      <c r="WRK51" s="369">
        <f t="shared" ref="WRK51" si="8036">+(WRI51*$C51)+WRI51</f>
        <v>0</v>
      </c>
      <c r="WRL51" s="363"/>
      <c r="WRM51" s="369">
        <f t="shared" ref="WRM51" si="8037">+(WRK51*$C51)+WRK51</f>
        <v>0</v>
      </c>
      <c r="WRN51" s="363"/>
      <c r="WRO51" s="369">
        <f t="shared" ref="WRO51" si="8038">+(WRM51*$C51)+WRM51</f>
        <v>0</v>
      </c>
      <c r="WRP51" s="363"/>
      <c r="WRQ51" s="369">
        <f t="shared" ref="WRQ51" si="8039">+(WRO51*$C51)+WRO51</f>
        <v>0</v>
      </c>
      <c r="WRR51" s="363"/>
      <c r="WRS51" s="369">
        <f t="shared" ref="WRS51" si="8040">+(WRQ51*$C51)+WRQ51</f>
        <v>0</v>
      </c>
      <c r="WRT51" s="363"/>
      <c r="WRU51" s="369">
        <f t="shared" ref="WRU51" si="8041">+(WRS51*$C51)+WRS51</f>
        <v>0</v>
      </c>
      <c r="WRV51" s="363"/>
      <c r="WRW51" s="369">
        <f t="shared" ref="WRW51" si="8042">+(WRU51*$C51)+WRU51</f>
        <v>0</v>
      </c>
      <c r="WRX51" s="363"/>
      <c r="WRY51" s="369">
        <f t="shared" ref="WRY51" si="8043">+(WRW51*$C51)+WRW51</f>
        <v>0</v>
      </c>
      <c r="WRZ51" s="363"/>
      <c r="WSA51" s="369">
        <f t="shared" ref="WSA51" si="8044">+(WRY51*$C51)+WRY51</f>
        <v>0</v>
      </c>
      <c r="WSB51" s="363"/>
      <c r="WSC51" s="369">
        <f t="shared" ref="WSC51" si="8045">+(WSA51*$C51)+WSA51</f>
        <v>0</v>
      </c>
      <c r="WSD51" s="363"/>
      <c r="WSE51" s="369">
        <f t="shared" ref="WSE51" si="8046">+(WSC51*$C51)+WSC51</f>
        <v>0</v>
      </c>
      <c r="WSF51" s="363"/>
      <c r="WSG51" s="369">
        <f t="shared" ref="WSG51" si="8047">+(WSE51*$C51)+WSE51</f>
        <v>0</v>
      </c>
      <c r="WSH51" s="363"/>
      <c r="WSI51" s="369">
        <f t="shared" ref="WSI51" si="8048">+(WSG51*$C51)+WSG51</f>
        <v>0</v>
      </c>
      <c r="WSJ51" s="363"/>
      <c r="WSK51" s="369">
        <f t="shared" ref="WSK51" si="8049">+(WSI51*$C51)+WSI51</f>
        <v>0</v>
      </c>
      <c r="WSL51" s="363"/>
      <c r="WSM51" s="369">
        <f t="shared" ref="WSM51" si="8050">+(WSK51*$C51)+WSK51</f>
        <v>0</v>
      </c>
      <c r="WSN51" s="363"/>
      <c r="WSO51" s="369">
        <f t="shared" ref="WSO51" si="8051">+(WSM51*$C51)+WSM51</f>
        <v>0</v>
      </c>
      <c r="WSP51" s="363"/>
      <c r="WSQ51" s="369">
        <f t="shared" ref="WSQ51" si="8052">+(WSO51*$C51)+WSO51</f>
        <v>0</v>
      </c>
      <c r="WSR51" s="363"/>
      <c r="WSS51" s="369">
        <f t="shared" ref="WSS51" si="8053">+(WSQ51*$C51)+WSQ51</f>
        <v>0</v>
      </c>
      <c r="WST51" s="363"/>
      <c r="WSU51" s="369">
        <f t="shared" ref="WSU51" si="8054">+(WSS51*$C51)+WSS51</f>
        <v>0</v>
      </c>
      <c r="WSV51" s="363"/>
      <c r="WSW51" s="369">
        <f t="shared" ref="WSW51" si="8055">+(WSU51*$C51)+WSU51</f>
        <v>0</v>
      </c>
      <c r="WSX51" s="363"/>
      <c r="WSY51" s="369">
        <f t="shared" ref="WSY51" si="8056">+(WSW51*$C51)+WSW51</f>
        <v>0</v>
      </c>
      <c r="WSZ51" s="363"/>
      <c r="WTA51" s="369">
        <f t="shared" ref="WTA51" si="8057">+(WSY51*$C51)+WSY51</f>
        <v>0</v>
      </c>
      <c r="WTB51" s="363"/>
      <c r="WTC51" s="369">
        <f t="shared" ref="WTC51" si="8058">+(WTA51*$C51)+WTA51</f>
        <v>0</v>
      </c>
      <c r="WTD51" s="363"/>
      <c r="WTE51" s="369">
        <f t="shared" ref="WTE51" si="8059">+(WTC51*$C51)+WTC51</f>
        <v>0</v>
      </c>
      <c r="WTF51" s="363"/>
      <c r="WTG51" s="369">
        <f t="shared" ref="WTG51" si="8060">+(WTE51*$C51)+WTE51</f>
        <v>0</v>
      </c>
      <c r="WTH51" s="363"/>
      <c r="WTI51" s="369">
        <f t="shared" ref="WTI51" si="8061">+(WTG51*$C51)+WTG51</f>
        <v>0</v>
      </c>
      <c r="WTJ51" s="363"/>
      <c r="WTK51" s="369">
        <f t="shared" ref="WTK51" si="8062">+(WTI51*$C51)+WTI51</f>
        <v>0</v>
      </c>
      <c r="WTL51" s="363"/>
      <c r="WTM51" s="369">
        <f t="shared" ref="WTM51" si="8063">+(WTK51*$C51)+WTK51</f>
        <v>0</v>
      </c>
      <c r="WTN51" s="363"/>
      <c r="WTO51" s="369">
        <f t="shared" ref="WTO51" si="8064">+(WTM51*$C51)+WTM51</f>
        <v>0</v>
      </c>
      <c r="WTP51" s="363"/>
      <c r="WTQ51" s="369">
        <f t="shared" ref="WTQ51" si="8065">+(WTO51*$C51)+WTO51</f>
        <v>0</v>
      </c>
      <c r="WTR51" s="363"/>
      <c r="WTS51" s="369">
        <f t="shared" ref="WTS51" si="8066">+(WTQ51*$C51)+WTQ51</f>
        <v>0</v>
      </c>
      <c r="WTT51" s="363"/>
      <c r="WTU51" s="369">
        <f t="shared" ref="WTU51" si="8067">+(WTS51*$C51)+WTS51</f>
        <v>0</v>
      </c>
      <c r="WTV51" s="363"/>
      <c r="WTW51" s="369">
        <f t="shared" ref="WTW51" si="8068">+(WTU51*$C51)+WTU51</f>
        <v>0</v>
      </c>
      <c r="WTX51" s="363"/>
      <c r="WTY51" s="369">
        <f t="shared" ref="WTY51" si="8069">+(WTW51*$C51)+WTW51</f>
        <v>0</v>
      </c>
      <c r="WTZ51" s="363"/>
      <c r="WUA51" s="369">
        <f t="shared" ref="WUA51" si="8070">+(WTY51*$C51)+WTY51</f>
        <v>0</v>
      </c>
      <c r="WUB51" s="363"/>
      <c r="WUC51" s="369">
        <f t="shared" ref="WUC51" si="8071">+(WUA51*$C51)+WUA51</f>
        <v>0</v>
      </c>
      <c r="WUD51" s="363"/>
      <c r="WUE51" s="369">
        <f t="shared" ref="WUE51" si="8072">+(WUC51*$C51)+WUC51</f>
        <v>0</v>
      </c>
      <c r="WUF51" s="363"/>
      <c r="WUG51" s="369">
        <f t="shared" ref="WUG51" si="8073">+(WUE51*$C51)+WUE51</f>
        <v>0</v>
      </c>
      <c r="WUH51" s="363"/>
      <c r="WUI51" s="369">
        <f t="shared" ref="WUI51" si="8074">+(WUG51*$C51)+WUG51</f>
        <v>0</v>
      </c>
      <c r="WUJ51" s="363"/>
      <c r="WUK51" s="369">
        <f t="shared" ref="WUK51" si="8075">+(WUI51*$C51)+WUI51</f>
        <v>0</v>
      </c>
      <c r="WUL51" s="363"/>
      <c r="WUM51" s="369">
        <f t="shared" ref="WUM51" si="8076">+(WUK51*$C51)+WUK51</f>
        <v>0</v>
      </c>
      <c r="WUN51" s="363"/>
      <c r="WUO51" s="369">
        <f t="shared" ref="WUO51" si="8077">+(WUM51*$C51)+WUM51</f>
        <v>0</v>
      </c>
      <c r="WUP51" s="363"/>
      <c r="WUQ51" s="369">
        <f t="shared" ref="WUQ51" si="8078">+(WUO51*$C51)+WUO51</f>
        <v>0</v>
      </c>
      <c r="WUR51" s="363"/>
      <c r="WUS51" s="369">
        <f t="shared" ref="WUS51" si="8079">+(WUQ51*$C51)+WUQ51</f>
        <v>0</v>
      </c>
      <c r="WUT51" s="363"/>
      <c r="WUU51" s="369">
        <f t="shared" ref="WUU51" si="8080">+(WUS51*$C51)+WUS51</f>
        <v>0</v>
      </c>
      <c r="WUV51" s="363"/>
      <c r="WUW51" s="369">
        <f t="shared" ref="WUW51" si="8081">+(WUU51*$C51)+WUU51</f>
        <v>0</v>
      </c>
      <c r="WUX51" s="363"/>
      <c r="WUY51" s="369">
        <f t="shared" ref="WUY51" si="8082">+(WUW51*$C51)+WUW51</f>
        <v>0</v>
      </c>
      <c r="WUZ51" s="363"/>
      <c r="WVA51" s="369">
        <f t="shared" ref="WVA51" si="8083">+(WUY51*$C51)+WUY51</f>
        <v>0</v>
      </c>
      <c r="WVB51" s="363"/>
      <c r="WVC51" s="369">
        <f t="shared" ref="WVC51" si="8084">+(WVA51*$C51)+WVA51</f>
        <v>0</v>
      </c>
      <c r="WVD51" s="363"/>
      <c r="WVE51" s="369">
        <f t="shared" ref="WVE51" si="8085">+(WVC51*$C51)+WVC51</f>
        <v>0</v>
      </c>
      <c r="WVF51" s="363"/>
      <c r="WVG51" s="369">
        <f t="shared" ref="WVG51" si="8086">+(WVE51*$C51)+WVE51</f>
        <v>0</v>
      </c>
      <c r="WVH51" s="363"/>
      <c r="WVI51" s="369">
        <f t="shared" ref="WVI51" si="8087">+(WVG51*$C51)+WVG51</f>
        <v>0</v>
      </c>
      <c r="WVJ51" s="363"/>
      <c r="WVK51" s="369">
        <f t="shared" ref="WVK51" si="8088">+(WVI51*$C51)+WVI51</f>
        <v>0</v>
      </c>
      <c r="WVL51" s="363"/>
      <c r="WVM51" s="369">
        <f t="shared" ref="WVM51" si="8089">+(WVK51*$C51)+WVK51</f>
        <v>0</v>
      </c>
      <c r="WVN51" s="363"/>
      <c r="WVO51" s="369">
        <f t="shared" ref="WVO51" si="8090">+(WVM51*$C51)+WVM51</f>
        <v>0</v>
      </c>
      <c r="WVP51" s="363"/>
      <c r="WVQ51" s="369">
        <f t="shared" ref="WVQ51" si="8091">+(WVO51*$C51)+WVO51</f>
        <v>0</v>
      </c>
      <c r="WVR51" s="363"/>
      <c r="WVS51" s="369">
        <f t="shared" ref="WVS51" si="8092">+(WVQ51*$C51)+WVQ51</f>
        <v>0</v>
      </c>
      <c r="WVT51" s="363"/>
      <c r="WVU51" s="369">
        <f t="shared" ref="WVU51" si="8093">+(WVS51*$C51)+WVS51</f>
        <v>0</v>
      </c>
      <c r="WVV51" s="363"/>
      <c r="WVW51" s="369">
        <f t="shared" ref="WVW51" si="8094">+(WVU51*$C51)+WVU51</f>
        <v>0</v>
      </c>
      <c r="WVX51" s="363"/>
      <c r="WVY51" s="369">
        <f t="shared" ref="WVY51" si="8095">+(WVW51*$C51)+WVW51</f>
        <v>0</v>
      </c>
      <c r="WVZ51" s="363"/>
      <c r="WWA51" s="369">
        <f t="shared" ref="WWA51" si="8096">+(WVY51*$C51)+WVY51</f>
        <v>0</v>
      </c>
      <c r="WWB51" s="363"/>
      <c r="WWC51" s="369">
        <f t="shared" ref="WWC51" si="8097">+(WWA51*$C51)+WWA51</f>
        <v>0</v>
      </c>
      <c r="WWD51" s="363"/>
      <c r="WWE51" s="369">
        <f t="shared" ref="WWE51" si="8098">+(WWC51*$C51)+WWC51</f>
        <v>0</v>
      </c>
      <c r="WWF51" s="363"/>
      <c r="WWG51" s="369">
        <f t="shared" ref="WWG51" si="8099">+(WWE51*$C51)+WWE51</f>
        <v>0</v>
      </c>
      <c r="WWH51" s="363"/>
      <c r="WWI51" s="369">
        <f t="shared" ref="WWI51" si="8100">+(WWG51*$C51)+WWG51</f>
        <v>0</v>
      </c>
      <c r="WWJ51" s="363"/>
      <c r="WWK51" s="369">
        <f t="shared" ref="WWK51" si="8101">+(WWI51*$C51)+WWI51</f>
        <v>0</v>
      </c>
      <c r="WWL51" s="363"/>
      <c r="WWM51" s="369">
        <f t="shared" ref="WWM51" si="8102">+(WWK51*$C51)+WWK51</f>
        <v>0</v>
      </c>
      <c r="WWN51" s="363"/>
      <c r="WWO51" s="369">
        <f t="shared" ref="WWO51" si="8103">+(WWM51*$C51)+WWM51</f>
        <v>0</v>
      </c>
      <c r="WWP51" s="363"/>
      <c r="WWQ51" s="369">
        <f t="shared" ref="WWQ51" si="8104">+(WWO51*$C51)+WWO51</f>
        <v>0</v>
      </c>
      <c r="WWR51" s="363"/>
      <c r="WWS51" s="369">
        <f t="shared" ref="WWS51" si="8105">+(WWQ51*$C51)+WWQ51</f>
        <v>0</v>
      </c>
      <c r="WWT51" s="363"/>
      <c r="WWU51" s="369">
        <f t="shared" ref="WWU51" si="8106">+(WWS51*$C51)+WWS51</f>
        <v>0</v>
      </c>
      <c r="WWV51" s="363"/>
      <c r="WWW51" s="369">
        <f t="shared" ref="WWW51" si="8107">+(WWU51*$C51)+WWU51</f>
        <v>0</v>
      </c>
      <c r="WWX51" s="363"/>
      <c r="WWY51" s="369">
        <f t="shared" ref="WWY51" si="8108">+(WWW51*$C51)+WWW51</f>
        <v>0</v>
      </c>
      <c r="WWZ51" s="363"/>
      <c r="WXA51" s="369">
        <f t="shared" ref="WXA51" si="8109">+(WWY51*$C51)+WWY51</f>
        <v>0</v>
      </c>
      <c r="WXB51" s="363"/>
      <c r="WXC51" s="369">
        <f t="shared" ref="WXC51" si="8110">+(WXA51*$C51)+WXA51</f>
        <v>0</v>
      </c>
      <c r="WXD51" s="363"/>
      <c r="WXE51" s="369">
        <f t="shared" ref="WXE51" si="8111">+(WXC51*$C51)+WXC51</f>
        <v>0</v>
      </c>
      <c r="WXF51" s="363"/>
      <c r="WXG51" s="369">
        <f t="shared" ref="WXG51" si="8112">+(WXE51*$C51)+WXE51</f>
        <v>0</v>
      </c>
      <c r="WXH51" s="363"/>
      <c r="WXI51" s="369">
        <f t="shared" ref="WXI51" si="8113">+(WXG51*$C51)+WXG51</f>
        <v>0</v>
      </c>
      <c r="WXJ51" s="363"/>
      <c r="WXK51" s="369">
        <f t="shared" ref="WXK51" si="8114">+(WXI51*$C51)+WXI51</f>
        <v>0</v>
      </c>
      <c r="WXL51" s="363"/>
      <c r="WXM51" s="369">
        <f t="shared" ref="WXM51" si="8115">+(WXK51*$C51)+WXK51</f>
        <v>0</v>
      </c>
      <c r="WXN51" s="363"/>
      <c r="WXO51" s="369">
        <f t="shared" ref="WXO51" si="8116">+(WXM51*$C51)+WXM51</f>
        <v>0</v>
      </c>
      <c r="WXP51" s="363"/>
      <c r="WXQ51" s="369">
        <f t="shared" ref="WXQ51" si="8117">+(WXO51*$C51)+WXO51</f>
        <v>0</v>
      </c>
      <c r="WXR51" s="363"/>
      <c r="WXS51" s="369">
        <f t="shared" ref="WXS51" si="8118">+(WXQ51*$C51)+WXQ51</f>
        <v>0</v>
      </c>
      <c r="WXT51" s="363"/>
      <c r="WXU51" s="369">
        <f t="shared" ref="WXU51" si="8119">+(WXS51*$C51)+WXS51</f>
        <v>0</v>
      </c>
      <c r="WXV51" s="363"/>
      <c r="WXW51" s="369">
        <f t="shared" ref="WXW51" si="8120">+(WXU51*$C51)+WXU51</f>
        <v>0</v>
      </c>
      <c r="WXX51" s="363"/>
      <c r="WXY51" s="369">
        <f t="shared" ref="WXY51" si="8121">+(WXW51*$C51)+WXW51</f>
        <v>0</v>
      </c>
      <c r="WXZ51" s="363"/>
      <c r="WYA51" s="369">
        <f t="shared" ref="WYA51" si="8122">+(WXY51*$C51)+WXY51</f>
        <v>0</v>
      </c>
      <c r="WYB51" s="363"/>
      <c r="WYC51" s="369">
        <f t="shared" ref="WYC51" si="8123">+(WYA51*$C51)+WYA51</f>
        <v>0</v>
      </c>
      <c r="WYD51" s="363"/>
      <c r="WYE51" s="369">
        <f t="shared" ref="WYE51" si="8124">+(WYC51*$C51)+WYC51</f>
        <v>0</v>
      </c>
      <c r="WYF51" s="363"/>
      <c r="WYG51" s="369">
        <f t="shared" ref="WYG51" si="8125">+(WYE51*$C51)+WYE51</f>
        <v>0</v>
      </c>
      <c r="WYH51" s="363"/>
      <c r="WYI51" s="369">
        <f t="shared" ref="WYI51" si="8126">+(WYG51*$C51)+WYG51</f>
        <v>0</v>
      </c>
      <c r="WYJ51" s="363"/>
      <c r="WYK51" s="369">
        <f t="shared" ref="WYK51" si="8127">+(WYI51*$C51)+WYI51</f>
        <v>0</v>
      </c>
      <c r="WYL51" s="363"/>
      <c r="WYM51" s="369">
        <f t="shared" ref="WYM51" si="8128">+(WYK51*$C51)+WYK51</f>
        <v>0</v>
      </c>
      <c r="WYN51" s="363"/>
      <c r="WYO51" s="369">
        <f t="shared" ref="WYO51" si="8129">+(WYM51*$C51)+WYM51</f>
        <v>0</v>
      </c>
      <c r="WYP51" s="363"/>
      <c r="WYQ51" s="369">
        <f t="shared" ref="WYQ51" si="8130">+(WYO51*$C51)+WYO51</f>
        <v>0</v>
      </c>
      <c r="WYR51" s="363"/>
      <c r="WYS51" s="369">
        <f t="shared" ref="WYS51" si="8131">+(WYQ51*$C51)+WYQ51</f>
        <v>0</v>
      </c>
      <c r="WYT51" s="363"/>
      <c r="WYU51" s="369">
        <f t="shared" ref="WYU51" si="8132">+(WYS51*$C51)+WYS51</f>
        <v>0</v>
      </c>
      <c r="WYV51" s="363"/>
      <c r="WYW51" s="369">
        <f t="shared" ref="WYW51" si="8133">+(WYU51*$C51)+WYU51</f>
        <v>0</v>
      </c>
      <c r="WYX51" s="363"/>
      <c r="WYY51" s="369">
        <f t="shared" ref="WYY51" si="8134">+(WYW51*$C51)+WYW51</f>
        <v>0</v>
      </c>
      <c r="WYZ51" s="363"/>
      <c r="WZA51" s="369">
        <f t="shared" ref="WZA51" si="8135">+(WYY51*$C51)+WYY51</f>
        <v>0</v>
      </c>
      <c r="WZB51" s="363"/>
      <c r="WZC51" s="369">
        <f t="shared" ref="WZC51" si="8136">+(WZA51*$C51)+WZA51</f>
        <v>0</v>
      </c>
      <c r="WZD51" s="363"/>
      <c r="WZE51" s="369">
        <f t="shared" ref="WZE51" si="8137">+(WZC51*$C51)+WZC51</f>
        <v>0</v>
      </c>
      <c r="WZF51" s="363"/>
      <c r="WZG51" s="369">
        <f t="shared" ref="WZG51" si="8138">+(WZE51*$C51)+WZE51</f>
        <v>0</v>
      </c>
      <c r="WZH51" s="363"/>
      <c r="WZI51" s="369">
        <f t="shared" ref="WZI51" si="8139">+(WZG51*$C51)+WZG51</f>
        <v>0</v>
      </c>
      <c r="WZJ51" s="363"/>
      <c r="WZK51" s="369">
        <f t="shared" ref="WZK51" si="8140">+(WZI51*$C51)+WZI51</f>
        <v>0</v>
      </c>
      <c r="WZL51" s="363"/>
      <c r="WZM51" s="369">
        <f t="shared" ref="WZM51" si="8141">+(WZK51*$C51)+WZK51</f>
        <v>0</v>
      </c>
      <c r="WZN51" s="363"/>
      <c r="WZO51" s="369">
        <f t="shared" ref="WZO51" si="8142">+(WZM51*$C51)+WZM51</f>
        <v>0</v>
      </c>
      <c r="WZP51" s="363"/>
      <c r="WZQ51" s="369">
        <f t="shared" ref="WZQ51" si="8143">+(WZO51*$C51)+WZO51</f>
        <v>0</v>
      </c>
      <c r="WZR51" s="363"/>
      <c r="WZS51" s="369">
        <f t="shared" ref="WZS51" si="8144">+(WZQ51*$C51)+WZQ51</f>
        <v>0</v>
      </c>
      <c r="WZT51" s="363"/>
      <c r="WZU51" s="369">
        <f t="shared" ref="WZU51" si="8145">+(WZS51*$C51)+WZS51</f>
        <v>0</v>
      </c>
      <c r="WZV51" s="363"/>
      <c r="WZW51" s="369">
        <f t="shared" ref="WZW51" si="8146">+(WZU51*$C51)+WZU51</f>
        <v>0</v>
      </c>
      <c r="WZX51" s="363"/>
      <c r="WZY51" s="369">
        <f t="shared" ref="WZY51" si="8147">+(WZW51*$C51)+WZW51</f>
        <v>0</v>
      </c>
      <c r="WZZ51" s="363"/>
      <c r="XAA51" s="369">
        <f t="shared" ref="XAA51" si="8148">+(WZY51*$C51)+WZY51</f>
        <v>0</v>
      </c>
      <c r="XAB51" s="363"/>
      <c r="XAC51" s="369">
        <f t="shared" ref="XAC51" si="8149">+(XAA51*$C51)+XAA51</f>
        <v>0</v>
      </c>
      <c r="XAD51" s="363"/>
      <c r="XAE51" s="369">
        <f t="shared" ref="XAE51" si="8150">+(XAC51*$C51)+XAC51</f>
        <v>0</v>
      </c>
      <c r="XAF51" s="363"/>
      <c r="XAG51" s="369">
        <f t="shared" ref="XAG51" si="8151">+(XAE51*$C51)+XAE51</f>
        <v>0</v>
      </c>
      <c r="XAH51" s="363"/>
      <c r="XAI51" s="369">
        <f t="shared" ref="XAI51" si="8152">+(XAG51*$C51)+XAG51</f>
        <v>0</v>
      </c>
      <c r="XAJ51" s="363"/>
      <c r="XAK51" s="369">
        <f t="shared" ref="XAK51" si="8153">+(XAI51*$C51)+XAI51</f>
        <v>0</v>
      </c>
      <c r="XAL51" s="363"/>
      <c r="XAM51" s="369">
        <f t="shared" ref="XAM51" si="8154">+(XAK51*$C51)+XAK51</f>
        <v>0</v>
      </c>
      <c r="XAN51" s="363"/>
      <c r="XAO51" s="369">
        <f t="shared" ref="XAO51" si="8155">+(XAM51*$C51)+XAM51</f>
        <v>0</v>
      </c>
      <c r="XAP51" s="363"/>
      <c r="XAQ51" s="369">
        <f t="shared" ref="XAQ51" si="8156">+(XAO51*$C51)+XAO51</f>
        <v>0</v>
      </c>
      <c r="XAR51" s="363"/>
      <c r="XAS51" s="369">
        <f t="shared" ref="XAS51" si="8157">+(XAQ51*$C51)+XAQ51</f>
        <v>0</v>
      </c>
      <c r="XAT51" s="363"/>
      <c r="XAU51" s="369">
        <f t="shared" ref="XAU51" si="8158">+(XAS51*$C51)+XAS51</f>
        <v>0</v>
      </c>
      <c r="XAV51" s="363"/>
      <c r="XAW51" s="369">
        <f t="shared" ref="XAW51" si="8159">+(XAU51*$C51)+XAU51</f>
        <v>0</v>
      </c>
      <c r="XAX51" s="363"/>
      <c r="XAY51" s="369">
        <f t="shared" ref="XAY51" si="8160">+(XAW51*$C51)+XAW51</f>
        <v>0</v>
      </c>
      <c r="XAZ51" s="363"/>
      <c r="XBA51" s="369">
        <f t="shared" ref="XBA51" si="8161">+(XAY51*$C51)+XAY51</f>
        <v>0</v>
      </c>
      <c r="XBB51" s="363"/>
      <c r="XBC51" s="369">
        <f t="shared" ref="XBC51" si="8162">+(XBA51*$C51)+XBA51</f>
        <v>0</v>
      </c>
      <c r="XBD51" s="363"/>
      <c r="XBE51" s="369">
        <f t="shared" ref="XBE51" si="8163">+(XBC51*$C51)+XBC51</f>
        <v>0</v>
      </c>
      <c r="XBF51" s="363"/>
      <c r="XBG51" s="369">
        <f t="shared" ref="XBG51" si="8164">+(XBE51*$C51)+XBE51</f>
        <v>0</v>
      </c>
      <c r="XBH51" s="363"/>
      <c r="XBI51" s="369">
        <f t="shared" ref="XBI51" si="8165">+(XBG51*$C51)+XBG51</f>
        <v>0</v>
      </c>
      <c r="XBJ51" s="363"/>
      <c r="XBK51" s="369">
        <f t="shared" ref="XBK51" si="8166">+(XBI51*$C51)+XBI51</f>
        <v>0</v>
      </c>
      <c r="XBL51" s="363"/>
      <c r="XBM51" s="369">
        <f t="shared" ref="XBM51" si="8167">+(XBK51*$C51)+XBK51</f>
        <v>0</v>
      </c>
      <c r="XBN51" s="363"/>
      <c r="XBO51" s="369">
        <f t="shared" ref="XBO51" si="8168">+(XBM51*$C51)+XBM51</f>
        <v>0</v>
      </c>
      <c r="XBP51" s="363"/>
      <c r="XBQ51" s="369">
        <f t="shared" ref="XBQ51" si="8169">+(XBO51*$C51)+XBO51</f>
        <v>0</v>
      </c>
      <c r="XBR51" s="363"/>
      <c r="XBS51" s="369">
        <f t="shared" ref="XBS51" si="8170">+(XBQ51*$C51)+XBQ51</f>
        <v>0</v>
      </c>
      <c r="XBT51" s="363"/>
      <c r="XBU51" s="369">
        <f t="shared" ref="XBU51" si="8171">+(XBS51*$C51)+XBS51</f>
        <v>0</v>
      </c>
      <c r="XBV51" s="363"/>
      <c r="XBW51" s="369">
        <f t="shared" ref="XBW51" si="8172">+(XBU51*$C51)+XBU51</f>
        <v>0</v>
      </c>
      <c r="XBX51" s="363"/>
      <c r="XBY51" s="369">
        <f t="shared" ref="XBY51" si="8173">+(XBW51*$C51)+XBW51</f>
        <v>0</v>
      </c>
      <c r="XBZ51" s="363"/>
      <c r="XCA51" s="369">
        <f t="shared" ref="XCA51" si="8174">+(XBY51*$C51)+XBY51</f>
        <v>0</v>
      </c>
      <c r="XCB51" s="363"/>
      <c r="XCC51" s="369">
        <f t="shared" ref="XCC51" si="8175">+(XCA51*$C51)+XCA51</f>
        <v>0</v>
      </c>
      <c r="XCD51" s="363"/>
      <c r="XCE51" s="369">
        <f t="shared" ref="XCE51" si="8176">+(XCC51*$C51)+XCC51</f>
        <v>0</v>
      </c>
      <c r="XCF51" s="363"/>
      <c r="XCG51" s="369">
        <f t="shared" ref="XCG51" si="8177">+(XCE51*$C51)+XCE51</f>
        <v>0</v>
      </c>
      <c r="XCH51" s="363"/>
      <c r="XCI51" s="369">
        <f t="shared" ref="XCI51" si="8178">+(XCG51*$C51)+XCG51</f>
        <v>0</v>
      </c>
      <c r="XCJ51" s="363"/>
      <c r="XCK51" s="369">
        <f t="shared" ref="XCK51" si="8179">+(XCI51*$C51)+XCI51</f>
        <v>0</v>
      </c>
      <c r="XCL51" s="363"/>
      <c r="XCM51" s="369">
        <f t="shared" ref="XCM51" si="8180">+(XCK51*$C51)+XCK51</f>
        <v>0</v>
      </c>
      <c r="XCN51" s="363"/>
      <c r="XCO51" s="369">
        <f t="shared" ref="XCO51" si="8181">+(XCM51*$C51)+XCM51</f>
        <v>0</v>
      </c>
      <c r="XCP51" s="363"/>
      <c r="XCQ51" s="369">
        <f t="shared" ref="XCQ51" si="8182">+(XCO51*$C51)+XCO51</f>
        <v>0</v>
      </c>
      <c r="XCR51" s="363"/>
      <c r="XCS51" s="369">
        <f t="shared" ref="XCS51" si="8183">+(XCQ51*$C51)+XCQ51</f>
        <v>0</v>
      </c>
      <c r="XCT51" s="363"/>
      <c r="XCU51" s="369">
        <f t="shared" ref="XCU51" si="8184">+(XCS51*$C51)+XCS51</f>
        <v>0</v>
      </c>
      <c r="XCV51" s="363"/>
      <c r="XCW51" s="369">
        <f t="shared" ref="XCW51" si="8185">+(XCU51*$C51)+XCU51</f>
        <v>0</v>
      </c>
      <c r="XCX51" s="363"/>
      <c r="XCY51" s="369">
        <f t="shared" ref="XCY51" si="8186">+(XCW51*$C51)+XCW51</f>
        <v>0</v>
      </c>
      <c r="XCZ51" s="363"/>
      <c r="XDA51" s="369">
        <f t="shared" ref="XDA51" si="8187">+(XCY51*$C51)+XCY51</f>
        <v>0</v>
      </c>
      <c r="XDB51" s="363"/>
      <c r="XDC51" s="369">
        <f t="shared" ref="XDC51" si="8188">+(XDA51*$C51)+XDA51</f>
        <v>0</v>
      </c>
      <c r="XDD51" s="363"/>
      <c r="XDE51" s="369">
        <f t="shared" ref="XDE51" si="8189">+(XDC51*$C51)+XDC51</f>
        <v>0</v>
      </c>
      <c r="XDF51" s="363"/>
      <c r="XDG51" s="369">
        <f t="shared" ref="XDG51" si="8190">+(XDE51*$C51)+XDE51</f>
        <v>0</v>
      </c>
      <c r="XDH51" s="363"/>
      <c r="XDI51" s="369">
        <f t="shared" ref="XDI51" si="8191">+(XDG51*$C51)+XDG51</f>
        <v>0</v>
      </c>
      <c r="XDJ51" s="363"/>
      <c r="XDK51" s="369">
        <f t="shared" ref="XDK51" si="8192">+(XDI51*$C51)+XDI51</f>
        <v>0</v>
      </c>
      <c r="XDL51" s="363"/>
      <c r="XDM51" s="369">
        <f t="shared" ref="XDM51" si="8193">+(XDK51*$C51)+XDK51</f>
        <v>0</v>
      </c>
      <c r="XDN51" s="363"/>
      <c r="XDO51" s="369">
        <f t="shared" ref="XDO51" si="8194">+(XDM51*$C51)+XDM51</f>
        <v>0</v>
      </c>
      <c r="XDP51" s="363"/>
      <c r="XDQ51" s="369">
        <f t="shared" ref="XDQ51" si="8195">+(XDO51*$C51)+XDO51</f>
        <v>0</v>
      </c>
      <c r="XDR51" s="363"/>
      <c r="XDS51" s="369">
        <f t="shared" ref="XDS51" si="8196">+(XDQ51*$C51)+XDQ51</f>
        <v>0</v>
      </c>
      <c r="XDT51" s="363"/>
      <c r="XDU51" s="369">
        <f t="shared" ref="XDU51" si="8197">+(XDS51*$C51)+XDS51</f>
        <v>0</v>
      </c>
      <c r="XDV51" s="363"/>
      <c r="XDW51" s="369">
        <f t="shared" ref="XDW51" si="8198">+(XDU51*$C51)+XDU51</f>
        <v>0</v>
      </c>
      <c r="XDX51" s="363"/>
      <c r="XDY51" s="369">
        <f t="shared" ref="XDY51" si="8199">+(XDW51*$C51)+XDW51</f>
        <v>0</v>
      </c>
      <c r="XDZ51" s="363"/>
      <c r="XEA51" s="369">
        <f t="shared" ref="XEA51" si="8200">+(XDY51*$C51)+XDY51</f>
        <v>0</v>
      </c>
      <c r="XEB51" s="363"/>
      <c r="XEC51" s="369">
        <f t="shared" ref="XEC51" si="8201">+(XEA51*$C51)+XEA51</f>
        <v>0</v>
      </c>
      <c r="XED51" s="363"/>
      <c r="XEE51" s="369">
        <f t="shared" ref="XEE51" si="8202">+(XEC51*$C51)+XEC51</f>
        <v>0</v>
      </c>
      <c r="XEF51" s="363"/>
      <c r="XEG51" s="369">
        <f t="shared" ref="XEG51" si="8203">+(XEE51*$C51)+XEE51</f>
        <v>0</v>
      </c>
      <c r="XEH51" s="363"/>
      <c r="XEI51" s="369">
        <f t="shared" ref="XEI51" si="8204">+(XEG51*$C51)+XEG51</f>
        <v>0</v>
      </c>
      <c r="XEJ51" s="363"/>
      <c r="XEK51" s="369">
        <f t="shared" ref="XEK51" si="8205">+(XEI51*$C51)+XEI51</f>
        <v>0</v>
      </c>
      <c r="XEL51" s="363"/>
      <c r="XEM51" s="369">
        <f t="shared" ref="XEM51" si="8206">+(XEK51*$C51)+XEK51</f>
        <v>0</v>
      </c>
      <c r="XEN51" s="363"/>
      <c r="XEO51" s="369">
        <f t="shared" ref="XEO51" si="8207">+(XEM51*$C51)+XEM51</f>
        <v>0</v>
      </c>
      <c r="XEP51" s="363"/>
      <c r="XEQ51" s="369">
        <f t="shared" ref="XEQ51" si="8208">+(XEO51*$C51)+XEO51</f>
        <v>0</v>
      </c>
      <c r="XER51" s="363"/>
      <c r="XES51" s="369">
        <f t="shared" ref="XES51" si="8209">+(XEQ51*$C51)+XEQ51</f>
        <v>0</v>
      </c>
      <c r="XET51" s="363"/>
      <c r="XEU51" s="369">
        <f t="shared" ref="XEU51" si="8210">+(XES51*$C51)+XES51</f>
        <v>0</v>
      </c>
      <c r="XEV51" s="363"/>
      <c r="XEW51" s="369">
        <f t="shared" ref="XEW51" si="8211">+(XEU51*$C51)+XEU51</f>
        <v>0</v>
      </c>
      <c r="XEX51" s="363"/>
      <c r="XEY51" s="369">
        <f t="shared" ref="XEY51" si="8212">+(XEW51*$C51)+XEW51</f>
        <v>0</v>
      </c>
      <c r="XEZ51" s="363"/>
      <c r="XFA51" s="369">
        <f t="shared" ref="XFA51" si="8213">+(XEY51*$C51)+XEY51</f>
        <v>0</v>
      </c>
      <c r="XFB51" s="363"/>
      <c r="XFC51" s="369">
        <f t="shared" ref="XFC51" si="8214">+(XFA51*$C51)+XFA51</f>
        <v>0</v>
      </c>
      <c r="XFD51" s="363"/>
    </row>
    <row r="52" spans="1:16384" s="152" customFormat="1" ht="14.25">
      <c r="A52" s="957" t="s">
        <v>1752</v>
      </c>
      <c r="B52" s="382"/>
      <c r="C52" s="394"/>
      <c r="E52" s="389"/>
      <c r="F52" s="363"/>
      <c r="G52" s="379">
        <f>+E$52</f>
        <v>0</v>
      </c>
      <c r="H52" s="363"/>
      <c r="I52" s="379">
        <f t="shared" ref="I52" si="8215">+G$52</f>
        <v>0</v>
      </c>
      <c r="J52" s="363"/>
      <c r="K52" s="379">
        <f t="shared" ref="K52" si="8216">+I$52</f>
        <v>0</v>
      </c>
      <c r="L52" s="363"/>
      <c r="M52" s="379">
        <f t="shared" ref="M52" si="8217">+K$52</f>
        <v>0</v>
      </c>
      <c r="N52" s="363"/>
      <c r="O52" s="379">
        <f t="shared" ref="O52" si="8218">+M$52</f>
        <v>0</v>
      </c>
      <c r="P52" s="363"/>
      <c r="Q52" s="379">
        <f t="shared" ref="Q52" si="8219">+O$52</f>
        <v>0</v>
      </c>
      <c r="R52" s="363"/>
      <c r="S52" s="379">
        <f t="shared" ref="S52" si="8220">+Q$52</f>
        <v>0</v>
      </c>
      <c r="T52" s="363"/>
      <c r="U52" s="379">
        <f t="shared" ref="U52" si="8221">+S$52</f>
        <v>0</v>
      </c>
      <c r="V52" s="363"/>
      <c r="W52" s="379">
        <f t="shared" ref="W52" si="8222">+U$52</f>
        <v>0</v>
      </c>
      <c r="X52" s="363"/>
      <c r="Y52" s="379">
        <f t="shared" ref="Y52" si="8223">+W$52</f>
        <v>0</v>
      </c>
      <c r="Z52" s="363"/>
      <c r="AA52" s="379">
        <f t="shared" ref="AA52" si="8224">+Y$52</f>
        <v>0</v>
      </c>
      <c r="AB52" s="363"/>
      <c r="AC52" s="379">
        <f t="shared" ref="AC52" si="8225">+AA$52</f>
        <v>0</v>
      </c>
      <c r="AD52" s="363"/>
      <c r="AE52" s="379">
        <f t="shared" ref="AE52" si="8226">+AC$52</f>
        <v>0</v>
      </c>
      <c r="AF52" s="363"/>
      <c r="AG52" s="379">
        <f t="shared" ref="AG52" si="8227">+AE$52</f>
        <v>0</v>
      </c>
      <c r="AH52" s="363"/>
      <c r="AI52" s="363"/>
    </row>
    <row r="53" spans="1:16384" s="152" customFormat="1">
      <c r="A53" s="255" t="s">
        <v>940</v>
      </c>
      <c r="C53" s="380"/>
      <c r="E53" s="363">
        <f>SUM(E48:E52)</f>
        <v>0</v>
      </c>
      <c r="F53" s="363"/>
      <c r="G53" s="363">
        <f>SUM(G48:G52)</f>
        <v>0</v>
      </c>
      <c r="H53" s="363"/>
      <c r="I53" s="363">
        <f>SUM(I48:I52)</f>
        <v>0</v>
      </c>
      <c r="J53" s="363"/>
      <c r="K53" s="363">
        <f>SUM(K48:K52)</f>
        <v>0</v>
      </c>
      <c r="L53" s="363"/>
      <c r="M53" s="363">
        <f>SUM(M48:M52)</f>
        <v>0</v>
      </c>
      <c r="N53" s="363"/>
      <c r="O53" s="363">
        <f>SUM(O48:O52)</f>
        <v>0</v>
      </c>
      <c r="P53" s="363"/>
      <c r="Q53" s="363">
        <f>SUM(Q48:Q52)</f>
        <v>0</v>
      </c>
      <c r="R53" s="363"/>
      <c r="S53" s="363">
        <f>SUM(S48:S52)</f>
        <v>0</v>
      </c>
      <c r="T53" s="363"/>
      <c r="U53" s="363">
        <f>SUM(U48:U52)</f>
        <v>0</v>
      </c>
      <c r="V53" s="363"/>
      <c r="W53" s="363">
        <f>SUM(W48:W52)</f>
        <v>0</v>
      </c>
      <c r="X53" s="363"/>
      <c r="Y53" s="363">
        <f>SUM(Y48:Y52)</f>
        <v>0</v>
      </c>
      <c r="Z53" s="363"/>
      <c r="AA53" s="363">
        <f>SUM(AA48:AA52)</f>
        <v>0</v>
      </c>
      <c r="AB53" s="363"/>
      <c r="AC53" s="363">
        <f>SUM(AC48:AC52)</f>
        <v>0</v>
      </c>
      <c r="AD53" s="363"/>
      <c r="AE53" s="363">
        <f>SUM(AE48:AE52)</f>
        <v>0</v>
      </c>
      <c r="AF53" s="363"/>
      <c r="AG53" s="363">
        <f>SUM(AG48:AG52)</f>
        <v>0</v>
      </c>
      <c r="AH53" s="363"/>
      <c r="AI53" s="363"/>
    </row>
    <row r="54" spans="1:16384" s="152" customFormat="1" ht="8.25" customHeight="1">
      <c r="A54" s="255"/>
      <c r="C54" s="380"/>
      <c r="E54" s="363"/>
      <c r="F54" s="363"/>
      <c r="G54" s="363"/>
      <c r="H54" s="363"/>
      <c r="I54" s="363"/>
      <c r="J54" s="363"/>
      <c r="K54" s="363"/>
      <c r="L54" s="363"/>
      <c r="M54" s="363"/>
      <c r="N54" s="363"/>
      <c r="O54" s="363"/>
      <c r="P54" s="363"/>
      <c r="Q54" s="363"/>
      <c r="R54" s="363"/>
      <c r="S54" s="363"/>
      <c r="T54" s="363"/>
      <c r="U54" s="363"/>
      <c r="V54" s="363"/>
      <c r="W54" s="363"/>
      <c r="X54" s="363"/>
      <c r="Y54" s="363"/>
      <c r="Z54" s="363"/>
      <c r="AA54" s="363"/>
      <c r="AB54" s="363"/>
      <c r="AC54" s="363"/>
      <c r="AD54" s="363"/>
      <c r="AE54" s="363"/>
      <c r="AF54" s="363"/>
      <c r="AG54" s="363"/>
      <c r="AH54" s="363"/>
      <c r="AI54" s="363"/>
    </row>
    <row r="55" spans="1:16384" s="255" customFormat="1">
      <c r="A55" s="255" t="s">
        <v>945</v>
      </c>
      <c r="C55" s="381"/>
      <c r="E55" s="255">
        <f>E41-E53</f>
        <v>57095</v>
      </c>
      <c r="G55" s="255">
        <f>G41-G53</f>
        <v>64458.499999999884</v>
      </c>
      <c r="I55" s="255">
        <f>I41-I53</f>
        <v>71905.777499999851</v>
      </c>
      <c r="K55" s="255">
        <f>K41-K53</f>
        <v>79435.416087499761</v>
      </c>
      <c r="M55" s="255">
        <f>M41-M53</f>
        <v>87045.841059937258</v>
      </c>
      <c r="O55" s="255">
        <f>O41-O53</f>
        <v>94735.311166644504</v>
      </c>
      <c r="Q55" s="255">
        <f>Q41-Q53</f>
        <v>102501.90999382659</v>
      </c>
      <c r="S55" s="255">
        <f>S41-S53</f>
        <v>110343.53697836876</v>
      </c>
      <c r="U55" s="255">
        <f>U41-U53</f>
        <v>118257.89803573897</v>
      </c>
      <c r="W55" s="255">
        <f>W41-W53</f>
        <v>126242.49578669533</v>
      </c>
      <c r="Y55" s="255">
        <f>Y41-Y53</f>
        <v>134294.61936692771</v>
      </c>
      <c r="AA55" s="255">
        <f>AA41-AA53</f>
        <v>142411.33380316076</v>
      </c>
      <c r="AC55" s="255">
        <f>AC41-AC53</f>
        <v>150589.46893862169</v>
      </c>
      <c r="AE55" s="255">
        <f>AE41-AE53</f>
        <v>158825.60789013258</v>
      </c>
      <c r="AG55" s="255">
        <f>AG41-AG53</f>
        <v>167116.07501841278</v>
      </c>
    </row>
    <row r="56" spans="1:16384" s="152" customFormat="1" ht="8.25" customHeight="1">
      <c r="C56" s="380"/>
      <c r="E56" s="363"/>
      <c r="F56" s="363"/>
      <c r="G56" s="363"/>
      <c r="H56" s="363"/>
      <c r="I56" s="363"/>
      <c r="J56" s="363"/>
      <c r="K56" s="363"/>
      <c r="L56" s="363"/>
      <c r="M56" s="363"/>
      <c r="N56" s="363"/>
      <c r="O56" s="363"/>
      <c r="P56" s="363"/>
      <c r="Q56" s="363"/>
      <c r="R56" s="363"/>
      <c r="S56" s="363"/>
      <c r="T56" s="363"/>
      <c r="U56" s="363"/>
      <c r="V56" s="363"/>
      <c r="W56" s="363"/>
      <c r="X56" s="363"/>
      <c r="Y56" s="363"/>
      <c r="Z56" s="363"/>
      <c r="AA56" s="363"/>
      <c r="AB56" s="363"/>
      <c r="AC56" s="363"/>
      <c r="AD56" s="363"/>
      <c r="AE56" s="363"/>
      <c r="AF56" s="363"/>
      <c r="AG56" s="363"/>
      <c r="AH56" s="363"/>
      <c r="AI56" s="363"/>
    </row>
    <row r="57" spans="1:16384" s="255" customFormat="1">
      <c r="A57" s="255" t="s">
        <v>944</v>
      </c>
      <c r="C57" s="381">
        <f>Application!AG624</f>
        <v>773410</v>
      </c>
      <c r="E57" s="383"/>
      <c r="F57" s="383"/>
      <c r="G57" s="383"/>
      <c r="H57" s="383"/>
      <c r="I57" s="383"/>
      <c r="J57" s="383"/>
      <c r="K57" s="383"/>
      <c r="L57" s="383"/>
      <c r="M57" s="383"/>
      <c r="N57" s="383"/>
      <c r="O57" s="383"/>
      <c r="P57" s="383"/>
      <c r="Q57" s="383"/>
      <c r="R57" s="383"/>
      <c r="S57" s="383"/>
      <c r="T57" s="383"/>
      <c r="U57" s="383"/>
      <c r="V57" s="383"/>
      <c r="W57" s="383"/>
    </row>
    <row r="58" spans="1:16384" s="152" customFormat="1" ht="8.25" customHeight="1">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16384" s="152" customFormat="1">
      <c r="A59" s="152" t="s">
        <v>949</v>
      </c>
      <c r="C59" s="380"/>
      <c r="E59" s="363"/>
      <c r="F59" s="363"/>
      <c r="G59" s="363"/>
      <c r="H59" s="363"/>
      <c r="I59" s="363"/>
      <c r="J59" s="363"/>
      <c r="K59" s="363"/>
      <c r="L59" s="363"/>
      <c r="M59" s="363"/>
      <c r="N59" s="363"/>
      <c r="O59" s="363"/>
      <c r="P59" s="363"/>
      <c r="Q59" s="363"/>
      <c r="R59" s="363"/>
      <c r="S59" s="363"/>
      <c r="T59" s="363"/>
      <c r="U59" s="363"/>
      <c r="V59" s="363"/>
      <c r="W59" s="363"/>
      <c r="X59" s="363"/>
      <c r="Y59" s="363"/>
      <c r="Z59" s="363"/>
      <c r="AA59" s="363"/>
      <c r="AB59" s="363"/>
      <c r="AC59" s="363"/>
      <c r="AD59" s="363"/>
      <c r="AE59" s="363"/>
      <c r="AF59" s="363"/>
      <c r="AG59" s="363"/>
      <c r="AH59" s="363"/>
      <c r="AI59" s="363"/>
    </row>
    <row r="60" spans="1:16384" s="255" customFormat="1">
      <c r="A60" s="959" t="s">
        <v>1753</v>
      </c>
      <c r="B60" s="383"/>
      <c r="C60" s="381"/>
      <c r="E60" s="383"/>
      <c r="G60" s="383"/>
      <c r="I60" s="383"/>
      <c r="K60" s="383"/>
      <c r="M60" s="383"/>
      <c r="O60" s="383"/>
      <c r="Q60" s="383"/>
      <c r="S60" s="383"/>
      <c r="U60" s="383"/>
      <c r="W60" s="383"/>
      <c r="Y60" s="383"/>
      <c r="AA60" s="383"/>
      <c r="AC60" s="383"/>
      <c r="AE60" s="383"/>
      <c r="AG60" s="383"/>
    </row>
    <row r="61" spans="1:16384" s="363" customFormat="1">
      <c r="A61" s="384"/>
      <c r="B61" s="384"/>
      <c r="C61" s="364"/>
      <c r="E61" s="384"/>
      <c r="G61" s="384"/>
      <c r="I61" s="384"/>
      <c r="K61" s="384"/>
      <c r="M61" s="384"/>
      <c r="O61" s="384"/>
      <c r="Q61" s="384"/>
      <c r="S61" s="384"/>
      <c r="U61" s="384"/>
      <c r="W61" s="384"/>
      <c r="Y61" s="384"/>
      <c r="AA61" s="384"/>
      <c r="AC61" s="384"/>
      <c r="AE61" s="384"/>
      <c r="AG61" s="384"/>
    </row>
    <row r="62" spans="1:16384" s="363" customFormat="1">
      <c r="C62" s="364"/>
    </row>
    <row r="63" spans="1:16384" s="363" customFormat="1">
      <c r="C63" s="364"/>
    </row>
    <row r="64" spans="1:16384" s="363" customFormat="1">
      <c r="A64" s="363" t="s">
        <v>946</v>
      </c>
      <c r="C64" s="364"/>
    </row>
    <row r="65" spans="1:33" s="363" customFormat="1">
      <c r="C65" s="364"/>
    </row>
    <row r="66" spans="1:33" s="385" customFormat="1" ht="30" customHeight="1">
      <c r="A66" s="1700" t="s">
        <v>951</v>
      </c>
      <c r="B66" s="1700"/>
      <c r="C66" s="1700"/>
      <c r="D66" s="1700"/>
      <c r="E66" s="1700"/>
      <c r="F66" s="1700"/>
      <c r="G66" s="1700"/>
      <c r="H66" s="1700"/>
      <c r="I66" s="1700"/>
      <c r="J66" s="1700"/>
      <c r="K66" s="1700"/>
      <c r="L66" s="1700"/>
      <c r="M66" s="1700"/>
      <c r="N66" s="1700"/>
      <c r="O66" s="1700"/>
      <c r="P66" s="1700"/>
      <c r="Q66" s="1700"/>
      <c r="R66" s="1700"/>
      <c r="S66" s="1700"/>
      <c r="T66" s="1700"/>
      <c r="U66" s="1700"/>
      <c r="V66" s="1700"/>
      <c r="W66" s="1700"/>
      <c r="X66" s="1700"/>
      <c r="Y66" s="1700"/>
      <c r="Z66" s="1700"/>
      <c r="AA66" s="1700"/>
      <c r="AB66" s="1700"/>
      <c r="AC66" s="1700"/>
      <c r="AD66" s="1700"/>
      <c r="AE66" s="1700"/>
      <c r="AF66" s="1700"/>
      <c r="AG66" s="1700"/>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row r="206" spans="3:3" s="360" customFormat="1" hidden="1">
      <c r="C206"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6:AG66"/>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Waegell, Jack</cp:lastModifiedBy>
  <cp:lastPrinted>2020-01-16T18:43:55Z</cp:lastPrinted>
  <dcterms:created xsi:type="dcterms:W3CDTF">2007-12-27T18:26:28Z</dcterms:created>
  <dcterms:modified xsi:type="dcterms:W3CDTF">2020-01-27T18:19:16Z</dcterms:modified>
</cp:coreProperties>
</file>