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13_ncr:1_{E7AC73EE-1C36-47CA-83A6-ACBAB26DE30B}"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3510" yWindow="3510" windowWidth="31890" windowHeight="15840" tabRatio="905" firstSheet="4" activeTab="7"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9" i="7" l="1"/>
  <c r="C7" i="7"/>
  <c r="C5" i="7"/>
  <c r="E14" i="8" l="1"/>
  <c r="AB50" i="15" l="1"/>
  <c r="BK6" i="7" l="1"/>
  <c r="BM6" i="7"/>
  <c r="BO6" i="7"/>
  <c r="BQ6" i="7"/>
  <c r="BS6" i="7"/>
  <c r="BU6" i="7"/>
  <c r="BY6" i="7"/>
  <c r="CC6" i="7"/>
  <c r="CE6" i="7"/>
  <c r="CG6" i="7"/>
  <c r="CK6" i="7"/>
  <c r="CQ6" i="7"/>
  <c r="CS6" i="7"/>
  <c r="CU6" i="7"/>
  <c r="CY6" i="7"/>
  <c r="DA6" i="7"/>
  <c r="DC6" i="7"/>
  <c r="DE6" i="7"/>
  <c r="DG6" i="7"/>
  <c r="DI6" i="7"/>
  <c r="DM6" i="7"/>
  <c r="DO6" i="7"/>
  <c r="DQ6" i="7"/>
  <c r="DS6" i="7"/>
  <c r="DU6" i="7"/>
  <c r="DW6" i="7"/>
  <c r="DY6" i="7"/>
  <c r="EA6" i="7"/>
  <c r="EC6" i="7"/>
  <c r="EE6" i="7"/>
  <c r="EG6" i="7"/>
  <c r="EI6" i="7"/>
  <c r="EK6" i="7"/>
  <c r="EM6" i="7"/>
  <c r="EO6" i="7"/>
  <c r="EQ6" i="7"/>
  <c r="ES6" i="7"/>
  <c r="EU6" i="7"/>
  <c r="EY6" i="7"/>
  <c r="FA6" i="7"/>
  <c r="FC6" i="7"/>
  <c r="FE6" i="7"/>
  <c r="FG6" i="7"/>
  <c r="FI6" i="7"/>
  <c r="FK6" i="7"/>
  <c r="FM6" i="7"/>
  <c r="FO6" i="7"/>
  <c r="FQ6" i="7"/>
  <c r="FS6" i="7"/>
  <c r="GM6" i="7"/>
  <c r="GO6" i="7"/>
  <c r="GQ6" i="7"/>
  <c r="GS6" i="7"/>
  <c r="GU6" i="7"/>
  <c r="GW6" i="7"/>
  <c r="GY6" i="7"/>
  <c r="HA6" i="7"/>
  <c r="HC6" i="7"/>
  <c r="HE6" i="7"/>
  <c r="HG6" i="7"/>
  <c r="HI6" i="7"/>
  <c r="HK6" i="7"/>
  <c r="HM6" i="7"/>
  <c r="HO6" i="7"/>
  <c r="HQ6" i="7"/>
  <c r="HS6" i="7"/>
  <c r="HU6" i="7"/>
  <c r="HW6" i="7"/>
  <c r="HY6" i="7"/>
  <c r="IA6" i="7"/>
  <c r="IC6" i="7"/>
  <c r="IE6" i="7"/>
  <c r="IG6" i="7"/>
  <c r="II6" i="7"/>
  <c r="IK6" i="7"/>
  <c r="IM6" i="7"/>
  <c r="IO6" i="7"/>
  <c r="IQ6" i="7"/>
  <c r="IS6" i="7"/>
  <c r="IU6" i="7"/>
  <c r="IW6" i="7"/>
  <c r="IY6" i="7"/>
  <c r="JA6" i="7"/>
  <c r="JC6" i="7"/>
  <c r="JE6" i="7"/>
  <c r="JG6" i="7"/>
  <c r="JI6" i="7"/>
  <c r="JK6" i="7"/>
  <c r="JM6" i="7"/>
  <c r="JO6" i="7"/>
  <c r="JQ6" i="7"/>
  <c r="JS6" i="7"/>
  <c r="JU6" i="7"/>
  <c r="JW6" i="7"/>
  <c r="JY6" i="7"/>
  <c r="KA6" i="7"/>
  <c r="KC6" i="7"/>
  <c r="KE6" i="7"/>
  <c r="KG6" i="7"/>
  <c r="KI6" i="7"/>
  <c r="KK6" i="7"/>
  <c r="KM6" i="7"/>
  <c r="KO6" i="7"/>
  <c r="KQ6" i="7"/>
  <c r="KS6" i="7"/>
  <c r="KU6" i="7"/>
  <c r="KW6" i="7"/>
  <c r="KY6" i="7"/>
  <c r="LA6" i="7"/>
  <c r="LC6" i="7"/>
  <c r="LE6" i="7"/>
  <c r="LG6" i="7"/>
  <c r="LI6" i="7"/>
  <c r="LK6" i="7"/>
  <c r="LM6" i="7"/>
  <c r="LO6" i="7"/>
  <c r="LQ6" i="7"/>
  <c r="LS6" i="7"/>
  <c r="LU6" i="7"/>
  <c r="LW6" i="7"/>
  <c r="LY6" i="7"/>
  <c r="MA6" i="7"/>
  <c r="MC6" i="7"/>
  <c r="ME6" i="7"/>
  <c r="MG6" i="7"/>
  <c r="MI6" i="7"/>
  <c r="MK6" i="7"/>
  <c r="MM6" i="7"/>
  <c r="MO6" i="7"/>
  <c r="MQ6" i="7"/>
  <c r="MS6" i="7"/>
  <c r="MU6" i="7"/>
  <c r="MW6" i="7"/>
  <c r="MY6" i="7"/>
  <c r="NA6" i="7"/>
  <c r="NC6" i="7"/>
  <c r="NE6" i="7"/>
  <c r="NG6" i="7"/>
  <c r="NI6" i="7"/>
  <c r="NK6" i="7"/>
  <c r="NM6" i="7"/>
  <c r="NO6" i="7"/>
  <c r="NQ6" i="7"/>
  <c r="NS6" i="7"/>
  <c r="NU6" i="7"/>
  <c r="NW6" i="7"/>
  <c r="NY6" i="7"/>
  <c r="OA6" i="7"/>
  <c r="OC6" i="7"/>
  <c r="OE6" i="7"/>
  <c r="OG6" i="7"/>
  <c r="OI6" i="7"/>
  <c r="OK6" i="7"/>
  <c r="OM6" i="7"/>
  <c r="OO6" i="7"/>
  <c r="OQ6" i="7"/>
  <c r="OS6" i="7"/>
  <c r="OU6" i="7"/>
  <c r="OW6" i="7"/>
  <c r="OY6" i="7"/>
  <c r="PA6" i="7"/>
  <c r="PC6" i="7"/>
  <c r="PE6" i="7"/>
  <c r="PG6" i="7"/>
  <c r="PI6" i="7"/>
  <c r="PK6" i="7"/>
  <c r="PM6" i="7"/>
  <c r="PO6" i="7"/>
  <c r="PQ6" i="7"/>
  <c r="PS6" i="7"/>
  <c r="PU6" i="7"/>
  <c r="PW6" i="7"/>
  <c r="PY6" i="7"/>
  <c r="QA6" i="7"/>
  <c r="QC6" i="7"/>
  <c r="QE6" i="7"/>
  <c r="QG6" i="7"/>
  <c r="QI6" i="7"/>
  <c r="QK6" i="7"/>
  <c r="QM6" i="7"/>
  <c r="QO6" i="7"/>
  <c r="QQ6" i="7"/>
  <c r="QS6" i="7"/>
  <c r="QU6" i="7"/>
  <c r="QW6" i="7"/>
  <c r="QY6" i="7"/>
  <c r="RA6" i="7"/>
  <c r="RC6" i="7"/>
  <c r="RE6" i="7"/>
  <c r="RG6" i="7"/>
  <c r="RI6" i="7"/>
  <c r="RK6" i="7"/>
  <c r="RM6" i="7"/>
  <c r="RO6" i="7"/>
  <c r="RQ6" i="7"/>
  <c r="RS6" i="7"/>
  <c r="RU6" i="7"/>
  <c r="RW6" i="7"/>
  <c r="RY6" i="7"/>
  <c r="SA6" i="7"/>
  <c r="SC6" i="7"/>
  <c r="SE6" i="7"/>
  <c r="SG6" i="7"/>
  <c r="SI6" i="7"/>
  <c r="SK6" i="7"/>
  <c r="SM6" i="7"/>
  <c r="SO6" i="7"/>
  <c r="SQ6" i="7"/>
  <c r="SS6" i="7"/>
  <c r="SU6" i="7"/>
  <c r="SW6" i="7"/>
  <c r="SY6" i="7"/>
  <c r="TA6" i="7"/>
  <c r="TC6" i="7"/>
  <c r="TE6" i="7"/>
  <c r="TG6" i="7"/>
  <c r="TI6" i="7"/>
  <c r="TK6" i="7"/>
  <c r="TM6" i="7"/>
  <c r="TO6" i="7"/>
  <c r="TQ6" i="7"/>
  <c r="TS6" i="7"/>
  <c r="TU6" i="7"/>
  <c r="TW6" i="7"/>
  <c r="TY6" i="7"/>
  <c r="UA6" i="7"/>
  <c r="UC6" i="7"/>
  <c r="UE6" i="7"/>
  <c r="UG6" i="7"/>
  <c r="UI6" i="7"/>
  <c r="UK6" i="7"/>
  <c r="UM6" i="7"/>
  <c r="UO6" i="7"/>
  <c r="UQ6" i="7"/>
  <c r="US6" i="7"/>
  <c r="UU6" i="7"/>
  <c r="UW6" i="7"/>
  <c r="UY6" i="7"/>
  <c r="VA6" i="7"/>
  <c r="VC6" i="7"/>
  <c r="VE6" i="7"/>
  <c r="VG6" i="7"/>
  <c r="VI6" i="7"/>
  <c r="VK6" i="7"/>
  <c r="VM6" i="7"/>
  <c r="VO6" i="7"/>
  <c r="VQ6" i="7"/>
  <c r="VS6" i="7"/>
  <c r="VU6" i="7"/>
  <c r="VW6" i="7"/>
  <c r="VY6" i="7"/>
  <c r="WA6" i="7"/>
  <c r="WC6" i="7"/>
  <c r="WE6" i="7"/>
  <c r="WG6" i="7"/>
  <c r="WI6" i="7"/>
  <c r="WK6" i="7"/>
  <c r="WM6" i="7"/>
  <c r="WO6" i="7"/>
  <c r="WQ6" i="7"/>
  <c r="WS6" i="7"/>
  <c r="WU6" i="7"/>
  <c r="WW6" i="7"/>
  <c r="WY6" i="7"/>
  <c r="XA6" i="7"/>
  <c r="XC6" i="7"/>
  <c r="XE6" i="7"/>
  <c r="XG6" i="7"/>
  <c r="XI6" i="7"/>
  <c r="XK6" i="7"/>
  <c r="XM6" i="7"/>
  <c r="XO6" i="7"/>
  <c r="XQ6" i="7"/>
  <c r="XS6" i="7"/>
  <c r="XU6" i="7"/>
  <c r="XW6" i="7"/>
  <c r="XY6" i="7"/>
  <c r="YA6" i="7"/>
  <c r="YC6" i="7"/>
  <c r="YE6" i="7"/>
  <c r="YG6" i="7"/>
  <c r="YI6" i="7"/>
  <c r="YK6" i="7"/>
  <c r="YM6" i="7"/>
  <c r="YO6" i="7"/>
  <c r="YQ6" i="7"/>
  <c r="YS6" i="7"/>
  <c r="YU6" i="7"/>
  <c r="YW6" i="7"/>
  <c r="YY6" i="7"/>
  <c r="ZA6" i="7"/>
  <c r="ZC6" i="7"/>
  <c r="ZE6" i="7"/>
  <c r="ZG6" i="7"/>
  <c r="ZI6" i="7"/>
  <c r="ZK6" i="7"/>
  <c r="ZM6" i="7"/>
  <c r="ZO6" i="7"/>
  <c r="ZQ6" i="7"/>
  <c r="ZS6" i="7"/>
  <c r="ZU6" i="7"/>
  <c r="ZW6" i="7"/>
  <c r="ZY6" i="7"/>
  <c r="AAA6" i="7"/>
  <c r="AAC6" i="7"/>
  <c r="AAE6" i="7"/>
  <c r="AAG6" i="7"/>
  <c r="AAI6" i="7"/>
  <c r="AAK6" i="7"/>
  <c r="AAM6" i="7"/>
  <c r="AAO6" i="7"/>
  <c r="AAQ6" i="7"/>
  <c r="AAS6" i="7"/>
  <c r="AAU6" i="7"/>
  <c r="AAW6" i="7"/>
  <c r="AAY6" i="7"/>
  <c r="ABA6" i="7"/>
  <c r="ABC6" i="7"/>
  <c r="ABE6" i="7"/>
  <c r="ABG6" i="7"/>
  <c r="ABI6" i="7"/>
  <c r="ABK6" i="7"/>
  <c r="ABM6" i="7"/>
  <c r="ABO6" i="7"/>
  <c r="ABQ6" i="7"/>
  <c r="ABS6" i="7"/>
  <c r="ABU6" i="7"/>
  <c r="ABW6" i="7"/>
  <c r="ABY6" i="7"/>
  <c r="ACA6" i="7"/>
  <c r="ACC6" i="7"/>
  <c r="ACE6" i="7"/>
  <c r="ACG6" i="7"/>
  <c r="ACI6" i="7"/>
  <c r="ACK6" i="7"/>
  <c r="ACM6" i="7"/>
  <c r="ACO6" i="7"/>
  <c r="ACQ6" i="7"/>
  <c r="ACS6" i="7"/>
  <c r="ACU6" i="7"/>
  <c r="ACW6" i="7"/>
  <c r="ACY6" i="7"/>
  <c r="ADA6" i="7"/>
  <c r="ADC6" i="7"/>
  <c r="ADE6" i="7"/>
  <c r="ADG6" i="7"/>
  <c r="ADI6" i="7"/>
  <c r="ADK6" i="7"/>
  <c r="ADM6" i="7"/>
  <c r="ADO6" i="7"/>
  <c r="ADQ6" i="7"/>
  <c r="ADS6" i="7"/>
  <c r="ADU6" i="7"/>
  <c r="ADW6" i="7"/>
  <c r="ADY6" i="7"/>
  <c r="AEA6" i="7"/>
  <c r="AEC6" i="7"/>
  <c r="AEE6" i="7"/>
  <c r="AEG6" i="7"/>
  <c r="AEI6" i="7"/>
  <c r="AEK6" i="7"/>
  <c r="AEM6" i="7"/>
  <c r="AEO6" i="7"/>
  <c r="AEQ6" i="7"/>
  <c r="AES6" i="7"/>
  <c r="AEU6" i="7"/>
  <c r="AEW6" i="7"/>
  <c r="AEY6" i="7"/>
  <c r="AFA6" i="7"/>
  <c r="AFC6" i="7"/>
  <c r="AFE6" i="7"/>
  <c r="AFG6" i="7"/>
  <c r="AFI6" i="7"/>
  <c r="AFK6" i="7"/>
  <c r="AFM6" i="7"/>
  <c r="AFO6" i="7"/>
  <c r="AFQ6" i="7"/>
  <c r="AFS6" i="7"/>
  <c r="AFU6" i="7"/>
  <c r="AFW6" i="7"/>
  <c r="AFY6" i="7"/>
  <c r="AGA6" i="7"/>
  <c r="AGC6" i="7"/>
  <c r="AGE6" i="7"/>
  <c r="AGG6" i="7"/>
  <c r="AGI6" i="7"/>
  <c r="AGK6" i="7"/>
  <c r="AGM6" i="7"/>
  <c r="AGO6" i="7"/>
  <c r="AGQ6" i="7"/>
  <c r="AGS6" i="7"/>
  <c r="AGU6" i="7"/>
  <c r="AGW6" i="7"/>
  <c r="AGY6" i="7"/>
  <c r="AHA6" i="7"/>
  <c r="AHC6" i="7"/>
  <c r="AHE6" i="7"/>
  <c r="AHG6" i="7"/>
  <c r="AHI6" i="7"/>
  <c r="AHK6" i="7"/>
  <c r="AHM6" i="7"/>
  <c r="AHO6" i="7"/>
  <c r="AHQ6" i="7"/>
  <c r="AHS6" i="7"/>
  <c r="AHU6" i="7"/>
  <c r="AHW6" i="7"/>
  <c r="AHY6" i="7"/>
  <c r="AIA6" i="7"/>
  <c r="AIC6" i="7"/>
  <c r="AIE6" i="7"/>
  <c r="AIG6" i="7"/>
  <c r="AII6" i="7"/>
  <c r="AIK6" i="7"/>
  <c r="AIM6" i="7"/>
  <c r="AIO6" i="7"/>
  <c r="AIQ6" i="7"/>
  <c r="AIS6" i="7"/>
  <c r="AIU6" i="7"/>
  <c r="AIW6" i="7"/>
  <c r="AIY6" i="7"/>
  <c r="AJA6" i="7"/>
  <c r="AJC6" i="7"/>
  <c r="AJE6" i="7"/>
  <c r="AJG6" i="7"/>
  <c r="AJI6" i="7"/>
  <c r="AJK6" i="7"/>
  <c r="AJM6" i="7"/>
  <c r="AJO6" i="7"/>
  <c r="AJQ6" i="7"/>
  <c r="AJS6" i="7"/>
  <c r="AJU6" i="7"/>
  <c r="AJW6" i="7"/>
  <c r="AJY6" i="7"/>
  <c r="AKA6" i="7"/>
  <c r="AKC6" i="7"/>
  <c r="AKE6" i="7"/>
  <c r="AKG6" i="7"/>
  <c r="AKI6" i="7"/>
  <c r="AKK6" i="7"/>
  <c r="AKM6" i="7"/>
  <c r="AKO6" i="7"/>
  <c r="AKQ6" i="7"/>
  <c r="AKS6" i="7"/>
  <c r="AKU6" i="7"/>
  <c r="AKW6" i="7"/>
  <c r="AKY6" i="7"/>
  <c r="ALA6" i="7"/>
  <c r="ALC6" i="7"/>
  <c r="ALE6" i="7"/>
  <c r="ALG6" i="7"/>
  <c r="ALI6" i="7"/>
  <c r="ALK6" i="7"/>
  <c r="ALM6" i="7"/>
  <c r="ALO6" i="7"/>
  <c r="ALQ6" i="7"/>
  <c r="ALS6" i="7"/>
  <c r="ALU6" i="7"/>
  <c r="ALW6" i="7"/>
  <c r="ALY6" i="7"/>
  <c r="AMA6" i="7"/>
  <c r="AMC6" i="7"/>
  <c r="AME6" i="7"/>
  <c r="AMG6" i="7"/>
  <c r="AMI6" i="7"/>
  <c r="AMK6" i="7"/>
  <c r="AMM6" i="7"/>
  <c r="AMO6" i="7"/>
  <c r="AMQ6" i="7"/>
  <c r="AMS6" i="7"/>
  <c r="AMU6" i="7"/>
  <c r="AMW6" i="7"/>
  <c r="AMY6" i="7"/>
  <c r="ANA6" i="7"/>
  <c r="ANC6" i="7"/>
  <c r="ANE6" i="7"/>
  <c r="ANG6" i="7"/>
  <c r="ANI6" i="7"/>
  <c r="ANK6" i="7"/>
  <c r="ANM6" i="7"/>
  <c r="ANO6" i="7"/>
  <c r="ANQ6" i="7"/>
  <c r="ANS6" i="7"/>
  <c r="ANU6" i="7"/>
  <c r="ANW6" i="7"/>
  <c r="ANY6" i="7"/>
  <c r="AOA6" i="7"/>
  <c r="AOC6" i="7"/>
  <c r="AOE6" i="7"/>
  <c r="AOG6" i="7"/>
  <c r="AOI6" i="7"/>
  <c r="AOK6" i="7"/>
  <c r="AOM6" i="7"/>
  <c r="AOO6" i="7"/>
  <c r="AOQ6" i="7"/>
  <c r="AOS6" i="7"/>
  <c r="AOU6" i="7"/>
  <c r="AOW6" i="7"/>
  <c r="AOY6" i="7"/>
  <c r="APA6" i="7"/>
  <c r="APC6" i="7"/>
  <c r="APE6" i="7"/>
  <c r="APG6" i="7"/>
  <c r="API6" i="7"/>
  <c r="APK6" i="7"/>
  <c r="APM6" i="7"/>
  <c r="APO6" i="7"/>
  <c r="APQ6" i="7"/>
  <c r="APS6" i="7"/>
  <c r="APU6" i="7"/>
  <c r="APW6" i="7"/>
  <c r="APY6" i="7"/>
  <c r="AQA6" i="7"/>
  <c r="AQC6" i="7"/>
  <c r="AQE6" i="7"/>
  <c r="AQG6" i="7"/>
  <c r="AQI6" i="7"/>
  <c r="AQK6" i="7"/>
  <c r="AQM6" i="7"/>
  <c r="AQO6" i="7"/>
  <c r="AQQ6" i="7"/>
  <c r="AQS6" i="7"/>
  <c r="AQU6" i="7"/>
  <c r="AQW6" i="7"/>
  <c r="AQY6" i="7"/>
  <c r="ARA6" i="7"/>
  <c r="ARC6" i="7"/>
  <c r="ARE6" i="7"/>
  <c r="ARG6" i="7"/>
  <c r="ARI6" i="7"/>
  <c r="ARK6" i="7"/>
  <c r="ARM6" i="7"/>
  <c r="ARO6" i="7"/>
  <c r="ARQ6" i="7"/>
  <c r="ARS6" i="7"/>
  <c r="ARU6" i="7"/>
  <c r="ARW6" i="7"/>
  <c r="ARY6" i="7"/>
  <c r="ASA6" i="7"/>
  <c r="ASC6" i="7"/>
  <c r="ASE6" i="7"/>
  <c r="ASG6" i="7"/>
  <c r="ASI6" i="7"/>
  <c r="ASK6" i="7"/>
  <c r="ASM6" i="7"/>
  <c r="ASO6" i="7"/>
  <c r="ASQ6" i="7"/>
  <c r="ASS6" i="7"/>
  <c r="ASU6" i="7"/>
  <c r="ASW6" i="7"/>
  <c r="ASY6" i="7"/>
  <c r="ATA6" i="7"/>
  <c r="ATC6" i="7"/>
  <c r="ATE6" i="7"/>
  <c r="ATG6" i="7"/>
  <c r="ATI6" i="7"/>
  <c r="ATK6" i="7"/>
  <c r="ATM6" i="7"/>
  <c r="ATO6" i="7"/>
  <c r="ATQ6" i="7"/>
  <c r="ATS6" i="7"/>
  <c r="ATU6" i="7"/>
  <c r="ATW6" i="7"/>
  <c r="ATY6" i="7"/>
  <c r="AUA6" i="7"/>
  <c r="AUC6" i="7"/>
  <c r="AUE6" i="7"/>
  <c r="AUG6" i="7"/>
  <c r="AUI6" i="7"/>
  <c r="AUK6" i="7"/>
  <c r="AUM6" i="7"/>
  <c r="AUO6" i="7"/>
  <c r="AUQ6" i="7"/>
  <c r="AUS6" i="7"/>
  <c r="AUU6" i="7"/>
  <c r="AUW6" i="7"/>
  <c r="AUY6" i="7"/>
  <c r="AVA6" i="7"/>
  <c r="AVC6" i="7"/>
  <c r="AVE6" i="7"/>
  <c r="AVG6" i="7"/>
  <c r="AVI6" i="7"/>
  <c r="AVK6" i="7"/>
  <c r="AVM6" i="7"/>
  <c r="AVO6" i="7"/>
  <c r="AVQ6" i="7"/>
  <c r="AVS6" i="7"/>
  <c r="AVU6" i="7"/>
  <c r="AVW6" i="7"/>
  <c r="AVY6" i="7"/>
  <c r="AWA6" i="7"/>
  <c r="AWC6" i="7"/>
  <c r="AWE6" i="7"/>
  <c r="AWG6" i="7"/>
  <c r="AWI6" i="7"/>
  <c r="AWK6" i="7"/>
  <c r="AWM6" i="7"/>
  <c r="AWO6" i="7"/>
  <c r="AWQ6" i="7"/>
  <c r="AWS6" i="7"/>
  <c r="AWU6" i="7"/>
  <c r="AWW6" i="7"/>
  <c r="AWY6" i="7"/>
  <c r="AXA6" i="7"/>
  <c r="AXC6" i="7"/>
  <c r="AXE6" i="7"/>
  <c r="AXG6" i="7"/>
  <c r="AXI6" i="7"/>
  <c r="AXK6" i="7"/>
  <c r="AXM6" i="7"/>
  <c r="AXO6" i="7"/>
  <c r="AXQ6" i="7"/>
  <c r="AXS6" i="7"/>
  <c r="AXU6" i="7"/>
  <c r="AXW6" i="7"/>
  <c r="AXY6" i="7"/>
  <c r="AYA6" i="7"/>
  <c r="AYC6" i="7"/>
  <c r="AYE6" i="7"/>
  <c r="AYG6" i="7"/>
  <c r="AYI6" i="7"/>
  <c r="AYK6" i="7"/>
  <c r="AYM6" i="7"/>
  <c r="AYO6" i="7"/>
  <c r="AYQ6" i="7"/>
  <c r="AYS6" i="7"/>
  <c r="AYU6" i="7"/>
  <c r="AYW6" i="7"/>
  <c r="AYY6" i="7"/>
  <c r="AZA6" i="7"/>
  <c r="AZC6" i="7"/>
  <c r="AZE6" i="7"/>
  <c r="AZG6" i="7"/>
  <c r="AZI6" i="7"/>
  <c r="AZK6" i="7"/>
  <c r="AZM6" i="7"/>
  <c r="AZO6" i="7"/>
  <c r="AZQ6" i="7"/>
  <c r="AZS6" i="7"/>
  <c r="AZU6" i="7"/>
  <c r="AZW6" i="7"/>
  <c r="AZY6" i="7"/>
  <c r="BAA6" i="7"/>
  <c r="BAC6" i="7"/>
  <c r="BAE6" i="7"/>
  <c r="BAG6" i="7"/>
  <c r="BAI6" i="7"/>
  <c r="BAK6" i="7"/>
  <c r="BAM6" i="7"/>
  <c r="BAO6" i="7"/>
  <c r="BAQ6" i="7"/>
  <c r="BAS6" i="7"/>
  <c r="BAU6" i="7"/>
  <c r="BAW6" i="7"/>
  <c r="BAY6" i="7"/>
  <c r="BBA6" i="7"/>
  <c r="BBC6" i="7"/>
  <c r="BBE6" i="7"/>
  <c r="BBG6" i="7"/>
  <c r="BBI6" i="7"/>
  <c r="BBK6" i="7"/>
  <c r="BBM6" i="7"/>
  <c r="BBO6" i="7"/>
  <c r="BBQ6" i="7"/>
  <c r="BBS6" i="7"/>
  <c r="BBU6" i="7"/>
  <c r="BBW6" i="7"/>
  <c r="BBY6" i="7"/>
  <c r="BCA6" i="7"/>
  <c r="BCC6" i="7"/>
  <c r="BCE6" i="7"/>
  <c r="BCG6" i="7"/>
  <c r="BCI6" i="7"/>
  <c r="BCK6" i="7"/>
  <c r="BCM6" i="7"/>
  <c r="BCO6" i="7"/>
  <c r="BCQ6" i="7"/>
  <c r="BCS6" i="7"/>
  <c r="BCU6" i="7"/>
  <c r="BCW6" i="7"/>
  <c r="BCY6" i="7"/>
  <c r="BDA6" i="7"/>
  <c r="BDC6" i="7"/>
  <c r="BDE6" i="7"/>
  <c r="BDG6" i="7"/>
  <c r="BDI6" i="7"/>
  <c r="BDK6" i="7"/>
  <c r="BDM6" i="7"/>
  <c r="BDO6" i="7"/>
  <c r="BDQ6" i="7"/>
  <c r="BDS6" i="7"/>
  <c r="BDU6" i="7"/>
  <c r="BDW6" i="7"/>
  <c r="BDY6" i="7"/>
  <c r="BEA6" i="7"/>
  <c r="BEC6" i="7"/>
  <c r="BEE6" i="7"/>
  <c r="BEG6" i="7"/>
  <c r="BEI6" i="7"/>
  <c r="BEK6" i="7"/>
  <c r="BEM6" i="7"/>
  <c r="BEO6" i="7"/>
  <c r="BEQ6" i="7"/>
  <c r="BES6" i="7"/>
  <c r="BEU6" i="7"/>
  <c r="BEW6" i="7"/>
  <c r="BEY6" i="7"/>
  <c r="BFA6" i="7"/>
  <c r="BFC6" i="7"/>
  <c r="BFE6" i="7"/>
  <c r="BFG6" i="7"/>
  <c r="BFI6" i="7"/>
  <c r="BFK6" i="7"/>
  <c r="BFM6" i="7"/>
  <c r="BFO6" i="7"/>
  <c r="BFQ6" i="7"/>
  <c r="BFS6" i="7"/>
  <c r="BFU6" i="7"/>
  <c r="BFW6" i="7"/>
  <c r="BFY6" i="7"/>
  <c r="BGA6" i="7"/>
  <c r="BGC6" i="7"/>
  <c r="BGE6" i="7"/>
  <c r="BGG6" i="7"/>
  <c r="BGI6" i="7"/>
  <c r="BGK6" i="7"/>
  <c r="BGM6" i="7"/>
  <c r="BGO6" i="7"/>
  <c r="BGQ6" i="7"/>
  <c r="BGS6" i="7"/>
  <c r="BGU6" i="7"/>
  <c r="BGW6" i="7"/>
  <c r="BGY6" i="7"/>
  <c r="BHA6" i="7"/>
  <c r="BHC6" i="7"/>
  <c r="BHE6" i="7"/>
  <c r="BHG6" i="7"/>
  <c r="BHI6" i="7"/>
  <c r="BHK6" i="7"/>
  <c r="BHM6" i="7"/>
  <c r="BHO6" i="7"/>
  <c r="BHQ6" i="7"/>
  <c r="BHS6" i="7"/>
  <c r="BHU6" i="7"/>
  <c r="BHW6" i="7"/>
  <c r="BHY6" i="7"/>
  <c r="BIA6" i="7"/>
  <c r="BIC6" i="7"/>
  <c r="BIE6" i="7"/>
  <c r="BIG6" i="7"/>
  <c r="BII6" i="7"/>
  <c r="BIK6" i="7"/>
  <c r="BIM6" i="7"/>
  <c r="BIO6" i="7"/>
  <c r="BIQ6" i="7"/>
  <c r="BIS6" i="7"/>
  <c r="BIU6" i="7"/>
  <c r="BIW6" i="7"/>
  <c r="BIY6" i="7"/>
  <c r="BJA6" i="7"/>
  <c r="BJC6" i="7"/>
  <c r="BJE6" i="7"/>
  <c r="BJG6" i="7"/>
  <c r="BJI6" i="7"/>
  <c r="BJK6" i="7"/>
  <c r="BJM6" i="7"/>
  <c r="BJO6" i="7"/>
  <c r="BJQ6" i="7"/>
  <c r="BJS6" i="7"/>
  <c r="BJU6" i="7"/>
  <c r="BJW6" i="7"/>
  <c r="BJY6" i="7"/>
  <c r="BKA6" i="7"/>
  <c r="BKC6" i="7"/>
  <c r="BKE6" i="7"/>
  <c r="BKG6" i="7"/>
  <c r="BKI6" i="7"/>
  <c r="BKK6" i="7"/>
  <c r="BKM6" i="7"/>
  <c r="BKO6" i="7"/>
  <c r="BKQ6" i="7"/>
  <c r="BKS6" i="7"/>
  <c r="BKU6" i="7"/>
  <c r="BKW6" i="7"/>
  <c r="BKY6" i="7"/>
  <c r="BLA6" i="7"/>
  <c r="BLC6" i="7"/>
  <c r="BLE6" i="7"/>
  <c r="BLG6" i="7"/>
  <c r="BLI6" i="7"/>
  <c r="BLK6" i="7"/>
  <c r="BLM6" i="7"/>
  <c r="BLO6" i="7"/>
  <c r="BLQ6" i="7"/>
  <c r="BLS6" i="7"/>
  <c r="BLU6" i="7"/>
  <c r="BLW6" i="7"/>
  <c r="BLY6" i="7"/>
  <c r="BMA6" i="7"/>
  <c r="BMC6" i="7"/>
  <c r="BME6" i="7"/>
  <c r="BMG6" i="7"/>
  <c r="BMI6" i="7"/>
  <c r="BMK6" i="7"/>
  <c r="BMM6" i="7"/>
  <c r="BMO6" i="7"/>
  <c r="BMQ6" i="7"/>
  <c r="BMS6" i="7"/>
  <c r="BMU6" i="7"/>
  <c r="BMW6" i="7"/>
  <c r="BMY6" i="7"/>
  <c r="BNA6" i="7"/>
  <c r="BNC6" i="7"/>
  <c r="BNE6" i="7"/>
  <c r="BNG6" i="7"/>
  <c r="BNI6" i="7"/>
  <c r="BNK6" i="7"/>
  <c r="BNM6" i="7"/>
  <c r="BNO6" i="7"/>
  <c r="BNQ6" i="7"/>
  <c r="BNS6" i="7"/>
  <c r="BNU6" i="7"/>
  <c r="BNW6" i="7"/>
  <c r="BNY6" i="7"/>
  <c r="BOA6" i="7"/>
  <c r="BOC6" i="7"/>
  <c r="BOE6" i="7"/>
  <c r="BOG6" i="7"/>
  <c r="BOI6" i="7"/>
  <c r="BOK6" i="7"/>
  <c r="BOM6" i="7"/>
  <c r="BOO6" i="7"/>
  <c r="BOQ6" i="7"/>
  <c r="BOS6" i="7"/>
  <c r="BOU6" i="7"/>
  <c r="BOW6" i="7"/>
  <c r="BOY6" i="7"/>
  <c r="BPA6" i="7"/>
  <c r="BPC6" i="7"/>
  <c r="BPE6" i="7"/>
  <c r="BPG6" i="7"/>
  <c r="BPI6" i="7"/>
  <c r="BPK6" i="7"/>
  <c r="BPM6" i="7"/>
  <c r="BPO6" i="7"/>
  <c r="BPQ6" i="7"/>
  <c r="BPS6" i="7"/>
  <c r="BPU6" i="7"/>
  <c r="BPW6" i="7"/>
  <c r="BPY6" i="7"/>
  <c r="BQA6" i="7"/>
  <c r="BQC6" i="7"/>
  <c r="BQE6" i="7"/>
  <c r="BQG6" i="7"/>
  <c r="BQI6" i="7"/>
  <c r="BQK6" i="7"/>
  <c r="BQM6" i="7"/>
  <c r="BQO6" i="7"/>
  <c r="BQQ6" i="7"/>
  <c r="BQS6" i="7"/>
  <c r="BQU6" i="7"/>
  <c r="BQW6" i="7"/>
  <c r="BQY6" i="7"/>
  <c r="BRA6" i="7"/>
  <c r="BRC6" i="7"/>
  <c r="BRE6" i="7"/>
  <c r="BRG6" i="7"/>
  <c r="BRI6" i="7"/>
  <c r="BRK6" i="7"/>
  <c r="BRM6" i="7"/>
  <c r="BRO6" i="7"/>
  <c r="BRQ6" i="7"/>
  <c r="BRS6" i="7"/>
  <c r="BRU6" i="7"/>
  <c r="BRW6" i="7"/>
  <c r="BRY6" i="7"/>
  <c r="BSA6" i="7"/>
  <c r="BSC6" i="7"/>
  <c r="BSE6" i="7"/>
  <c r="BSG6" i="7"/>
  <c r="BSI6" i="7"/>
  <c r="BSK6" i="7"/>
  <c r="BSM6" i="7"/>
  <c r="BSO6" i="7"/>
  <c r="BSQ6" i="7"/>
  <c r="BSS6" i="7"/>
  <c r="BSU6" i="7"/>
  <c r="BSW6" i="7"/>
  <c r="BSY6" i="7"/>
  <c r="BTA6" i="7"/>
  <c r="BTC6" i="7"/>
  <c r="BTE6" i="7"/>
  <c r="BTG6" i="7"/>
  <c r="BTI6" i="7"/>
  <c r="BTK6" i="7"/>
  <c r="BTM6" i="7"/>
  <c r="BTO6" i="7"/>
  <c r="BTQ6" i="7"/>
  <c r="BTS6" i="7"/>
  <c r="BTU6" i="7"/>
  <c r="BTW6" i="7"/>
  <c r="BTY6" i="7"/>
  <c r="BUA6" i="7"/>
  <c r="BUC6" i="7"/>
  <c r="BUE6" i="7"/>
  <c r="BUG6" i="7"/>
  <c r="BUI6" i="7"/>
  <c r="BUK6" i="7"/>
  <c r="BUM6" i="7"/>
  <c r="BUO6" i="7"/>
  <c r="BUQ6" i="7"/>
  <c r="BUS6" i="7"/>
  <c r="BUU6" i="7"/>
  <c r="BUW6" i="7"/>
  <c r="BUY6" i="7"/>
  <c r="BVA6" i="7"/>
  <c r="BVC6" i="7"/>
  <c r="BVE6" i="7"/>
  <c r="BVG6" i="7"/>
  <c r="BVI6" i="7"/>
  <c r="BVK6" i="7"/>
  <c r="BVM6" i="7"/>
  <c r="BVO6" i="7"/>
  <c r="BVQ6" i="7"/>
  <c r="BVS6" i="7"/>
  <c r="BVU6" i="7"/>
  <c r="BVW6" i="7"/>
  <c r="BVY6" i="7"/>
  <c r="BWA6" i="7"/>
  <c r="BWC6" i="7"/>
  <c r="BWE6" i="7"/>
  <c r="BWG6" i="7"/>
  <c r="BWI6" i="7"/>
  <c r="BWK6" i="7"/>
  <c r="BWM6" i="7"/>
  <c r="BWO6" i="7"/>
  <c r="BWQ6" i="7"/>
  <c r="BWS6" i="7"/>
  <c r="BWU6" i="7"/>
  <c r="BWW6" i="7"/>
  <c r="BWY6" i="7"/>
  <c r="BXA6" i="7"/>
  <c r="BXC6" i="7"/>
  <c r="BXE6" i="7"/>
  <c r="BXG6" i="7"/>
  <c r="BXI6" i="7"/>
  <c r="BXK6" i="7"/>
  <c r="BXM6" i="7"/>
  <c r="BXO6" i="7"/>
  <c r="BXQ6" i="7"/>
  <c r="BXS6" i="7"/>
  <c r="BXU6" i="7"/>
  <c r="BXW6" i="7"/>
  <c r="BXY6" i="7"/>
  <c r="BYA6" i="7"/>
  <c r="BYC6" i="7"/>
  <c r="BYE6" i="7"/>
  <c r="BYG6" i="7"/>
  <c r="BYI6" i="7"/>
  <c r="BYK6" i="7"/>
  <c r="BYM6" i="7"/>
  <c r="BYO6" i="7"/>
  <c r="BYQ6" i="7"/>
  <c r="BYS6" i="7"/>
  <c r="BYU6" i="7"/>
  <c r="BYW6" i="7"/>
  <c r="BYY6" i="7"/>
  <c r="BZA6" i="7"/>
  <c r="BZC6" i="7"/>
  <c r="BZE6" i="7"/>
  <c r="BZG6" i="7"/>
  <c r="BZI6" i="7"/>
  <c r="BZK6" i="7"/>
  <c r="BZM6" i="7"/>
  <c r="BZO6" i="7"/>
  <c r="BZQ6" i="7"/>
  <c r="BZS6" i="7"/>
  <c r="BZU6" i="7"/>
  <c r="BZW6" i="7"/>
  <c r="BZY6" i="7"/>
  <c r="CAA6" i="7"/>
  <c r="CAC6" i="7"/>
  <c r="CAE6" i="7"/>
  <c r="CAG6" i="7"/>
  <c r="CAI6" i="7"/>
  <c r="CAK6" i="7"/>
  <c r="CAM6" i="7"/>
  <c r="CAO6" i="7"/>
  <c r="CAQ6" i="7"/>
  <c r="CAS6" i="7"/>
  <c r="CAU6" i="7"/>
  <c r="CAW6" i="7"/>
  <c r="CAY6" i="7"/>
  <c r="CBA6" i="7"/>
  <c r="CBC6" i="7"/>
  <c r="CBE6" i="7"/>
  <c r="CBG6" i="7"/>
  <c r="CBI6" i="7"/>
  <c r="CBK6" i="7"/>
  <c r="CBM6" i="7"/>
  <c r="CBO6" i="7"/>
  <c r="CBQ6" i="7"/>
  <c r="CBS6" i="7"/>
  <c r="CBU6" i="7"/>
  <c r="CBW6" i="7"/>
  <c r="CBY6" i="7"/>
  <c r="CCA6" i="7"/>
  <c r="CCC6" i="7"/>
  <c r="CCE6" i="7"/>
  <c r="CCG6" i="7"/>
  <c r="CCI6" i="7"/>
  <c r="CCK6" i="7"/>
  <c r="CCM6" i="7"/>
  <c r="CCO6" i="7"/>
  <c r="CCQ6" i="7"/>
  <c r="CCS6" i="7"/>
  <c r="CCU6" i="7"/>
  <c r="CCW6" i="7"/>
  <c r="CCY6" i="7"/>
  <c r="CDA6" i="7"/>
  <c r="CDC6" i="7"/>
  <c r="CDE6" i="7"/>
  <c r="CDG6" i="7"/>
  <c r="CDI6" i="7"/>
  <c r="CDK6" i="7"/>
  <c r="CDM6" i="7"/>
  <c r="CDO6" i="7"/>
  <c r="CDQ6" i="7"/>
  <c r="CDS6" i="7"/>
  <c r="CDU6" i="7"/>
  <c r="CDW6" i="7"/>
  <c r="CDY6" i="7"/>
  <c r="CEA6" i="7"/>
  <c r="CEC6" i="7"/>
  <c r="CEE6" i="7"/>
  <c r="CEG6" i="7"/>
  <c r="CEI6" i="7"/>
  <c r="CEK6" i="7"/>
  <c r="CEM6" i="7"/>
  <c r="CEO6" i="7"/>
  <c r="CEQ6" i="7"/>
  <c r="CES6" i="7"/>
  <c r="CEU6" i="7"/>
  <c r="CEW6" i="7"/>
  <c r="CEY6" i="7"/>
  <c r="CFA6" i="7"/>
  <c r="CFC6" i="7"/>
  <c r="CFE6" i="7"/>
  <c r="CFG6" i="7"/>
  <c r="CFI6" i="7"/>
  <c r="CFK6" i="7"/>
  <c r="CFM6" i="7"/>
  <c r="CFO6" i="7"/>
  <c r="CFQ6" i="7"/>
  <c r="CFS6" i="7"/>
  <c r="CFU6" i="7"/>
  <c r="CFW6" i="7"/>
  <c r="CFY6" i="7"/>
  <c r="CGA6" i="7"/>
  <c r="CGC6" i="7"/>
  <c r="CGE6" i="7"/>
  <c r="CGG6" i="7"/>
  <c r="CGI6" i="7"/>
  <c r="CGK6" i="7"/>
  <c r="CGM6" i="7"/>
  <c r="CGO6" i="7"/>
  <c r="CGQ6" i="7"/>
  <c r="CGS6" i="7"/>
  <c r="CGU6" i="7"/>
  <c r="CGW6" i="7"/>
  <c r="CGY6" i="7"/>
  <c r="CHA6" i="7"/>
  <c r="CHC6" i="7"/>
  <c r="CHE6" i="7"/>
  <c r="CHG6" i="7"/>
  <c r="CHI6" i="7"/>
  <c r="CHK6" i="7"/>
  <c r="CHM6" i="7"/>
  <c r="CHO6" i="7"/>
  <c r="CHQ6" i="7"/>
  <c r="CHS6" i="7"/>
  <c r="CHU6" i="7"/>
  <c r="CHW6" i="7"/>
  <c r="CHY6" i="7"/>
  <c r="CIA6" i="7"/>
  <c r="CIC6" i="7"/>
  <c r="CIE6" i="7"/>
  <c r="CIG6" i="7"/>
  <c r="CII6" i="7"/>
  <c r="CIK6" i="7"/>
  <c r="CIM6" i="7"/>
  <c r="CIO6" i="7"/>
  <c r="CIQ6" i="7"/>
  <c r="CIS6" i="7"/>
  <c r="CIU6" i="7"/>
  <c r="CIW6" i="7"/>
  <c r="CIY6" i="7"/>
  <c r="CJA6" i="7"/>
  <c r="CJC6" i="7"/>
  <c r="CJE6" i="7"/>
  <c r="CJG6" i="7"/>
  <c r="CJI6" i="7"/>
  <c r="CJK6" i="7"/>
  <c r="CJM6" i="7"/>
  <c r="CJO6" i="7"/>
  <c r="CJQ6" i="7"/>
  <c r="CJS6" i="7"/>
  <c r="CJU6" i="7"/>
  <c r="CJW6" i="7"/>
  <c r="CJY6" i="7"/>
  <c r="CKA6" i="7"/>
  <c r="CKC6" i="7"/>
  <c r="CKE6" i="7"/>
  <c r="CKG6" i="7"/>
  <c r="CKI6" i="7"/>
  <c r="CKK6" i="7"/>
  <c r="CKM6" i="7"/>
  <c r="CKO6" i="7"/>
  <c r="CKQ6" i="7"/>
  <c r="CKS6" i="7"/>
  <c r="CKU6" i="7"/>
  <c r="CKW6" i="7"/>
  <c r="CKY6" i="7"/>
  <c r="CLA6" i="7"/>
  <c r="CLC6" i="7"/>
  <c r="CLE6" i="7"/>
  <c r="CLG6" i="7"/>
  <c r="CLI6" i="7"/>
  <c r="CLK6" i="7"/>
  <c r="CLM6" i="7"/>
  <c r="CLO6" i="7"/>
  <c r="CLQ6" i="7"/>
  <c r="CLS6" i="7"/>
  <c r="CLU6" i="7"/>
  <c r="CLW6" i="7"/>
  <c r="CLY6" i="7"/>
  <c r="CMA6" i="7"/>
  <c r="CMC6" i="7"/>
  <c r="CME6" i="7"/>
  <c r="CMG6" i="7"/>
  <c r="CMI6" i="7"/>
  <c r="CMK6" i="7"/>
  <c r="CMM6" i="7"/>
  <c r="CMO6" i="7"/>
  <c r="CMQ6" i="7"/>
  <c r="CMS6" i="7"/>
  <c r="CMU6" i="7"/>
  <c r="CMW6" i="7"/>
  <c r="CMY6" i="7"/>
  <c r="CNA6" i="7"/>
  <c r="CNC6" i="7"/>
  <c r="CNE6" i="7"/>
  <c r="CNG6" i="7"/>
  <c r="CNI6" i="7"/>
  <c r="CNK6" i="7"/>
  <c r="CNM6" i="7"/>
  <c r="CNO6" i="7"/>
  <c r="CNQ6" i="7"/>
  <c r="CNS6" i="7"/>
  <c r="CNU6" i="7"/>
  <c r="CNW6" i="7"/>
  <c r="CNY6" i="7"/>
  <c r="COA6" i="7"/>
  <c r="COC6" i="7"/>
  <c r="COE6" i="7"/>
  <c r="COG6" i="7"/>
  <c r="COI6" i="7"/>
  <c r="COK6" i="7"/>
  <c r="COM6" i="7"/>
  <c r="COO6" i="7"/>
  <c r="COQ6" i="7"/>
  <c r="COS6" i="7"/>
  <c r="COU6" i="7"/>
  <c r="COW6" i="7"/>
  <c r="COY6" i="7"/>
  <c r="CPA6" i="7"/>
  <c r="CPC6" i="7"/>
  <c r="CPE6" i="7"/>
  <c r="CPG6" i="7"/>
  <c r="CPI6" i="7"/>
  <c r="CPK6" i="7"/>
  <c r="CPM6" i="7"/>
  <c r="CPO6" i="7"/>
  <c r="CPQ6" i="7"/>
  <c r="CPS6" i="7"/>
  <c r="CPU6" i="7"/>
  <c r="CPW6" i="7"/>
  <c r="CPY6" i="7"/>
  <c r="CQA6" i="7"/>
  <c r="CQC6" i="7"/>
  <c r="CQE6" i="7"/>
  <c r="CQG6" i="7"/>
  <c r="CQI6" i="7"/>
  <c r="CQK6" i="7"/>
  <c r="CQM6" i="7"/>
  <c r="CQO6" i="7"/>
  <c r="CQQ6" i="7"/>
  <c r="CQS6" i="7"/>
  <c r="CQU6" i="7"/>
  <c r="CQW6" i="7"/>
  <c r="CQY6" i="7"/>
  <c r="CRA6" i="7"/>
  <c r="CRC6" i="7"/>
  <c r="CRE6" i="7"/>
  <c r="CRG6" i="7"/>
  <c r="CRI6" i="7"/>
  <c r="CRK6" i="7"/>
  <c r="CRM6" i="7"/>
  <c r="CRO6" i="7"/>
  <c r="CRQ6" i="7"/>
  <c r="CRS6" i="7"/>
  <c r="CRU6" i="7"/>
  <c r="CRW6" i="7"/>
  <c r="CRY6" i="7"/>
  <c r="CSA6" i="7"/>
  <c r="CSC6" i="7"/>
  <c r="CSE6" i="7"/>
  <c r="CSG6" i="7"/>
  <c r="CSI6" i="7"/>
  <c r="CSK6" i="7"/>
  <c r="CSM6" i="7"/>
  <c r="CSO6" i="7"/>
  <c r="CSQ6" i="7"/>
  <c r="CSS6" i="7"/>
  <c r="CSU6" i="7"/>
  <c r="CSW6" i="7"/>
  <c r="CSY6" i="7"/>
  <c r="CTA6" i="7"/>
  <c r="CTC6" i="7"/>
  <c r="CTE6" i="7"/>
  <c r="CTG6" i="7"/>
  <c r="CTI6" i="7"/>
  <c r="CTK6" i="7"/>
  <c r="CTM6" i="7"/>
  <c r="CTO6" i="7"/>
  <c r="CTQ6" i="7"/>
  <c r="CTS6" i="7"/>
  <c r="CTU6" i="7"/>
  <c r="CTW6" i="7"/>
  <c r="CTY6" i="7"/>
  <c r="CUA6" i="7"/>
  <c r="CUC6" i="7"/>
  <c r="CUE6" i="7"/>
  <c r="CUG6" i="7"/>
  <c r="CUI6" i="7"/>
  <c r="CUK6" i="7"/>
  <c r="CUM6" i="7"/>
  <c r="CUO6" i="7"/>
  <c r="CUQ6" i="7"/>
  <c r="CUS6" i="7"/>
  <c r="CUU6" i="7"/>
  <c r="CUW6" i="7"/>
  <c r="CUY6" i="7"/>
  <c r="CVA6" i="7"/>
  <c r="CVC6" i="7"/>
  <c r="CVE6" i="7"/>
  <c r="CVG6" i="7"/>
  <c r="CVI6" i="7"/>
  <c r="CVK6" i="7"/>
  <c r="CVM6" i="7"/>
  <c r="CVO6" i="7"/>
  <c r="CVQ6" i="7"/>
  <c r="CVS6" i="7"/>
  <c r="CVU6" i="7"/>
  <c r="CVW6" i="7"/>
  <c r="CVY6" i="7"/>
  <c r="CWA6" i="7"/>
  <c r="CWC6" i="7"/>
  <c r="CWE6" i="7"/>
  <c r="CWG6" i="7"/>
  <c r="CWI6" i="7"/>
  <c r="CWK6" i="7"/>
  <c r="CWM6" i="7"/>
  <c r="CWO6" i="7"/>
  <c r="CWQ6" i="7"/>
  <c r="CWS6" i="7"/>
  <c r="CWU6" i="7"/>
  <c r="CWW6" i="7"/>
  <c r="CWY6" i="7"/>
  <c r="CXA6" i="7"/>
  <c r="CXC6" i="7"/>
  <c r="CXE6" i="7"/>
  <c r="CXG6" i="7"/>
  <c r="CXI6" i="7"/>
  <c r="CXK6" i="7"/>
  <c r="CXM6" i="7"/>
  <c r="CXO6" i="7"/>
  <c r="CXQ6" i="7"/>
  <c r="CXS6" i="7"/>
  <c r="CXU6" i="7"/>
  <c r="CXW6" i="7"/>
  <c r="CXY6" i="7"/>
  <c r="CYA6" i="7"/>
  <c r="CYC6" i="7"/>
  <c r="CYE6" i="7"/>
  <c r="CYG6" i="7"/>
  <c r="CYI6" i="7"/>
  <c r="CYK6" i="7"/>
  <c r="CYM6" i="7"/>
  <c r="CYO6" i="7"/>
  <c r="CYQ6" i="7"/>
  <c r="CYS6" i="7"/>
  <c r="CYU6" i="7"/>
  <c r="CYW6" i="7"/>
  <c r="CYY6" i="7"/>
  <c r="CZA6" i="7"/>
  <c r="CZC6" i="7"/>
  <c r="CZE6" i="7"/>
  <c r="CZG6" i="7"/>
  <c r="CZI6" i="7"/>
  <c r="CZK6" i="7"/>
  <c r="CZM6" i="7"/>
  <c r="CZO6" i="7"/>
  <c r="CZQ6" i="7"/>
  <c r="CZS6" i="7"/>
  <c r="CZU6" i="7"/>
  <c r="CZW6" i="7"/>
  <c r="CZY6" i="7"/>
  <c r="DAA6" i="7"/>
  <c r="DAC6" i="7"/>
  <c r="DAE6" i="7"/>
  <c r="DAG6" i="7"/>
  <c r="DAI6" i="7"/>
  <c r="DAK6" i="7"/>
  <c r="DAM6" i="7"/>
  <c r="DAO6" i="7"/>
  <c r="DAQ6" i="7"/>
  <c r="DAS6" i="7"/>
  <c r="DAU6" i="7"/>
  <c r="DAW6" i="7"/>
  <c r="DAY6" i="7"/>
  <c r="DBA6" i="7"/>
  <c r="DBC6" i="7"/>
  <c r="DBE6" i="7"/>
  <c r="DBG6" i="7"/>
  <c r="DBI6" i="7"/>
  <c r="DBK6" i="7"/>
  <c r="DBM6" i="7"/>
  <c r="DBO6" i="7"/>
  <c r="DBQ6" i="7"/>
  <c r="DBS6" i="7"/>
  <c r="DBU6" i="7"/>
  <c r="DBW6" i="7"/>
  <c r="DBY6" i="7"/>
  <c r="DCA6" i="7"/>
  <c r="DCC6" i="7"/>
  <c r="DCE6" i="7"/>
  <c r="DCG6" i="7"/>
  <c r="DCI6" i="7"/>
  <c r="DCK6" i="7"/>
  <c r="DCM6" i="7"/>
  <c r="DCO6" i="7"/>
  <c r="DCQ6" i="7"/>
  <c r="DCS6" i="7"/>
  <c r="DCU6" i="7"/>
  <c r="DCW6" i="7"/>
  <c r="DCY6" i="7"/>
  <c r="DDA6" i="7"/>
  <c r="DDC6" i="7"/>
  <c r="DDE6" i="7"/>
  <c r="DDG6" i="7"/>
  <c r="DDI6" i="7"/>
  <c r="DDK6" i="7"/>
  <c r="DDM6" i="7"/>
  <c r="DDO6" i="7"/>
  <c r="DDQ6" i="7"/>
  <c r="DDS6" i="7"/>
  <c r="DDU6" i="7"/>
  <c r="DDW6" i="7"/>
  <c r="DDY6" i="7"/>
  <c r="DEA6" i="7"/>
  <c r="DEC6" i="7"/>
  <c r="DEE6" i="7"/>
  <c r="DEG6" i="7"/>
  <c r="DEI6" i="7"/>
  <c r="DEK6" i="7"/>
  <c r="DEM6" i="7"/>
  <c r="DEO6" i="7"/>
  <c r="DEQ6" i="7"/>
  <c r="DES6" i="7"/>
  <c r="DEU6" i="7"/>
  <c r="DEW6" i="7"/>
  <c r="DEY6" i="7"/>
  <c r="DFA6" i="7"/>
  <c r="DFC6" i="7"/>
  <c r="DFE6" i="7"/>
  <c r="DFG6" i="7"/>
  <c r="DFI6" i="7"/>
  <c r="DFK6" i="7"/>
  <c r="DFM6" i="7"/>
  <c r="DFO6" i="7"/>
  <c r="DFQ6" i="7"/>
  <c r="DFS6" i="7"/>
  <c r="DFU6" i="7"/>
  <c r="DFW6" i="7"/>
  <c r="DFY6" i="7"/>
  <c r="DGA6" i="7"/>
  <c r="DGC6" i="7"/>
  <c r="DGE6" i="7"/>
  <c r="DGG6" i="7"/>
  <c r="DGI6" i="7"/>
  <c r="DGK6" i="7"/>
  <c r="DGM6" i="7"/>
  <c r="DGO6" i="7"/>
  <c r="DGQ6" i="7"/>
  <c r="DGS6" i="7"/>
  <c r="DGU6" i="7"/>
  <c r="DGW6" i="7"/>
  <c r="DGY6" i="7"/>
  <c r="DHA6" i="7"/>
  <c r="DHC6" i="7"/>
  <c r="DHE6" i="7"/>
  <c r="DHG6" i="7"/>
  <c r="DHI6" i="7"/>
  <c r="DHK6" i="7"/>
  <c r="DHM6" i="7"/>
  <c r="DHO6" i="7"/>
  <c r="DHQ6" i="7"/>
  <c r="DHS6" i="7"/>
  <c r="DHU6" i="7"/>
  <c r="DHW6" i="7"/>
  <c r="DHY6" i="7"/>
  <c r="DIA6" i="7"/>
  <c r="DIC6" i="7"/>
  <c r="DIE6" i="7"/>
  <c r="DIG6" i="7"/>
  <c r="DII6" i="7"/>
  <c r="DIK6" i="7"/>
  <c r="DIM6" i="7"/>
  <c r="DIO6" i="7"/>
  <c r="DIQ6" i="7"/>
  <c r="DIS6" i="7"/>
  <c r="DIU6" i="7"/>
  <c r="DIW6" i="7"/>
  <c r="DIY6" i="7"/>
  <c r="DJA6" i="7"/>
  <c r="DJC6" i="7"/>
  <c r="DJE6" i="7"/>
  <c r="DJG6" i="7"/>
  <c r="DJI6" i="7"/>
  <c r="DJK6" i="7"/>
  <c r="DJM6" i="7"/>
  <c r="DJO6" i="7"/>
  <c r="DJQ6" i="7"/>
  <c r="DJS6" i="7"/>
  <c r="DJU6" i="7"/>
  <c r="DJW6" i="7"/>
  <c r="DJY6" i="7"/>
  <c r="DKA6" i="7"/>
  <c r="DKC6" i="7"/>
  <c r="DKE6" i="7"/>
  <c r="DKG6" i="7"/>
  <c r="DKI6" i="7"/>
  <c r="DKK6" i="7"/>
  <c r="DKM6" i="7"/>
  <c r="DKO6" i="7"/>
  <c r="DKQ6" i="7"/>
  <c r="DKS6" i="7"/>
  <c r="DKU6" i="7"/>
  <c r="DKW6" i="7"/>
  <c r="DKY6" i="7"/>
  <c r="DLA6" i="7"/>
  <c r="DLC6" i="7"/>
  <c r="DLE6" i="7"/>
  <c r="DLG6" i="7"/>
  <c r="DLI6" i="7"/>
  <c r="DLK6" i="7"/>
  <c r="DLM6" i="7"/>
  <c r="DLO6" i="7"/>
  <c r="DLQ6" i="7"/>
  <c r="DLS6" i="7"/>
  <c r="DLU6" i="7"/>
  <c r="DLW6" i="7"/>
  <c r="DLY6" i="7"/>
  <c r="DMA6" i="7"/>
  <c r="DMC6" i="7"/>
  <c r="DME6" i="7"/>
  <c r="DMG6" i="7"/>
  <c r="DMI6" i="7"/>
  <c r="DMK6" i="7"/>
  <c r="DMM6" i="7"/>
  <c r="DMO6" i="7"/>
  <c r="DMQ6" i="7"/>
  <c r="DMS6" i="7"/>
  <c r="DMU6" i="7"/>
  <c r="DMW6" i="7"/>
  <c r="DMY6" i="7"/>
  <c r="DNA6" i="7"/>
  <c r="DNC6" i="7"/>
  <c r="DNE6" i="7"/>
  <c r="DNG6" i="7"/>
  <c r="DNI6" i="7"/>
  <c r="DNK6" i="7"/>
  <c r="DNM6" i="7"/>
  <c r="DNO6" i="7"/>
  <c r="DNQ6" i="7"/>
  <c r="DNS6" i="7"/>
  <c r="DNU6" i="7"/>
  <c r="DNW6" i="7"/>
  <c r="DNY6" i="7"/>
  <c r="DOA6" i="7"/>
  <c r="DOC6" i="7"/>
  <c r="DOE6" i="7"/>
  <c r="DOG6" i="7"/>
  <c r="DOI6" i="7"/>
  <c r="DOK6" i="7"/>
  <c r="DOM6" i="7"/>
  <c r="DOO6" i="7"/>
  <c r="DOQ6" i="7"/>
  <c r="DOS6" i="7"/>
  <c r="DOU6" i="7"/>
  <c r="DOW6" i="7"/>
  <c r="DOY6" i="7"/>
  <c r="DPA6" i="7"/>
  <c r="DPC6" i="7"/>
  <c r="DPE6" i="7"/>
  <c r="DPG6" i="7"/>
  <c r="DPI6" i="7"/>
  <c r="DPK6" i="7"/>
  <c r="DPM6" i="7"/>
  <c r="DPO6" i="7"/>
  <c r="DPQ6" i="7"/>
  <c r="DPS6" i="7"/>
  <c r="DPU6" i="7"/>
  <c r="DPW6" i="7"/>
  <c r="DPY6" i="7"/>
  <c r="DQA6" i="7"/>
  <c r="DQC6" i="7"/>
  <c r="DQE6" i="7"/>
  <c r="DQG6" i="7"/>
  <c r="DQI6" i="7"/>
  <c r="DQK6" i="7"/>
  <c r="DQM6" i="7"/>
  <c r="DQO6" i="7"/>
  <c r="DQQ6" i="7"/>
  <c r="DQS6" i="7"/>
  <c r="DQU6" i="7"/>
  <c r="DQW6" i="7"/>
  <c r="DQY6" i="7"/>
  <c r="DRA6" i="7"/>
  <c r="DRC6" i="7"/>
  <c r="DRE6" i="7"/>
  <c r="DRG6" i="7"/>
  <c r="DRI6" i="7"/>
  <c r="DRK6" i="7"/>
  <c r="DRM6" i="7"/>
  <c r="DRO6" i="7"/>
  <c r="DRQ6" i="7"/>
  <c r="DRS6" i="7"/>
  <c r="DRU6" i="7"/>
  <c r="DRW6" i="7"/>
  <c r="DRY6" i="7"/>
  <c r="DSA6" i="7"/>
  <c r="DSC6" i="7"/>
  <c r="DSE6" i="7"/>
  <c r="DSG6" i="7"/>
  <c r="DSI6" i="7"/>
  <c r="DSK6" i="7"/>
  <c r="DSM6" i="7"/>
  <c r="DSO6" i="7"/>
  <c r="DSQ6" i="7"/>
  <c r="DSS6" i="7"/>
  <c r="DSU6" i="7"/>
  <c r="DSW6" i="7"/>
  <c r="DSY6" i="7"/>
  <c r="DTA6" i="7"/>
  <c r="DTC6" i="7"/>
  <c r="DTE6" i="7"/>
  <c r="DTG6" i="7"/>
  <c r="DTI6" i="7"/>
  <c r="DTK6" i="7"/>
  <c r="DTM6" i="7"/>
  <c r="DTO6" i="7"/>
  <c r="DTQ6" i="7"/>
  <c r="DTS6" i="7"/>
  <c r="DTU6" i="7"/>
  <c r="DTW6" i="7"/>
  <c r="DTY6" i="7"/>
  <c r="DUA6" i="7"/>
  <c r="DUC6" i="7"/>
  <c r="DUE6" i="7"/>
  <c r="DUG6" i="7"/>
  <c r="DUI6" i="7"/>
  <c r="DUK6" i="7"/>
  <c r="DUM6" i="7"/>
  <c r="DUO6" i="7"/>
  <c r="DUQ6" i="7"/>
  <c r="DUS6" i="7"/>
  <c r="DUU6" i="7"/>
  <c r="DUW6" i="7"/>
  <c r="DUY6" i="7"/>
  <c r="DVA6" i="7"/>
  <c r="DVC6" i="7"/>
  <c r="DVE6" i="7"/>
  <c r="DVG6" i="7"/>
  <c r="DVI6" i="7"/>
  <c r="DVK6" i="7"/>
  <c r="DVM6" i="7"/>
  <c r="DVO6" i="7"/>
  <c r="DVQ6" i="7"/>
  <c r="DVS6" i="7"/>
  <c r="DVU6" i="7"/>
  <c r="DVW6" i="7"/>
  <c r="DVY6" i="7"/>
  <c r="DWA6" i="7"/>
  <c r="DWC6" i="7"/>
  <c r="DWE6" i="7"/>
  <c r="DWG6" i="7"/>
  <c r="DWI6" i="7"/>
  <c r="DWK6" i="7"/>
  <c r="DWM6" i="7"/>
  <c r="DWO6" i="7"/>
  <c r="DWQ6" i="7"/>
  <c r="DWS6" i="7"/>
  <c r="DWU6" i="7"/>
  <c r="DWW6" i="7"/>
  <c r="DWY6" i="7"/>
  <c r="DXA6" i="7"/>
  <c r="DXC6" i="7"/>
  <c r="DXE6" i="7"/>
  <c r="DXG6" i="7"/>
  <c r="DXI6" i="7"/>
  <c r="DXK6" i="7"/>
  <c r="DXM6" i="7"/>
  <c r="DXO6" i="7"/>
  <c r="DXQ6" i="7"/>
  <c r="DXS6" i="7"/>
  <c r="DXU6" i="7"/>
  <c r="DXW6" i="7"/>
  <c r="DXY6" i="7"/>
  <c r="DYA6" i="7"/>
  <c r="DYC6" i="7"/>
  <c r="DYE6" i="7"/>
  <c r="DYG6" i="7"/>
  <c r="DYI6" i="7"/>
  <c r="DYK6" i="7"/>
  <c r="DYM6" i="7"/>
  <c r="DYO6" i="7"/>
  <c r="DYQ6" i="7"/>
  <c r="DYS6" i="7"/>
  <c r="DYU6" i="7"/>
  <c r="DYW6" i="7"/>
  <c r="DYY6" i="7"/>
  <c r="DZA6" i="7"/>
  <c r="DZC6" i="7"/>
  <c r="DZE6" i="7"/>
  <c r="DZG6" i="7"/>
  <c r="DZI6" i="7"/>
  <c r="DZK6" i="7"/>
  <c r="DZM6" i="7"/>
  <c r="DZO6" i="7"/>
  <c r="DZQ6" i="7"/>
  <c r="DZS6" i="7"/>
  <c r="DZU6" i="7"/>
  <c r="DZW6" i="7"/>
  <c r="DZY6" i="7"/>
  <c r="EAA6" i="7"/>
  <c r="EAC6" i="7"/>
  <c r="EAE6" i="7"/>
  <c r="EAG6" i="7"/>
  <c r="EAI6" i="7"/>
  <c r="EAK6" i="7"/>
  <c r="EAM6" i="7"/>
  <c r="EAO6" i="7"/>
  <c r="EAQ6" i="7"/>
  <c r="EAS6" i="7"/>
  <c r="EAU6" i="7"/>
  <c r="EAW6" i="7"/>
  <c r="EAY6" i="7"/>
  <c r="EBA6" i="7"/>
  <c r="EBC6" i="7"/>
  <c r="EBE6" i="7"/>
  <c r="EBG6" i="7"/>
  <c r="EBI6" i="7"/>
  <c r="EBK6" i="7"/>
  <c r="EBM6" i="7"/>
  <c r="EBO6" i="7"/>
  <c r="EBQ6" i="7"/>
  <c r="EBS6" i="7"/>
  <c r="EBU6" i="7"/>
  <c r="EBW6" i="7"/>
  <c r="EBY6" i="7"/>
  <c r="ECA6" i="7"/>
  <c r="ECC6" i="7"/>
  <c r="ECE6" i="7"/>
  <c r="ECG6" i="7"/>
  <c r="ECI6" i="7"/>
  <c r="ECK6" i="7"/>
  <c r="ECM6" i="7"/>
  <c r="ECO6" i="7"/>
  <c r="ECQ6" i="7"/>
  <c r="ECS6" i="7"/>
  <c r="ECU6" i="7"/>
  <c r="ECW6" i="7"/>
  <c r="ECY6" i="7"/>
  <c r="EDA6" i="7"/>
  <c r="EDC6" i="7"/>
  <c r="EDE6" i="7"/>
  <c r="EDG6" i="7"/>
  <c r="EDI6" i="7"/>
  <c r="EDK6" i="7"/>
  <c r="EDM6" i="7"/>
  <c r="EDO6" i="7"/>
  <c r="EDQ6" i="7"/>
  <c r="EDS6" i="7"/>
  <c r="EDU6" i="7"/>
  <c r="EDW6" i="7"/>
  <c r="EDY6" i="7"/>
  <c r="EEA6" i="7"/>
  <c r="EEC6" i="7"/>
  <c r="EEE6" i="7"/>
  <c r="EEG6" i="7"/>
  <c r="EEI6" i="7"/>
  <c r="EEK6" i="7"/>
  <c r="EEM6" i="7"/>
  <c r="EEO6" i="7"/>
  <c r="EEQ6" i="7"/>
  <c r="EES6" i="7"/>
  <c r="EEU6" i="7"/>
  <c r="EEW6" i="7"/>
  <c r="EEY6" i="7"/>
  <c r="EFA6" i="7"/>
  <c r="EFC6" i="7"/>
  <c r="EFE6" i="7"/>
  <c r="EFG6" i="7"/>
  <c r="EFI6" i="7"/>
  <c r="EFK6" i="7"/>
  <c r="EFM6" i="7"/>
  <c r="EFO6" i="7"/>
  <c r="EFQ6" i="7"/>
  <c r="EFS6" i="7"/>
  <c r="EFU6" i="7"/>
  <c r="EFW6" i="7"/>
  <c r="EFY6" i="7"/>
  <c r="EGA6" i="7"/>
  <c r="EGC6" i="7"/>
  <c r="EGE6" i="7"/>
  <c r="EGG6" i="7"/>
  <c r="EGI6" i="7"/>
  <c r="EGK6" i="7"/>
  <c r="EGM6" i="7"/>
  <c r="EGO6" i="7"/>
  <c r="EGQ6" i="7"/>
  <c r="EGS6" i="7"/>
  <c r="EGU6" i="7"/>
  <c r="EGW6" i="7"/>
  <c r="EGY6" i="7"/>
  <c r="EHA6" i="7"/>
  <c r="EHC6" i="7"/>
  <c r="EHE6" i="7"/>
  <c r="EHG6" i="7"/>
  <c r="EHI6" i="7"/>
  <c r="EHK6" i="7"/>
  <c r="EHM6" i="7"/>
  <c r="EHO6" i="7"/>
  <c r="EHQ6" i="7"/>
  <c r="EHS6" i="7"/>
  <c r="EHU6" i="7"/>
  <c r="EHW6" i="7"/>
  <c r="EHY6" i="7"/>
  <c r="EIA6" i="7"/>
  <c r="EIC6" i="7"/>
  <c r="EIE6" i="7"/>
  <c r="EIG6" i="7"/>
  <c r="EII6" i="7"/>
  <c r="EIK6" i="7"/>
  <c r="EIM6" i="7"/>
  <c r="EIO6" i="7"/>
  <c r="EIQ6" i="7"/>
  <c r="EIS6" i="7"/>
  <c r="EIU6" i="7"/>
  <c r="EIW6" i="7"/>
  <c r="EIY6" i="7"/>
  <c r="EJA6" i="7"/>
  <c r="EJC6" i="7"/>
  <c r="EJE6" i="7"/>
  <c r="EJG6" i="7"/>
  <c r="EJI6" i="7"/>
  <c r="EJK6" i="7"/>
  <c r="EJM6" i="7"/>
  <c r="EJO6" i="7"/>
  <c r="EJQ6" i="7"/>
  <c r="EJS6" i="7"/>
  <c r="EJU6" i="7"/>
  <c r="EJW6" i="7"/>
  <c r="EJY6" i="7"/>
  <c r="EKA6" i="7"/>
  <c r="EKC6" i="7"/>
  <c r="EKE6" i="7"/>
  <c r="EKG6" i="7"/>
  <c r="EKI6" i="7"/>
  <c r="EKK6" i="7"/>
  <c r="EKM6" i="7"/>
  <c r="EKO6" i="7"/>
  <c r="EKQ6" i="7"/>
  <c r="EKS6" i="7"/>
  <c r="EKU6" i="7"/>
  <c r="EKW6" i="7"/>
  <c r="EKY6" i="7"/>
  <c r="ELA6" i="7"/>
  <c r="ELC6" i="7"/>
  <c r="ELE6" i="7"/>
  <c r="ELG6" i="7"/>
  <c r="ELI6" i="7"/>
  <c r="ELK6" i="7"/>
  <c r="ELM6" i="7"/>
  <c r="ELO6" i="7"/>
  <c r="ELQ6" i="7"/>
  <c r="ELS6" i="7"/>
  <c r="ELU6" i="7"/>
  <c r="ELW6" i="7"/>
  <c r="ELY6" i="7"/>
  <c r="EMA6" i="7"/>
  <c r="EMC6" i="7"/>
  <c r="EME6" i="7"/>
  <c r="EMG6" i="7"/>
  <c r="EMI6" i="7"/>
  <c r="EMK6" i="7"/>
  <c r="EMM6" i="7"/>
  <c r="EMO6" i="7"/>
  <c r="EMQ6" i="7"/>
  <c r="EMS6" i="7"/>
  <c r="EMU6" i="7"/>
  <c r="EMW6" i="7"/>
  <c r="EMY6" i="7"/>
  <c r="ENA6" i="7"/>
  <c r="ENC6" i="7"/>
  <c r="ENE6" i="7"/>
  <c r="ENG6" i="7"/>
  <c r="ENI6" i="7"/>
  <c r="ENK6" i="7"/>
  <c r="ENM6" i="7"/>
  <c r="ENO6" i="7"/>
  <c r="ENQ6" i="7"/>
  <c r="ENS6" i="7"/>
  <c r="ENU6" i="7"/>
  <c r="ENW6" i="7"/>
  <c r="ENY6" i="7"/>
  <c r="EOA6" i="7"/>
  <c r="EOC6" i="7"/>
  <c r="EOE6" i="7"/>
  <c r="EOG6" i="7"/>
  <c r="EOI6" i="7"/>
  <c r="EOK6" i="7"/>
  <c r="EOM6" i="7"/>
  <c r="EOO6" i="7"/>
  <c r="EOQ6" i="7"/>
  <c r="EOS6" i="7"/>
  <c r="EOU6" i="7"/>
  <c r="EOW6" i="7"/>
  <c r="EOY6" i="7"/>
  <c r="EPA6" i="7"/>
  <c r="EPC6" i="7"/>
  <c r="EPE6" i="7"/>
  <c r="EPG6" i="7"/>
  <c r="EPI6" i="7"/>
  <c r="EPK6" i="7"/>
  <c r="EPM6" i="7"/>
  <c r="EPO6" i="7"/>
  <c r="EPQ6" i="7"/>
  <c r="EPS6" i="7"/>
  <c r="EPU6" i="7"/>
  <c r="EPW6" i="7"/>
  <c r="EPY6" i="7"/>
  <c r="EQA6" i="7"/>
  <c r="EQC6" i="7"/>
  <c r="EQE6" i="7"/>
  <c r="EQG6" i="7"/>
  <c r="EQI6" i="7"/>
  <c r="EQK6" i="7"/>
  <c r="EQM6" i="7"/>
  <c r="EQO6" i="7"/>
  <c r="EQQ6" i="7"/>
  <c r="EQS6" i="7"/>
  <c r="EQU6" i="7"/>
  <c r="EQW6" i="7"/>
  <c r="EQY6" i="7"/>
  <c r="ERA6" i="7"/>
  <c r="ERC6" i="7"/>
  <c r="ERE6" i="7"/>
  <c r="ERG6" i="7"/>
  <c r="ERI6" i="7"/>
  <c r="ERK6" i="7"/>
  <c r="ERM6" i="7"/>
  <c r="ERO6" i="7"/>
  <c r="ERQ6" i="7"/>
  <c r="ERS6" i="7"/>
  <c r="ERU6" i="7"/>
  <c r="ERW6" i="7"/>
  <c r="ERY6" i="7"/>
  <c r="ESA6" i="7"/>
  <c r="ESC6" i="7"/>
  <c r="ESE6" i="7"/>
  <c r="ESG6" i="7"/>
  <c r="ESI6" i="7"/>
  <c r="ESK6" i="7"/>
  <c r="ESM6" i="7"/>
  <c r="ESO6" i="7"/>
  <c r="ESQ6" i="7"/>
  <c r="ESS6" i="7"/>
  <c r="ESU6" i="7"/>
  <c r="ESW6" i="7"/>
  <c r="ESY6" i="7"/>
  <c r="ETA6" i="7"/>
  <c r="ETC6" i="7"/>
  <c r="ETE6" i="7"/>
  <c r="ETG6" i="7"/>
  <c r="ETI6" i="7"/>
  <c r="ETK6" i="7"/>
  <c r="ETM6" i="7"/>
  <c r="ETO6" i="7"/>
  <c r="ETQ6" i="7"/>
  <c r="ETS6" i="7"/>
  <c r="ETU6" i="7"/>
  <c r="ETW6" i="7"/>
  <c r="ETY6" i="7"/>
  <c r="EUA6" i="7"/>
  <c r="EUC6" i="7"/>
  <c r="EUE6" i="7"/>
  <c r="EUG6" i="7"/>
  <c r="EUI6" i="7"/>
  <c r="EUK6" i="7"/>
  <c r="EUM6" i="7"/>
  <c r="EUO6" i="7"/>
  <c r="EUQ6" i="7"/>
  <c r="EUS6" i="7"/>
  <c r="EUU6" i="7"/>
  <c r="EUW6" i="7"/>
  <c r="EUY6" i="7"/>
  <c r="EVA6" i="7"/>
  <c r="EVC6" i="7"/>
  <c r="EVE6" i="7"/>
  <c r="EVG6" i="7"/>
  <c r="EVI6" i="7"/>
  <c r="EVK6" i="7"/>
  <c r="EVM6" i="7"/>
  <c r="EVO6" i="7"/>
  <c r="EVQ6" i="7"/>
  <c r="EVS6" i="7"/>
  <c r="EVU6" i="7"/>
  <c r="EVW6" i="7"/>
  <c r="EVY6" i="7"/>
  <c r="EWA6" i="7"/>
  <c r="EWC6" i="7"/>
  <c r="EWE6" i="7"/>
  <c r="EWG6" i="7"/>
  <c r="EWI6" i="7"/>
  <c r="EWK6" i="7"/>
  <c r="EWM6" i="7"/>
  <c r="EWO6" i="7"/>
  <c r="EWQ6" i="7"/>
  <c r="EWS6" i="7"/>
  <c r="EWU6" i="7"/>
  <c r="EWW6" i="7"/>
  <c r="EWY6" i="7"/>
  <c r="EXA6" i="7"/>
  <c r="EXC6" i="7"/>
  <c r="EXE6" i="7"/>
  <c r="EXG6" i="7"/>
  <c r="EXI6" i="7"/>
  <c r="EXK6" i="7"/>
  <c r="EXM6" i="7"/>
  <c r="EXO6" i="7"/>
  <c r="EXQ6" i="7"/>
  <c r="EXS6" i="7"/>
  <c r="EXU6" i="7"/>
  <c r="EXW6" i="7"/>
  <c r="EXY6" i="7"/>
  <c r="EYA6" i="7"/>
  <c r="EYC6" i="7"/>
  <c r="EYE6" i="7"/>
  <c r="EYG6" i="7"/>
  <c r="EYI6" i="7"/>
  <c r="EYK6" i="7"/>
  <c r="EYM6" i="7"/>
  <c r="EYO6" i="7"/>
  <c r="EYQ6" i="7"/>
  <c r="EYS6" i="7"/>
  <c r="EYU6" i="7"/>
  <c r="EYW6" i="7"/>
  <c r="EYY6" i="7"/>
  <c r="EZA6" i="7"/>
  <c r="EZC6" i="7"/>
  <c r="EZE6" i="7"/>
  <c r="EZG6" i="7"/>
  <c r="EZI6" i="7"/>
  <c r="EZK6" i="7"/>
  <c r="EZM6" i="7"/>
  <c r="EZO6" i="7"/>
  <c r="EZQ6" i="7"/>
  <c r="EZS6" i="7"/>
  <c r="EZU6" i="7"/>
  <c r="EZW6" i="7"/>
  <c r="EZY6" i="7"/>
  <c r="FAA6" i="7"/>
  <c r="FAC6" i="7"/>
  <c r="FAE6" i="7"/>
  <c r="FAG6" i="7"/>
  <c r="FAI6" i="7"/>
  <c r="FAK6" i="7"/>
  <c r="FAM6" i="7"/>
  <c r="FAO6" i="7"/>
  <c r="FAQ6" i="7"/>
  <c r="FAS6" i="7"/>
  <c r="FAU6" i="7"/>
  <c r="FAW6" i="7"/>
  <c r="FAY6" i="7"/>
  <c r="FBA6" i="7"/>
  <c r="FBC6" i="7"/>
  <c r="FBE6" i="7"/>
  <c r="FBG6" i="7"/>
  <c r="FBI6" i="7"/>
  <c r="FBK6" i="7"/>
  <c r="FBM6" i="7"/>
  <c r="FBO6" i="7"/>
  <c r="FBQ6" i="7"/>
  <c r="FBS6" i="7"/>
  <c r="FBU6" i="7"/>
  <c r="FBW6" i="7"/>
  <c r="FBY6" i="7"/>
  <c r="FCA6" i="7"/>
  <c r="FCC6" i="7"/>
  <c r="FCE6" i="7"/>
  <c r="FCG6" i="7"/>
  <c r="FCI6" i="7"/>
  <c r="FCK6" i="7"/>
  <c r="FCM6" i="7"/>
  <c r="FCO6" i="7"/>
  <c r="FCQ6" i="7"/>
  <c r="FCS6" i="7"/>
  <c r="FCU6" i="7"/>
  <c r="FCW6" i="7"/>
  <c r="FCY6" i="7"/>
  <c r="FDA6" i="7"/>
  <c r="FDC6" i="7"/>
  <c r="FDE6" i="7"/>
  <c r="FDG6" i="7"/>
  <c r="FDI6" i="7"/>
  <c r="FDK6" i="7"/>
  <c r="FDM6" i="7"/>
  <c r="FDO6" i="7"/>
  <c r="FDQ6" i="7"/>
  <c r="FDS6" i="7"/>
  <c r="FDU6" i="7"/>
  <c r="FDW6" i="7"/>
  <c r="FDY6" i="7"/>
  <c r="FEA6" i="7"/>
  <c r="FEC6" i="7"/>
  <c r="FEE6" i="7"/>
  <c r="FEG6" i="7"/>
  <c r="FEI6" i="7"/>
  <c r="FEK6" i="7"/>
  <c r="FEM6" i="7"/>
  <c r="FEO6" i="7"/>
  <c r="FEQ6" i="7"/>
  <c r="FES6" i="7"/>
  <c r="FEU6" i="7"/>
  <c r="FEW6" i="7"/>
  <c r="FEY6" i="7"/>
  <c r="FFA6" i="7"/>
  <c r="FFC6" i="7"/>
  <c r="FFE6" i="7"/>
  <c r="FFG6" i="7"/>
  <c r="FFI6" i="7"/>
  <c r="FFK6" i="7"/>
  <c r="FFM6" i="7"/>
  <c r="FFO6" i="7"/>
  <c r="FFQ6" i="7"/>
  <c r="FFS6" i="7"/>
  <c r="FFU6" i="7"/>
  <c r="FFW6" i="7"/>
  <c r="FFY6" i="7"/>
  <c r="FGA6" i="7"/>
  <c r="FGC6" i="7"/>
  <c r="FGE6" i="7"/>
  <c r="FGG6" i="7"/>
  <c r="FGI6" i="7"/>
  <c r="FGK6" i="7"/>
  <c r="FGM6" i="7"/>
  <c r="FGO6" i="7"/>
  <c r="FGQ6" i="7"/>
  <c r="FGS6" i="7"/>
  <c r="FGU6" i="7"/>
  <c r="FGW6" i="7"/>
  <c r="FGY6" i="7"/>
  <c r="FHA6" i="7"/>
  <c r="FHC6" i="7"/>
  <c r="FHE6" i="7"/>
  <c r="FHG6" i="7"/>
  <c r="FHI6" i="7"/>
  <c r="FHK6" i="7"/>
  <c r="FHM6" i="7"/>
  <c r="FHO6" i="7"/>
  <c r="FHQ6" i="7"/>
  <c r="FHS6" i="7"/>
  <c r="FHU6" i="7"/>
  <c r="FHW6" i="7"/>
  <c r="FHY6" i="7"/>
  <c r="FIA6" i="7"/>
  <c r="FIC6" i="7"/>
  <c r="FIE6" i="7"/>
  <c r="FIG6" i="7"/>
  <c r="FII6" i="7"/>
  <c r="FIK6" i="7"/>
  <c r="FIM6" i="7"/>
  <c r="FIO6" i="7"/>
  <c r="FIQ6" i="7"/>
  <c r="FIS6" i="7"/>
  <c r="FIU6" i="7"/>
  <c r="FIW6" i="7"/>
  <c r="FIY6" i="7"/>
  <c r="FJA6" i="7"/>
  <c r="FJC6" i="7"/>
  <c r="FJE6" i="7"/>
  <c r="FJG6" i="7"/>
  <c r="FJI6" i="7"/>
  <c r="FJK6" i="7"/>
  <c r="FJM6" i="7"/>
  <c r="FJO6" i="7"/>
  <c r="FJQ6" i="7"/>
  <c r="FJS6" i="7"/>
  <c r="FJU6" i="7"/>
  <c r="FJW6" i="7"/>
  <c r="FJY6" i="7"/>
  <c r="FKA6" i="7"/>
  <c r="FKC6" i="7"/>
  <c r="FKE6" i="7"/>
  <c r="FKG6" i="7"/>
  <c r="FKI6" i="7"/>
  <c r="FKK6" i="7"/>
  <c r="FKM6" i="7"/>
  <c r="FKO6" i="7"/>
  <c r="FKQ6" i="7"/>
  <c r="FKS6" i="7"/>
  <c r="FKU6" i="7"/>
  <c r="FKW6" i="7"/>
  <c r="FKY6" i="7"/>
  <c r="FLA6" i="7"/>
  <c r="FLC6" i="7"/>
  <c r="FLE6" i="7"/>
  <c r="FLG6" i="7"/>
  <c r="FLI6" i="7"/>
  <c r="FLK6" i="7"/>
  <c r="FLM6" i="7"/>
  <c r="FLO6" i="7"/>
  <c r="FLQ6" i="7"/>
  <c r="FLS6" i="7"/>
  <c r="FLU6" i="7"/>
  <c r="FLW6" i="7"/>
  <c r="FLY6" i="7"/>
  <c r="FMA6" i="7"/>
  <c r="FMC6" i="7"/>
  <c r="FME6" i="7"/>
  <c r="FMG6" i="7"/>
  <c r="FMI6" i="7"/>
  <c r="FMK6" i="7"/>
  <c r="FMM6" i="7"/>
  <c r="FMO6" i="7"/>
  <c r="FMQ6" i="7"/>
  <c r="FMS6" i="7"/>
  <c r="FMU6" i="7"/>
  <c r="FMW6" i="7"/>
  <c r="FMY6" i="7"/>
  <c r="FNA6" i="7"/>
  <c r="FNC6" i="7"/>
  <c r="FNE6" i="7"/>
  <c r="FNG6" i="7"/>
  <c r="FNI6" i="7"/>
  <c r="FNK6" i="7"/>
  <c r="FNM6" i="7"/>
  <c r="FNO6" i="7"/>
  <c r="FNQ6" i="7"/>
  <c r="FNS6" i="7"/>
  <c r="FNU6" i="7"/>
  <c r="FNW6" i="7"/>
  <c r="FNY6" i="7"/>
  <c r="FOA6" i="7"/>
  <c r="FOC6" i="7"/>
  <c r="FOE6" i="7"/>
  <c r="FOG6" i="7"/>
  <c r="FOI6" i="7"/>
  <c r="FOK6" i="7"/>
  <c r="FOM6" i="7"/>
  <c r="FOO6" i="7"/>
  <c r="FOQ6" i="7"/>
  <c r="FOS6" i="7"/>
  <c r="FOU6" i="7"/>
  <c r="FOW6" i="7"/>
  <c r="FOY6" i="7"/>
  <c r="FPA6" i="7"/>
  <c r="FPC6" i="7"/>
  <c r="FPE6" i="7"/>
  <c r="FPG6" i="7"/>
  <c r="FPI6" i="7"/>
  <c r="FPK6" i="7"/>
  <c r="FPM6" i="7"/>
  <c r="FPO6" i="7"/>
  <c r="FPQ6" i="7"/>
  <c r="FPS6" i="7"/>
  <c r="FPU6" i="7"/>
  <c r="FPW6" i="7"/>
  <c r="FPY6" i="7"/>
  <c r="FQA6" i="7"/>
  <c r="FQC6" i="7"/>
  <c r="FQE6" i="7"/>
  <c r="FQG6" i="7"/>
  <c r="FQI6" i="7"/>
  <c r="FQK6" i="7"/>
  <c r="FQM6" i="7"/>
  <c r="FQO6" i="7"/>
  <c r="FQQ6" i="7"/>
  <c r="FQS6" i="7"/>
  <c r="FQU6" i="7"/>
  <c r="FQW6" i="7"/>
  <c r="FQY6" i="7"/>
  <c r="FRA6" i="7"/>
  <c r="FRC6" i="7"/>
  <c r="FRE6" i="7"/>
  <c r="FRG6" i="7"/>
  <c r="FRI6" i="7"/>
  <c r="FRK6" i="7"/>
  <c r="FRM6" i="7"/>
  <c r="FRO6" i="7"/>
  <c r="FRQ6" i="7"/>
  <c r="FRS6" i="7"/>
  <c r="FRU6" i="7"/>
  <c r="FRW6" i="7"/>
  <c r="FRY6" i="7"/>
  <c r="FSA6" i="7"/>
  <c r="FSC6" i="7"/>
  <c r="FSE6" i="7"/>
  <c r="FSG6" i="7"/>
  <c r="FSI6" i="7"/>
  <c r="FSK6" i="7"/>
  <c r="FSM6" i="7"/>
  <c r="FSO6" i="7"/>
  <c r="FSQ6" i="7"/>
  <c r="FSS6" i="7"/>
  <c r="FSU6" i="7"/>
  <c r="FSW6" i="7"/>
  <c r="FSY6" i="7"/>
  <c r="FTA6" i="7"/>
  <c r="FTC6" i="7"/>
  <c r="FTE6" i="7"/>
  <c r="FTG6" i="7"/>
  <c r="FTI6" i="7"/>
  <c r="FTK6" i="7"/>
  <c r="FTM6" i="7"/>
  <c r="FTO6" i="7"/>
  <c r="FTQ6" i="7"/>
  <c r="FTS6" i="7"/>
  <c r="FTU6" i="7"/>
  <c r="FTW6" i="7"/>
  <c r="FTY6" i="7"/>
  <c r="FUA6" i="7"/>
  <c r="FUC6" i="7"/>
  <c r="FUE6" i="7"/>
  <c r="FUG6" i="7"/>
  <c r="FUI6" i="7"/>
  <c r="FUK6" i="7"/>
  <c r="FUM6" i="7"/>
  <c r="FUO6" i="7"/>
  <c r="FUQ6" i="7"/>
  <c r="FUS6" i="7"/>
  <c r="FUU6" i="7"/>
  <c r="FUW6" i="7"/>
  <c r="FUY6" i="7"/>
  <c r="FVA6" i="7"/>
  <c r="FVC6" i="7"/>
  <c r="FVE6" i="7"/>
  <c r="FVG6" i="7"/>
  <c r="FVI6" i="7"/>
  <c r="FVK6" i="7"/>
  <c r="FVM6" i="7"/>
  <c r="FVO6" i="7"/>
  <c r="FVQ6" i="7"/>
  <c r="FVS6" i="7"/>
  <c r="FVU6" i="7"/>
  <c r="FVW6" i="7"/>
  <c r="FVY6" i="7"/>
  <c r="FWA6" i="7"/>
  <c r="FWC6" i="7"/>
  <c r="FWE6" i="7"/>
  <c r="FWG6" i="7"/>
  <c r="FWI6" i="7"/>
  <c r="FWK6" i="7"/>
  <c r="FWM6" i="7"/>
  <c r="FWO6" i="7"/>
  <c r="FWQ6" i="7"/>
  <c r="FWS6" i="7"/>
  <c r="FWU6" i="7"/>
  <c r="FWW6" i="7"/>
  <c r="FWY6" i="7"/>
  <c r="FXA6" i="7"/>
  <c r="FXC6" i="7"/>
  <c r="FXE6" i="7"/>
  <c r="FXG6" i="7"/>
  <c r="FXI6" i="7"/>
  <c r="FXK6" i="7"/>
  <c r="FXM6" i="7"/>
  <c r="FXO6" i="7"/>
  <c r="FXQ6" i="7"/>
  <c r="FXS6" i="7"/>
  <c r="FXU6" i="7"/>
  <c r="FXW6" i="7"/>
  <c r="FXY6" i="7"/>
  <c r="FYA6" i="7"/>
  <c r="FYC6" i="7"/>
  <c r="FYE6" i="7"/>
  <c r="FYG6" i="7"/>
  <c r="FYI6" i="7"/>
  <c r="FYK6" i="7"/>
  <c r="FYM6" i="7"/>
  <c r="FYO6" i="7"/>
  <c r="FYQ6" i="7"/>
  <c r="FYS6" i="7"/>
  <c r="FYU6" i="7"/>
  <c r="FYW6" i="7"/>
  <c r="FYY6" i="7"/>
  <c r="FZA6" i="7"/>
  <c r="FZC6" i="7"/>
  <c r="FZE6" i="7"/>
  <c r="FZG6" i="7"/>
  <c r="FZI6" i="7"/>
  <c r="FZK6" i="7"/>
  <c r="FZM6" i="7"/>
  <c r="FZO6" i="7"/>
  <c r="FZQ6" i="7"/>
  <c r="FZS6" i="7"/>
  <c r="FZU6" i="7"/>
  <c r="FZW6" i="7"/>
  <c r="FZY6" i="7"/>
  <c r="GAA6" i="7"/>
  <c r="GAC6" i="7"/>
  <c r="GAE6" i="7"/>
  <c r="GAG6" i="7"/>
  <c r="GAI6" i="7"/>
  <c r="GAK6" i="7"/>
  <c r="GAM6" i="7"/>
  <c r="GAO6" i="7"/>
  <c r="GAQ6" i="7"/>
  <c r="GAS6" i="7"/>
  <c r="GAU6" i="7"/>
  <c r="GAW6" i="7"/>
  <c r="GAY6" i="7"/>
  <c r="GBA6" i="7"/>
  <c r="GBC6" i="7"/>
  <c r="GBE6" i="7"/>
  <c r="GBG6" i="7"/>
  <c r="GBI6" i="7"/>
  <c r="GBK6" i="7"/>
  <c r="GBM6" i="7"/>
  <c r="GBO6" i="7"/>
  <c r="GBQ6" i="7"/>
  <c r="GBS6" i="7"/>
  <c r="GBU6" i="7"/>
  <c r="GBW6" i="7"/>
  <c r="GBY6" i="7"/>
  <c r="GCA6" i="7"/>
  <c r="GCC6" i="7"/>
  <c r="GCE6" i="7"/>
  <c r="GCG6" i="7"/>
  <c r="GCI6" i="7"/>
  <c r="GCK6" i="7"/>
  <c r="GCM6" i="7"/>
  <c r="GCO6" i="7"/>
  <c r="GCQ6" i="7"/>
  <c r="GCS6" i="7"/>
  <c r="GCU6" i="7"/>
  <c r="GCW6" i="7"/>
  <c r="GCY6" i="7"/>
  <c r="GDA6" i="7"/>
  <c r="GDC6" i="7"/>
  <c r="GDE6" i="7"/>
  <c r="GDG6" i="7"/>
  <c r="GDI6" i="7"/>
  <c r="GDK6" i="7"/>
  <c r="GDM6" i="7"/>
  <c r="GDO6" i="7"/>
  <c r="GDQ6" i="7"/>
  <c r="GDS6" i="7"/>
  <c r="GDU6" i="7"/>
  <c r="GDW6" i="7"/>
  <c r="GDY6" i="7"/>
  <c r="GEA6" i="7"/>
  <c r="GEC6" i="7"/>
  <c r="GEE6" i="7"/>
  <c r="GEG6" i="7"/>
  <c r="GEI6" i="7"/>
  <c r="GEK6" i="7"/>
  <c r="GEM6" i="7"/>
  <c r="GEO6" i="7"/>
  <c r="GEQ6" i="7"/>
  <c r="GES6" i="7"/>
  <c r="GEU6" i="7"/>
  <c r="GEW6" i="7"/>
  <c r="GEY6" i="7"/>
  <c r="GFA6" i="7"/>
  <c r="GFC6" i="7"/>
  <c r="GFE6" i="7"/>
  <c r="GFG6" i="7"/>
  <c r="GFI6" i="7"/>
  <c r="GFK6" i="7"/>
  <c r="GFM6" i="7"/>
  <c r="GFO6" i="7"/>
  <c r="GFQ6" i="7"/>
  <c r="GFS6" i="7"/>
  <c r="GFU6" i="7"/>
  <c r="GFW6" i="7"/>
  <c r="GFY6" i="7"/>
  <c r="GGA6" i="7"/>
  <c r="GGC6" i="7"/>
  <c r="GGE6" i="7"/>
  <c r="GGG6" i="7"/>
  <c r="GGI6" i="7"/>
  <c r="GGK6" i="7"/>
  <c r="GGM6" i="7"/>
  <c r="GGO6" i="7"/>
  <c r="GGQ6" i="7"/>
  <c r="GGS6" i="7"/>
  <c r="GGU6" i="7"/>
  <c r="GGW6" i="7"/>
  <c r="GGY6" i="7"/>
  <c r="GHA6" i="7"/>
  <c r="GHC6" i="7"/>
  <c r="GHE6" i="7"/>
  <c r="GHG6" i="7"/>
  <c r="GHI6" i="7"/>
  <c r="GHK6" i="7"/>
  <c r="GHM6" i="7"/>
  <c r="GHO6" i="7"/>
  <c r="GHQ6" i="7"/>
  <c r="GHS6" i="7"/>
  <c r="GHU6" i="7"/>
  <c r="GHW6" i="7"/>
  <c r="GHY6" i="7"/>
  <c r="GIA6" i="7"/>
  <c r="GIC6" i="7"/>
  <c r="GIE6" i="7"/>
  <c r="GIG6" i="7"/>
  <c r="GII6" i="7"/>
  <c r="GIK6" i="7"/>
  <c r="GIM6" i="7"/>
  <c r="GIO6" i="7"/>
  <c r="GIQ6" i="7"/>
  <c r="GIS6" i="7"/>
  <c r="GIU6" i="7"/>
  <c r="GIW6" i="7"/>
  <c r="GIY6" i="7"/>
  <c r="GJA6" i="7"/>
  <c r="GJC6" i="7"/>
  <c r="GJE6" i="7"/>
  <c r="GJG6" i="7"/>
  <c r="GJI6" i="7"/>
  <c r="GJK6" i="7"/>
  <c r="GJM6" i="7"/>
  <c r="GJO6" i="7"/>
  <c r="GJQ6" i="7"/>
  <c r="GJS6" i="7"/>
  <c r="GJU6" i="7"/>
  <c r="GJW6" i="7"/>
  <c r="GJY6" i="7"/>
  <c r="GKA6" i="7"/>
  <c r="GKC6" i="7"/>
  <c r="GKE6" i="7"/>
  <c r="GKG6" i="7"/>
  <c r="GKI6" i="7"/>
  <c r="GKK6" i="7"/>
  <c r="GKM6" i="7"/>
  <c r="GKO6" i="7"/>
  <c r="GKQ6" i="7"/>
  <c r="GKS6" i="7"/>
  <c r="GKU6" i="7"/>
  <c r="GKW6" i="7"/>
  <c r="GKY6" i="7"/>
  <c r="GLA6" i="7"/>
  <c r="GLC6" i="7"/>
  <c r="GLE6" i="7"/>
  <c r="GLG6" i="7"/>
  <c r="GLI6" i="7"/>
  <c r="GLK6" i="7"/>
  <c r="GLM6" i="7"/>
  <c r="GLO6" i="7"/>
  <c r="GLQ6" i="7"/>
  <c r="GLS6" i="7"/>
  <c r="GLU6" i="7"/>
  <c r="GLW6" i="7"/>
  <c r="GLY6" i="7"/>
  <c r="GMA6" i="7"/>
  <c r="GMC6" i="7"/>
  <c r="GME6" i="7"/>
  <c r="GMG6" i="7"/>
  <c r="GMI6" i="7"/>
  <c r="GMK6" i="7"/>
  <c r="GMM6" i="7"/>
  <c r="GMO6" i="7"/>
  <c r="GMQ6" i="7"/>
  <c r="GMS6" i="7"/>
  <c r="GMU6" i="7"/>
  <c r="GMW6" i="7"/>
  <c r="GMY6" i="7"/>
  <c r="GNA6" i="7"/>
  <c r="GNC6" i="7"/>
  <c r="GNE6" i="7"/>
  <c r="GNG6" i="7"/>
  <c r="GNI6" i="7"/>
  <c r="GNK6" i="7"/>
  <c r="GNM6" i="7"/>
  <c r="GNO6" i="7"/>
  <c r="GNQ6" i="7"/>
  <c r="GNS6" i="7"/>
  <c r="GNU6" i="7"/>
  <c r="GNW6" i="7"/>
  <c r="GNY6" i="7"/>
  <c r="GOA6" i="7"/>
  <c r="GOC6" i="7"/>
  <c r="GOE6" i="7"/>
  <c r="GOG6" i="7"/>
  <c r="GOI6" i="7"/>
  <c r="GOK6" i="7"/>
  <c r="GOM6" i="7"/>
  <c r="GOO6" i="7"/>
  <c r="GOQ6" i="7"/>
  <c r="GOS6" i="7"/>
  <c r="GOU6" i="7"/>
  <c r="GOW6" i="7"/>
  <c r="GOY6" i="7"/>
  <c r="GPA6" i="7"/>
  <c r="GPC6" i="7"/>
  <c r="GPE6" i="7"/>
  <c r="GPG6" i="7"/>
  <c r="GPI6" i="7"/>
  <c r="GPK6" i="7"/>
  <c r="GPM6" i="7"/>
  <c r="GPO6" i="7"/>
  <c r="GPQ6" i="7"/>
  <c r="GPS6" i="7"/>
  <c r="GPU6" i="7"/>
  <c r="GPW6" i="7"/>
  <c r="GPY6" i="7"/>
  <c r="GQA6" i="7"/>
  <c r="GQC6" i="7"/>
  <c r="GQE6" i="7"/>
  <c r="GQG6" i="7"/>
  <c r="GQI6" i="7"/>
  <c r="GQK6" i="7"/>
  <c r="GQM6" i="7"/>
  <c r="GQO6" i="7"/>
  <c r="GQQ6" i="7"/>
  <c r="GQS6" i="7"/>
  <c r="GQU6" i="7"/>
  <c r="GQW6" i="7"/>
  <c r="GQY6" i="7"/>
  <c r="GRA6" i="7"/>
  <c r="GRC6" i="7"/>
  <c r="GRE6" i="7"/>
  <c r="GRG6" i="7"/>
  <c r="GRI6" i="7"/>
  <c r="GRK6" i="7"/>
  <c r="GRM6" i="7"/>
  <c r="GRO6" i="7"/>
  <c r="GRQ6" i="7"/>
  <c r="GRS6" i="7"/>
  <c r="GRU6" i="7"/>
  <c r="GRW6" i="7"/>
  <c r="GRY6" i="7"/>
  <c r="GSA6" i="7"/>
  <c r="GSC6" i="7"/>
  <c r="GSE6" i="7"/>
  <c r="GSG6" i="7"/>
  <c r="GSI6" i="7"/>
  <c r="GSK6" i="7"/>
  <c r="GSM6" i="7"/>
  <c r="GSO6" i="7"/>
  <c r="GSQ6" i="7"/>
  <c r="GSS6" i="7"/>
  <c r="GSU6" i="7"/>
  <c r="GSW6" i="7"/>
  <c r="GSY6" i="7"/>
  <c r="GTA6" i="7"/>
  <c r="GTC6" i="7"/>
  <c r="GTE6" i="7"/>
  <c r="GTG6" i="7"/>
  <c r="GTI6" i="7"/>
  <c r="GTK6" i="7"/>
  <c r="GTM6" i="7"/>
  <c r="GTO6" i="7"/>
  <c r="GTQ6" i="7"/>
  <c r="GTS6" i="7"/>
  <c r="GTU6" i="7"/>
  <c r="GTW6" i="7"/>
  <c r="GTY6" i="7"/>
  <c r="GUA6" i="7"/>
  <c r="GUC6" i="7"/>
  <c r="GUE6" i="7"/>
  <c r="GUG6" i="7"/>
  <c r="GUI6" i="7"/>
  <c r="GUK6" i="7"/>
  <c r="GUM6" i="7"/>
  <c r="GUO6" i="7"/>
  <c r="GUQ6" i="7"/>
  <c r="GUS6" i="7"/>
  <c r="GUU6" i="7"/>
  <c r="GUW6" i="7"/>
  <c r="GUY6" i="7"/>
  <c r="GVA6" i="7"/>
  <c r="GVC6" i="7"/>
  <c r="GVE6" i="7"/>
  <c r="GVG6" i="7"/>
  <c r="GVI6" i="7"/>
  <c r="GVK6" i="7"/>
  <c r="GVM6" i="7"/>
  <c r="GVO6" i="7"/>
  <c r="GVQ6" i="7"/>
  <c r="GVS6" i="7"/>
  <c r="GVU6" i="7"/>
  <c r="GVW6" i="7"/>
  <c r="GVY6" i="7"/>
  <c r="GWA6" i="7"/>
  <c r="GWC6" i="7"/>
  <c r="GWE6" i="7"/>
  <c r="GWG6" i="7"/>
  <c r="GWI6" i="7"/>
  <c r="GWK6" i="7"/>
  <c r="GWM6" i="7"/>
  <c r="GWO6" i="7"/>
  <c r="GWQ6" i="7"/>
  <c r="GWS6" i="7"/>
  <c r="GWU6" i="7"/>
  <c r="GWW6" i="7"/>
  <c r="GWY6" i="7"/>
  <c r="GXA6" i="7"/>
  <c r="GXC6" i="7"/>
  <c r="GXE6" i="7"/>
  <c r="GXG6" i="7"/>
  <c r="GXI6" i="7"/>
  <c r="GXK6" i="7"/>
  <c r="GXM6" i="7"/>
  <c r="GXO6" i="7"/>
  <c r="GXQ6" i="7"/>
  <c r="GXS6" i="7"/>
  <c r="GXU6" i="7"/>
  <c r="GXW6" i="7"/>
  <c r="GXY6" i="7"/>
  <c r="GYA6" i="7"/>
  <c r="GYC6" i="7"/>
  <c r="GYE6" i="7"/>
  <c r="GYG6" i="7"/>
  <c r="GYI6" i="7"/>
  <c r="GYK6" i="7"/>
  <c r="GYM6" i="7"/>
  <c r="GYO6" i="7"/>
  <c r="GYQ6" i="7"/>
  <c r="GYS6" i="7"/>
  <c r="GYU6" i="7"/>
  <c r="GYW6" i="7"/>
  <c r="GYY6" i="7"/>
  <c r="GZA6" i="7"/>
  <c r="GZC6" i="7"/>
  <c r="GZE6" i="7"/>
  <c r="GZG6" i="7"/>
  <c r="GZI6" i="7"/>
  <c r="GZK6" i="7"/>
  <c r="GZM6" i="7"/>
  <c r="GZO6" i="7"/>
  <c r="GZQ6" i="7"/>
  <c r="GZS6" i="7"/>
  <c r="GZU6" i="7"/>
  <c r="GZW6" i="7"/>
  <c r="GZY6" i="7"/>
  <c r="HAA6" i="7"/>
  <c r="HAC6" i="7"/>
  <c r="HAE6" i="7"/>
  <c r="HAG6" i="7"/>
  <c r="HAI6" i="7"/>
  <c r="HAK6" i="7"/>
  <c r="HAM6" i="7"/>
  <c r="HAO6" i="7"/>
  <c r="HAQ6" i="7"/>
  <c r="HAS6" i="7"/>
  <c r="HAU6" i="7"/>
  <c r="HAW6" i="7"/>
  <c r="HAY6" i="7"/>
  <c r="HBA6" i="7"/>
  <c r="HBC6" i="7"/>
  <c r="HBE6" i="7"/>
  <c r="HBG6" i="7"/>
  <c r="HBI6" i="7"/>
  <c r="HBK6" i="7"/>
  <c r="HBM6" i="7"/>
  <c r="HBO6" i="7"/>
  <c r="HBQ6" i="7"/>
  <c r="HBS6" i="7"/>
  <c r="HBU6" i="7"/>
  <c r="HBW6" i="7"/>
  <c r="HBY6" i="7"/>
  <c r="HCA6" i="7"/>
  <c r="HCC6" i="7"/>
  <c r="HCE6" i="7"/>
  <c r="HCG6" i="7"/>
  <c r="HCI6" i="7"/>
  <c r="HCK6" i="7"/>
  <c r="HCM6" i="7"/>
  <c r="HCO6" i="7"/>
  <c r="HCQ6" i="7"/>
  <c r="HCS6" i="7"/>
  <c r="HCU6" i="7"/>
  <c r="HCW6" i="7"/>
  <c r="HCY6" i="7"/>
  <c r="HDA6" i="7"/>
  <c r="HDC6" i="7"/>
  <c r="HDE6" i="7"/>
  <c r="HDG6" i="7"/>
  <c r="HDI6" i="7"/>
  <c r="HDK6" i="7"/>
  <c r="HDM6" i="7"/>
  <c r="HDO6" i="7"/>
  <c r="HDQ6" i="7"/>
  <c r="HDS6" i="7"/>
  <c r="HDU6" i="7"/>
  <c r="HDW6" i="7"/>
  <c r="HDY6" i="7"/>
  <c r="HEA6" i="7"/>
  <c r="HEC6" i="7"/>
  <c r="HEE6" i="7"/>
  <c r="HEG6" i="7"/>
  <c r="HEI6" i="7"/>
  <c r="HEK6" i="7"/>
  <c r="HEM6" i="7"/>
  <c r="HEO6" i="7"/>
  <c r="HEQ6" i="7"/>
  <c r="HES6" i="7"/>
  <c r="HEU6" i="7"/>
  <c r="HEW6" i="7"/>
  <c r="HEY6" i="7"/>
  <c r="HFA6" i="7"/>
  <c r="HFC6" i="7"/>
  <c r="HFE6" i="7"/>
  <c r="HFG6" i="7"/>
  <c r="HFI6" i="7"/>
  <c r="HFK6" i="7"/>
  <c r="HFM6" i="7"/>
  <c r="HFO6" i="7"/>
  <c r="HFQ6" i="7"/>
  <c r="HFS6" i="7"/>
  <c r="HFU6" i="7"/>
  <c r="HFW6" i="7"/>
  <c r="HFY6" i="7"/>
  <c r="HGA6" i="7"/>
  <c r="HGC6" i="7"/>
  <c r="HGE6" i="7"/>
  <c r="HGG6" i="7"/>
  <c r="HGI6" i="7"/>
  <c r="HGK6" i="7"/>
  <c r="HGM6" i="7"/>
  <c r="HGO6" i="7"/>
  <c r="HGQ6" i="7"/>
  <c r="HGS6" i="7"/>
  <c r="HGU6" i="7"/>
  <c r="HGW6" i="7"/>
  <c r="HGY6" i="7"/>
  <c r="HHA6" i="7"/>
  <c r="HHC6" i="7"/>
  <c r="HHE6" i="7"/>
  <c r="HHG6" i="7"/>
  <c r="HHI6" i="7"/>
  <c r="HHK6" i="7"/>
  <c r="HHM6" i="7"/>
  <c r="HHO6" i="7"/>
  <c r="HHQ6" i="7"/>
  <c r="HHS6" i="7"/>
  <c r="HHU6" i="7"/>
  <c r="HHW6" i="7"/>
  <c r="HHY6" i="7"/>
  <c r="HIA6" i="7"/>
  <c r="HIC6" i="7"/>
  <c r="HIE6" i="7"/>
  <c r="HIG6" i="7"/>
  <c r="HII6" i="7"/>
  <c r="HIK6" i="7"/>
  <c r="HIM6" i="7"/>
  <c r="HIO6" i="7"/>
  <c r="HIQ6" i="7"/>
  <c r="HIS6" i="7"/>
  <c r="HIU6" i="7"/>
  <c r="HIW6" i="7"/>
  <c r="HIY6" i="7"/>
  <c r="HJA6" i="7"/>
  <c r="HJC6" i="7"/>
  <c r="HJE6" i="7"/>
  <c r="HJG6" i="7"/>
  <c r="HJI6" i="7"/>
  <c r="HJK6" i="7"/>
  <c r="HJM6" i="7"/>
  <c r="HJO6" i="7"/>
  <c r="HJQ6" i="7"/>
  <c r="HJS6" i="7"/>
  <c r="HJU6" i="7"/>
  <c r="HJW6" i="7"/>
  <c r="HJY6" i="7"/>
  <c r="HKA6" i="7"/>
  <c r="HKC6" i="7"/>
  <c r="HKE6" i="7"/>
  <c r="HKG6" i="7"/>
  <c r="HKI6" i="7"/>
  <c r="HKK6" i="7"/>
  <c r="HKM6" i="7"/>
  <c r="HKO6" i="7"/>
  <c r="HKQ6" i="7"/>
  <c r="HKS6" i="7"/>
  <c r="HKU6" i="7"/>
  <c r="HKW6" i="7"/>
  <c r="HKY6" i="7"/>
  <c r="HLA6" i="7"/>
  <c r="HLC6" i="7"/>
  <c r="HLE6" i="7"/>
  <c r="HLG6" i="7"/>
  <c r="HLI6" i="7"/>
  <c r="HLK6" i="7"/>
  <c r="HLM6" i="7"/>
  <c r="HLO6" i="7"/>
  <c r="HLQ6" i="7"/>
  <c r="HLS6" i="7"/>
  <c r="HLU6" i="7"/>
  <c r="HLW6" i="7"/>
  <c r="HLY6" i="7"/>
  <c r="HMA6" i="7"/>
  <c r="HMC6" i="7"/>
  <c r="HME6" i="7"/>
  <c r="HMG6" i="7"/>
  <c r="HMI6" i="7"/>
  <c r="HMK6" i="7"/>
  <c r="HMM6" i="7"/>
  <c r="HMO6" i="7"/>
  <c r="HMQ6" i="7"/>
  <c r="HMS6" i="7"/>
  <c r="HMU6" i="7"/>
  <c r="HMW6" i="7"/>
  <c r="HMY6" i="7"/>
  <c r="HNA6" i="7"/>
  <c r="HNC6" i="7"/>
  <c r="HNE6" i="7"/>
  <c r="HNG6" i="7"/>
  <c r="HNI6" i="7"/>
  <c r="HNK6" i="7"/>
  <c r="HNM6" i="7"/>
  <c r="HNO6" i="7"/>
  <c r="HNQ6" i="7"/>
  <c r="HNS6" i="7"/>
  <c r="HNU6" i="7"/>
  <c r="HNW6" i="7"/>
  <c r="HNY6" i="7"/>
  <c r="HOA6" i="7"/>
  <c r="HOC6" i="7"/>
  <c r="HOE6" i="7"/>
  <c r="HOG6" i="7"/>
  <c r="HOI6" i="7"/>
  <c r="HOK6" i="7"/>
  <c r="HOM6" i="7"/>
  <c r="HOO6" i="7"/>
  <c r="HOQ6" i="7"/>
  <c r="HOS6" i="7"/>
  <c r="HOU6" i="7"/>
  <c r="HOW6" i="7"/>
  <c r="HOY6" i="7"/>
  <c r="HPA6" i="7"/>
  <c r="HPC6" i="7"/>
  <c r="HPE6" i="7"/>
  <c r="HPG6" i="7"/>
  <c r="HPI6" i="7"/>
  <c r="HPK6" i="7"/>
  <c r="HPM6" i="7"/>
  <c r="HPO6" i="7"/>
  <c r="HPQ6" i="7"/>
  <c r="HPS6" i="7"/>
  <c r="HPU6" i="7"/>
  <c r="HPW6" i="7"/>
  <c r="HPY6" i="7"/>
  <c r="HQA6" i="7"/>
  <c r="HQC6" i="7"/>
  <c r="HQE6" i="7"/>
  <c r="HQG6" i="7"/>
  <c r="HQI6" i="7"/>
  <c r="HQK6" i="7"/>
  <c r="HQM6" i="7"/>
  <c r="HQO6" i="7"/>
  <c r="HQQ6" i="7"/>
  <c r="HQS6" i="7"/>
  <c r="HQU6" i="7"/>
  <c r="HQW6" i="7"/>
  <c r="HQY6" i="7"/>
  <c r="HRA6" i="7"/>
  <c r="HRC6" i="7"/>
  <c r="HRE6" i="7"/>
  <c r="HRG6" i="7"/>
  <c r="HRI6" i="7"/>
  <c r="HRK6" i="7"/>
  <c r="HRM6" i="7"/>
  <c r="HRO6" i="7"/>
  <c r="HRQ6" i="7"/>
  <c r="HRS6" i="7"/>
  <c r="HRU6" i="7"/>
  <c r="HRW6" i="7"/>
  <c r="HRY6" i="7"/>
  <c r="HSA6" i="7"/>
  <c r="HSC6" i="7"/>
  <c r="HSE6" i="7"/>
  <c r="HSG6" i="7"/>
  <c r="HSI6" i="7"/>
  <c r="HSK6" i="7"/>
  <c r="HSM6" i="7"/>
  <c r="HSO6" i="7"/>
  <c r="HSQ6" i="7"/>
  <c r="HSS6" i="7"/>
  <c r="HSU6" i="7"/>
  <c r="HSW6" i="7"/>
  <c r="HSY6" i="7"/>
  <c r="HTA6" i="7"/>
  <c r="HTC6" i="7"/>
  <c r="HTE6" i="7"/>
  <c r="HTG6" i="7"/>
  <c r="HTI6" i="7"/>
  <c r="HTK6" i="7"/>
  <c r="HTM6" i="7"/>
  <c r="HTO6" i="7"/>
  <c r="HTQ6" i="7"/>
  <c r="HTS6" i="7"/>
  <c r="HTU6" i="7"/>
  <c r="HTW6" i="7"/>
  <c r="HTY6" i="7"/>
  <c r="HUA6" i="7"/>
  <c r="HUC6" i="7"/>
  <c r="HUE6" i="7"/>
  <c r="HUG6" i="7"/>
  <c r="HUI6" i="7"/>
  <c r="HUK6" i="7"/>
  <c r="HUM6" i="7"/>
  <c r="HUO6" i="7"/>
  <c r="HUQ6" i="7"/>
  <c r="HUS6" i="7"/>
  <c r="HUU6" i="7"/>
  <c r="HUW6" i="7"/>
  <c r="HUY6" i="7"/>
  <c r="HVA6" i="7"/>
  <c r="HVC6" i="7"/>
  <c r="HVE6" i="7"/>
  <c r="HVG6" i="7"/>
  <c r="HVI6" i="7"/>
  <c r="HVK6" i="7"/>
  <c r="HVM6" i="7"/>
  <c r="HVO6" i="7"/>
  <c r="HVQ6" i="7"/>
  <c r="HVS6" i="7"/>
  <c r="HVU6" i="7"/>
  <c r="HVW6" i="7"/>
  <c r="HVY6" i="7"/>
  <c r="HWA6" i="7"/>
  <c r="HWC6" i="7"/>
  <c r="HWE6" i="7"/>
  <c r="HWG6" i="7"/>
  <c r="HWI6" i="7"/>
  <c r="HWK6" i="7"/>
  <c r="HWM6" i="7"/>
  <c r="HWO6" i="7"/>
  <c r="HWQ6" i="7"/>
  <c r="HWS6" i="7"/>
  <c r="HWU6" i="7"/>
  <c r="HWW6" i="7"/>
  <c r="HWY6" i="7"/>
  <c r="HXA6" i="7"/>
  <c r="HXC6" i="7"/>
  <c r="HXE6" i="7"/>
  <c r="HXG6" i="7"/>
  <c r="HXI6" i="7"/>
  <c r="HXK6" i="7"/>
  <c r="HXM6" i="7"/>
  <c r="HXO6" i="7"/>
  <c r="HXQ6" i="7"/>
  <c r="HXS6" i="7"/>
  <c r="HXU6" i="7"/>
  <c r="HXW6" i="7"/>
  <c r="HXY6" i="7"/>
  <c r="HYA6" i="7"/>
  <c r="HYC6" i="7"/>
  <c r="HYE6" i="7"/>
  <c r="HYG6" i="7"/>
  <c r="HYI6" i="7"/>
  <c r="HYK6" i="7"/>
  <c r="HYM6" i="7"/>
  <c r="HYO6" i="7"/>
  <c r="HYQ6" i="7"/>
  <c r="HYS6" i="7"/>
  <c r="HYU6" i="7"/>
  <c r="HYW6" i="7"/>
  <c r="HYY6" i="7"/>
  <c r="HZA6" i="7"/>
  <c r="HZC6" i="7"/>
  <c r="HZE6" i="7"/>
  <c r="HZG6" i="7"/>
  <c r="HZI6" i="7"/>
  <c r="HZK6" i="7"/>
  <c r="HZM6" i="7"/>
  <c r="HZO6" i="7"/>
  <c r="HZQ6" i="7"/>
  <c r="HZS6" i="7"/>
  <c r="HZU6" i="7"/>
  <c r="HZW6" i="7"/>
  <c r="HZY6" i="7"/>
  <c r="IAA6" i="7"/>
  <c r="IAC6" i="7"/>
  <c r="IAE6" i="7"/>
  <c r="IAG6" i="7"/>
  <c r="IAI6" i="7"/>
  <c r="IAK6" i="7"/>
  <c r="IAM6" i="7"/>
  <c r="IAO6" i="7"/>
  <c r="IAQ6" i="7"/>
  <c r="IAS6" i="7"/>
  <c r="IAU6" i="7"/>
  <c r="IAW6" i="7"/>
  <c r="IAY6" i="7"/>
  <c r="IBA6" i="7"/>
  <c r="IBC6" i="7"/>
  <c r="IBE6" i="7"/>
  <c r="IBG6" i="7"/>
  <c r="IBI6" i="7"/>
  <c r="IBK6" i="7"/>
  <c r="IBM6" i="7"/>
  <c r="IBO6" i="7"/>
  <c r="IBQ6" i="7"/>
  <c r="IBS6" i="7"/>
  <c r="IBU6" i="7"/>
  <c r="IBW6" i="7"/>
  <c r="IBY6" i="7"/>
  <c r="ICA6" i="7"/>
  <c r="ICC6" i="7"/>
  <c r="ICE6" i="7"/>
  <c r="ICG6" i="7"/>
  <c r="ICI6" i="7"/>
  <c r="ICK6" i="7"/>
  <c r="ICM6" i="7"/>
  <c r="ICO6" i="7"/>
  <c r="ICQ6" i="7"/>
  <c r="ICS6" i="7"/>
  <c r="ICU6" i="7"/>
  <c r="ICW6" i="7"/>
  <c r="ICY6" i="7"/>
  <c r="IDA6" i="7"/>
  <c r="IDC6" i="7"/>
  <c r="IDE6" i="7"/>
  <c r="IDG6" i="7"/>
  <c r="IDI6" i="7"/>
  <c r="IDK6" i="7"/>
  <c r="IDM6" i="7"/>
  <c r="IDO6" i="7"/>
  <c r="IDQ6" i="7"/>
  <c r="IDS6" i="7"/>
  <c r="IDU6" i="7"/>
  <c r="IDW6" i="7"/>
  <c r="IDY6" i="7"/>
  <c r="IEA6" i="7"/>
  <c r="IEC6" i="7"/>
  <c r="IEE6" i="7"/>
  <c r="IEG6" i="7"/>
  <c r="IEI6" i="7"/>
  <c r="IEK6" i="7"/>
  <c r="IEM6" i="7"/>
  <c r="IEO6" i="7"/>
  <c r="IEQ6" i="7"/>
  <c r="IES6" i="7"/>
  <c r="IEU6" i="7"/>
  <c r="IEW6" i="7"/>
  <c r="IEY6" i="7"/>
  <c r="IFA6" i="7"/>
  <c r="IFC6" i="7"/>
  <c r="IFE6" i="7"/>
  <c r="IFG6" i="7"/>
  <c r="IFI6" i="7"/>
  <c r="IFK6" i="7"/>
  <c r="IFM6" i="7"/>
  <c r="IFO6" i="7"/>
  <c r="IFQ6" i="7"/>
  <c r="IFS6" i="7"/>
  <c r="IFU6" i="7"/>
  <c r="IFW6" i="7"/>
  <c r="IFY6" i="7"/>
  <c r="IGA6" i="7"/>
  <c r="IGC6" i="7"/>
  <c r="IGE6" i="7"/>
  <c r="IGG6" i="7"/>
  <c r="IGI6" i="7"/>
  <c r="IGK6" i="7"/>
  <c r="IGM6" i="7"/>
  <c r="IGO6" i="7"/>
  <c r="IGQ6" i="7"/>
  <c r="IGS6" i="7"/>
  <c r="IGU6" i="7"/>
  <c r="IGW6" i="7"/>
  <c r="IGY6" i="7"/>
  <c r="IHA6" i="7"/>
  <c r="IHC6" i="7"/>
  <c r="IHE6" i="7"/>
  <c r="IHG6" i="7"/>
  <c r="IHI6" i="7"/>
  <c r="IHK6" i="7"/>
  <c r="IHM6" i="7"/>
  <c r="IHO6" i="7"/>
  <c r="IHQ6" i="7"/>
  <c r="IHS6" i="7"/>
  <c r="IHU6" i="7"/>
  <c r="IHW6" i="7"/>
  <c r="IHY6" i="7"/>
  <c r="IIA6" i="7"/>
  <c r="IIC6" i="7"/>
  <c r="IIE6" i="7"/>
  <c r="IIG6" i="7"/>
  <c r="III6" i="7"/>
  <c r="IIK6" i="7"/>
  <c r="IIM6" i="7"/>
  <c r="IIO6" i="7"/>
  <c r="IIQ6" i="7"/>
  <c r="IIS6" i="7"/>
  <c r="IIU6" i="7"/>
  <c r="IIW6" i="7"/>
  <c r="IIY6" i="7"/>
  <c r="IJA6" i="7"/>
  <c r="IJC6" i="7"/>
  <c r="IJE6" i="7"/>
  <c r="IJG6" i="7"/>
  <c r="IJI6" i="7"/>
  <c r="IJK6" i="7"/>
  <c r="IJM6" i="7"/>
  <c r="IJO6" i="7"/>
  <c r="IJQ6" i="7"/>
  <c r="IJS6" i="7"/>
  <c r="IJU6" i="7"/>
  <c r="IJW6" i="7"/>
  <c r="IJY6" i="7"/>
  <c r="IKA6" i="7"/>
  <c r="IKC6" i="7"/>
  <c r="IKE6" i="7"/>
  <c r="IKG6" i="7"/>
  <c r="IKI6" i="7"/>
  <c r="IKK6" i="7"/>
  <c r="IKM6" i="7"/>
  <c r="IKO6" i="7"/>
  <c r="IKQ6" i="7"/>
  <c r="IKS6" i="7"/>
  <c r="IKU6" i="7"/>
  <c r="IKW6" i="7"/>
  <c r="IKY6" i="7"/>
  <c r="ILA6" i="7"/>
  <c r="ILC6" i="7"/>
  <c r="ILE6" i="7"/>
  <c r="ILG6" i="7"/>
  <c r="ILI6" i="7"/>
  <c r="ILK6" i="7"/>
  <c r="ILM6" i="7"/>
  <c r="ILO6" i="7"/>
  <c r="ILQ6" i="7"/>
  <c r="ILS6" i="7"/>
  <c r="ILU6" i="7"/>
  <c r="ILW6" i="7"/>
  <c r="ILY6" i="7"/>
  <c r="IMA6" i="7"/>
  <c r="IMC6" i="7"/>
  <c r="IME6" i="7"/>
  <c r="IMG6" i="7"/>
  <c r="IMI6" i="7"/>
  <c r="IMK6" i="7"/>
  <c r="IMM6" i="7"/>
  <c r="IMO6" i="7"/>
  <c r="IMQ6" i="7"/>
  <c r="IMS6" i="7"/>
  <c r="IMU6" i="7"/>
  <c r="IMW6" i="7"/>
  <c r="IMY6" i="7"/>
  <c r="INA6" i="7"/>
  <c r="INC6" i="7"/>
  <c r="INE6" i="7"/>
  <c r="ING6" i="7"/>
  <c r="INI6" i="7"/>
  <c r="INK6" i="7"/>
  <c r="INM6" i="7"/>
  <c r="INO6" i="7"/>
  <c r="INQ6" i="7"/>
  <c r="INS6" i="7"/>
  <c r="INU6" i="7"/>
  <c r="INW6" i="7"/>
  <c r="INY6" i="7"/>
  <c r="IOA6" i="7"/>
  <c r="IOC6" i="7"/>
  <c r="IOE6" i="7"/>
  <c r="IOG6" i="7"/>
  <c r="IOI6" i="7"/>
  <c r="IOK6" i="7"/>
  <c r="IOM6" i="7"/>
  <c r="IOO6" i="7"/>
  <c r="IOQ6" i="7"/>
  <c r="IOS6" i="7"/>
  <c r="IOU6" i="7"/>
  <c r="IOW6" i="7"/>
  <c r="IOY6" i="7"/>
  <c r="IPA6" i="7"/>
  <c r="IPC6" i="7"/>
  <c r="IPE6" i="7"/>
  <c r="IPG6" i="7"/>
  <c r="IPI6" i="7"/>
  <c r="IPK6" i="7"/>
  <c r="IPM6" i="7"/>
  <c r="IPO6" i="7"/>
  <c r="IPQ6" i="7"/>
  <c r="IPS6" i="7"/>
  <c r="IPU6" i="7"/>
  <c r="IPW6" i="7"/>
  <c r="IPY6" i="7"/>
  <c r="IQA6" i="7"/>
  <c r="IQC6" i="7"/>
  <c r="IQE6" i="7"/>
  <c r="IQG6" i="7"/>
  <c r="IQI6" i="7"/>
  <c r="IQK6" i="7"/>
  <c r="IQM6" i="7"/>
  <c r="IQO6" i="7"/>
  <c r="IQQ6" i="7"/>
  <c r="IQS6" i="7"/>
  <c r="IQU6" i="7"/>
  <c r="IQW6" i="7"/>
  <c r="IQY6" i="7"/>
  <c r="IRA6" i="7"/>
  <c r="IRC6" i="7"/>
  <c r="IRE6" i="7"/>
  <c r="IRG6" i="7"/>
  <c r="IRI6" i="7"/>
  <c r="IRK6" i="7"/>
  <c r="IRM6" i="7"/>
  <c r="IRO6" i="7"/>
  <c r="IRQ6" i="7"/>
  <c r="IRS6" i="7"/>
  <c r="IRU6" i="7"/>
  <c r="IRW6" i="7"/>
  <c r="IRY6" i="7"/>
  <c r="ISA6" i="7"/>
  <c r="ISC6" i="7"/>
  <c r="ISE6" i="7"/>
  <c r="ISG6" i="7"/>
  <c r="ISI6" i="7"/>
  <c r="ISK6" i="7"/>
  <c r="ISM6" i="7"/>
  <c r="ISO6" i="7"/>
  <c r="ISQ6" i="7"/>
  <c r="ISS6" i="7"/>
  <c r="ISU6" i="7"/>
  <c r="ISW6" i="7"/>
  <c r="ISY6" i="7"/>
  <c r="ITA6" i="7"/>
  <c r="ITC6" i="7"/>
  <c r="ITE6" i="7"/>
  <c r="ITG6" i="7"/>
  <c r="ITI6" i="7"/>
  <c r="ITK6" i="7"/>
  <c r="ITM6" i="7"/>
  <c r="ITO6" i="7"/>
  <c r="ITQ6" i="7"/>
  <c r="ITS6" i="7"/>
  <c r="ITU6" i="7"/>
  <c r="ITW6" i="7"/>
  <c r="ITY6" i="7"/>
  <c r="IUA6" i="7"/>
  <c r="IUC6" i="7"/>
  <c r="IUE6" i="7"/>
  <c r="IUG6" i="7"/>
  <c r="IUI6" i="7"/>
  <c r="IUK6" i="7"/>
  <c r="IUM6" i="7"/>
  <c r="IUO6" i="7"/>
  <c r="IUQ6" i="7"/>
  <c r="IUS6" i="7"/>
  <c r="IUU6" i="7"/>
  <c r="IUW6" i="7"/>
  <c r="IUY6" i="7"/>
  <c r="IVA6" i="7"/>
  <c r="IVC6" i="7"/>
  <c r="IVE6" i="7"/>
  <c r="IVG6" i="7"/>
  <c r="IVI6" i="7"/>
  <c r="IVK6" i="7"/>
  <c r="IVM6" i="7"/>
  <c r="IVO6" i="7"/>
  <c r="IVQ6" i="7"/>
  <c r="IVS6" i="7"/>
  <c r="IVU6" i="7"/>
  <c r="IVW6" i="7"/>
  <c r="IVY6" i="7"/>
  <c r="IWA6" i="7"/>
  <c r="IWC6" i="7"/>
  <c r="IWE6" i="7"/>
  <c r="IWG6" i="7"/>
  <c r="IWI6" i="7"/>
  <c r="IWK6" i="7"/>
  <c r="IWM6" i="7"/>
  <c r="IWO6" i="7"/>
  <c r="IWQ6" i="7"/>
  <c r="IWS6" i="7"/>
  <c r="IWU6" i="7"/>
  <c r="IWW6" i="7"/>
  <c r="IWY6" i="7"/>
  <c r="IXA6" i="7"/>
  <c r="IXC6" i="7"/>
  <c r="IXE6" i="7"/>
  <c r="IXG6" i="7"/>
  <c r="IXI6" i="7"/>
  <c r="IXK6" i="7"/>
  <c r="IXM6" i="7"/>
  <c r="IXO6" i="7"/>
  <c r="IXQ6" i="7"/>
  <c r="IXS6" i="7"/>
  <c r="IXU6" i="7"/>
  <c r="IXW6" i="7"/>
  <c r="IXY6" i="7"/>
  <c r="IYA6" i="7"/>
  <c r="IYC6" i="7"/>
  <c r="IYE6" i="7"/>
  <c r="IYG6" i="7"/>
  <c r="IYI6" i="7"/>
  <c r="IYK6" i="7"/>
  <c r="IYM6" i="7"/>
  <c r="IYO6" i="7"/>
  <c r="IYQ6" i="7"/>
  <c r="IYS6" i="7"/>
  <c r="IYU6" i="7"/>
  <c r="IYW6" i="7"/>
  <c r="IYY6" i="7"/>
  <c r="IZA6" i="7"/>
  <c r="IZC6" i="7"/>
  <c r="IZE6" i="7"/>
  <c r="IZG6" i="7"/>
  <c r="IZI6" i="7"/>
  <c r="IZK6" i="7"/>
  <c r="IZM6" i="7"/>
  <c r="IZO6" i="7"/>
  <c r="IZQ6" i="7"/>
  <c r="IZS6" i="7"/>
  <c r="IZU6" i="7"/>
  <c r="IZW6" i="7"/>
  <c r="IZY6" i="7"/>
  <c r="JAA6" i="7"/>
  <c r="JAC6" i="7"/>
  <c r="JAE6" i="7"/>
  <c r="JAG6" i="7"/>
  <c r="JAI6" i="7"/>
  <c r="JAK6" i="7"/>
  <c r="JAM6" i="7"/>
  <c r="JAO6" i="7"/>
  <c r="JAQ6" i="7"/>
  <c r="JAS6" i="7"/>
  <c r="JAU6" i="7"/>
  <c r="JAW6" i="7"/>
  <c r="JAY6" i="7"/>
  <c r="JBA6" i="7"/>
  <c r="JBC6" i="7"/>
  <c r="JBE6" i="7"/>
  <c r="JBG6" i="7"/>
  <c r="JBI6" i="7"/>
  <c r="JBK6" i="7"/>
  <c r="JBM6" i="7"/>
  <c r="JBO6" i="7"/>
  <c r="JBQ6" i="7"/>
  <c r="JBS6" i="7"/>
  <c r="JBU6" i="7"/>
  <c r="JBW6" i="7"/>
  <c r="JBY6" i="7"/>
  <c r="JCA6" i="7"/>
  <c r="JCC6" i="7"/>
  <c r="JCE6" i="7"/>
  <c r="JCG6" i="7"/>
  <c r="JCI6" i="7"/>
  <c r="JCK6" i="7"/>
  <c r="JCM6" i="7"/>
  <c r="JCO6" i="7"/>
  <c r="JCQ6" i="7"/>
  <c r="JCS6" i="7"/>
  <c r="JCU6" i="7"/>
  <c r="JCW6" i="7"/>
  <c r="JCY6" i="7"/>
  <c r="JDA6" i="7"/>
  <c r="JDC6" i="7"/>
  <c r="JDE6" i="7"/>
  <c r="JDG6" i="7"/>
  <c r="JDI6" i="7"/>
  <c r="JDK6" i="7"/>
  <c r="JDM6" i="7"/>
  <c r="JDO6" i="7"/>
  <c r="JDQ6" i="7"/>
  <c r="JDS6" i="7"/>
  <c r="JDU6" i="7"/>
  <c r="JDW6" i="7"/>
  <c r="JDY6" i="7"/>
  <c r="JEA6" i="7"/>
  <c r="JEC6" i="7"/>
  <c r="JEE6" i="7"/>
  <c r="JEG6" i="7"/>
  <c r="JEI6" i="7"/>
  <c r="JEK6" i="7"/>
  <c r="JEM6" i="7"/>
  <c r="JEO6" i="7"/>
  <c r="JEQ6" i="7"/>
  <c r="JES6" i="7"/>
  <c r="JEU6" i="7"/>
  <c r="JEW6" i="7"/>
  <c r="JEY6" i="7"/>
  <c r="JFA6" i="7"/>
  <c r="JFC6" i="7"/>
  <c r="JFE6" i="7"/>
  <c r="JFG6" i="7"/>
  <c r="JFI6" i="7"/>
  <c r="JFK6" i="7"/>
  <c r="JFM6" i="7"/>
  <c r="JFO6" i="7"/>
  <c r="JFQ6" i="7"/>
  <c r="JFS6" i="7"/>
  <c r="JFU6" i="7"/>
  <c r="JFW6" i="7"/>
  <c r="JFY6" i="7"/>
  <c r="JGA6" i="7"/>
  <c r="JGC6" i="7"/>
  <c r="JGE6" i="7"/>
  <c r="JGG6" i="7"/>
  <c r="JGI6" i="7"/>
  <c r="JGK6" i="7"/>
  <c r="JGM6" i="7"/>
  <c r="JGO6" i="7"/>
  <c r="JGQ6" i="7"/>
  <c r="JGS6" i="7"/>
  <c r="JGU6" i="7"/>
  <c r="JGW6" i="7"/>
  <c r="JGY6" i="7"/>
  <c r="JHA6" i="7"/>
  <c r="JHC6" i="7"/>
  <c r="JHE6" i="7"/>
  <c r="JHG6" i="7"/>
  <c r="JHI6" i="7"/>
  <c r="JHK6" i="7"/>
  <c r="JHM6" i="7"/>
  <c r="JHO6" i="7"/>
  <c r="JHQ6" i="7"/>
  <c r="JHS6" i="7"/>
  <c r="JHU6" i="7"/>
  <c r="JHW6" i="7"/>
  <c r="JHY6" i="7"/>
  <c r="JIA6" i="7"/>
  <c r="JIC6" i="7"/>
  <c r="JIE6" i="7"/>
  <c r="JIG6" i="7"/>
  <c r="JII6" i="7"/>
  <c r="JIK6" i="7"/>
  <c r="JIM6" i="7"/>
  <c r="JIO6" i="7"/>
  <c r="JIQ6" i="7"/>
  <c r="JIS6" i="7"/>
  <c r="JIU6" i="7"/>
  <c r="JIW6" i="7"/>
  <c r="JIY6" i="7"/>
  <c r="JJA6" i="7"/>
  <c r="JJC6" i="7"/>
  <c r="JJE6" i="7"/>
  <c r="JJG6" i="7"/>
  <c r="JJI6" i="7"/>
  <c r="JJK6" i="7"/>
  <c r="JJM6" i="7"/>
  <c r="JJO6" i="7"/>
  <c r="JJQ6" i="7"/>
  <c r="JJS6" i="7"/>
  <c r="JJU6" i="7"/>
  <c r="JJW6" i="7"/>
  <c r="JJY6" i="7"/>
  <c r="JKA6" i="7"/>
  <c r="JKC6" i="7"/>
  <c r="JKE6" i="7"/>
  <c r="JKG6" i="7"/>
  <c r="JKI6" i="7"/>
  <c r="JKK6" i="7"/>
  <c r="JKM6" i="7"/>
  <c r="JKO6" i="7"/>
  <c r="JKQ6" i="7"/>
  <c r="JKS6" i="7"/>
  <c r="JKU6" i="7"/>
  <c r="JKW6" i="7"/>
  <c r="JKY6" i="7"/>
  <c r="JLA6" i="7"/>
  <c r="JLC6" i="7"/>
  <c r="JLE6" i="7"/>
  <c r="JLG6" i="7"/>
  <c r="JLI6" i="7"/>
  <c r="JLK6" i="7"/>
  <c r="JLM6" i="7"/>
  <c r="JLO6" i="7"/>
  <c r="JLQ6" i="7"/>
  <c r="JLS6" i="7"/>
  <c r="JLU6" i="7"/>
  <c r="JLW6" i="7"/>
  <c r="JLY6" i="7"/>
  <c r="JMA6" i="7"/>
  <c r="JMC6" i="7"/>
  <c r="JME6" i="7"/>
  <c r="JMG6" i="7"/>
  <c r="JMI6" i="7"/>
  <c r="JMK6" i="7"/>
  <c r="JMM6" i="7"/>
  <c r="JMO6" i="7"/>
  <c r="JMQ6" i="7"/>
  <c r="JMS6" i="7"/>
  <c r="JMU6" i="7"/>
  <c r="JMW6" i="7"/>
  <c r="JMY6" i="7"/>
  <c r="JNA6" i="7"/>
  <c r="JNC6" i="7"/>
  <c r="JNE6" i="7"/>
  <c r="JNG6" i="7"/>
  <c r="JNI6" i="7"/>
  <c r="JNK6" i="7"/>
  <c r="JNM6" i="7"/>
  <c r="JNO6" i="7"/>
  <c r="JNQ6" i="7"/>
  <c r="JNS6" i="7"/>
  <c r="JNU6" i="7"/>
  <c r="JNW6" i="7"/>
  <c r="JNY6" i="7"/>
  <c r="JOA6" i="7"/>
  <c r="JOC6" i="7"/>
  <c r="JOE6" i="7"/>
  <c r="JOG6" i="7"/>
  <c r="JOI6" i="7"/>
  <c r="JOK6" i="7"/>
  <c r="JOM6" i="7"/>
  <c r="JOO6" i="7"/>
  <c r="JOQ6" i="7"/>
  <c r="JOS6" i="7"/>
  <c r="JOU6" i="7"/>
  <c r="JOW6" i="7"/>
  <c r="JOY6" i="7"/>
  <c r="JPA6" i="7"/>
  <c r="JPC6" i="7"/>
  <c r="JPE6" i="7"/>
  <c r="JPG6" i="7"/>
  <c r="JPI6" i="7"/>
  <c r="JPK6" i="7"/>
  <c r="JPM6" i="7"/>
  <c r="JPO6" i="7"/>
  <c r="JPQ6" i="7"/>
  <c r="JPS6" i="7"/>
  <c r="JPU6" i="7"/>
  <c r="JPW6" i="7"/>
  <c r="JPY6" i="7"/>
  <c r="JQA6" i="7"/>
  <c r="JQC6" i="7"/>
  <c r="JQE6" i="7"/>
  <c r="JQG6" i="7"/>
  <c r="JQI6" i="7"/>
  <c r="JQK6" i="7"/>
  <c r="JQM6" i="7"/>
  <c r="JQO6" i="7"/>
  <c r="JQQ6" i="7"/>
  <c r="JQS6" i="7"/>
  <c r="JQU6" i="7"/>
  <c r="JQW6" i="7"/>
  <c r="JQY6" i="7"/>
  <c r="JRA6" i="7"/>
  <c r="JRC6" i="7"/>
  <c r="JRE6" i="7"/>
  <c r="JRG6" i="7"/>
  <c r="JRI6" i="7"/>
  <c r="JRK6" i="7"/>
  <c r="JRM6" i="7"/>
  <c r="JRO6" i="7"/>
  <c r="JRQ6" i="7"/>
  <c r="JRS6" i="7"/>
  <c r="JRU6" i="7"/>
  <c r="JRW6" i="7"/>
  <c r="JRY6" i="7"/>
  <c r="JSA6" i="7"/>
  <c r="JSC6" i="7"/>
  <c r="JSE6" i="7"/>
  <c r="JSG6" i="7"/>
  <c r="JSI6" i="7"/>
  <c r="JSK6" i="7"/>
  <c r="JSM6" i="7"/>
  <c r="JSO6" i="7"/>
  <c r="JSQ6" i="7"/>
  <c r="JSS6" i="7"/>
  <c r="JSU6" i="7"/>
  <c r="JSW6" i="7"/>
  <c r="JSY6" i="7"/>
  <c r="JTA6" i="7"/>
  <c r="JTC6" i="7"/>
  <c r="JTE6" i="7"/>
  <c r="JTG6" i="7"/>
  <c r="JTI6" i="7"/>
  <c r="JTK6" i="7"/>
  <c r="JTM6" i="7"/>
  <c r="JTO6" i="7"/>
  <c r="JTQ6" i="7"/>
  <c r="JTS6" i="7"/>
  <c r="JTU6" i="7"/>
  <c r="JTW6" i="7"/>
  <c r="JTY6" i="7"/>
  <c r="JUA6" i="7"/>
  <c r="JUC6" i="7"/>
  <c r="JUE6" i="7"/>
  <c r="JUG6" i="7"/>
  <c r="JUI6" i="7"/>
  <c r="JUK6" i="7"/>
  <c r="JUM6" i="7"/>
  <c r="JUO6" i="7"/>
  <c r="JUQ6" i="7"/>
  <c r="JUS6" i="7"/>
  <c r="JUU6" i="7"/>
  <c r="JUW6" i="7"/>
  <c r="JUY6" i="7"/>
  <c r="JVA6" i="7"/>
  <c r="JVC6" i="7"/>
  <c r="JVE6" i="7"/>
  <c r="JVG6" i="7"/>
  <c r="JVI6" i="7"/>
  <c r="JVK6" i="7"/>
  <c r="JVM6" i="7"/>
  <c r="JVO6" i="7"/>
  <c r="JVQ6" i="7"/>
  <c r="JVS6" i="7"/>
  <c r="JVU6" i="7"/>
  <c r="JVW6" i="7"/>
  <c r="JVY6" i="7"/>
  <c r="JWA6" i="7"/>
  <c r="JWC6" i="7"/>
  <c r="JWE6" i="7"/>
  <c r="JWG6" i="7"/>
  <c r="JWI6" i="7"/>
  <c r="JWK6" i="7"/>
  <c r="JWM6" i="7"/>
  <c r="JWO6" i="7"/>
  <c r="JWQ6" i="7"/>
  <c r="JWS6" i="7"/>
  <c r="JWU6" i="7"/>
  <c r="JWW6" i="7"/>
  <c r="JWY6" i="7"/>
  <c r="JXA6" i="7"/>
  <c r="JXC6" i="7"/>
  <c r="JXE6" i="7"/>
  <c r="JXG6" i="7"/>
  <c r="JXI6" i="7"/>
  <c r="JXK6" i="7"/>
  <c r="JXM6" i="7"/>
  <c r="JXO6" i="7"/>
  <c r="JXQ6" i="7"/>
  <c r="JXS6" i="7"/>
  <c r="JXU6" i="7"/>
  <c r="JXW6" i="7"/>
  <c r="JXY6" i="7"/>
  <c r="JYA6" i="7"/>
  <c r="JYC6" i="7"/>
  <c r="JYE6" i="7"/>
  <c r="JYG6" i="7"/>
  <c r="JYI6" i="7"/>
  <c r="JYK6" i="7"/>
  <c r="JYM6" i="7"/>
  <c r="JYO6" i="7"/>
  <c r="JYQ6" i="7"/>
  <c r="JYS6" i="7"/>
  <c r="JYU6" i="7"/>
  <c r="JYW6" i="7"/>
  <c r="JYY6" i="7"/>
  <c r="JZA6" i="7"/>
  <c r="JZC6" i="7"/>
  <c r="JZE6" i="7"/>
  <c r="JZG6" i="7"/>
  <c r="JZI6" i="7"/>
  <c r="JZK6" i="7"/>
  <c r="JZM6" i="7"/>
  <c r="JZO6" i="7"/>
  <c r="JZQ6" i="7"/>
  <c r="JZS6" i="7"/>
  <c r="JZU6" i="7"/>
  <c r="JZW6" i="7"/>
  <c r="JZY6" i="7"/>
  <c r="KAA6" i="7"/>
  <c r="KAC6" i="7"/>
  <c r="KAE6" i="7"/>
  <c r="KAG6" i="7"/>
  <c r="KAI6" i="7"/>
  <c r="KAK6" i="7"/>
  <c r="KAM6" i="7"/>
  <c r="KAO6" i="7"/>
  <c r="KAQ6" i="7"/>
  <c r="KAS6" i="7"/>
  <c r="KAU6" i="7"/>
  <c r="KAW6" i="7"/>
  <c r="KAY6" i="7"/>
  <c r="KBA6" i="7"/>
  <c r="KBC6" i="7"/>
  <c r="KBE6" i="7"/>
  <c r="KBG6" i="7"/>
  <c r="KBI6" i="7"/>
  <c r="KBK6" i="7"/>
  <c r="KBM6" i="7"/>
  <c r="KBO6" i="7"/>
  <c r="KBQ6" i="7"/>
  <c r="KBS6" i="7"/>
  <c r="KBU6" i="7"/>
  <c r="KBW6" i="7"/>
  <c r="KBY6" i="7"/>
  <c r="KCA6" i="7"/>
  <c r="KCC6" i="7"/>
  <c r="KCE6" i="7"/>
  <c r="KCG6" i="7"/>
  <c r="KCI6" i="7"/>
  <c r="KCK6" i="7"/>
  <c r="KCM6" i="7"/>
  <c r="KCO6" i="7"/>
  <c r="KCQ6" i="7"/>
  <c r="KCS6" i="7"/>
  <c r="KCU6" i="7"/>
  <c r="KCW6" i="7"/>
  <c r="KCY6" i="7"/>
  <c r="KDA6" i="7"/>
  <c r="KDC6" i="7"/>
  <c r="KDE6" i="7"/>
  <c r="KDG6" i="7"/>
  <c r="KDI6" i="7"/>
  <c r="KDK6" i="7"/>
  <c r="KDM6" i="7"/>
  <c r="KDO6" i="7"/>
  <c r="KDQ6" i="7"/>
  <c r="KDS6" i="7"/>
  <c r="KDU6" i="7"/>
  <c r="KDW6" i="7"/>
  <c r="KDY6" i="7"/>
  <c r="KEA6" i="7"/>
  <c r="KEC6" i="7"/>
  <c r="KEE6" i="7"/>
  <c r="KEG6" i="7"/>
  <c r="KEI6" i="7"/>
  <c r="KEK6" i="7"/>
  <c r="KEM6" i="7"/>
  <c r="KEO6" i="7"/>
  <c r="KEQ6" i="7"/>
  <c r="KES6" i="7"/>
  <c r="KEU6" i="7"/>
  <c r="KEW6" i="7"/>
  <c r="KEY6" i="7"/>
  <c r="KFA6" i="7"/>
  <c r="KFC6" i="7"/>
  <c r="KFE6" i="7"/>
  <c r="KFG6" i="7"/>
  <c r="KFI6" i="7"/>
  <c r="KFK6" i="7"/>
  <c r="KFM6" i="7"/>
  <c r="KFO6" i="7"/>
  <c r="KFQ6" i="7"/>
  <c r="KFS6" i="7"/>
  <c r="KFU6" i="7"/>
  <c r="KFW6" i="7"/>
  <c r="KFY6" i="7"/>
  <c r="KGA6" i="7"/>
  <c r="KGC6" i="7"/>
  <c r="KGE6" i="7"/>
  <c r="KGG6" i="7"/>
  <c r="KGI6" i="7"/>
  <c r="KGK6" i="7"/>
  <c r="KGM6" i="7"/>
  <c r="KGO6" i="7"/>
  <c r="KGQ6" i="7"/>
  <c r="KGS6" i="7"/>
  <c r="KGU6" i="7"/>
  <c r="KGW6" i="7"/>
  <c r="KGY6" i="7"/>
  <c r="KHA6" i="7"/>
  <c r="KHC6" i="7"/>
  <c r="KHE6" i="7"/>
  <c r="KHG6" i="7"/>
  <c r="KHI6" i="7"/>
  <c r="KHK6" i="7"/>
  <c r="KHM6" i="7"/>
  <c r="KHO6" i="7"/>
  <c r="KHQ6" i="7"/>
  <c r="KHS6" i="7"/>
  <c r="KHU6" i="7"/>
  <c r="KHW6" i="7"/>
  <c r="KHY6" i="7"/>
  <c r="KIA6" i="7"/>
  <c r="KIC6" i="7"/>
  <c r="KIE6" i="7"/>
  <c r="KIG6" i="7"/>
  <c r="KII6" i="7"/>
  <c r="KIK6" i="7"/>
  <c r="KIM6" i="7"/>
  <c r="KIO6" i="7"/>
  <c r="KIQ6" i="7"/>
  <c r="KIS6" i="7"/>
  <c r="KIU6" i="7"/>
  <c r="KIW6" i="7"/>
  <c r="KIY6" i="7"/>
  <c r="KJA6" i="7"/>
  <c r="KJC6" i="7"/>
  <c r="KJE6" i="7"/>
  <c r="KJG6" i="7"/>
  <c r="KJI6" i="7"/>
  <c r="KJK6" i="7"/>
  <c r="KJM6" i="7"/>
  <c r="KJO6" i="7"/>
  <c r="KJQ6" i="7"/>
  <c r="KJS6" i="7"/>
  <c r="KJU6" i="7"/>
  <c r="KJW6" i="7"/>
  <c r="KJY6" i="7"/>
  <c r="KKA6" i="7"/>
  <c r="KKC6" i="7"/>
  <c r="KKE6" i="7"/>
  <c r="KKG6" i="7"/>
  <c r="KKI6" i="7"/>
  <c r="KKK6" i="7"/>
  <c r="KKM6" i="7"/>
  <c r="KKO6" i="7"/>
  <c r="KKQ6" i="7"/>
  <c r="KKS6" i="7"/>
  <c r="KKU6" i="7"/>
  <c r="KKW6" i="7"/>
  <c r="KKY6" i="7"/>
  <c r="KLA6" i="7"/>
  <c r="KLC6" i="7"/>
  <c r="KLE6" i="7"/>
  <c r="KLG6" i="7"/>
  <c r="KLI6" i="7"/>
  <c r="KLK6" i="7"/>
  <c r="KLM6" i="7"/>
  <c r="KLO6" i="7"/>
  <c r="KLQ6" i="7"/>
  <c r="KLS6" i="7"/>
  <c r="KLU6" i="7"/>
  <c r="KLW6" i="7"/>
  <c r="KLY6" i="7"/>
  <c r="KMA6" i="7"/>
  <c r="KMC6" i="7"/>
  <c r="KME6" i="7"/>
  <c r="KMG6" i="7"/>
  <c r="KMI6" i="7"/>
  <c r="KMK6" i="7"/>
  <c r="KMM6" i="7"/>
  <c r="KMO6" i="7"/>
  <c r="KMQ6" i="7"/>
  <c r="KMS6" i="7"/>
  <c r="KMU6" i="7"/>
  <c r="KMW6" i="7"/>
  <c r="KMY6" i="7"/>
  <c r="KNA6" i="7"/>
  <c r="KNC6" i="7"/>
  <c r="KNE6" i="7"/>
  <c r="KNG6" i="7"/>
  <c r="KNI6" i="7"/>
  <c r="KNK6" i="7"/>
  <c r="KNM6" i="7"/>
  <c r="KNO6" i="7"/>
  <c r="KNQ6" i="7"/>
  <c r="KNS6" i="7"/>
  <c r="KNU6" i="7"/>
  <c r="KNW6" i="7"/>
  <c r="KNY6" i="7"/>
  <c r="KOA6" i="7"/>
  <c r="KOC6" i="7"/>
  <c r="KOE6" i="7"/>
  <c r="KOG6" i="7"/>
  <c r="KOI6" i="7"/>
  <c r="KOK6" i="7"/>
  <c r="KOM6" i="7"/>
  <c r="KOO6" i="7"/>
  <c r="KOQ6" i="7"/>
  <c r="KOS6" i="7"/>
  <c r="KOU6" i="7"/>
  <c r="KOW6" i="7"/>
  <c r="KOY6" i="7"/>
  <c r="KPA6" i="7"/>
  <c r="KPC6" i="7"/>
  <c r="KPE6" i="7"/>
  <c r="KPG6" i="7"/>
  <c r="KPI6" i="7"/>
  <c r="KPK6" i="7"/>
  <c r="KPM6" i="7"/>
  <c r="KPO6" i="7"/>
  <c r="KPQ6" i="7"/>
  <c r="KPS6" i="7"/>
  <c r="KPU6" i="7"/>
  <c r="KPW6" i="7"/>
  <c r="KPY6" i="7"/>
  <c r="KQA6" i="7"/>
  <c r="KQC6" i="7"/>
  <c r="KQE6" i="7"/>
  <c r="KQG6" i="7"/>
  <c r="KQI6" i="7"/>
  <c r="KQK6" i="7"/>
  <c r="KQM6" i="7"/>
  <c r="KQO6" i="7"/>
  <c r="KQQ6" i="7"/>
  <c r="KQS6" i="7"/>
  <c r="KQU6" i="7"/>
  <c r="KQW6" i="7"/>
  <c r="KQY6" i="7"/>
  <c r="KRA6" i="7"/>
  <c r="KRC6" i="7"/>
  <c r="KRE6" i="7"/>
  <c r="KRG6" i="7"/>
  <c r="KRI6" i="7"/>
  <c r="KRK6" i="7"/>
  <c r="KRM6" i="7"/>
  <c r="KRO6" i="7"/>
  <c r="KRQ6" i="7"/>
  <c r="KRS6" i="7"/>
  <c r="KRU6" i="7"/>
  <c r="KRW6" i="7"/>
  <c r="KRY6" i="7"/>
  <c r="KSA6" i="7"/>
  <c r="KSC6" i="7"/>
  <c r="KSE6" i="7"/>
  <c r="KSG6" i="7"/>
  <c r="KSI6" i="7"/>
  <c r="KSK6" i="7"/>
  <c r="KSM6" i="7"/>
  <c r="KSO6" i="7"/>
  <c r="KSQ6" i="7"/>
  <c r="KSS6" i="7"/>
  <c r="KSU6" i="7"/>
  <c r="KSW6" i="7"/>
  <c r="KSY6" i="7"/>
  <c r="KTA6" i="7"/>
  <c r="KTC6" i="7"/>
  <c r="KTE6" i="7"/>
  <c r="KTG6" i="7"/>
  <c r="KTI6" i="7"/>
  <c r="KTK6" i="7"/>
  <c r="KTM6" i="7"/>
  <c r="KTO6" i="7"/>
  <c r="KTQ6" i="7"/>
  <c r="KTS6" i="7"/>
  <c r="KTU6" i="7"/>
  <c r="KTW6" i="7"/>
  <c r="KTY6" i="7"/>
  <c r="KUA6" i="7"/>
  <c r="KUC6" i="7"/>
  <c r="KUE6" i="7"/>
  <c r="KUG6" i="7"/>
  <c r="KUI6" i="7"/>
  <c r="KUK6" i="7"/>
  <c r="KUM6" i="7"/>
  <c r="KUO6" i="7"/>
  <c r="KUQ6" i="7"/>
  <c r="KUS6" i="7"/>
  <c r="KUU6" i="7"/>
  <c r="KUW6" i="7"/>
  <c r="KUY6" i="7"/>
  <c r="KVA6" i="7"/>
  <c r="KVC6" i="7"/>
  <c r="KVE6" i="7"/>
  <c r="KVG6" i="7"/>
  <c r="KVI6" i="7"/>
  <c r="KVK6" i="7"/>
  <c r="KVM6" i="7"/>
  <c r="KVO6" i="7"/>
  <c r="KVQ6" i="7"/>
  <c r="KVS6" i="7"/>
  <c r="KVU6" i="7"/>
  <c r="KVW6" i="7"/>
  <c r="KVY6" i="7"/>
  <c r="KWA6" i="7"/>
  <c r="KWC6" i="7"/>
  <c r="KWE6" i="7"/>
  <c r="KWG6" i="7"/>
  <c r="KWI6" i="7"/>
  <c r="KWK6" i="7"/>
  <c r="KWM6" i="7"/>
  <c r="KWO6" i="7"/>
  <c r="KWQ6" i="7"/>
  <c r="KWS6" i="7"/>
  <c r="KWU6" i="7"/>
  <c r="KWW6" i="7"/>
  <c r="KWY6" i="7"/>
  <c r="KXA6" i="7"/>
  <c r="KXC6" i="7"/>
  <c r="KXE6" i="7"/>
  <c r="KXG6" i="7"/>
  <c r="KXI6" i="7"/>
  <c r="KXK6" i="7"/>
  <c r="KXM6" i="7"/>
  <c r="KXO6" i="7"/>
  <c r="KXQ6" i="7"/>
  <c r="KXS6" i="7"/>
  <c r="KXU6" i="7"/>
  <c r="KXW6" i="7"/>
  <c r="KXY6" i="7"/>
  <c r="KYA6" i="7"/>
  <c r="KYC6" i="7"/>
  <c r="KYE6" i="7"/>
  <c r="KYG6" i="7"/>
  <c r="KYI6" i="7"/>
  <c r="KYK6" i="7"/>
  <c r="KYM6" i="7"/>
  <c r="KYO6" i="7"/>
  <c r="KYQ6" i="7"/>
  <c r="KYS6" i="7"/>
  <c r="KYU6" i="7"/>
  <c r="KYW6" i="7"/>
  <c r="KYY6" i="7"/>
  <c r="KZA6" i="7"/>
  <c r="KZC6" i="7"/>
  <c r="KZE6" i="7"/>
  <c r="KZG6" i="7"/>
  <c r="KZI6" i="7"/>
  <c r="KZK6" i="7"/>
  <c r="KZM6" i="7"/>
  <c r="KZO6" i="7"/>
  <c r="KZQ6" i="7"/>
  <c r="KZS6" i="7"/>
  <c r="KZU6" i="7"/>
  <c r="KZW6" i="7"/>
  <c r="KZY6" i="7"/>
  <c r="LAA6" i="7"/>
  <c r="LAC6" i="7"/>
  <c r="LAE6" i="7"/>
  <c r="LAG6" i="7"/>
  <c r="LAI6" i="7"/>
  <c r="LAK6" i="7"/>
  <c r="LAM6" i="7"/>
  <c r="LAO6" i="7"/>
  <c r="LAQ6" i="7"/>
  <c r="LAS6" i="7"/>
  <c r="LAU6" i="7"/>
  <c r="LAW6" i="7"/>
  <c r="LAY6" i="7"/>
  <c r="LBA6" i="7"/>
  <c r="LBC6" i="7"/>
  <c r="LBE6" i="7"/>
  <c r="LBG6" i="7"/>
  <c r="LBI6" i="7"/>
  <c r="LBK6" i="7"/>
  <c r="LBM6" i="7"/>
  <c r="LBO6" i="7"/>
  <c r="LBQ6" i="7"/>
  <c r="LBS6" i="7"/>
  <c r="LBU6" i="7"/>
  <c r="LBW6" i="7"/>
  <c r="LBY6" i="7"/>
  <c r="LCA6" i="7"/>
  <c r="LCC6" i="7"/>
  <c r="LCE6" i="7"/>
  <c r="LCG6" i="7"/>
  <c r="LCI6" i="7"/>
  <c r="LCK6" i="7"/>
  <c r="LCM6" i="7"/>
  <c r="LCO6" i="7"/>
  <c r="LCQ6" i="7"/>
  <c r="LCS6" i="7"/>
  <c r="LCU6" i="7"/>
  <c r="LCW6" i="7"/>
  <c r="LCY6" i="7"/>
  <c r="LDA6" i="7"/>
  <c r="LDC6" i="7"/>
  <c r="LDE6" i="7"/>
  <c r="LDG6" i="7"/>
  <c r="LDI6" i="7"/>
  <c r="LDK6" i="7"/>
  <c r="LDM6" i="7"/>
  <c r="LDO6" i="7"/>
  <c r="LDQ6" i="7"/>
  <c r="LDS6" i="7"/>
  <c r="LDU6" i="7"/>
  <c r="LDW6" i="7"/>
  <c r="LDY6" i="7"/>
  <c r="LEA6" i="7"/>
  <c r="LEC6" i="7"/>
  <c r="LEE6" i="7"/>
  <c r="LEG6" i="7"/>
  <c r="LEI6" i="7"/>
  <c r="LEK6" i="7"/>
  <c r="LEM6" i="7"/>
  <c r="LEO6" i="7"/>
  <c r="LEQ6" i="7"/>
  <c r="LES6" i="7"/>
  <c r="LEU6" i="7"/>
  <c r="LEW6" i="7"/>
  <c r="LEY6" i="7"/>
  <c r="LFA6" i="7"/>
  <c r="LFC6" i="7"/>
  <c r="LFE6" i="7"/>
  <c r="LFG6" i="7"/>
  <c r="LFI6" i="7"/>
  <c r="LFK6" i="7"/>
  <c r="LFM6" i="7"/>
  <c r="LFO6" i="7"/>
  <c r="LFQ6" i="7"/>
  <c r="LFS6" i="7"/>
  <c r="LFU6" i="7"/>
  <c r="LFW6" i="7"/>
  <c r="LFY6" i="7"/>
  <c r="LGA6" i="7"/>
  <c r="LGC6" i="7"/>
  <c r="LGE6" i="7"/>
  <c r="LGG6" i="7"/>
  <c r="LGI6" i="7"/>
  <c r="LGK6" i="7"/>
  <c r="LGM6" i="7"/>
  <c r="LGO6" i="7"/>
  <c r="LGQ6" i="7"/>
  <c r="LGS6" i="7"/>
  <c r="LGU6" i="7"/>
  <c r="LGW6" i="7"/>
  <c r="LGY6" i="7"/>
  <c r="LHA6" i="7"/>
  <c r="LHC6" i="7"/>
  <c r="LHE6" i="7"/>
  <c r="LHG6" i="7"/>
  <c r="LHI6" i="7"/>
  <c r="LHK6" i="7"/>
  <c r="LHM6" i="7"/>
  <c r="LHO6" i="7"/>
  <c r="LHQ6" i="7"/>
  <c r="LHS6" i="7"/>
  <c r="LHU6" i="7"/>
  <c r="LHW6" i="7"/>
  <c r="LHY6" i="7"/>
  <c r="LIA6" i="7"/>
  <c r="LIC6" i="7"/>
  <c r="LIE6" i="7"/>
  <c r="LIG6" i="7"/>
  <c r="LII6" i="7"/>
  <c r="LIK6" i="7"/>
  <c r="LIM6" i="7"/>
  <c r="LIO6" i="7"/>
  <c r="LIQ6" i="7"/>
  <c r="LIS6" i="7"/>
  <c r="LIU6" i="7"/>
  <c r="LIW6" i="7"/>
  <c r="LIY6" i="7"/>
  <c r="LJA6" i="7"/>
  <c r="LJC6" i="7"/>
  <c r="LJE6" i="7"/>
  <c r="LJG6" i="7"/>
  <c r="LJI6" i="7"/>
  <c r="LJK6" i="7"/>
  <c r="LJM6" i="7"/>
  <c r="LJO6" i="7"/>
  <c r="LJQ6" i="7"/>
  <c r="LJS6" i="7"/>
  <c r="LJU6" i="7"/>
  <c r="LJW6" i="7"/>
  <c r="LJY6" i="7"/>
  <c r="LKA6" i="7"/>
  <c r="LKC6" i="7"/>
  <c r="LKE6" i="7"/>
  <c r="LKG6" i="7"/>
  <c r="LKI6" i="7"/>
  <c r="LKK6" i="7"/>
  <c r="LKM6" i="7"/>
  <c r="LKO6" i="7"/>
  <c r="LKQ6" i="7"/>
  <c r="LKS6" i="7"/>
  <c r="LKU6" i="7"/>
  <c r="LKW6" i="7"/>
  <c r="LKY6" i="7"/>
  <c r="LLA6" i="7"/>
  <c r="LLC6" i="7"/>
  <c r="LLE6" i="7"/>
  <c r="LLG6" i="7"/>
  <c r="LLI6" i="7"/>
  <c r="LLK6" i="7"/>
  <c r="LLM6" i="7"/>
  <c r="LLO6" i="7"/>
  <c r="LLQ6" i="7"/>
  <c r="LLS6" i="7"/>
  <c r="LLU6" i="7"/>
  <c r="LLW6" i="7"/>
  <c r="LLY6" i="7"/>
  <c r="LMA6" i="7"/>
  <c r="LMC6" i="7"/>
  <c r="LME6" i="7"/>
  <c r="LMG6" i="7"/>
  <c r="LMI6" i="7"/>
  <c r="LMK6" i="7"/>
  <c r="LMM6" i="7"/>
  <c r="LMO6" i="7"/>
  <c r="LMQ6" i="7"/>
  <c r="LMS6" i="7"/>
  <c r="LMU6" i="7"/>
  <c r="LMW6" i="7"/>
  <c r="LMY6" i="7"/>
  <c r="LNA6" i="7"/>
  <c r="LNC6" i="7"/>
  <c r="LNE6" i="7"/>
  <c r="LNG6" i="7"/>
  <c r="LNI6" i="7"/>
  <c r="LNK6" i="7"/>
  <c r="LNM6" i="7"/>
  <c r="LNO6" i="7"/>
  <c r="LNQ6" i="7"/>
  <c r="LNS6" i="7"/>
  <c r="LNU6" i="7"/>
  <c r="LNW6" i="7"/>
  <c r="LNY6" i="7"/>
  <c r="LOA6" i="7"/>
  <c r="LOC6" i="7"/>
  <c r="LOE6" i="7"/>
  <c r="LOG6" i="7"/>
  <c r="LOI6" i="7"/>
  <c r="LOK6" i="7"/>
  <c r="LOM6" i="7"/>
  <c r="LOO6" i="7"/>
  <c r="LOQ6" i="7"/>
  <c r="LOS6" i="7"/>
  <c r="LOU6" i="7"/>
  <c r="LOW6" i="7"/>
  <c r="LOY6" i="7"/>
  <c r="LPA6" i="7"/>
  <c r="LPC6" i="7"/>
  <c r="LPE6" i="7"/>
  <c r="LPG6" i="7"/>
  <c r="LPI6" i="7"/>
  <c r="LPK6" i="7"/>
  <c r="LPM6" i="7"/>
  <c r="LPO6" i="7"/>
  <c r="LPQ6" i="7"/>
  <c r="LPS6" i="7"/>
  <c r="LPU6" i="7"/>
  <c r="LPW6" i="7"/>
  <c r="LPY6" i="7"/>
  <c r="LQA6" i="7"/>
  <c r="LQC6" i="7"/>
  <c r="LQE6" i="7"/>
  <c r="LQG6" i="7"/>
  <c r="LQI6" i="7"/>
  <c r="LQK6" i="7"/>
  <c r="LQM6" i="7"/>
  <c r="LQO6" i="7"/>
  <c r="LQQ6" i="7"/>
  <c r="LQS6" i="7"/>
  <c r="LQU6" i="7"/>
  <c r="LQW6" i="7"/>
  <c r="LQY6" i="7"/>
  <c r="LRA6" i="7"/>
  <c r="LRC6" i="7"/>
  <c r="LRE6" i="7"/>
  <c r="LRG6" i="7"/>
  <c r="LRI6" i="7"/>
  <c r="LRK6" i="7"/>
  <c r="LRM6" i="7"/>
  <c r="LRO6" i="7"/>
  <c r="LRQ6" i="7"/>
  <c r="LRS6" i="7"/>
  <c r="LRU6" i="7"/>
  <c r="LRW6" i="7"/>
  <c r="LRY6" i="7"/>
  <c r="LSA6" i="7"/>
  <c r="LSC6" i="7"/>
  <c r="LSE6" i="7"/>
  <c r="LSG6" i="7"/>
  <c r="LSI6" i="7"/>
  <c r="LSK6" i="7"/>
  <c r="LSM6" i="7"/>
  <c r="LSO6" i="7"/>
  <c r="LSQ6" i="7"/>
  <c r="LSS6" i="7"/>
  <c r="LSU6" i="7"/>
  <c r="LSW6" i="7"/>
  <c r="LSY6" i="7"/>
  <c r="LTA6" i="7"/>
  <c r="LTC6" i="7"/>
  <c r="LTE6" i="7"/>
  <c r="LTG6" i="7"/>
  <c r="LTI6" i="7"/>
  <c r="LTK6" i="7"/>
  <c r="LTM6" i="7"/>
  <c r="LTO6" i="7"/>
  <c r="LTQ6" i="7"/>
  <c r="LTS6" i="7"/>
  <c r="LTU6" i="7"/>
  <c r="LTW6" i="7"/>
  <c r="LTY6" i="7"/>
  <c r="LUA6" i="7"/>
  <c r="LUC6" i="7"/>
  <c r="LUE6" i="7"/>
  <c r="LUG6" i="7"/>
  <c r="LUI6" i="7"/>
  <c r="LUK6" i="7"/>
  <c r="LUM6" i="7"/>
  <c r="LUO6" i="7"/>
  <c r="LUQ6" i="7"/>
  <c r="LUS6" i="7"/>
  <c r="LUU6" i="7"/>
  <c r="LUW6" i="7"/>
  <c r="LUY6" i="7"/>
  <c r="LVA6" i="7"/>
  <c r="LVC6" i="7"/>
  <c r="LVE6" i="7"/>
  <c r="LVG6" i="7"/>
  <c r="LVI6" i="7"/>
  <c r="LVK6" i="7"/>
  <c r="LVM6" i="7"/>
  <c r="LVO6" i="7"/>
  <c r="LVQ6" i="7"/>
  <c r="LVS6" i="7"/>
  <c r="LVU6" i="7"/>
  <c r="LVW6" i="7"/>
  <c r="LVY6" i="7"/>
  <c r="LWA6" i="7"/>
  <c r="LWC6" i="7"/>
  <c r="LWE6" i="7"/>
  <c r="LWG6" i="7"/>
  <c r="LWI6" i="7"/>
  <c r="LWK6" i="7"/>
  <c r="LWM6" i="7"/>
  <c r="LWO6" i="7"/>
  <c r="LWQ6" i="7"/>
  <c r="LWS6" i="7"/>
  <c r="LWU6" i="7"/>
  <c r="LWW6" i="7"/>
  <c r="LWY6" i="7"/>
  <c r="LXA6" i="7"/>
  <c r="LXC6" i="7"/>
  <c r="LXE6" i="7"/>
  <c r="LXG6" i="7"/>
  <c r="LXI6" i="7"/>
  <c r="LXK6" i="7"/>
  <c r="LXM6" i="7"/>
  <c r="LXO6" i="7"/>
  <c r="LXQ6" i="7"/>
  <c r="LXS6" i="7"/>
  <c r="LXU6" i="7"/>
  <c r="LXW6" i="7"/>
  <c r="LXY6" i="7"/>
  <c r="LYA6" i="7"/>
  <c r="LYC6" i="7"/>
  <c r="LYE6" i="7"/>
  <c r="LYG6" i="7"/>
  <c r="LYI6" i="7"/>
  <c r="LYK6" i="7"/>
  <c r="LYM6" i="7"/>
  <c r="LYO6" i="7"/>
  <c r="LYQ6" i="7"/>
  <c r="LYS6" i="7"/>
  <c r="LYU6" i="7"/>
  <c r="LYW6" i="7"/>
  <c r="LYY6" i="7"/>
  <c r="LZA6" i="7"/>
  <c r="LZC6" i="7"/>
  <c r="LZE6" i="7"/>
  <c r="LZG6" i="7"/>
  <c r="LZI6" i="7"/>
  <c r="LZK6" i="7"/>
  <c r="LZM6" i="7"/>
  <c r="LZO6" i="7"/>
  <c r="LZQ6" i="7"/>
  <c r="LZS6" i="7"/>
  <c r="LZU6" i="7"/>
  <c r="LZW6" i="7"/>
  <c r="LZY6" i="7"/>
  <c r="MAA6" i="7"/>
  <c r="MAC6" i="7"/>
  <c r="MAE6" i="7"/>
  <c r="MAG6" i="7"/>
  <c r="MAI6" i="7"/>
  <c r="MAK6" i="7"/>
  <c r="MAM6" i="7"/>
  <c r="MAO6" i="7"/>
  <c r="MAQ6" i="7"/>
  <c r="MAS6" i="7"/>
  <c r="MAU6" i="7"/>
  <c r="MAW6" i="7"/>
  <c r="MAY6" i="7"/>
  <c r="MBA6" i="7"/>
  <c r="MBC6" i="7"/>
  <c r="MBE6" i="7"/>
  <c r="MBG6" i="7"/>
  <c r="MBI6" i="7"/>
  <c r="MBK6" i="7"/>
  <c r="MBM6" i="7"/>
  <c r="MBO6" i="7"/>
  <c r="MBQ6" i="7"/>
  <c r="MBS6" i="7"/>
  <c r="MBU6" i="7"/>
  <c r="MBW6" i="7"/>
  <c r="MBY6" i="7"/>
  <c r="MCA6" i="7"/>
  <c r="MCC6" i="7"/>
  <c r="MCE6" i="7"/>
  <c r="MCG6" i="7"/>
  <c r="MCI6" i="7"/>
  <c r="MCK6" i="7"/>
  <c r="MCM6" i="7"/>
  <c r="MCO6" i="7"/>
  <c r="MCQ6" i="7"/>
  <c r="MCS6" i="7"/>
  <c r="MCU6" i="7"/>
  <c r="MCW6" i="7"/>
  <c r="MCY6" i="7"/>
  <c r="MDA6" i="7"/>
  <c r="MDC6" i="7"/>
  <c r="MDE6" i="7"/>
  <c r="MDG6" i="7"/>
  <c r="MDI6" i="7"/>
  <c r="MDK6" i="7"/>
  <c r="MDM6" i="7"/>
  <c r="MDO6" i="7"/>
  <c r="MDQ6" i="7"/>
  <c r="MDS6" i="7"/>
  <c r="MDU6" i="7"/>
  <c r="MDW6" i="7"/>
  <c r="MDY6" i="7"/>
  <c r="MEA6" i="7"/>
  <c r="MEC6" i="7"/>
  <c r="MEE6" i="7"/>
  <c r="MEG6" i="7"/>
  <c r="MEI6" i="7"/>
  <c r="MEK6" i="7"/>
  <c r="MEM6" i="7"/>
  <c r="MEO6" i="7"/>
  <c r="MEQ6" i="7"/>
  <c r="MES6" i="7"/>
  <c r="MEU6" i="7"/>
  <c r="MEW6" i="7"/>
  <c r="MEY6" i="7"/>
  <c r="MFA6" i="7"/>
  <c r="MFC6" i="7"/>
  <c r="MFE6" i="7"/>
  <c r="MFG6" i="7"/>
  <c r="MFI6" i="7"/>
  <c r="MFK6" i="7"/>
  <c r="MFM6" i="7"/>
  <c r="MFO6" i="7"/>
  <c r="MFQ6" i="7"/>
  <c r="MFS6" i="7"/>
  <c r="MFU6" i="7"/>
  <c r="MFW6" i="7"/>
  <c r="MFY6" i="7"/>
  <c r="MGA6" i="7"/>
  <c r="MGC6" i="7"/>
  <c r="MGE6" i="7"/>
  <c r="MGG6" i="7"/>
  <c r="MGI6" i="7"/>
  <c r="MGK6" i="7"/>
  <c r="MGM6" i="7"/>
  <c r="MGO6" i="7"/>
  <c r="MGQ6" i="7"/>
  <c r="MGS6" i="7"/>
  <c r="MGU6" i="7"/>
  <c r="MGW6" i="7"/>
  <c r="MGY6" i="7"/>
  <c r="MHA6" i="7"/>
  <c r="MHC6" i="7"/>
  <c r="MHE6" i="7"/>
  <c r="MHG6" i="7"/>
  <c r="MHI6" i="7"/>
  <c r="MHK6" i="7"/>
  <c r="MHM6" i="7"/>
  <c r="MHO6" i="7"/>
  <c r="MHQ6" i="7"/>
  <c r="MHS6" i="7"/>
  <c r="MHU6" i="7"/>
  <c r="MHW6" i="7"/>
  <c r="MHY6" i="7"/>
  <c r="MIA6" i="7"/>
  <c r="MIC6" i="7"/>
  <c r="MIE6" i="7"/>
  <c r="MIG6" i="7"/>
  <c r="MII6" i="7"/>
  <c r="MIK6" i="7"/>
  <c r="MIM6" i="7"/>
  <c r="MIO6" i="7"/>
  <c r="MIQ6" i="7"/>
  <c r="MIS6" i="7"/>
  <c r="MIU6" i="7"/>
  <c r="MIW6" i="7"/>
  <c r="MIY6" i="7"/>
  <c r="MJA6" i="7"/>
  <c r="MJC6" i="7"/>
  <c r="MJE6" i="7"/>
  <c r="MJG6" i="7"/>
  <c r="MJI6" i="7"/>
  <c r="MJK6" i="7"/>
  <c r="MJM6" i="7"/>
  <c r="MJO6" i="7"/>
  <c r="MJQ6" i="7"/>
  <c r="MJS6" i="7"/>
  <c r="MJU6" i="7"/>
  <c r="MJW6" i="7"/>
  <c r="MJY6" i="7"/>
  <c r="MKA6" i="7"/>
  <c r="MKC6" i="7"/>
  <c r="MKE6" i="7"/>
  <c r="MKG6" i="7"/>
  <c r="MKI6" i="7"/>
  <c r="MKK6" i="7"/>
  <c r="MKM6" i="7"/>
  <c r="MKO6" i="7"/>
  <c r="MKQ6" i="7"/>
  <c r="MKS6" i="7"/>
  <c r="MKU6" i="7"/>
  <c r="MKW6" i="7"/>
  <c r="MKY6" i="7"/>
  <c r="MLA6" i="7"/>
  <c r="MLC6" i="7"/>
  <c r="MLE6" i="7"/>
  <c r="MLG6" i="7"/>
  <c r="MLI6" i="7"/>
  <c r="MLK6" i="7"/>
  <c r="MLM6" i="7"/>
  <c r="MLO6" i="7"/>
  <c r="MLQ6" i="7"/>
  <c r="MLS6" i="7"/>
  <c r="MLU6" i="7"/>
  <c r="MLW6" i="7"/>
  <c r="MLY6" i="7"/>
  <c r="MMA6" i="7"/>
  <c r="MMC6" i="7"/>
  <c r="MME6" i="7"/>
  <c r="MMG6" i="7"/>
  <c r="MMI6" i="7"/>
  <c r="MMK6" i="7"/>
  <c r="MMM6" i="7"/>
  <c r="MMO6" i="7"/>
  <c r="MMQ6" i="7"/>
  <c r="MMS6" i="7"/>
  <c r="MMU6" i="7"/>
  <c r="MMW6" i="7"/>
  <c r="MMY6" i="7"/>
  <c r="MNA6" i="7"/>
  <c r="MNC6" i="7"/>
  <c r="MNE6" i="7"/>
  <c r="MNG6" i="7"/>
  <c r="MNI6" i="7"/>
  <c r="MNK6" i="7"/>
  <c r="MNM6" i="7"/>
  <c r="MNO6" i="7"/>
  <c r="MNQ6" i="7"/>
  <c r="MNS6" i="7"/>
  <c r="MNU6" i="7"/>
  <c r="MNW6" i="7"/>
  <c r="MNY6" i="7"/>
  <c r="MOA6" i="7"/>
  <c r="MOC6" i="7"/>
  <c r="MOE6" i="7"/>
  <c r="MOG6" i="7"/>
  <c r="MOI6" i="7"/>
  <c r="MOK6" i="7"/>
  <c r="MOM6" i="7"/>
  <c r="MOO6" i="7"/>
  <c r="MOQ6" i="7"/>
  <c r="MOS6" i="7"/>
  <c r="MOU6" i="7"/>
  <c r="MOW6" i="7"/>
  <c r="MOY6" i="7"/>
  <c r="MPA6" i="7"/>
  <c r="MPC6" i="7"/>
  <c r="MPE6" i="7"/>
  <c r="MPG6" i="7"/>
  <c r="MPI6" i="7"/>
  <c r="MPK6" i="7"/>
  <c r="MPM6" i="7"/>
  <c r="MPO6" i="7"/>
  <c r="MPQ6" i="7"/>
  <c r="MPS6" i="7"/>
  <c r="MPU6" i="7"/>
  <c r="MPW6" i="7"/>
  <c r="MPY6" i="7"/>
  <c r="MQA6" i="7"/>
  <c r="MQC6" i="7"/>
  <c r="MQE6" i="7"/>
  <c r="MQG6" i="7"/>
  <c r="MQI6" i="7"/>
  <c r="MQK6" i="7"/>
  <c r="MQM6" i="7"/>
  <c r="MQO6" i="7"/>
  <c r="MQQ6" i="7"/>
  <c r="MQS6" i="7"/>
  <c r="MQU6" i="7"/>
  <c r="MQW6" i="7"/>
  <c r="MQY6" i="7"/>
  <c r="MRA6" i="7"/>
  <c r="MRC6" i="7"/>
  <c r="MRE6" i="7"/>
  <c r="MRG6" i="7"/>
  <c r="MRI6" i="7"/>
  <c r="MRK6" i="7"/>
  <c r="MRM6" i="7"/>
  <c r="MRO6" i="7"/>
  <c r="MRQ6" i="7"/>
  <c r="MRS6" i="7"/>
  <c r="MRU6" i="7"/>
  <c r="MRW6" i="7"/>
  <c r="MRY6" i="7"/>
  <c r="MSA6" i="7"/>
  <c r="MSC6" i="7"/>
  <c r="MSE6" i="7"/>
  <c r="MSG6" i="7"/>
  <c r="MSI6" i="7"/>
  <c r="MSK6" i="7"/>
  <c r="MSM6" i="7"/>
  <c r="MSO6" i="7"/>
  <c r="MSQ6" i="7"/>
  <c r="MSS6" i="7"/>
  <c r="MSU6" i="7"/>
  <c r="MSW6" i="7"/>
  <c r="MSY6" i="7"/>
  <c r="MTA6" i="7"/>
  <c r="MTC6" i="7"/>
  <c r="MTE6" i="7"/>
  <c r="MTG6" i="7"/>
  <c r="MTI6" i="7"/>
  <c r="MTK6" i="7"/>
  <c r="MTM6" i="7"/>
  <c r="MTO6" i="7"/>
  <c r="MTQ6" i="7"/>
  <c r="MTS6" i="7"/>
  <c r="MTU6" i="7"/>
  <c r="MTW6" i="7"/>
  <c r="MTY6" i="7"/>
  <c r="MUA6" i="7"/>
  <c r="MUC6" i="7"/>
  <c r="MUE6" i="7"/>
  <c r="MUG6" i="7"/>
  <c r="MUI6" i="7"/>
  <c r="MUK6" i="7"/>
  <c r="MUM6" i="7"/>
  <c r="MUO6" i="7"/>
  <c r="MUQ6" i="7"/>
  <c r="MUS6" i="7"/>
  <c r="MUU6" i="7"/>
  <c r="MUW6" i="7"/>
  <c r="MUY6" i="7"/>
  <c r="MVA6" i="7"/>
  <c r="MVC6" i="7"/>
  <c r="MVE6" i="7"/>
  <c r="MVG6" i="7"/>
  <c r="MVI6" i="7"/>
  <c r="MVK6" i="7"/>
  <c r="MVM6" i="7"/>
  <c r="MVO6" i="7"/>
  <c r="MVQ6" i="7"/>
  <c r="MVS6" i="7"/>
  <c r="MVU6" i="7"/>
  <c r="MVW6" i="7"/>
  <c r="MVY6" i="7"/>
  <c r="MWA6" i="7"/>
  <c r="MWC6" i="7"/>
  <c r="MWE6" i="7"/>
  <c r="MWG6" i="7"/>
  <c r="MWI6" i="7"/>
  <c r="MWK6" i="7"/>
  <c r="MWM6" i="7"/>
  <c r="MWO6" i="7"/>
  <c r="MWQ6" i="7"/>
  <c r="MWS6" i="7"/>
  <c r="MWU6" i="7"/>
  <c r="MWW6" i="7"/>
  <c r="MWY6" i="7"/>
  <c r="MXA6" i="7"/>
  <c r="MXC6" i="7"/>
  <c r="MXE6" i="7"/>
  <c r="MXG6" i="7"/>
  <c r="MXI6" i="7"/>
  <c r="MXK6" i="7"/>
  <c r="MXM6" i="7"/>
  <c r="MXO6" i="7"/>
  <c r="MXQ6" i="7"/>
  <c r="MXS6" i="7"/>
  <c r="MXU6" i="7"/>
  <c r="MXW6" i="7"/>
  <c r="MXY6" i="7"/>
  <c r="MYA6" i="7"/>
  <c r="MYC6" i="7"/>
  <c r="MYE6" i="7"/>
  <c r="MYG6" i="7"/>
  <c r="MYI6" i="7"/>
  <c r="MYK6" i="7"/>
  <c r="MYM6" i="7"/>
  <c r="MYO6" i="7"/>
  <c r="MYQ6" i="7"/>
  <c r="MYS6" i="7"/>
  <c r="MYU6" i="7"/>
  <c r="MYW6" i="7"/>
  <c r="MYY6" i="7"/>
  <c r="MZA6" i="7"/>
  <c r="MZC6" i="7"/>
  <c r="MZE6" i="7"/>
  <c r="MZG6" i="7"/>
  <c r="MZI6" i="7"/>
  <c r="MZK6" i="7"/>
  <c r="MZM6" i="7"/>
  <c r="MZO6" i="7"/>
  <c r="MZQ6" i="7"/>
  <c r="MZS6" i="7"/>
  <c r="MZU6" i="7"/>
  <c r="MZW6" i="7"/>
  <c r="MZY6" i="7"/>
  <c r="NAA6" i="7"/>
  <c r="NAC6" i="7"/>
  <c r="NAE6" i="7"/>
  <c r="NAG6" i="7"/>
  <c r="NAI6" i="7"/>
  <c r="NAK6" i="7"/>
  <c r="NAM6" i="7"/>
  <c r="NAO6" i="7"/>
  <c r="NAQ6" i="7"/>
  <c r="NAS6" i="7"/>
  <c r="NAU6" i="7"/>
  <c r="NAW6" i="7"/>
  <c r="NAY6" i="7"/>
  <c r="NBA6" i="7"/>
  <c r="NBC6" i="7"/>
  <c r="NBE6" i="7"/>
  <c r="NBG6" i="7"/>
  <c r="NBI6" i="7"/>
  <c r="NBK6" i="7"/>
  <c r="NBM6" i="7"/>
  <c r="NBO6" i="7"/>
  <c r="NBQ6" i="7"/>
  <c r="NBS6" i="7"/>
  <c r="NBU6" i="7"/>
  <c r="NBW6" i="7"/>
  <c r="NBY6" i="7"/>
  <c r="NCA6" i="7"/>
  <c r="NCC6" i="7"/>
  <c r="NCE6" i="7"/>
  <c r="NCG6" i="7"/>
  <c r="NCI6" i="7"/>
  <c r="NCK6" i="7"/>
  <c r="NCM6" i="7"/>
  <c r="NCO6" i="7"/>
  <c r="NCQ6" i="7"/>
  <c r="NCS6" i="7"/>
  <c r="NCU6" i="7"/>
  <c r="NCW6" i="7"/>
  <c r="NCY6" i="7"/>
  <c r="NDA6" i="7"/>
  <c r="NDC6" i="7"/>
  <c r="NDE6" i="7"/>
  <c r="NDG6" i="7"/>
  <c r="NDI6" i="7"/>
  <c r="NDK6" i="7"/>
  <c r="NDM6" i="7"/>
  <c r="NDO6" i="7"/>
  <c r="NDQ6" i="7"/>
  <c r="NDS6" i="7"/>
  <c r="NDU6" i="7"/>
  <c r="NDW6" i="7"/>
  <c r="NDY6" i="7"/>
  <c r="NEA6" i="7"/>
  <c r="NEC6" i="7"/>
  <c r="NEE6" i="7"/>
  <c r="NEG6" i="7"/>
  <c r="NEI6" i="7"/>
  <c r="NEK6" i="7"/>
  <c r="NEM6" i="7"/>
  <c r="NEO6" i="7"/>
  <c r="NEQ6" i="7"/>
  <c r="NES6" i="7"/>
  <c r="NEU6" i="7"/>
  <c r="NEW6" i="7"/>
  <c r="NEY6" i="7"/>
  <c r="NFA6" i="7"/>
  <c r="NFC6" i="7"/>
  <c r="NFE6" i="7"/>
  <c r="NFG6" i="7"/>
  <c r="NFI6" i="7"/>
  <c r="NFK6" i="7"/>
  <c r="NFM6" i="7"/>
  <c r="NFO6" i="7"/>
  <c r="NFQ6" i="7"/>
  <c r="NFS6" i="7"/>
  <c r="NFU6" i="7"/>
  <c r="NFW6" i="7"/>
  <c r="NFY6" i="7"/>
  <c r="NGA6" i="7"/>
  <c r="NGC6" i="7"/>
  <c r="NGE6" i="7"/>
  <c r="NGG6" i="7"/>
  <c r="NGI6" i="7"/>
  <c r="NGK6" i="7"/>
  <c r="NGM6" i="7"/>
  <c r="NGO6" i="7"/>
  <c r="NGQ6" i="7"/>
  <c r="NGS6" i="7"/>
  <c r="NGU6" i="7"/>
  <c r="NGW6" i="7"/>
  <c r="NGY6" i="7"/>
  <c r="NHA6" i="7"/>
  <c r="NHC6" i="7"/>
  <c r="NHE6" i="7"/>
  <c r="NHG6" i="7"/>
  <c r="NHI6" i="7"/>
  <c r="NHK6" i="7"/>
  <c r="NHM6" i="7"/>
  <c r="NHO6" i="7"/>
  <c r="NHQ6" i="7"/>
  <c r="NHS6" i="7"/>
  <c r="NHU6" i="7"/>
  <c r="NHW6" i="7"/>
  <c r="NHY6" i="7"/>
  <c r="NIA6" i="7"/>
  <c r="NIC6" i="7"/>
  <c r="NIE6" i="7"/>
  <c r="NIG6" i="7"/>
  <c r="NII6" i="7"/>
  <c r="NIK6" i="7"/>
  <c r="NIM6" i="7"/>
  <c r="NIO6" i="7"/>
  <c r="NIQ6" i="7"/>
  <c r="NIS6" i="7"/>
  <c r="NIU6" i="7"/>
  <c r="NIW6" i="7"/>
  <c r="NIY6" i="7"/>
  <c r="NJA6" i="7"/>
  <c r="NJC6" i="7"/>
  <c r="NJE6" i="7"/>
  <c r="NJG6" i="7"/>
  <c r="NJI6" i="7"/>
  <c r="NJK6" i="7"/>
  <c r="NJM6" i="7"/>
  <c r="NJO6" i="7"/>
  <c r="NJQ6" i="7"/>
  <c r="NJS6" i="7"/>
  <c r="NJU6" i="7"/>
  <c r="NJW6" i="7"/>
  <c r="NJY6" i="7"/>
  <c r="NKA6" i="7"/>
  <c r="NKC6" i="7"/>
  <c r="NKE6" i="7"/>
  <c r="NKG6" i="7"/>
  <c r="NKI6" i="7"/>
  <c r="NKK6" i="7"/>
  <c r="NKM6" i="7"/>
  <c r="NKO6" i="7"/>
  <c r="NKQ6" i="7"/>
  <c r="NKS6" i="7"/>
  <c r="NKU6" i="7"/>
  <c r="NKW6" i="7"/>
  <c r="NKY6" i="7"/>
  <c r="NLA6" i="7"/>
  <c r="NLC6" i="7"/>
  <c r="NLE6" i="7"/>
  <c r="NLG6" i="7"/>
  <c r="NLI6" i="7"/>
  <c r="NLK6" i="7"/>
  <c r="NLM6" i="7"/>
  <c r="NLO6" i="7"/>
  <c r="NLQ6" i="7"/>
  <c r="NLS6" i="7"/>
  <c r="NLU6" i="7"/>
  <c r="NLW6" i="7"/>
  <c r="NLY6" i="7"/>
  <c r="NMA6" i="7"/>
  <c r="NMC6" i="7"/>
  <c r="NME6" i="7"/>
  <c r="NMG6" i="7"/>
  <c r="NMI6" i="7"/>
  <c r="NMK6" i="7"/>
  <c r="NMM6" i="7"/>
  <c r="NMO6" i="7"/>
  <c r="NMQ6" i="7"/>
  <c r="NMS6" i="7"/>
  <c r="NMU6" i="7"/>
  <c r="NMW6" i="7"/>
  <c r="NMY6" i="7"/>
  <c r="NNA6" i="7"/>
  <c r="NNC6" i="7"/>
  <c r="NNE6" i="7"/>
  <c r="NNG6" i="7"/>
  <c r="NNI6" i="7"/>
  <c r="NNK6" i="7"/>
  <c r="NNM6" i="7"/>
  <c r="NNO6" i="7"/>
  <c r="NNQ6" i="7"/>
  <c r="NNS6" i="7"/>
  <c r="NNU6" i="7"/>
  <c r="NNW6" i="7"/>
  <c r="NNY6" i="7"/>
  <c r="NOA6" i="7"/>
  <c r="NOC6" i="7"/>
  <c r="NOE6" i="7"/>
  <c r="NOG6" i="7"/>
  <c r="NOI6" i="7"/>
  <c r="NOK6" i="7"/>
  <c r="NOM6" i="7"/>
  <c r="NOO6" i="7"/>
  <c r="NOQ6" i="7"/>
  <c r="NOS6" i="7"/>
  <c r="NOU6" i="7"/>
  <c r="NOW6" i="7"/>
  <c r="NOY6" i="7"/>
  <c r="NPA6" i="7"/>
  <c r="NPC6" i="7"/>
  <c r="NPE6" i="7"/>
  <c r="NPG6" i="7"/>
  <c r="NPI6" i="7"/>
  <c r="NPK6" i="7"/>
  <c r="NPM6" i="7"/>
  <c r="NPO6" i="7"/>
  <c r="NPQ6" i="7"/>
  <c r="NPS6" i="7"/>
  <c r="NPU6" i="7"/>
  <c r="NPW6" i="7"/>
  <c r="NPY6" i="7"/>
  <c r="NQA6" i="7"/>
  <c r="NQC6" i="7"/>
  <c r="NQE6" i="7"/>
  <c r="NQG6" i="7"/>
  <c r="NQI6" i="7"/>
  <c r="NQK6" i="7"/>
  <c r="NQM6" i="7"/>
  <c r="NQO6" i="7"/>
  <c r="NQQ6" i="7"/>
  <c r="NQS6" i="7"/>
  <c r="NQU6" i="7"/>
  <c r="NQW6" i="7"/>
  <c r="NQY6" i="7"/>
  <c r="NRA6" i="7"/>
  <c r="NRC6" i="7"/>
  <c r="NRE6" i="7"/>
  <c r="NRG6" i="7"/>
  <c r="NRI6" i="7"/>
  <c r="NRK6" i="7"/>
  <c r="NRM6" i="7"/>
  <c r="NRO6" i="7"/>
  <c r="NRQ6" i="7"/>
  <c r="NRS6" i="7"/>
  <c r="NRU6" i="7"/>
  <c r="NRW6" i="7"/>
  <c r="NRY6" i="7"/>
  <c r="NSA6" i="7"/>
  <c r="NSC6" i="7"/>
  <c r="NSE6" i="7"/>
  <c r="NSG6" i="7"/>
  <c r="NSI6" i="7"/>
  <c r="NSK6" i="7"/>
  <c r="NSM6" i="7"/>
  <c r="NSO6" i="7"/>
  <c r="NSQ6" i="7"/>
  <c r="NSS6" i="7"/>
  <c r="NSU6" i="7"/>
  <c r="NSW6" i="7"/>
  <c r="NSY6" i="7"/>
  <c r="NTA6" i="7"/>
  <c r="NTC6" i="7"/>
  <c r="NTE6" i="7"/>
  <c r="NTG6" i="7"/>
  <c r="NTI6" i="7"/>
  <c r="NTK6" i="7"/>
  <c r="NTM6" i="7"/>
  <c r="NTO6" i="7"/>
  <c r="NTQ6" i="7"/>
  <c r="NTS6" i="7"/>
  <c r="NTU6" i="7"/>
  <c r="NTW6" i="7"/>
  <c r="NTY6" i="7"/>
  <c r="NUA6" i="7"/>
  <c r="NUC6" i="7"/>
  <c r="NUE6" i="7"/>
  <c r="NUG6" i="7"/>
  <c r="NUI6" i="7"/>
  <c r="NUK6" i="7"/>
  <c r="NUM6" i="7"/>
  <c r="NUO6" i="7"/>
  <c r="NUQ6" i="7"/>
  <c r="NUS6" i="7"/>
  <c r="NUU6" i="7"/>
  <c r="NUW6" i="7"/>
  <c r="NUY6" i="7"/>
  <c r="NVA6" i="7"/>
  <c r="NVC6" i="7"/>
  <c r="NVE6" i="7"/>
  <c r="NVG6" i="7"/>
  <c r="NVI6" i="7"/>
  <c r="NVK6" i="7"/>
  <c r="NVM6" i="7"/>
  <c r="NVO6" i="7"/>
  <c r="NVQ6" i="7"/>
  <c r="NVS6" i="7"/>
  <c r="NVU6" i="7"/>
  <c r="NVW6" i="7"/>
  <c r="NVY6" i="7"/>
  <c r="NWA6" i="7"/>
  <c r="NWC6" i="7"/>
  <c r="NWE6" i="7"/>
  <c r="NWG6" i="7"/>
  <c r="NWI6" i="7"/>
  <c r="NWK6" i="7"/>
  <c r="NWM6" i="7"/>
  <c r="NWO6" i="7"/>
  <c r="NWQ6" i="7"/>
  <c r="NWS6" i="7"/>
  <c r="NWU6" i="7"/>
  <c r="NWW6" i="7"/>
  <c r="NWY6" i="7"/>
  <c r="NXA6" i="7"/>
  <c r="NXC6" i="7"/>
  <c r="NXE6" i="7"/>
  <c r="NXG6" i="7"/>
  <c r="NXI6" i="7"/>
  <c r="NXK6" i="7"/>
  <c r="NXM6" i="7"/>
  <c r="NXO6" i="7"/>
  <c r="NXQ6" i="7"/>
  <c r="NXS6" i="7"/>
  <c r="NXU6" i="7"/>
  <c r="NXW6" i="7"/>
  <c r="NXY6" i="7"/>
  <c r="NYA6" i="7"/>
  <c r="NYC6" i="7"/>
  <c r="NYE6" i="7"/>
  <c r="NYG6" i="7"/>
  <c r="NYI6" i="7"/>
  <c r="NYK6" i="7"/>
  <c r="NYM6" i="7"/>
  <c r="NYO6" i="7"/>
  <c r="NYQ6" i="7"/>
  <c r="NYS6" i="7"/>
  <c r="NYU6" i="7"/>
  <c r="NYW6" i="7"/>
  <c r="NYY6" i="7"/>
  <c r="NZA6" i="7"/>
  <c r="NZC6" i="7"/>
  <c r="NZE6" i="7"/>
  <c r="NZG6" i="7"/>
  <c r="NZI6" i="7"/>
  <c r="NZK6" i="7"/>
  <c r="NZM6" i="7"/>
  <c r="NZO6" i="7"/>
  <c r="NZQ6" i="7"/>
  <c r="NZS6" i="7"/>
  <c r="NZU6" i="7"/>
  <c r="NZW6" i="7"/>
  <c r="NZY6" i="7"/>
  <c r="OAA6" i="7"/>
  <c r="OAC6" i="7"/>
  <c r="OAE6" i="7"/>
  <c r="OAG6" i="7"/>
  <c r="OAI6" i="7"/>
  <c r="OAK6" i="7"/>
  <c r="OAM6" i="7"/>
  <c r="OAO6" i="7"/>
  <c r="OAQ6" i="7"/>
  <c r="OAS6" i="7"/>
  <c r="OAU6" i="7"/>
  <c r="OAW6" i="7"/>
  <c r="OAY6" i="7"/>
  <c r="OBA6" i="7"/>
  <c r="OBC6" i="7"/>
  <c r="OBE6" i="7"/>
  <c r="OBG6" i="7"/>
  <c r="OBI6" i="7"/>
  <c r="OBK6" i="7"/>
  <c r="OBM6" i="7"/>
  <c r="OBO6" i="7"/>
  <c r="OBQ6" i="7"/>
  <c r="OBS6" i="7"/>
  <c r="OBU6" i="7"/>
  <c r="OBW6" i="7"/>
  <c r="OBY6" i="7"/>
  <c r="OCA6" i="7"/>
  <c r="OCC6" i="7"/>
  <c r="OCE6" i="7"/>
  <c r="OCG6" i="7"/>
  <c r="OCI6" i="7"/>
  <c r="OCK6" i="7"/>
  <c r="OCM6" i="7"/>
  <c r="OCO6" i="7"/>
  <c r="OCQ6" i="7"/>
  <c r="OCS6" i="7"/>
  <c r="OCU6" i="7"/>
  <c r="OCW6" i="7"/>
  <c r="OCY6" i="7"/>
  <c r="ODA6" i="7"/>
  <c r="ODC6" i="7"/>
  <c r="ODE6" i="7"/>
  <c r="ODG6" i="7"/>
  <c r="ODI6" i="7"/>
  <c r="ODK6" i="7"/>
  <c r="ODM6" i="7"/>
  <c r="ODO6" i="7"/>
  <c r="ODQ6" i="7"/>
  <c r="ODS6" i="7"/>
  <c r="ODU6" i="7"/>
  <c r="ODW6" i="7"/>
  <c r="ODY6" i="7"/>
  <c r="OEA6" i="7"/>
  <c r="OEC6" i="7"/>
  <c r="OEE6" i="7"/>
  <c r="OEG6" i="7"/>
  <c r="OEI6" i="7"/>
  <c r="OEK6" i="7"/>
  <c r="OEM6" i="7"/>
  <c r="OEO6" i="7"/>
  <c r="OEQ6" i="7"/>
  <c r="OES6" i="7"/>
  <c r="OEU6" i="7"/>
  <c r="OEW6" i="7"/>
  <c r="OEY6" i="7"/>
  <c r="OFA6" i="7"/>
  <c r="OFC6" i="7"/>
  <c r="OFE6" i="7"/>
  <c r="OFG6" i="7"/>
  <c r="OFI6" i="7"/>
  <c r="OFK6" i="7"/>
  <c r="OFM6" i="7"/>
  <c r="OFO6" i="7"/>
  <c r="OFQ6" i="7"/>
  <c r="OFS6" i="7"/>
  <c r="OFU6" i="7"/>
  <c r="OFW6" i="7"/>
  <c r="OFY6" i="7"/>
  <c r="OGA6" i="7"/>
  <c r="OGC6" i="7"/>
  <c r="OGE6" i="7"/>
  <c r="OGG6" i="7"/>
  <c r="OGI6" i="7"/>
  <c r="OGK6" i="7"/>
  <c r="OGM6" i="7"/>
  <c r="OGO6" i="7"/>
  <c r="OGQ6" i="7"/>
  <c r="OGS6" i="7"/>
  <c r="OGU6" i="7"/>
  <c r="OGW6" i="7"/>
  <c r="OGY6" i="7"/>
  <c r="OHA6" i="7"/>
  <c r="OHC6" i="7"/>
  <c r="OHE6" i="7"/>
  <c r="OHG6" i="7"/>
  <c r="OHI6" i="7"/>
  <c r="OHK6" i="7"/>
  <c r="OHM6" i="7"/>
  <c r="OHO6" i="7"/>
  <c r="OHQ6" i="7"/>
  <c r="OHS6" i="7"/>
  <c r="OHU6" i="7"/>
  <c r="OHW6" i="7"/>
  <c r="OHY6" i="7"/>
  <c r="OIA6" i="7"/>
  <c r="OIC6" i="7"/>
  <c r="OIE6" i="7"/>
  <c r="OIG6" i="7"/>
  <c r="OII6" i="7"/>
  <c r="OIK6" i="7"/>
  <c r="OIM6" i="7"/>
  <c r="OIO6" i="7"/>
  <c r="OIQ6" i="7"/>
  <c r="OIS6" i="7"/>
  <c r="OIU6" i="7"/>
  <c r="OIW6" i="7"/>
  <c r="OIY6" i="7"/>
  <c r="OJA6" i="7"/>
  <c r="OJC6" i="7"/>
  <c r="OJE6" i="7"/>
  <c r="OJG6" i="7"/>
  <c r="OJI6" i="7"/>
  <c r="OJK6" i="7"/>
  <c r="OJM6" i="7"/>
  <c r="OJO6" i="7"/>
  <c r="OJQ6" i="7"/>
  <c r="OJS6" i="7"/>
  <c r="OJU6" i="7"/>
  <c r="OJW6" i="7"/>
  <c r="OJY6" i="7"/>
  <c r="OKA6" i="7"/>
  <c r="OKC6" i="7"/>
  <c r="OKE6" i="7"/>
  <c r="OKG6" i="7"/>
  <c r="OKI6" i="7"/>
  <c r="OKK6" i="7"/>
  <c r="OKM6" i="7"/>
  <c r="OKO6" i="7"/>
  <c r="OKQ6" i="7"/>
  <c r="OKS6" i="7"/>
  <c r="OKU6" i="7"/>
  <c r="OKW6" i="7"/>
  <c r="OKY6" i="7"/>
  <c r="OLA6" i="7"/>
  <c r="OLC6" i="7"/>
  <c r="OLE6" i="7"/>
  <c r="OLG6" i="7"/>
  <c r="OLI6" i="7"/>
  <c r="OLK6" i="7"/>
  <c r="OLM6" i="7"/>
  <c r="OLO6" i="7"/>
  <c r="OLQ6" i="7"/>
  <c r="OLS6" i="7"/>
  <c r="OLU6" i="7"/>
  <c r="OLW6" i="7"/>
  <c r="OLY6" i="7"/>
  <c r="OMA6" i="7"/>
  <c r="OMC6" i="7"/>
  <c r="OME6" i="7"/>
  <c r="OMG6" i="7"/>
  <c r="OMI6" i="7"/>
  <c r="OMK6" i="7"/>
  <c r="OMM6" i="7"/>
  <c r="OMO6" i="7"/>
  <c r="OMQ6" i="7"/>
  <c r="OMS6" i="7"/>
  <c r="OMU6" i="7"/>
  <c r="OMW6" i="7"/>
  <c r="OMY6" i="7"/>
  <c r="ONA6" i="7"/>
  <c r="ONC6" i="7"/>
  <c r="ONE6" i="7"/>
  <c r="ONG6" i="7"/>
  <c r="ONI6" i="7"/>
  <c r="ONK6" i="7"/>
  <c r="ONM6" i="7"/>
  <c r="ONO6" i="7"/>
  <c r="ONQ6" i="7"/>
  <c r="ONS6" i="7"/>
  <c r="ONU6" i="7"/>
  <c r="ONW6" i="7"/>
  <c r="ONY6" i="7"/>
  <c r="OOA6" i="7"/>
  <c r="OOC6" i="7"/>
  <c r="OOE6" i="7"/>
  <c r="OOG6" i="7"/>
  <c r="OOI6" i="7"/>
  <c r="OOK6" i="7"/>
  <c r="OOM6" i="7"/>
  <c r="OOO6" i="7"/>
  <c r="OOQ6" i="7"/>
  <c r="OOS6" i="7"/>
  <c r="OOU6" i="7"/>
  <c r="OOW6" i="7"/>
  <c r="OOY6" i="7"/>
  <c r="OPA6" i="7"/>
  <c r="OPC6" i="7"/>
  <c r="OPE6" i="7"/>
  <c r="OPG6" i="7"/>
  <c r="OPI6" i="7"/>
  <c r="OPK6" i="7"/>
  <c r="OPM6" i="7"/>
  <c r="OPO6" i="7"/>
  <c r="OPQ6" i="7"/>
  <c r="OPS6" i="7"/>
  <c r="OPU6" i="7"/>
  <c r="OPW6" i="7"/>
  <c r="OPY6" i="7"/>
  <c r="OQA6" i="7"/>
  <c r="OQC6" i="7"/>
  <c r="OQE6" i="7"/>
  <c r="OQG6" i="7"/>
  <c r="OQI6" i="7"/>
  <c r="OQK6" i="7"/>
  <c r="OQM6" i="7"/>
  <c r="OQO6" i="7"/>
  <c r="OQQ6" i="7"/>
  <c r="OQS6" i="7"/>
  <c r="OQU6" i="7"/>
  <c r="OQW6" i="7"/>
  <c r="OQY6" i="7"/>
  <c r="ORA6" i="7"/>
  <c r="ORC6" i="7"/>
  <c r="ORE6" i="7"/>
  <c r="ORG6" i="7"/>
  <c r="ORI6" i="7"/>
  <c r="ORK6" i="7"/>
  <c r="ORM6" i="7"/>
  <c r="ORO6" i="7"/>
  <c r="ORQ6" i="7"/>
  <c r="ORS6" i="7"/>
  <c r="ORU6" i="7"/>
  <c r="ORW6" i="7"/>
  <c r="ORY6" i="7"/>
  <c r="OSA6" i="7"/>
  <c r="OSC6" i="7"/>
  <c r="OSE6" i="7"/>
  <c r="OSG6" i="7"/>
  <c r="OSI6" i="7"/>
  <c r="OSK6" i="7"/>
  <c r="OSM6" i="7"/>
  <c r="OSO6" i="7"/>
  <c r="OSQ6" i="7"/>
  <c r="OSS6" i="7"/>
  <c r="OSU6" i="7"/>
  <c r="OSW6" i="7"/>
  <c r="OSY6" i="7"/>
  <c r="OTA6" i="7"/>
  <c r="OTC6" i="7"/>
  <c r="OTE6" i="7"/>
  <c r="OTG6" i="7"/>
  <c r="OTI6" i="7"/>
  <c r="OTK6" i="7"/>
  <c r="OTM6" i="7"/>
  <c r="OTO6" i="7"/>
  <c r="OTQ6" i="7"/>
  <c r="OTS6" i="7"/>
  <c r="OTU6" i="7"/>
  <c r="OTW6" i="7"/>
  <c r="OTY6" i="7"/>
  <c r="OUA6" i="7"/>
  <c r="OUC6" i="7"/>
  <c r="OUE6" i="7"/>
  <c r="OUG6" i="7"/>
  <c r="OUI6" i="7"/>
  <c r="OUK6" i="7"/>
  <c r="OUM6" i="7"/>
  <c r="OUO6" i="7"/>
  <c r="OUQ6" i="7"/>
  <c r="OUS6" i="7"/>
  <c r="OUU6" i="7"/>
  <c r="OUW6" i="7"/>
  <c r="OUY6" i="7"/>
  <c r="OVA6" i="7"/>
  <c r="OVC6" i="7"/>
  <c r="OVE6" i="7"/>
  <c r="OVG6" i="7"/>
  <c r="OVI6" i="7"/>
  <c r="OVK6" i="7"/>
  <c r="OVM6" i="7"/>
  <c r="OVO6" i="7"/>
  <c r="OVQ6" i="7"/>
  <c r="OVS6" i="7"/>
  <c r="OVU6" i="7"/>
  <c r="OVW6" i="7"/>
  <c r="OVY6" i="7"/>
  <c r="OWA6" i="7"/>
  <c r="OWC6" i="7"/>
  <c r="OWE6" i="7"/>
  <c r="OWG6" i="7"/>
  <c r="OWI6" i="7"/>
  <c r="OWK6" i="7"/>
  <c r="OWM6" i="7"/>
  <c r="OWO6" i="7"/>
  <c r="OWQ6" i="7"/>
  <c r="OWS6" i="7"/>
  <c r="OWU6" i="7"/>
  <c r="OWW6" i="7"/>
  <c r="OWY6" i="7"/>
  <c r="OXA6" i="7"/>
  <c r="OXC6" i="7"/>
  <c r="OXE6" i="7"/>
  <c r="OXG6" i="7"/>
  <c r="OXI6" i="7"/>
  <c r="OXK6" i="7"/>
  <c r="OXM6" i="7"/>
  <c r="OXO6" i="7"/>
  <c r="OXQ6" i="7"/>
  <c r="OXS6" i="7"/>
  <c r="OXU6" i="7"/>
  <c r="OXW6" i="7"/>
  <c r="OXY6" i="7"/>
  <c r="OYA6" i="7"/>
  <c r="OYC6" i="7"/>
  <c r="OYE6" i="7"/>
  <c r="OYG6" i="7"/>
  <c r="OYI6" i="7"/>
  <c r="OYK6" i="7"/>
  <c r="OYM6" i="7"/>
  <c r="OYO6" i="7"/>
  <c r="OYQ6" i="7"/>
  <c r="OYS6" i="7"/>
  <c r="OYU6" i="7"/>
  <c r="OYW6" i="7"/>
  <c r="OYY6" i="7"/>
  <c r="OZA6" i="7"/>
  <c r="OZC6" i="7"/>
  <c r="OZE6" i="7"/>
  <c r="OZG6" i="7"/>
  <c r="OZI6" i="7"/>
  <c r="OZK6" i="7"/>
  <c r="OZM6" i="7"/>
  <c r="OZO6" i="7"/>
  <c r="OZQ6" i="7"/>
  <c r="OZS6" i="7"/>
  <c r="OZU6" i="7"/>
  <c r="OZW6" i="7"/>
  <c r="OZY6" i="7"/>
  <c r="PAA6" i="7"/>
  <c r="PAC6" i="7"/>
  <c r="PAE6" i="7"/>
  <c r="PAG6" i="7"/>
  <c r="PAI6" i="7"/>
  <c r="PAK6" i="7"/>
  <c r="PAM6" i="7"/>
  <c r="PAO6" i="7"/>
  <c r="PAQ6" i="7"/>
  <c r="PAS6" i="7"/>
  <c r="PAU6" i="7"/>
  <c r="PAW6" i="7"/>
  <c r="PAY6" i="7"/>
  <c r="PBA6" i="7"/>
  <c r="PBC6" i="7"/>
  <c r="PBE6" i="7"/>
  <c r="PBG6" i="7"/>
  <c r="PBI6" i="7"/>
  <c r="PBK6" i="7"/>
  <c r="PBM6" i="7"/>
  <c r="PBO6" i="7"/>
  <c r="PBQ6" i="7"/>
  <c r="PBS6" i="7"/>
  <c r="PBU6" i="7"/>
  <c r="PBW6" i="7"/>
  <c r="PBY6" i="7"/>
  <c r="PCA6" i="7"/>
  <c r="PCC6" i="7"/>
  <c r="PCE6" i="7"/>
  <c r="PCG6" i="7"/>
  <c r="PCI6" i="7"/>
  <c r="PCK6" i="7"/>
  <c r="PCM6" i="7"/>
  <c r="PCO6" i="7"/>
  <c r="PCQ6" i="7"/>
  <c r="PCS6" i="7"/>
  <c r="PCU6" i="7"/>
  <c r="PCW6" i="7"/>
  <c r="PCY6" i="7"/>
  <c r="PDA6" i="7"/>
  <c r="PDC6" i="7"/>
  <c r="PDE6" i="7"/>
  <c r="PDG6" i="7"/>
  <c r="PDI6" i="7"/>
  <c r="PDK6" i="7"/>
  <c r="PDM6" i="7"/>
  <c r="PDO6" i="7"/>
  <c r="PDQ6" i="7"/>
  <c r="PDS6" i="7"/>
  <c r="PDU6" i="7"/>
  <c r="PDW6" i="7"/>
  <c r="PDY6" i="7"/>
  <c r="PEA6" i="7"/>
  <c r="PEC6" i="7"/>
  <c r="PEE6" i="7"/>
  <c r="PEG6" i="7"/>
  <c r="PEI6" i="7"/>
  <c r="PEK6" i="7"/>
  <c r="PEM6" i="7"/>
  <c r="PEO6" i="7"/>
  <c r="PEQ6" i="7"/>
  <c r="PES6" i="7"/>
  <c r="PEU6" i="7"/>
  <c r="PEW6" i="7"/>
  <c r="PEY6" i="7"/>
  <c r="PFA6" i="7"/>
  <c r="PFC6" i="7"/>
  <c r="PFE6" i="7"/>
  <c r="PFG6" i="7"/>
  <c r="PFI6" i="7"/>
  <c r="PFK6" i="7"/>
  <c r="PFM6" i="7"/>
  <c r="PFO6" i="7"/>
  <c r="PFQ6" i="7"/>
  <c r="PFS6" i="7"/>
  <c r="PFU6" i="7"/>
  <c r="PFW6" i="7"/>
  <c r="PFY6" i="7"/>
  <c r="PGA6" i="7"/>
  <c r="PGC6" i="7"/>
  <c r="PGE6" i="7"/>
  <c r="PGG6" i="7"/>
  <c r="PGI6" i="7"/>
  <c r="PGK6" i="7"/>
  <c r="PGM6" i="7"/>
  <c r="PGO6" i="7"/>
  <c r="PGQ6" i="7"/>
  <c r="PGS6" i="7"/>
  <c r="PGU6" i="7"/>
  <c r="PGW6" i="7"/>
  <c r="PGY6" i="7"/>
  <c r="PHA6" i="7"/>
  <c r="PHC6" i="7"/>
  <c r="PHE6" i="7"/>
  <c r="PHG6" i="7"/>
  <c r="PHI6" i="7"/>
  <c r="PHK6" i="7"/>
  <c r="PHM6" i="7"/>
  <c r="PHO6" i="7"/>
  <c r="PHQ6" i="7"/>
  <c r="PHS6" i="7"/>
  <c r="PHU6" i="7"/>
  <c r="PHW6" i="7"/>
  <c r="PHY6" i="7"/>
  <c r="PIA6" i="7"/>
  <c r="PIC6" i="7"/>
  <c r="PIE6" i="7"/>
  <c r="PIG6" i="7"/>
  <c r="PII6" i="7"/>
  <c r="PIK6" i="7"/>
  <c r="PIM6" i="7"/>
  <c r="PIO6" i="7"/>
  <c r="PIQ6" i="7"/>
  <c r="PIS6" i="7"/>
  <c r="PIU6" i="7"/>
  <c r="PIW6" i="7"/>
  <c r="PIY6" i="7"/>
  <c r="PJA6" i="7"/>
  <c r="PJC6" i="7"/>
  <c r="PJE6" i="7"/>
  <c r="PJG6" i="7"/>
  <c r="PJI6" i="7"/>
  <c r="PJK6" i="7"/>
  <c r="PJM6" i="7"/>
  <c r="PJO6" i="7"/>
  <c r="PJQ6" i="7"/>
  <c r="PJS6" i="7"/>
  <c r="PJU6" i="7"/>
  <c r="PJW6" i="7"/>
  <c r="PJY6" i="7"/>
  <c r="PKA6" i="7"/>
  <c r="PKC6" i="7"/>
  <c r="PKE6" i="7"/>
  <c r="PKG6" i="7"/>
  <c r="PKI6" i="7"/>
  <c r="PKK6" i="7"/>
  <c r="PKM6" i="7"/>
  <c r="PKO6" i="7"/>
  <c r="PKQ6" i="7"/>
  <c r="PKS6" i="7"/>
  <c r="PKU6" i="7"/>
  <c r="PKW6" i="7"/>
  <c r="PKY6" i="7"/>
  <c r="PLA6" i="7"/>
  <c r="PLC6" i="7"/>
  <c r="PLE6" i="7"/>
  <c r="PLG6" i="7"/>
  <c r="PLI6" i="7"/>
  <c r="PLK6" i="7"/>
  <c r="PLM6" i="7"/>
  <c r="PLO6" i="7"/>
  <c r="PLQ6" i="7"/>
  <c r="PLS6" i="7"/>
  <c r="PLU6" i="7"/>
  <c r="PLW6" i="7"/>
  <c r="PLY6" i="7"/>
  <c r="PMA6" i="7"/>
  <c r="PMC6" i="7"/>
  <c r="PME6" i="7"/>
  <c r="PMG6" i="7"/>
  <c r="PMI6" i="7"/>
  <c r="PMK6" i="7"/>
  <c r="PMM6" i="7"/>
  <c r="PMO6" i="7"/>
  <c r="PMQ6" i="7"/>
  <c r="PMS6" i="7"/>
  <c r="PMU6" i="7"/>
  <c r="PMW6" i="7"/>
  <c r="PMY6" i="7"/>
  <c r="PNA6" i="7"/>
  <c r="PNC6" i="7"/>
  <c r="PNE6" i="7"/>
  <c r="PNG6" i="7"/>
  <c r="PNI6" i="7"/>
  <c r="PNK6" i="7"/>
  <c r="PNM6" i="7"/>
  <c r="PNO6" i="7"/>
  <c r="PNQ6" i="7"/>
  <c r="PNS6" i="7"/>
  <c r="PNU6" i="7"/>
  <c r="PNW6" i="7"/>
  <c r="PNY6" i="7"/>
  <c r="POA6" i="7"/>
  <c r="POC6" i="7"/>
  <c r="POE6" i="7"/>
  <c r="POG6" i="7"/>
  <c r="POI6" i="7"/>
  <c r="POK6" i="7"/>
  <c r="POM6" i="7"/>
  <c r="POO6" i="7"/>
  <c r="POQ6" i="7"/>
  <c r="POS6" i="7"/>
  <c r="POU6" i="7"/>
  <c r="POW6" i="7"/>
  <c r="POY6" i="7"/>
  <c r="PPA6" i="7"/>
  <c r="PPC6" i="7"/>
  <c r="PPE6" i="7"/>
  <c r="PPG6" i="7"/>
  <c r="PPI6" i="7"/>
  <c r="PPK6" i="7"/>
  <c r="PPM6" i="7"/>
  <c r="PPO6" i="7"/>
  <c r="PPQ6" i="7"/>
  <c r="PPS6" i="7"/>
  <c r="PPU6" i="7"/>
  <c r="PPW6" i="7"/>
  <c r="PPY6" i="7"/>
  <c r="PQA6" i="7"/>
  <c r="PQC6" i="7"/>
  <c r="PQE6" i="7"/>
  <c r="PQG6" i="7"/>
  <c r="PQI6" i="7"/>
  <c r="PQK6" i="7"/>
  <c r="PQM6" i="7"/>
  <c r="PQO6" i="7"/>
  <c r="PQQ6" i="7"/>
  <c r="PQS6" i="7"/>
  <c r="PQU6" i="7"/>
  <c r="PQW6" i="7"/>
  <c r="PQY6" i="7"/>
  <c r="PRA6" i="7"/>
  <c r="PRC6" i="7"/>
  <c r="PRE6" i="7"/>
  <c r="PRG6" i="7"/>
  <c r="PRI6" i="7"/>
  <c r="PRK6" i="7"/>
  <c r="PRM6" i="7"/>
  <c r="PRO6" i="7"/>
  <c r="PRQ6" i="7"/>
  <c r="PRS6" i="7"/>
  <c r="PRU6" i="7"/>
  <c r="PRW6" i="7"/>
  <c r="PRY6" i="7"/>
  <c r="PSA6" i="7"/>
  <c r="PSC6" i="7"/>
  <c r="PSE6" i="7"/>
  <c r="PSG6" i="7"/>
  <c r="PSI6" i="7"/>
  <c r="PSK6" i="7"/>
  <c r="PSM6" i="7"/>
  <c r="PSO6" i="7"/>
  <c r="PSQ6" i="7"/>
  <c r="PSS6" i="7"/>
  <c r="PSU6" i="7"/>
  <c r="PSW6" i="7"/>
  <c r="PSY6" i="7"/>
  <c r="PTA6" i="7"/>
  <c r="PTC6" i="7"/>
  <c r="PTE6" i="7"/>
  <c r="PTG6" i="7"/>
  <c r="PTI6" i="7"/>
  <c r="PTK6" i="7"/>
  <c r="PTM6" i="7"/>
  <c r="PTO6" i="7"/>
  <c r="PTQ6" i="7"/>
  <c r="PTS6" i="7"/>
  <c r="PTU6" i="7"/>
  <c r="PTW6" i="7"/>
  <c r="PTY6" i="7"/>
  <c r="PUA6" i="7"/>
  <c r="PUC6" i="7"/>
  <c r="PUE6" i="7"/>
  <c r="PUG6" i="7"/>
  <c r="PUI6" i="7"/>
  <c r="PUK6" i="7"/>
  <c r="PUM6" i="7"/>
  <c r="PUO6" i="7"/>
  <c r="PUQ6" i="7"/>
  <c r="PUS6" i="7"/>
  <c r="PUU6" i="7"/>
  <c r="PUW6" i="7"/>
  <c r="PUY6" i="7"/>
  <c r="PVA6" i="7"/>
  <c r="PVC6" i="7"/>
  <c r="PVE6" i="7"/>
  <c r="PVG6" i="7"/>
  <c r="PVI6" i="7"/>
  <c r="PVK6" i="7"/>
  <c r="PVM6" i="7"/>
  <c r="PVO6" i="7"/>
  <c r="PVQ6" i="7"/>
  <c r="PVS6" i="7"/>
  <c r="PVU6" i="7"/>
  <c r="PVW6" i="7"/>
  <c r="PVY6" i="7"/>
  <c r="PWA6" i="7"/>
  <c r="PWC6" i="7"/>
  <c r="PWE6" i="7"/>
  <c r="PWG6" i="7"/>
  <c r="PWI6" i="7"/>
  <c r="PWK6" i="7"/>
  <c r="PWM6" i="7"/>
  <c r="PWO6" i="7"/>
  <c r="PWQ6" i="7"/>
  <c r="PWS6" i="7"/>
  <c r="PWU6" i="7"/>
  <c r="PWW6" i="7"/>
  <c r="PWY6" i="7"/>
  <c r="PXA6" i="7"/>
  <c r="PXC6" i="7"/>
  <c r="PXE6" i="7"/>
  <c r="PXG6" i="7"/>
  <c r="PXI6" i="7"/>
  <c r="PXK6" i="7"/>
  <c r="PXM6" i="7"/>
  <c r="PXO6" i="7"/>
  <c r="PXQ6" i="7"/>
  <c r="PXS6" i="7"/>
  <c r="PXU6" i="7"/>
  <c r="PXW6" i="7"/>
  <c r="PXY6" i="7"/>
  <c r="PYA6" i="7"/>
  <c r="PYC6" i="7"/>
  <c r="PYE6" i="7"/>
  <c r="PYG6" i="7"/>
  <c r="PYI6" i="7"/>
  <c r="PYK6" i="7"/>
  <c r="PYM6" i="7"/>
  <c r="PYO6" i="7"/>
  <c r="PYQ6" i="7"/>
  <c r="PYS6" i="7"/>
  <c r="PYU6" i="7"/>
  <c r="PYW6" i="7"/>
  <c r="PYY6" i="7"/>
  <c r="PZA6" i="7"/>
  <c r="PZC6" i="7"/>
  <c r="PZE6" i="7"/>
  <c r="PZG6" i="7"/>
  <c r="PZI6" i="7"/>
  <c r="PZK6" i="7"/>
  <c r="PZM6" i="7"/>
  <c r="PZO6" i="7"/>
  <c r="PZQ6" i="7"/>
  <c r="PZS6" i="7"/>
  <c r="PZU6" i="7"/>
  <c r="PZW6" i="7"/>
  <c r="PZY6" i="7"/>
  <c r="QAA6" i="7"/>
  <c r="QAC6" i="7"/>
  <c r="QAE6" i="7"/>
  <c r="QAG6" i="7"/>
  <c r="QAI6" i="7"/>
  <c r="QAK6" i="7"/>
  <c r="QAM6" i="7"/>
  <c r="QAO6" i="7"/>
  <c r="QAQ6" i="7"/>
  <c r="QAS6" i="7"/>
  <c r="QAU6" i="7"/>
  <c r="QAW6" i="7"/>
  <c r="QAY6" i="7"/>
  <c r="QBA6" i="7"/>
  <c r="QBC6" i="7"/>
  <c r="QBE6" i="7"/>
  <c r="QBG6" i="7"/>
  <c r="QBI6" i="7"/>
  <c r="QBK6" i="7"/>
  <c r="QBM6" i="7"/>
  <c r="QBO6" i="7"/>
  <c r="QBQ6" i="7"/>
  <c r="QBS6" i="7"/>
  <c r="QBU6" i="7"/>
  <c r="QBW6" i="7"/>
  <c r="QBY6" i="7"/>
  <c r="QCA6" i="7"/>
  <c r="QCC6" i="7"/>
  <c r="QCE6" i="7"/>
  <c r="QCG6" i="7"/>
  <c r="QCI6" i="7"/>
  <c r="QCK6" i="7"/>
  <c r="QCM6" i="7"/>
  <c r="QCO6" i="7"/>
  <c r="QCQ6" i="7"/>
  <c r="QCS6" i="7"/>
  <c r="QCU6" i="7"/>
  <c r="QCW6" i="7"/>
  <c r="QCY6" i="7"/>
  <c r="QDA6" i="7"/>
  <c r="QDC6" i="7"/>
  <c r="QDE6" i="7"/>
  <c r="QDG6" i="7"/>
  <c r="QDI6" i="7"/>
  <c r="QDK6" i="7"/>
  <c r="QDM6" i="7"/>
  <c r="QDO6" i="7"/>
  <c r="QDQ6" i="7"/>
  <c r="QDS6" i="7"/>
  <c r="QDU6" i="7"/>
  <c r="QDW6" i="7"/>
  <c r="QDY6" i="7"/>
  <c r="QEA6" i="7"/>
  <c r="QEC6" i="7"/>
  <c r="QEE6" i="7"/>
  <c r="QEG6" i="7"/>
  <c r="QEI6" i="7"/>
  <c r="QEK6" i="7"/>
  <c r="QEM6" i="7"/>
  <c r="QEO6" i="7"/>
  <c r="QEQ6" i="7"/>
  <c r="QES6" i="7"/>
  <c r="QEU6" i="7"/>
  <c r="QEW6" i="7"/>
  <c r="QEY6" i="7"/>
  <c r="QFA6" i="7"/>
  <c r="QFC6" i="7"/>
  <c r="QFE6" i="7"/>
  <c r="QFG6" i="7"/>
  <c r="QFI6" i="7"/>
  <c r="QFK6" i="7"/>
  <c r="QFM6" i="7"/>
  <c r="QFO6" i="7"/>
  <c r="QFQ6" i="7"/>
  <c r="QFS6" i="7"/>
  <c r="QFU6" i="7"/>
  <c r="QFW6" i="7"/>
  <c r="QFY6" i="7"/>
  <c r="QGA6" i="7"/>
  <c r="QGC6" i="7"/>
  <c r="QGE6" i="7"/>
  <c r="QGG6" i="7"/>
  <c r="QGI6" i="7"/>
  <c r="QGK6" i="7"/>
  <c r="QGM6" i="7"/>
  <c r="QGO6" i="7"/>
  <c r="QGQ6" i="7"/>
  <c r="QGS6" i="7"/>
  <c r="QGU6" i="7"/>
  <c r="QGW6" i="7"/>
  <c r="QGY6" i="7"/>
  <c r="QHA6" i="7"/>
  <c r="QHC6" i="7"/>
  <c r="QHE6" i="7"/>
  <c r="QHG6" i="7"/>
  <c r="QHI6" i="7"/>
  <c r="QHK6" i="7"/>
  <c r="QHM6" i="7"/>
  <c r="QHO6" i="7"/>
  <c r="QHQ6" i="7"/>
  <c r="QHS6" i="7"/>
  <c r="QHU6" i="7"/>
  <c r="QHW6" i="7"/>
  <c r="QHY6" i="7"/>
  <c r="QIA6" i="7"/>
  <c r="QIC6" i="7"/>
  <c r="QIE6" i="7"/>
  <c r="QIG6" i="7"/>
  <c r="QII6" i="7"/>
  <c r="QIK6" i="7"/>
  <c r="QIM6" i="7"/>
  <c r="QIO6" i="7"/>
  <c r="QIQ6" i="7"/>
  <c r="QIS6" i="7"/>
  <c r="QIU6" i="7"/>
  <c r="QIW6" i="7"/>
  <c r="QIY6" i="7"/>
  <c r="QJA6" i="7"/>
  <c r="QJC6" i="7"/>
  <c r="QJE6" i="7"/>
  <c r="QJG6" i="7"/>
  <c r="QJI6" i="7"/>
  <c r="QJK6" i="7"/>
  <c r="QJM6" i="7"/>
  <c r="QJO6" i="7"/>
  <c r="QJQ6" i="7"/>
  <c r="QJS6" i="7"/>
  <c r="QJU6" i="7"/>
  <c r="QJW6" i="7"/>
  <c r="QJY6" i="7"/>
  <c r="QKA6" i="7"/>
  <c r="QKC6" i="7"/>
  <c r="QKE6" i="7"/>
  <c r="QKG6" i="7"/>
  <c r="QKI6" i="7"/>
  <c r="QKK6" i="7"/>
  <c r="QKM6" i="7"/>
  <c r="QKO6" i="7"/>
  <c r="QKQ6" i="7"/>
  <c r="QKS6" i="7"/>
  <c r="QKU6" i="7"/>
  <c r="QKW6" i="7"/>
  <c r="QKY6" i="7"/>
  <c r="QLA6" i="7"/>
  <c r="QLC6" i="7"/>
  <c r="QLE6" i="7"/>
  <c r="QLG6" i="7"/>
  <c r="QLI6" i="7"/>
  <c r="QLK6" i="7"/>
  <c r="QLM6" i="7"/>
  <c r="QLO6" i="7"/>
  <c r="QLQ6" i="7"/>
  <c r="QLS6" i="7"/>
  <c r="QLU6" i="7"/>
  <c r="QLW6" i="7"/>
  <c r="QLY6" i="7"/>
  <c r="QMA6" i="7"/>
  <c r="QMC6" i="7"/>
  <c r="QME6" i="7"/>
  <c r="QMG6" i="7"/>
  <c r="QMI6" i="7"/>
  <c r="QMK6" i="7"/>
  <c r="QMM6" i="7"/>
  <c r="QMO6" i="7"/>
  <c r="QMQ6" i="7"/>
  <c r="QMS6" i="7"/>
  <c r="QMU6" i="7"/>
  <c r="QMW6" i="7"/>
  <c r="QMY6" i="7"/>
  <c r="QNA6" i="7"/>
  <c r="QNC6" i="7"/>
  <c r="QNE6" i="7"/>
  <c r="QNG6" i="7"/>
  <c r="QNI6" i="7"/>
  <c r="QNK6" i="7"/>
  <c r="QNM6" i="7"/>
  <c r="QNO6" i="7"/>
  <c r="QNQ6" i="7"/>
  <c r="QNS6" i="7"/>
  <c r="QNU6" i="7"/>
  <c r="QNW6" i="7"/>
  <c r="QNY6" i="7"/>
  <c r="QOA6" i="7"/>
  <c r="QOC6" i="7"/>
  <c r="QOE6" i="7"/>
  <c r="QOG6" i="7"/>
  <c r="QOI6" i="7"/>
  <c r="QOK6" i="7"/>
  <c r="QOM6" i="7"/>
  <c r="QOO6" i="7"/>
  <c r="QOQ6" i="7"/>
  <c r="QOS6" i="7"/>
  <c r="QOU6" i="7"/>
  <c r="QOW6" i="7"/>
  <c r="QOY6" i="7"/>
  <c r="QPA6" i="7"/>
  <c r="QPC6" i="7"/>
  <c r="QPE6" i="7"/>
  <c r="QPG6" i="7"/>
  <c r="QPI6" i="7"/>
  <c r="QPK6" i="7"/>
  <c r="QPM6" i="7"/>
  <c r="QPO6" i="7"/>
  <c r="QPQ6" i="7"/>
  <c r="QPS6" i="7"/>
  <c r="QPU6" i="7"/>
  <c r="QPW6" i="7"/>
  <c r="QPY6" i="7"/>
  <c r="QQA6" i="7"/>
  <c r="QQC6" i="7"/>
  <c r="QQE6" i="7"/>
  <c r="QQG6" i="7"/>
  <c r="QQI6" i="7"/>
  <c r="QQK6" i="7"/>
  <c r="QQM6" i="7"/>
  <c r="QQO6" i="7"/>
  <c r="QQQ6" i="7"/>
  <c r="QQS6" i="7"/>
  <c r="QQU6" i="7"/>
  <c r="QQW6" i="7"/>
  <c r="QQY6" i="7"/>
  <c r="QRA6" i="7"/>
  <c r="QRC6" i="7"/>
  <c r="QRE6" i="7"/>
  <c r="QRG6" i="7"/>
  <c r="QRI6" i="7"/>
  <c r="QRK6" i="7"/>
  <c r="QRM6" i="7"/>
  <c r="QRO6" i="7"/>
  <c r="QRQ6" i="7"/>
  <c r="QRS6" i="7"/>
  <c r="QRU6" i="7"/>
  <c r="QRW6" i="7"/>
  <c r="QRY6" i="7"/>
  <c r="QSA6" i="7"/>
  <c r="QSC6" i="7"/>
  <c r="QSE6" i="7"/>
  <c r="QSG6" i="7"/>
  <c r="QSI6" i="7"/>
  <c r="QSK6" i="7"/>
  <c r="QSM6" i="7"/>
  <c r="QSO6" i="7"/>
  <c r="QSQ6" i="7"/>
  <c r="QSS6" i="7"/>
  <c r="QSU6" i="7"/>
  <c r="QSW6" i="7"/>
  <c r="QSY6" i="7"/>
  <c r="QTA6" i="7"/>
  <c r="QTC6" i="7"/>
  <c r="QTE6" i="7"/>
  <c r="QTG6" i="7"/>
  <c r="QTI6" i="7"/>
  <c r="QTK6" i="7"/>
  <c r="QTM6" i="7"/>
  <c r="QTO6" i="7"/>
  <c r="QTQ6" i="7"/>
  <c r="QTS6" i="7"/>
  <c r="QTU6" i="7"/>
  <c r="QTW6" i="7"/>
  <c r="QTY6" i="7"/>
  <c r="QUA6" i="7"/>
  <c r="QUC6" i="7"/>
  <c r="QUE6" i="7"/>
  <c r="QUG6" i="7"/>
  <c r="QUI6" i="7"/>
  <c r="QUK6" i="7"/>
  <c r="QUM6" i="7"/>
  <c r="QUO6" i="7"/>
  <c r="QUQ6" i="7"/>
  <c r="QUS6" i="7"/>
  <c r="QUU6" i="7"/>
  <c r="QUW6" i="7"/>
  <c r="QUY6" i="7"/>
  <c r="QVA6" i="7"/>
  <c r="QVC6" i="7"/>
  <c r="QVE6" i="7"/>
  <c r="QVG6" i="7"/>
  <c r="QVI6" i="7"/>
  <c r="QVK6" i="7"/>
  <c r="QVM6" i="7"/>
  <c r="QVO6" i="7"/>
  <c r="QVQ6" i="7"/>
  <c r="QVS6" i="7"/>
  <c r="QVU6" i="7"/>
  <c r="QVW6" i="7"/>
  <c r="QVY6" i="7"/>
  <c r="QWA6" i="7"/>
  <c r="QWC6" i="7"/>
  <c r="QWE6" i="7"/>
  <c r="QWG6" i="7"/>
  <c r="QWI6" i="7"/>
  <c r="QWK6" i="7"/>
  <c r="QWM6" i="7"/>
  <c r="QWO6" i="7"/>
  <c r="QWQ6" i="7"/>
  <c r="QWS6" i="7"/>
  <c r="QWU6" i="7"/>
  <c r="QWW6" i="7"/>
  <c r="QWY6" i="7"/>
  <c r="QXA6" i="7"/>
  <c r="QXC6" i="7"/>
  <c r="QXE6" i="7"/>
  <c r="QXG6" i="7"/>
  <c r="QXI6" i="7"/>
  <c r="QXK6" i="7"/>
  <c r="QXM6" i="7"/>
  <c r="QXO6" i="7"/>
  <c r="QXQ6" i="7"/>
  <c r="QXS6" i="7"/>
  <c r="QXU6" i="7"/>
  <c r="QXW6" i="7"/>
  <c r="QXY6" i="7"/>
  <c r="QYA6" i="7"/>
  <c r="QYC6" i="7"/>
  <c r="QYE6" i="7"/>
  <c r="QYG6" i="7"/>
  <c r="QYI6" i="7"/>
  <c r="QYK6" i="7"/>
  <c r="QYM6" i="7"/>
  <c r="QYO6" i="7"/>
  <c r="QYQ6" i="7"/>
  <c r="QYS6" i="7"/>
  <c r="QYU6" i="7"/>
  <c r="QYW6" i="7"/>
  <c r="QYY6" i="7"/>
  <c r="QZA6" i="7"/>
  <c r="QZC6" i="7"/>
  <c r="QZE6" i="7"/>
  <c r="QZG6" i="7"/>
  <c r="QZI6" i="7"/>
  <c r="QZK6" i="7"/>
  <c r="QZM6" i="7"/>
  <c r="QZO6" i="7"/>
  <c r="QZQ6" i="7"/>
  <c r="QZS6" i="7"/>
  <c r="QZU6" i="7"/>
  <c r="QZW6" i="7"/>
  <c r="QZY6" i="7"/>
  <c r="RAA6" i="7"/>
  <c r="RAC6" i="7"/>
  <c r="RAE6" i="7"/>
  <c r="RAG6" i="7"/>
  <c r="RAI6" i="7"/>
  <c r="RAK6" i="7"/>
  <c r="RAM6" i="7"/>
  <c r="RAO6" i="7"/>
  <c r="RAQ6" i="7"/>
  <c r="RAS6" i="7"/>
  <c r="RAU6" i="7"/>
  <c r="RAW6" i="7"/>
  <c r="RAY6" i="7"/>
  <c r="RBA6" i="7"/>
  <c r="RBC6" i="7"/>
  <c r="RBE6" i="7"/>
  <c r="RBG6" i="7"/>
  <c r="RBI6" i="7"/>
  <c r="RBK6" i="7"/>
  <c r="RBM6" i="7"/>
  <c r="RBO6" i="7"/>
  <c r="RBQ6" i="7"/>
  <c r="RBS6" i="7"/>
  <c r="RBU6" i="7"/>
  <c r="RBW6" i="7"/>
  <c r="RBY6" i="7"/>
  <c r="RCA6" i="7"/>
  <c r="RCC6" i="7"/>
  <c r="RCE6" i="7"/>
  <c r="RCG6" i="7"/>
  <c r="RCI6" i="7"/>
  <c r="RCK6" i="7"/>
  <c r="RCM6" i="7"/>
  <c r="RCO6" i="7"/>
  <c r="RCQ6" i="7"/>
  <c r="RCS6" i="7"/>
  <c r="RCU6" i="7"/>
  <c r="RCW6" i="7"/>
  <c r="RCY6" i="7"/>
  <c r="RDA6" i="7"/>
  <c r="RDC6" i="7"/>
  <c r="RDE6" i="7"/>
  <c r="RDG6" i="7"/>
  <c r="RDI6" i="7"/>
  <c r="RDK6" i="7"/>
  <c r="RDM6" i="7"/>
  <c r="RDO6" i="7"/>
  <c r="RDQ6" i="7"/>
  <c r="RDS6" i="7"/>
  <c r="RDU6" i="7"/>
  <c r="RDW6" i="7"/>
  <c r="RDY6" i="7"/>
  <c r="REA6" i="7"/>
  <c r="REC6" i="7"/>
  <c r="REE6" i="7"/>
  <c r="REG6" i="7"/>
  <c r="REI6" i="7"/>
  <c r="REK6" i="7"/>
  <c r="REM6" i="7"/>
  <c r="REO6" i="7"/>
  <c r="REQ6" i="7"/>
  <c r="RES6" i="7"/>
  <c r="REU6" i="7"/>
  <c r="REW6" i="7"/>
  <c r="REY6" i="7"/>
  <c r="RFA6" i="7"/>
  <c r="RFC6" i="7"/>
  <c r="RFE6" i="7"/>
  <c r="RFG6" i="7"/>
  <c r="RFI6" i="7"/>
  <c r="RFK6" i="7"/>
  <c r="RFM6" i="7"/>
  <c r="RFO6" i="7"/>
  <c r="RFQ6" i="7"/>
  <c r="RFS6" i="7"/>
  <c r="RFU6" i="7"/>
  <c r="RFW6" i="7"/>
  <c r="RFY6" i="7"/>
  <c r="RGA6" i="7"/>
  <c r="RGC6" i="7"/>
  <c r="RGE6" i="7"/>
  <c r="RGG6" i="7"/>
  <c r="RGI6" i="7"/>
  <c r="RGK6" i="7"/>
  <c r="RGM6" i="7"/>
  <c r="RGO6" i="7"/>
  <c r="RGQ6" i="7"/>
  <c r="RGS6" i="7"/>
  <c r="RGU6" i="7"/>
  <c r="RGW6" i="7"/>
  <c r="RGY6" i="7"/>
  <c r="RHA6" i="7"/>
  <c r="RHC6" i="7"/>
  <c r="RHE6" i="7"/>
  <c r="RHG6" i="7"/>
  <c r="RHI6" i="7"/>
  <c r="RHK6" i="7"/>
  <c r="RHM6" i="7"/>
  <c r="RHO6" i="7"/>
  <c r="RHQ6" i="7"/>
  <c r="RHS6" i="7"/>
  <c r="RHU6" i="7"/>
  <c r="RHW6" i="7"/>
  <c r="RHY6" i="7"/>
  <c r="RIA6" i="7"/>
  <c r="RIC6" i="7"/>
  <c r="RIE6" i="7"/>
  <c r="RIG6" i="7"/>
  <c r="RII6" i="7"/>
  <c r="RIK6" i="7"/>
  <c r="RIM6" i="7"/>
  <c r="RIO6" i="7"/>
  <c r="RIQ6" i="7"/>
  <c r="RIS6" i="7"/>
  <c r="RIU6" i="7"/>
  <c r="RIW6" i="7"/>
  <c r="RIY6" i="7"/>
  <c r="RJA6" i="7"/>
  <c r="RJC6" i="7"/>
  <c r="RJE6" i="7"/>
  <c r="RJG6" i="7"/>
  <c r="RJI6" i="7"/>
  <c r="RJK6" i="7"/>
  <c r="RJM6" i="7"/>
  <c r="RJO6" i="7"/>
  <c r="RJQ6" i="7"/>
  <c r="RJS6" i="7"/>
  <c r="RJU6" i="7"/>
  <c r="RJW6" i="7"/>
  <c r="RJY6" i="7"/>
  <c r="RKA6" i="7"/>
  <c r="RKC6" i="7"/>
  <c r="RKE6" i="7"/>
  <c r="RKG6" i="7"/>
  <c r="RKI6" i="7"/>
  <c r="RKK6" i="7"/>
  <c r="RKM6" i="7"/>
  <c r="RKO6" i="7"/>
  <c r="RKQ6" i="7"/>
  <c r="RKS6" i="7"/>
  <c r="RKU6" i="7"/>
  <c r="RKW6" i="7"/>
  <c r="RKY6" i="7"/>
  <c r="RLA6" i="7"/>
  <c r="RLC6" i="7"/>
  <c r="RLE6" i="7"/>
  <c r="RLG6" i="7"/>
  <c r="RLI6" i="7"/>
  <c r="RLK6" i="7"/>
  <c r="RLM6" i="7"/>
  <c r="RLO6" i="7"/>
  <c r="RLQ6" i="7"/>
  <c r="RLS6" i="7"/>
  <c r="RLU6" i="7"/>
  <c r="RLW6" i="7"/>
  <c r="RLY6" i="7"/>
  <c r="RMA6" i="7"/>
  <c r="RMC6" i="7"/>
  <c r="RME6" i="7"/>
  <c r="RMG6" i="7"/>
  <c r="RMI6" i="7"/>
  <c r="RMK6" i="7"/>
  <c r="RMM6" i="7"/>
  <c r="RMO6" i="7"/>
  <c r="RMQ6" i="7"/>
  <c r="RMS6" i="7"/>
  <c r="RMU6" i="7"/>
  <c r="RMW6" i="7"/>
  <c r="RMY6" i="7"/>
  <c r="RNA6" i="7"/>
  <c r="RNC6" i="7"/>
  <c r="RNE6" i="7"/>
  <c r="RNG6" i="7"/>
  <c r="RNI6" i="7"/>
  <c r="RNK6" i="7"/>
  <c r="RNM6" i="7"/>
  <c r="RNO6" i="7"/>
  <c r="RNQ6" i="7"/>
  <c r="RNS6" i="7"/>
  <c r="RNU6" i="7"/>
  <c r="RNW6" i="7"/>
  <c r="RNY6" i="7"/>
  <c r="ROA6" i="7"/>
  <c r="ROC6" i="7"/>
  <c r="ROE6" i="7"/>
  <c r="ROG6" i="7"/>
  <c r="ROI6" i="7"/>
  <c r="ROK6" i="7"/>
  <c r="ROM6" i="7"/>
  <c r="ROO6" i="7"/>
  <c r="ROQ6" i="7"/>
  <c r="ROS6" i="7"/>
  <c r="ROU6" i="7"/>
  <c r="ROW6" i="7"/>
  <c r="ROY6" i="7"/>
  <c r="RPA6" i="7"/>
  <c r="RPC6" i="7"/>
  <c r="RPE6" i="7"/>
  <c r="RPG6" i="7"/>
  <c r="RPI6" i="7"/>
  <c r="RPK6" i="7"/>
  <c r="RPM6" i="7"/>
  <c r="RPO6" i="7"/>
  <c r="RPQ6" i="7"/>
  <c r="RPS6" i="7"/>
  <c r="RPU6" i="7"/>
  <c r="RPW6" i="7"/>
  <c r="RPY6" i="7"/>
  <c r="RQA6" i="7"/>
  <c r="RQC6" i="7"/>
  <c r="RQE6" i="7"/>
  <c r="RQG6" i="7"/>
  <c r="RQI6" i="7"/>
  <c r="RQK6" i="7"/>
  <c r="RQM6" i="7"/>
  <c r="RQO6" i="7"/>
  <c r="RQQ6" i="7"/>
  <c r="RQS6" i="7"/>
  <c r="RQU6" i="7"/>
  <c r="RQW6" i="7"/>
  <c r="RQY6" i="7"/>
  <c r="RRA6" i="7"/>
  <c r="RRC6" i="7"/>
  <c r="RRE6" i="7"/>
  <c r="RRG6" i="7"/>
  <c r="RRI6" i="7"/>
  <c r="RRK6" i="7"/>
  <c r="RRM6" i="7"/>
  <c r="RRO6" i="7"/>
  <c r="RRQ6" i="7"/>
  <c r="RRS6" i="7"/>
  <c r="RRU6" i="7"/>
  <c r="RRW6" i="7"/>
  <c r="RRY6" i="7"/>
  <c r="RSA6" i="7"/>
  <c r="RSC6" i="7"/>
  <c r="RSE6" i="7"/>
  <c r="RSG6" i="7"/>
  <c r="RSI6" i="7"/>
  <c r="RSK6" i="7"/>
  <c r="RSM6" i="7"/>
  <c r="RSO6" i="7"/>
  <c r="RSQ6" i="7"/>
  <c r="RSS6" i="7"/>
  <c r="RSU6" i="7"/>
  <c r="RSW6" i="7"/>
  <c r="RSY6" i="7"/>
  <c r="RTA6" i="7"/>
  <c r="RTC6" i="7"/>
  <c r="RTE6" i="7"/>
  <c r="RTG6" i="7"/>
  <c r="RTI6" i="7"/>
  <c r="RTK6" i="7"/>
  <c r="RTM6" i="7"/>
  <c r="RTO6" i="7"/>
  <c r="RTQ6" i="7"/>
  <c r="RTS6" i="7"/>
  <c r="RTU6" i="7"/>
  <c r="RTW6" i="7"/>
  <c r="RTY6" i="7"/>
  <c r="RUA6" i="7"/>
  <c r="RUC6" i="7"/>
  <c r="RUE6" i="7"/>
  <c r="RUG6" i="7"/>
  <c r="RUI6" i="7"/>
  <c r="RUK6" i="7"/>
  <c r="RUM6" i="7"/>
  <c r="RUO6" i="7"/>
  <c r="RUQ6" i="7"/>
  <c r="RUS6" i="7"/>
  <c r="RUU6" i="7"/>
  <c r="RUW6" i="7"/>
  <c r="RUY6" i="7"/>
  <c r="RVA6" i="7"/>
  <c r="RVC6" i="7"/>
  <c r="RVE6" i="7"/>
  <c r="RVG6" i="7"/>
  <c r="RVI6" i="7"/>
  <c r="RVK6" i="7"/>
  <c r="RVM6" i="7"/>
  <c r="RVO6" i="7"/>
  <c r="RVQ6" i="7"/>
  <c r="RVS6" i="7"/>
  <c r="RVU6" i="7"/>
  <c r="RVW6" i="7"/>
  <c r="RVY6" i="7"/>
  <c r="RWA6" i="7"/>
  <c r="RWC6" i="7"/>
  <c r="RWE6" i="7"/>
  <c r="RWG6" i="7"/>
  <c r="RWI6" i="7"/>
  <c r="RWK6" i="7"/>
  <c r="RWM6" i="7"/>
  <c r="RWO6" i="7"/>
  <c r="RWQ6" i="7"/>
  <c r="RWS6" i="7"/>
  <c r="RWU6" i="7"/>
  <c r="RWW6" i="7"/>
  <c r="RWY6" i="7"/>
  <c r="RXA6" i="7"/>
  <c r="RXC6" i="7"/>
  <c r="RXE6" i="7"/>
  <c r="RXG6" i="7"/>
  <c r="RXI6" i="7"/>
  <c r="RXK6" i="7"/>
  <c r="RXM6" i="7"/>
  <c r="RXO6" i="7"/>
  <c r="RXQ6" i="7"/>
  <c r="RXS6" i="7"/>
  <c r="RXU6" i="7"/>
  <c r="RXW6" i="7"/>
  <c r="RXY6" i="7"/>
  <c r="RYA6" i="7"/>
  <c r="RYC6" i="7"/>
  <c r="RYE6" i="7"/>
  <c r="RYG6" i="7"/>
  <c r="RYI6" i="7"/>
  <c r="RYK6" i="7"/>
  <c r="RYM6" i="7"/>
  <c r="RYO6" i="7"/>
  <c r="RYQ6" i="7"/>
  <c r="RYS6" i="7"/>
  <c r="RYU6" i="7"/>
  <c r="RYW6" i="7"/>
  <c r="RYY6" i="7"/>
  <c r="RZA6" i="7"/>
  <c r="RZC6" i="7"/>
  <c r="RZE6" i="7"/>
  <c r="RZG6" i="7"/>
  <c r="RZI6" i="7"/>
  <c r="RZK6" i="7"/>
  <c r="RZM6" i="7"/>
  <c r="RZO6" i="7"/>
  <c r="RZQ6" i="7"/>
  <c r="RZS6" i="7"/>
  <c r="RZU6" i="7"/>
  <c r="RZW6" i="7"/>
  <c r="RZY6" i="7"/>
  <c r="SAA6" i="7"/>
  <c r="SAC6" i="7"/>
  <c r="SAE6" i="7"/>
  <c r="SAG6" i="7"/>
  <c r="SAI6" i="7"/>
  <c r="SAK6" i="7"/>
  <c r="SAM6" i="7"/>
  <c r="SAO6" i="7"/>
  <c r="SAQ6" i="7"/>
  <c r="SAS6" i="7"/>
  <c r="SAU6" i="7"/>
  <c r="SAW6" i="7"/>
  <c r="SAY6" i="7"/>
  <c r="SBA6" i="7"/>
  <c r="SBC6" i="7"/>
  <c r="SBE6" i="7"/>
  <c r="SBG6" i="7"/>
  <c r="SBI6" i="7"/>
  <c r="SBK6" i="7"/>
  <c r="SBM6" i="7"/>
  <c r="SBO6" i="7"/>
  <c r="SBQ6" i="7"/>
  <c r="SBS6" i="7"/>
  <c r="SBU6" i="7"/>
  <c r="SBW6" i="7"/>
  <c r="SBY6" i="7"/>
  <c r="SCA6" i="7"/>
  <c r="SCC6" i="7"/>
  <c r="SCE6" i="7"/>
  <c r="SCG6" i="7"/>
  <c r="SCI6" i="7"/>
  <c r="SCK6" i="7"/>
  <c r="SCM6" i="7"/>
  <c r="SCO6" i="7"/>
  <c r="SCQ6" i="7"/>
  <c r="SCS6" i="7"/>
  <c r="SCU6" i="7"/>
  <c r="SCW6" i="7"/>
  <c r="SCY6" i="7"/>
  <c r="SDA6" i="7"/>
  <c r="SDC6" i="7"/>
  <c r="SDE6" i="7"/>
  <c r="SDG6" i="7"/>
  <c r="SDI6" i="7"/>
  <c r="SDK6" i="7"/>
  <c r="SDM6" i="7"/>
  <c r="SDO6" i="7"/>
  <c r="SDQ6" i="7"/>
  <c r="SDS6" i="7"/>
  <c r="SDU6" i="7"/>
  <c r="SDW6" i="7"/>
  <c r="SDY6" i="7"/>
  <c r="SEA6" i="7"/>
  <c r="SEC6" i="7"/>
  <c r="SEE6" i="7"/>
  <c r="SEG6" i="7"/>
  <c r="SEI6" i="7"/>
  <c r="SEK6" i="7"/>
  <c r="SEM6" i="7"/>
  <c r="SEO6" i="7"/>
  <c r="SEQ6" i="7"/>
  <c r="SES6" i="7"/>
  <c r="SEU6" i="7"/>
  <c r="SEW6" i="7"/>
  <c r="SEY6" i="7"/>
  <c r="SFA6" i="7"/>
  <c r="SFC6" i="7"/>
  <c r="SFE6" i="7"/>
  <c r="SFG6" i="7"/>
  <c r="SFI6" i="7"/>
  <c r="SFK6" i="7"/>
  <c r="SFM6" i="7"/>
  <c r="SFO6" i="7"/>
  <c r="SFQ6" i="7"/>
  <c r="SFS6" i="7"/>
  <c r="SFU6" i="7"/>
  <c r="SFW6" i="7"/>
  <c r="SFY6" i="7"/>
  <c r="SGA6" i="7"/>
  <c r="SGC6" i="7"/>
  <c r="SGE6" i="7"/>
  <c r="SGG6" i="7"/>
  <c r="SGI6" i="7"/>
  <c r="SGK6" i="7"/>
  <c r="SGM6" i="7"/>
  <c r="SGO6" i="7"/>
  <c r="SGQ6" i="7"/>
  <c r="SGS6" i="7"/>
  <c r="SGU6" i="7"/>
  <c r="SGW6" i="7"/>
  <c r="SGY6" i="7"/>
  <c r="SHA6" i="7"/>
  <c r="SHC6" i="7"/>
  <c r="SHE6" i="7"/>
  <c r="SHG6" i="7"/>
  <c r="SHI6" i="7"/>
  <c r="SHK6" i="7"/>
  <c r="SHM6" i="7"/>
  <c r="SHO6" i="7"/>
  <c r="SHQ6" i="7"/>
  <c r="SHS6" i="7"/>
  <c r="SHU6" i="7"/>
  <c r="SHW6" i="7"/>
  <c r="SHY6" i="7"/>
  <c r="SIA6" i="7"/>
  <c r="SIC6" i="7"/>
  <c r="SIE6" i="7"/>
  <c r="SIG6" i="7"/>
  <c r="SII6" i="7"/>
  <c r="SIK6" i="7"/>
  <c r="SIM6" i="7"/>
  <c r="SIO6" i="7"/>
  <c r="SIQ6" i="7"/>
  <c r="SIS6" i="7"/>
  <c r="SIU6" i="7"/>
  <c r="SIW6" i="7"/>
  <c r="SIY6" i="7"/>
  <c r="SJA6" i="7"/>
  <c r="SJC6" i="7"/>
  <c r="SJE6" i="7"/>
  <c r="SJG6" i="7"/>
  <c r="SJI6" i="7"/>
  <c r="SJK6" i="7"/>
  <c r="SJM6" i="7"/>
  <c r="SJO6" i="7"/>
  <c r="SJQ6" i="7"/>
  <c r="SJS6" i="7"/>
  <c r="SJU6" i="7"/>
  <c r="SJW6" i="7"/>
  <c r="SJY6" i="7"/>
  <c r="SKA6" i="7"/>
  <c r="SKC6" i="7"/>
  <c r="SKE6" i="7"/>
  <c r="SKG6" i="7"/>
  <c r="SKI6" i="7"/>
  <c r="SKK6" i="7"/>
  <c r="SKM6" i="7"/>
  <c r="SKO6" i="7"/>
  <c r="SKQ6" i="7"/>
  <c r="SKS6" i="7"/>
  <c r="SKU6" i="7"/>
  <c r="SKW6" i="7"/>
  <c r="SKY6" i="7"/>
  <c r="SLA6" i="7"/>
  <c r="SLC6" i="7"/>
  <c r="SLE6" i="7"/>
  <c r="SLG6" i="7"/>
  <c r="SLI6" i="7"/>
  <c r="SLK6" i="7"/>
  <c r="SLM6" i="7"/>
  <c r="SLO6" i="7"/>
  <c r="SLQ6" i="7"/>
  <c r="SLS6" i="7"/>
  <c r="SLU6" i="7"/>
  <c r="SLW6" i="7"/>
  <c r="SLY6" i="7"/>
  <c r="SMA6" i="7"/>
  <c r="SMC6" i="7"/>
  <c r="SME6" i="7"/>
  <c r="SMG6" i="7"/>
  <c r="SMI6" i="7"/>
  <c r="SMK6" i="7"/>
  <c r="SMM6" i="7"/>
  <c r="SMO6" i="7"/>
  <c r="SMQ6" i="7"/>
  <c r="SMS6" i="7"/>
  <c r="SMU6" i="7"/>
  <c r="SMW6" i="7"/>
  <c r="SMY6" i="7"/>
  <c r="SNA6" i="7"/>
  <c r="SNC6" i="7"/>
  <c r="SNE6" i="7"/>
  <c r="SNG6" i="7"/>
  <c r="SNI6" i="7"/>
  <c r="SNK6" i="7"/>
  <c r="SNM6" i="7"/>
  <c r="SNO6" i="7"/>
  <c r="SNQ6" i="7"/>
  <c r="SNS6" i="7"/>
  <c r="SNU6" i="7"/>
  <c r="SNW6" i="7"/>
  <c r="SNY6" i="7"/>
  <c r="SOA6" i="7"/>
  <c r="SOC6" i="7"/>
  <c r="SOE6" i="7"/>
  <c r="SOG6" i="7"/>
  <c r="SOI6" i="7"/>
  <c r="SOK6" i="7"/>
  <c r="SOM6" i="7"/>
  <c r="SOO6" i="7"/>
  <c r="SOQ6" i="7"/>
  <c r="SOS6" i="7"/>
  <c r="SOU6" i="7"/>
  <c r="SOW6" i="7"/>
  <c r="SOY6" i="7"/>
  <c r="SPA6" i="7"/>
  <c r="SPC6" i="7"/>
  <c r="SPE6" i="7"/>
  <c r="SPG6" i="7"/>
  <c r="SPI6" i="7"/>
  <c r="SPK6" i="7"/>
  <c r="SPM6" i="7"/>
  <c r="SPO6" i="7"/>
  <c r="SPQ6" i="7"/>
  <c r="SPS6" i="7"/>
  <c r="SPU6" i="7"/>
  <c r="SPW6" i="7"/>
  <c r="SPY6" i="7"/>
  <c r="SQA6" i="7"/>
  <c r="SQC6" i="7"/>
  <c r="SQE6" i="7"/>
  <c r="SQG6" i="7"/>
  <c r="SQI6" i="7"/>
  <c r="SQK6" i="7"/>
  <c r="SQM6" i="7"/>
  <c r="SQO6" i="7"/>
  <c r="SQQ6" i="7"/>
  <c r="SQS6" i="7"/>
  <c r="SQU6" i="7"/>
  <c r="SQW6" i="7"/>
  <c r="SQY6" i="7"/>
  <c r="SRA6" i="7"/>
  <c r="SRC6" i="7"/>
  <c r="SRE6" i="7"/>
  <c r="SRG6" i="7"/>
  <c r="SRI6" i="7"/>
  <c r="SRK6" i="7"/>
  <c r="SRM6" i="7"/>
  <c r="SRO6" i="7"/>
  <c r="SRQ6" i="7"/>
  <c r="SRS6" i="7"/>
  <c r="SRU6" i="7"/>
  <c r="SRW6" i="7"/>
  <c r="SRY6" i="7"/>
  <c r="SSA6" i="7"/>
  <c r="SSC6" i="7"/>
  <c r="SSE6" i="7"/>
  <c r="SSG6" i="7"/>
  <c r="SSI6" i="7"/>
  <c r="SSK6" i="7"/>
  <c r="SSM6" i="7"/>
  <c r="SSO6" i="7"/>
  <c r="SSQ6" i="7"/>
  <c r="SSS6" i="7"/>
  <c r="SSU6" i="7"/>
  <c r="SSW6" i="7"/>
  <c r="SSY6" i="7"/>
  <c r="STA6" i="7"/>
  <c r="STC6" i="7"/>
  <c r="STE6" i="7"/>
  <c r="STG6" i="7"/>
  <c r="STI6" i="7"/>
  <c r="STK6" i="7"/>
  <c r="STM6" i="7"/>
  <c r="STO6" i="7"/>
  <c r="STQ6" i="7"/>
  <c r="STS6" i="7"/>
  <c r="STU6" i="7"/>
  <c r="STW6" i="7"/>
  <c r="STY6" i="7"/>
  <c r="SUA6" i="7"/>
  <c r="SUC6" i="7"/>
  <c r="SUE6" i="7"/>
  <c r="SUG6" i="7"/>
  <c r="SUI6" i="7"/>
  <c r="SUK6" i="7"/>
  <c r="SUM6" i="7"/>
  <c r="SUO6" i="7"/>
  <c r="SUQ6" i="7"/>
  <c r="SUS6" i="7"/>
  <c r="SUU6" i="7"/>
  <c r="SUW6" i="7"/>
  <c r="SUY6" i="7"/>
  <c r="SVA6" i="7"/>
  <c r="SVC6" i="7"/>
  <c r="SVE6" i="7"/>
  <c r="SVG6" i="7"/>
  <c r="SVI6" i="7"/>
  <c r="SVK6" i="7"/>
  <c r="SVM6" i="7"/>
  <c r="SVO6" i="7"/>
  <c r="SVQ6" i="7"/>
  <c r="SVS6" i="7"/>
  <c r="SVU6" i="7"/>
  <c r="SVW6" i="7"/>
  <c r="SVY6" i="7"/>
  <c r="SWA6" i="7"/>
  <c r="SWC6" i="7"/>
  <c r="SWE6" i="7"/>
  <c r="SWG6" i="7"/>
  <c r="SWI6" i="7"/>
  <c r="SWK6" i="7"/>
  <c r="SWM6" i="7"/>
  <c r="SWO6" i="7"/>
  <c r="SWQ6" i="7"/>
  <c r="SWS6" i="7"/>
  <c r="SWU6" i="7"/>
  <c r="SWW6" i="7"/>
  <c r="SWY6" i="7"/>
  <c r="SXA6" i="7"/>
  <c r="SXC6" i="7"/>
  <c r="SXE6" i="7"/>
  <c r="SXG6" i="7"/>
  <c r="SXI6" i="7"/>
  <c r="SXK6" i="7"/>
  <c r="SXM6" i="7"/>
  <c r="SXO6" i="7"/>
  <c r="SXQ6" i="7"/>
  <c r="SXS6" i="7"/>
  <c r="SXU6" i="7"/>
  <c r="SXW6" i="7"/>
  <c r="SXY6" i="7"/>
  <c r="SYA6" i="7"/>
  <c r="SYC6" i="7"/>
  <c r="SYE6" i="7"/>
  <c r="SYG6" i="7"/>
  <c r="SYI6" i="7"/>
  <c r="SYK6" i="7"/>
  <c r="SYM6" i="7"/>
  <c r="SYO6" i="7"/>
  <c r="SYQ6" i="7"/>
  <c r="SYS6" i="7"/>
  <c r="SYU6" i="7"/>
  <c r="SYW6" i="7"/>
  <c r="SYY6" i="7"/>
  <c r="SZA6" i="7"/>
  <c r="SZC6" i="7"/>
  <c r="SZE6" i="7"/>
  <c r="SZG6" i="7"/>
  <c r="SZI6" i="7"/>
  <c r="SZK6" i="7"/>
  <c r="SZM6" i="7"/>
  <c r="SZO6" i="7"/>
  <c r="SZQ6" i="7"/>
  <c r="SZS6" i="7"/>
  <c r="SZU6" i="7"/>
  <c r="SZW6" i="7"/>
  <c r="SZY6" i="7"/>
  <c r="TAA6" i="7"/>
  <c r="TAC6" i="7"/>
  <c r="TAE6" i="7"/>
  <c r="TAG6" i="7"/>
  <c r="TAI6" i="7"/>
  <c r="TAK6" i="7"/>
  <c r="TAM6" i="7"/>
  <c r="TAO6" i="7"/>
  <c r="TAQ6" i="7"/>
  <c r="TAS6" i="7"/>
  <c r="TAU6" i="7"/>
  <c r="TAW6" i="7"/>
  <c r="TAY6" i="7"/>
  <c r="TBA6" i="7"/>
  <c r="TBC6" i="7"/>
  <c r="TBE6" i="7"/>
  <c r="TBG6" i="7"/>
  <c r="TBI6" i="7"/>
  <c r="TBK6" i="7"/>
  <c r="TBM6" i="7"/>
  <c r="TBO6" i="7"/>
  <c r="TBQ6" i="7"/>
  <c r="TBS6" i="7"/>
  <c r="TBU6" i="7"/>
  <c r="TBW6" i="7"/>
  <c r="TBY6" i="7"/>
  <c r="TCA6" i="7"/>
  <c r="TCC6" i="7"/>
  <c r="TCE6" i="7"/>
  <c r="TCG6" i="7"/>
  <c r="TCI6" i="7"/>
  <c r="TCK6" i="7"/>
  <c r="TCM6" i="7"/>
  <c r="TCO6" i="7"/>
  <c r="TCQ6" i="7"/>
  <c r="TCS6" i="7"/>
  <c r="TCU6" i="7"/>
  <c r="TCW6" i="7"/>
  <c r="TCY6" i="7"/>
  <c r="TDA6" i="7"/>
  <c r="TDC6" i="7"/>
  <c r="TDE6" i="7"/>
  <c r="TDG6" i="7"/>
  <c r="TDI6" i="7"/>
  <c r="TDK6" i="7"/>
  <c r="TDM6" i="7"/>
  <c r="TDO6" i="7"/>
  <c r="TDQ6" i="7"/>
  <c r="TDS6" i="7"/>
  <c r="TDU6" i="7"/>
  <c r="TDW6" i="7"/>
  <c r="TDY6" i="7"/>
  <c r="TEA6" i="7"/>
  <c r="TEC6" i="7"/>
  <c r="TEE6" i="7"/>
  <c r="TEG6" i="7"/>
  <c r="TEI6" i="7"/>
  <c r="TEK6" i="7"/>
  <c r="TEM6" i="7"/>
  <c r="TEO6" i="7"/>
  <c r="TEQ6" i="7"/>
  <c r="TES6" i="7"/>
  <c r="TEU6" i="7"/>
  <c r="TEW6" i="7"/>
  <c r="TEY6" i="7"/>
  <c r="TFA6" i="7"/>
  <c r="TFC6" i="7"/>
  <c r="TFE6" i="7"/>
  <c r="TFG6" i="7"/>
  <c r="TFI6" i="7"/>
  <c r="TFK6" i="7"/>
  <c r="TFM6" i="7"/>
  <c r="TFO6" i="7"/>
  <c r="TFQ6" i="7"/>
  <c r="TFS6" i="7"/>
  <c r="TFU6" i="7"/>
  <c r="TFW6" i="7"/>
  <c r="TFY6" i="7"/>
  <c r="TGA6" i="7"/>
  <c r="TGC6" i="7"/>
  <c r="TGE6" i="7"/>
  <c r="TGG6" i="7"/>
  <c r="TGI6" i="7"/>
  <c r="TGK6" i="7"/>
  <c r="TGM6" i="7"/>
  <c r="TGO6" i="7"/>
  <c r="TGQ6" i="7"/>
  <c r="TGS6" i="7"/>
  <c r="TGU6" i="7"/>
  <c r="TGW6" i="7"/>
  <c r="TGY6" i="7"/>
  <c r="THA6" i="7"/>
  <c r="THC6" i="7"/>
  <c r="THE6" i="7"/>
  <c r="THG6" i="7"/>
  <c r="THI6" i="7"/>
  <c r="THK6" i="7"/>
  <c r="THM6" i="7"/>
  <c r="THO6" i="7"/>
  <c r="THQ6" i="7"/>
  <c r="THS6" i="7"/>
  <c r="THU6" i="7"/>
  <c r="THW6" i="7"/>
  <c r="THY6" i="7"/>
  <c r="TIA6" i="7"/>
  <c r="TIC6" i="7"/>
  <c r="TIE6" i="7"/>
  <c r="TIG6" i="7"/>
  <c r="TII6" i="7"/>
  <c r="TIK6" i="7"/>
  <c r="TIM6" i="7"/>
  <c r="TIO6" i="7"/>
  <c r="TIQ6" i="7"/>
  <c r="TIS6" i="7"/>
  <c r="TIU6" i="7"/>
  <c r="TIW6" i="7"/>
  <c r="TIY6" i="7"/>
  <c r="TJA6" i="7"/>
  <c r="TJC6" i="7"/>
  <c r="TJE6" i="7"/>
  <c r="TJG6" i="7"/>
  <c r="TJI6" i="7"/>
  <c r="TJK6" i="7"/>
  <c r="TJM6" i="7"/>
  <c r="TJO6" i="7"/>
  <c r="TJQ6" i="7"/>
  <c r="TJS6" i="7"/>
  <c r="TJU6" i="7"/>
  <c r="TJW6" i="7"/>
  <c r="TJY6" i="7"/>
  <c r="TKA6" i="7"/>
  <c r="TKC6" i="7"/>
  <c r="TKE6" i="7"/>
  <c r="TKG6" i="7"/>
  <c r="TKI6" i="7"/>
  <c r="TKK6" i="7"/>
  <c r="TKM6" i="7"/>
  <c r="TKO6" i="7"/>
  <c r="TKQ6" i="7"/>
  <c r="TKS6" i="7"/>
  <c r="TKU6" i="7"/>
  <c r="TKW6" i="7"/>
  <c r="TKY6" i="7"/>
  <c r="TLA6" i="7"/>
  <c r="TLC6" i="7"/>
  <c r="TLE6" i="7"/>
  <c r="TLG6" i="7"/>
  <c r="TLI6" i="7"/>
  <c r="TLK6" i="7"/>
  <c r="TLM6" i="7"/>
  <c r="TLO6" i="7"/>
  <c r="TLQ6" i="7"/>
  <c r="TLS6" i="7"/>
  <c r="TLU6" i="7"/>
  <c r="TLW6" i="7"/>
  <c r="TLY6" i="7"/>
  <c r="TMA6" i="7"/>
  <c r="TMC6" i="7"/>
  <c r="TME6" i="7"/>
  <c r="TMG6" i="7"/>
  <c r="TMI6" i="7"/>
  <c r="TMK6" i="7"/>
  <c r="TMM6" i="7"/>
  <c r="TMO6" i="7"/>
  <c r="TMQ6" i="7"/>
  <c r="TMS6" i="7"/>
  <c r="TMU6" i="7"/>
  <c r="TMW6" i="7"/>
  <c r="TMY6" i="7"/>
  <c r="TNA6" i="7"/>
  <c r="TNC6" i="7"/>
  <c r="TNE6" i="7"/>
  <c r="TNG6" i="7"/>
  <c r="TNI6" i="7"/>
  <c r="TNK6" i="7"/>
  <c r="TNM6" i="7"/>
  <c r="TNO6" i="7"/>
  <c r="TNQ6" i="7"/>
  <c r="TNS6" i="7"/>
  <c r="TNU6" i="7"/>
  <c r="TNW6" i="7"/>
  <c r="TNY6" i="7"/>
  <c r="TOA6" i="7"/>
  <c r="TOC6" i="7"/>
  <c r="TOE6" i="7"/>
  <c r="TOG6" i="7"/>
  <c r="TOI6" i="7"/>
  <c r="TOK6" i="7"/>
  <c r="TOM6" i="7"/>
  <c r="TOO6" i="7"/>
  <c r="TOQ6" i="7"/>
  <c r="TOS6" i="7"/>
  <c r="TOU6" i="7"/>
  <c r="TOW6" i="7"/>
  <c r="TOY6" i="7"/>
  <c r="TPA6" i="7"/>
  <c r="TPC6" i="7"/>
  <c r="TPE6" i="7"/>
  <c r="TPG6" i="7"/>
  <c r="TPI6" i="7"/>
  <c r="TPK6" i="7"/>
  <c r="TPM6" i="7"/>
  <c r="TPO6" i="7"/>
  <c r="TPQ6" i="7"/>
  <c r="TPS6" i="7"/>
  <c r="TPU6" i="7"/>
  <c r="TPW6" i="7"/>
  <c r="TPY6" i="7"/>
  <c r="TQA6" i="7"/>
  <c r="TQC6" i="7"/>
  <c r="TQE6" i="7"/>
  <c r="TQG6" i="7"/>
  <c r="TQI6" i="7"/>
  <c r="TQK6" i="7"/>
  <c r="TQM6" i="7"/>
  <c r="TQO6" i="7"/>
  <c r="TQQ6" i="7"/>
  <c r="TQS6" i="7"/>
  <c r="TQU6" i="7"/>
  <c r="TQW6" i="7"/>
  <c r="TQY6" i="7"/>
  <c r="TRA6" i="7"/>
  <c r="TRC6" i="7"/>
  <c r="TRE6" i="7"/>
  <c r="TRG6" i="7"/>
  <c r="TRI6" i="7"/>
  <c r="TRK6" i="7"/>
  <c r="TRM6" i="7"/>
  <c r="TRO6" i="7"/>
  <c r="TRQ6" i="7"/>
  <c r="TRS6" i="7"/>
  <c r="TRU6" i="7"/>
  <c r="TRW6" i="7"/>
  <c r="TRY6" i="7"/>
  <c r="TSA6" i="7"/>
  <c r="TSC6" i="7"/>
  <c r="TSE6" i="7"/>
  <c r="TSG6" i="7"/>
  <c r="TSI6" i="7"/>
  <c r="TSK6" i="7"/>
  <c r="TSM6" i="7"/>
  <c r="TSO6" i="7"/>
  <c r="TSQ6" i="7"/>
  <c r="TSS6" i="7"/>
  <c r="TSU6" i="7"/>
  <c r="TSW6" i="7"/>
  <c r="TSY6" i="7"/>
  <c r="TTA6" i="7"/>
  <c r="TTC6" i="7"/>
  <c r="TTE6" i="7"/>
  <c r="TTG6" i="7"/>
  <c r="TTI6" i="7"/>
  <c r="TTK6" i="7"/>
  <c r="TTM6" i="7"/>
  <c r="TTO6" i="7"/>
  <c r="TTQ6" i="7"/>
  <c r="TTS6" i="7"/>
  <c r="TTU6" i="7"/>
  <c r="TTW6" i="7"/>
  <c r="TTY6" i="7"/>
  <c r="TUA6" i="7"/>
  <c r="TUC6" i="7"/>
  <c r="TUE6" i="7"/>
  <c r="TUG6" i="7"/>
  <c r="TUI6" i="7"/>
  <c r="TUK6" i="7"/>
  <c r="TUM6" i="7"/>
  <c r="TUO6" i="7"/>
  <c r="TUQ6" i="7"/>
  <c r="TUS6" i="7"/>
  <c r="TUU6" i="7"/>
  <c r="TUW6" i="7"/>
  <c r="TUY6" i="7"/>
  <c r="TVA6" i="7"/>
  <c r="TVC6" i="7"/>
  <c r="TVE6" i="7"/>
  <c r="TVG6" i="7"/>
  <c r="TVI6" i="7"/>
  <c r="TVK6" i="7"/>
  <c r="TVM6" i="7"/>
  <c r="TVO6" i="7"/>
  <c r="TVQ6" i="7"/>
  <c r="TVS6" i="7"/>
  <c r="TVU6" i="7"/>
  <c r="TVW6" i="7"/>
  <c r="TVY6" i="7"/>
  <c r="TWA6" i="7"/>
  <c r="TWC6" i="7"/>
  <c r="TWE6" i="7"/>
  <c r="TWG6" i="7"/>
  <c r="TWI6" i="7"/>
  <c r="TWK6" i="7"/>
  <c r="TWM6" i="7"/>
  <c r="TWO6" i="7"/>
  <c r="TWQ6" i="7"/>
  <c r="TWS6" i="7"/>
  <c r="TWU6" i="7"/>
  <c r="TWW6" i="7"/>
  <c r="TWY6" i="7"/>
  <c r="TXA6" i="7"/>
  <c r="TXC6" i="7"/>
  <c r="TXE6" i="7"/>
  <c r="TXG6" i="7"/>
  <c r="TXI6" i="7"/>
  <c r="TXK6" i="7"/>
  <c r="TXM6" i="7"/>
  <c r="TXO6" i="7"/>
  <c r="TXQ6" i="7"/>
  <c r="TXS6" i="7"/>
  <c r="TXU6" i="7"/>
  <c r="TXW6" i="7"/>
  <c r="TXY6" i="7"/>
  <c r="TYA6" i="7"/>
  <c r="TYC6" i="7"/>
  <c r="TYE6" i="7"/>
  <c r="TYG6" i="7"/>
  <c r="TYI6" i="7"/>
  <c r="TYK6" i="7"/>
  <c r="TYM6" i="7"/>
  <c r="TYO6" i="7"/>
  <c r="TYQ6" i="7"/>
  <c r="TYS6" i="7"/>
  <c r="TYU6" i="7"/>
  <c r="TYW6" i="7"/>
  <c r="TYY6" i="7"/>
  <c r="TZA6" i="7"/>
  <c r="TZC6" i="7"/>
  <c r="TZE6" i="7"/>
  <c r="TZG6" i="7"/>
  <c r="TZI6" i="7"/>
  <c r="TZK6" i="7"/>
  <c r="TZM6" i="7"/>
  <c r="TZO6" i="7"/>
  <c r="TZQ6" i="7"/>
  <c r="TZS6" i="7"/>
  <c r="TZU6" i="7"/>
  <c r="TZW6" i="7"/>
  <c r="TZY6" i="7"/>
  <c r="UAA6" i="7"/>
  <c r="UAC6" i="7"/>
  <c r="UAE6" i="7"/>
  <c r="UAG6" i="7"/>
  <c r="UAI6" i="7"/>
  <c r="UAK6" i="7"/>
  <c r="UAM6" i="7"/>
  <c r="UAO6" i="7"/>
  <c r="UAQ6" i="7"/>
  <c r="UAS6" i="7"/>
  <c r="UAU6" i="7"/>
  <c r="UAW6" i="7"/>
  <c r="UAY6" i="7"/>
  <c r="UBA6" i="7"/>
  <c r="UBC6" i="7"/>
  <c r="UBE6" i="7"/>
  <c r="UBG6" i="7"/>
  <c r="UBI6" i="7"/>
  <c r="UBK6" i="7"/>
  <c r="UBM6" i="7"/>
  <c r="UBO6" i="7"/>
  <c r="UBQ6" i="7"/>
  <c r="UBS6" i="7"/>
  <c r="UBU6" i="7"/>
  <c r="UBW6" i="7"/>
  <c r="UBY6" i="7"/>
  <c r="UCA6" i="7"/>
  <c r="UCC6" i="7"/>
  <c r="UCE6" i="7"/>
  <c r="UCG6" i="7"/>
  <c r="UCI6" i="7"/>
  <c r="UCK6" i="7"/>
  <c r="UCM6" i="7"/>
  <c r="UCO6" i="7"/>
  <c r="UCQ6" i="7"/>
  <c r="UCS6" i="7"/>
  <c r="UCU6" i="7"/>
  <c r="UCW6" i="7"/>
  <c r="UCY6" i="7"/>
  <c r="UDA6" i="7"/>
  <c r="UDC6" i="7"/>
  <c r="UDE6" i="7"/>
  <c r="UDG6" i="7"/>
  <c r="UDI6" i="7"/>
  <c r="UDK6" i="7"/>
  <c r="UDM6" i="7"/>
  <c r="UDO6" i="7"/>
  <c r="UDQ6" i="7"/>
  <c r="UDS6" i="7"/>
  <c r="UDU6" i="7"/>
  <c r="UDW6" i="7"/>
  <c r="UDY6" i="7"/>
  <c r="UEA6" i="7"/>
  <c r="UEC6" i="7"/>
  <c r="UEE6" i="7"/>
  <c r="UEG6" i="7"/>
  <c r="UEI6" i="7"/>
  <c r="UEK6" i="7"/>
  <c r="UEM6" i="7"/>
  <c r="UEO6" i="7"/>
  <c r="UEQ6" i="7"/>
  <c r="UES6" i="7"/>
  <c r="UEU6" i="7"/>
  <c r="UEW6" i="7"/>
  <c r="UEY6" i="7"/>
  <c r="UFA6" i="7"/>
  <c r="UFC6" i="7"/>
  <c r="UFE6" i="7"/>
  <c r="UFG6" i="7"/>
  <c r="UFI6" i="7"/>
  <c r="UFK6" i="7"/>
  <c r="UFM6" i="7"/>
  <c r="UFO6" i="7"/>
  <c r="UFQ6" i="7"/>
  <c r="UFS6" i="7"/>
  <c r="UFU6" i="7"/>
  <c r="UFW6" i="7"/>
  <c r="UFY6" i="7"/>
  <c r="UGA6" i="7"/>
  <c r="UGC6" i="7"/>
  <c r="UGE6" i="7"/>
  <c r="UGG6" i="7"/>
  <c r="UGI6" i="7"/>
  <c r="UGK6" i="7"/>
  <c r="UGM6" i="7"/>
  <c r="UGO6" i="7"/>
  <c r="UGQ6" i="7"/>
  <c r="UGS6" i="7"/>
  <c r="UGU6" i="7"/>
  <c r="UGW6" i="7"/>
  <c r="UGY6" i="7"/>
  <c r="UHA6" i="7"/>
  <c r="UHC6" i="7"/>
  <c r="UHE6" i="7"/>
  <c r="UHG6" i="7"/>
  <c r="UHI6" i="7"/>
  <c r="UHK6" i="7"/>
  <c r="UHM6" i="7"/>
  <c r="UHO6" i="7"/>
  <c r="UHQ6" i="7"/>
  <c r="UHS6" i="7"/>
  <c r="UHU6" i="7"/>
  <c r="UHW6" i="7"/>
  <c r="UHY6" i="7"/>
  <c r="UIA6" i="7"/>
  <c r="UIC6" i="7"/>
  <c r="UIE6" i="7"/>
  <c r="UIG6" i="7"/>
  <c r="UII6" i="7"/>
  <c r="UIK6" i="7"/>
  <c r="UIM6" i="7"/>
  <c r="UIO6" i="7"/>
  <c r="UIQ6" i="7"/>
  <c r="UIS6" i="7"/>
  <c r="UIU6" i="7"/>
  <c r="UIW6" i="7"/>
  <c r="UIY6" i="7"/>
  <c r="UJA6" i="7"/>
  <c r="UJC6" i="7"/>
  <c r="UJE6" i="7"/>
  <c r="UJG6" i="7"/>
  <c r="UJI6" i="7"/>
  <c r="UJK6" i="7"/>
  <c r="UJM6" i="7"/>
  <c r="UJO6" i="7"/>
  <c r="UJQ6" i="7"/>
  <c r="UJS6" i="7"/>
  <c r="UJU6" i="7"/>
  <c r="UJW6" i="7"/>
  <c r="UJY6" i="7"/>
  <c r="UKA6" i="7"/>
  <c r="UKC6" i="7"/>
  <c r="UKE6" i="7"/>
  <c r="UKG6" i="7"/>
  <c r="UKI6" i="7"/>
  <c r="UKK6" i="7"/>
  <c r="UKM6" i="7"/>
  <c r="UKO6" i="7"/>
  <c r="UKQ6" i="7"/>
  <c r="UKS6" i="7"/>
  <c r="UKU6" i="7"/>
  <c r="UKW6" i="7"/>
  <c r="UKY6" i="7"/>
  <c r="ULA6" i="7"/>
  <c r="ULC6" i="7"/>
  <c r="ULE6" i="7"/>
  <c r="ULG6" i="7"/>
  <c r="ULI6" i="7"/>
  <c r="ULK6" i="7"/>
  <c r="ULM6" i="7"/>
  <c r="ULO6" i="7"/>
  <c r="ULQ6" i="7"/>
  <c r="ULS6" i="7"/>
  <c r="ULU6" i="7"/>
  <c r="ULW6" i="7"/>
  <c r="ULY6" i="7"/>
  <c r="UMA6" i="7"/>
  <c r="UMC6" i="7"/>
  <c r="UME6" i="7"/>
  <c r="UMG6" i="7"/>
  <c r="UMI6" i="7"/>
  <c r="UMK6" i="7"/>
  <c r="UMM6" i="7"/>
  <c r="UMO6" i="7"/>
  <c r="UMQ6" i="7"/>
  <c r="UMS6" i="7"/>
  <c r="UMU6" i="7"/>
  <c r="UMW6" i="7"/>
  <c r="UMY6" i="7"/>
  <c r="UNA6" i="7"/>
  <c r="UNC6" i="7"/>
  <c r="UNE6" i="7"/>
  <c r="UNG6" i="7"/>
  <c r="UNI6" i="7"/>
  <c r="UNK6" i="7"/>
  <c r="UNM6" i="7"/>
  <c r="UNO6" i="7"/>
  <c r="UNQ6" i="7"/>
  <c r="UNS6" i="7"/>
  <c r="UNU6" i="7"/>
  <c r="UNW6" i="7"/>
  <c r="UNY6" i="7"/>
  <c r="UOA6" i="7"/>
  <c r="UOC6" i="7"/>
  <c r="UOE6" i="7"/>
  <c r="UOG6" i="7"/>
  <c r="UOI6" i="7"/>
  <c r="UOK6" i="7"/>
  <c r="UOM6" i="7"/>
  <c r="UOO6" i="7"/>
  <c r="UOQ6" i="7"/>
  <c r="UOS6" i="7"/>
  <c r="UOU6" i="7"/>
  <c r="UOW6" i="7"/>
  <c r="UOY6" i="7"/>
  <c r="UPA6" i="7"/>
  <c r="UPC6" i="7"/>
  <c r="UPE6" i="7"/>
  <c r="UPG6" i="7"/>
  <c r="UPI6" i="7"/>
  <c r="UPK6" i="7"/>
  <c r="UPM6" i="7"/>
  <c r="UPO6" i="7"/>
  <c r="UPQ6" i="7"/>
  <c r="UPS6" i="7"/>
  <c r="UPU6" i="7"/>
  <c r="UPW6" i="7"/>
  <c r="UPY6" i="7"/>
  <c r="UQA6" i="7"/>
  <c r="UQC6" i="7"/>
  <c r="UQE6" i="7"/>
  <c r="UQG6" i="7"/>
  <c r="UQI6" i="7"/>
  <c r="UQK6" i="7"/>
  <c r="UQM6" i="7"/>
  <c r="UQO6" i="7"/>
  <c r="UQQ6" i="7"/>
  <c r="UQS6" i="7"/>
  <c r="UQU6" i="7"/>
  <c r="UQW6" i="7"/>
  <c r="UQY6" i="7"/>
  <c r="URA6" i="7"/>
  <c r="URC6" i="7"/>
  <c r="URE6" i="7"/>
  <c r="URG6" i="7"/>
  <c r="URI6" i="7"/>
  <c r="URK6" i="7"/>
  <c r="URM6" i="7"/>
  <c r="URO6" i="7"/>
  <c r="URQ6" i="7"/>
  <c r="URS6" i="7"/>
  <c r="URU6" i="7"/>
  <c r="URW6" i="7"/>
  <c r="URY6" i="7"/>
  <c r="USA6" i="7"/>
  <c r="USC6" i="7"/>
  <c r="USE6" i="7"/>
  <c r="USG6" i="7"/>
  <c r="USI6" i="7"/>
  <c r="USK6" i="7"/>
  <c r="USM6" i="7"/>
  <c r="USO6" i="7"/>
  <c r="USQ6" i="7"/>
  <c r="USS6" i="7"/>
  <c r="USU6" i="7"/>
  <c r="USW6" i="7"/>
  <c r="USY6" i="7"/>
  <c r="UTA6" i="7"/>
  <c r="UTC6" i="7"/>
  <c r="UTE6" i="7"/>
  <c r="UTG6" i="7"/>
  <c r="UTI6" i="7"/>
  <c r="UTK6" i="7"/>
  <c r="UTM6" i="7"/>
  <c r="UTO6" i="7"/>
  <c r="UTQ6" i="7"/>
  <c r="UTS6" i="7"/>
  <c r="UTU6" i="7"/>
  <c r="UTW6" i="7"/>
  <c r="UTY6" i="7"/>
  <c r="UUA6" i="7"/>
  <c r="UUC6" i="7"/>
  <c r="UUE6" i="7"/>
  <c r="UUG6" i="7"/>
  <c r="UUI6" i="7"/>
  <c r="UUK6" i="7"/>
  <c r="UUM6" i="7"/>
  <c r="UUO6" i="7"/>
  <c r="UUQ6" i="7"/>
  <c r="UUS6" i="7"/>
  <c r="UUU6" i="7"/>
  <c r="UUW6" i="7"/>
  <c r="UUY6" i="7"/>
  <c r="UVA6" i="7"/>
  <c r="UVC6" i="7"/>
  <c r="UVE6" i="7"/>
  <c r="UVG6" i="7"/>
  <c r="UVI6" i="7"/>
  <c r="UVK6" i="7"/>
  <c r="UVM6" i="7"/>
  <c r="UVO6" i="7"/>
  <c r="UVQ6" i="7"/>
  <c r="UVS6" i="7"/>
  <c r="UVU6" i="7"/>
  <c r="UVW6" i="7"/>
  <c r="UVY6" i="7"/>
  <c r="UWA6" i="7"/>
  <c r="UWC6" i="7"/>
  <c r="UWE6" i="7"/>
  <c r="UWG6" i="7"/>
  <c r="UWI6" i="7"/>
  <c r="UWK6" i="7"/>
  <c r="UWM6" i="7"/>
  <c r="UWO6" i="7"/>
  <c r="UWQ6" i="7"/>
  <c r="UWS6" i="7"/>
  <c r="UWU6" i="7"/>
  <c r="UWW6" i="7"/>
  <c r="UWY6" i="7"/>
  <c r="UXA6" i="7"/>
  <c r="UXC6" i="7"/>
  <c r="UXE6" i="7"/>
  <c r="UXG6" i="7"/>
  <c r="UXI6" i="7"/>
  <c r="UXK6" i="7"/>
  <c r="UXM6" i="7"/>
  <c r="UXO6" i="7"/>
  <c r="UXQ6" i="7"/>
  <c r="UXS6" i="7"/>
  <c r="UXU6" i="7"/>
  <c r="UXW6" i="7"/>
  <c r="UXY6" i="7"/>
  <c r="UYA6" i="7"/>
  <c r="UYC6" i="7"/>
  <c r="UYE6" i="7"/>
  <c r="UYG6" i="7"/>
  <c r="UYI6" i="7"/>
  <c r="UYK6" i="7"/>
  <c r="UYM6" i="7"/>
  <c r="UYO6" i="7"/>
  <c r="UYQ6" i="7"/>
  <c r="UYS6" i="7"/>
  <c r="UYU6" i="7"/>
  <c r="UYW6" i="7"/>
  <c r="UYY6" i="7"/>
  <c r="UZA6" i="7"/>
  <c r="UZC6" i="7"/>
  <c r="UZE6" i="7"/>
  <c r="UZG6" i="7"/>
  <c r="UZI6" i="7"/>
  <c r="UZK6" i="7"/>
  <c r="UZM6" i="7"/>
  <c r="UZO6" i="7"/>
  <c r="UZQ6" i="7"/>
  <c r="UZS6" i="7"/>
  <c r="UZU6" i="7"/>
  <c r="UZW6" i="7"/>
  <c r="UZY6" i="7"/>
  <c r="VAA6" i="7"/>
  <c r="VAC6" i="7"/>
  <c r="VAE6" i="7"/>
  <c r="VAG6" i="7"/>
  <c r="VAI6" i="7"/>
  <c r="VAK6" i="7"/>
  <c r="VAM6" i="7"/>
  <c r="VAO6" i="7"/>
  <c r="VAQ6" i="7"/>
  <c r="VAS6" i="7"/>
  <c r="VAU6" i="7"/>
  <c r="VAW6" i="7"/>
  <c r="VAY6" i="7"/>
  <c r="VBA6" i="7"/>
  <c r="VBC6" i="7"/>
  <c r="VBE6" i="7"/>
  <c r="VBG6" i="7"/>
  <c r="VBI6" i="7"/>
  <c r="VBK6" i="7"/>
  <c r="VBM6" i="7"/>
  <c r="VBO6" i="7"/>
  <c r="VBQ6" i="7"/>
  <c r="VBS6" i="7"/>
  <c r="VBU6" i="7"/>
  <c r="VBW6" i="7"/>
  <c r="VBY6" i="7"/>
  <c r="VCA6" i="7"/>
  <c r="VCC6" i="7"/>
  <c r="VCE6" i="7"/>
  <c r="VCG6" i="7"/>
  <c r="VCI6" i="7"/>
  <c r="VCK6" i="7"/>
  <c r="VCM6" i="7"/>
  <c r="VCO6" i="7"/>
  <c r="VCQ6" i="7"/>
  <c r="VCS6" i="7"/>
  <c r="VCU6" i="7"/>
  <c r="VCW6" i="7"/>
  <c r="VCY6" i="7"/>
  <c r="VDA6" i="7"/>
  <c r="VDC6" i="7"/>
  <c r="VDE6" i="7"/>
  <c r="VDG6" i="7"/>
  <c r="VDI6" i="7"/>
  <c r="VDK6" i="7"/>
  <c r="VDM6" i="7"/>
  <c r="VDO6" i="7"/>
  <c r="VDQ6" i="7"/>
  <c r="VDS6" i="7"/>
  <c r="VDU6" i="7"/>
  <c r="VDW6" i="7"/>
  <c r="VDY6" i="7"/>
  <c r="VEA6" i="7"/>
  <c r="VEC6" i="7"/>
  <c r="VEE6" i="7"/>
  <c r="VEG6" i="7"/>
  <c r="VEI6" i="7"/>
  <c r="VEK6" i="7"/>
  <c r="VEM6" i="7"/>
  <c r="VEO6" i="7"/>
  <c r="VEQ6" i="7"/>
  <c r="VES6" i="7"/>
  <c r="VEU6" i="7"/>
  <c r="VEW6" i="7"/>
  <c r="VEY6" i="7"/>
  <c r="VFA6" i="7"/>
  <c r="VFC6" i="7"/>
  <c r="VFE6" i="7"/>
  <c r="VFG6" i="7"/>
  <c r="VFI6" i="7"/>
  <c r="VFK6" i="7"/>
  <c r="VFM6" i="7"/>
  <c r="VFO6" i="7"/>
  <c r="VFQ6" i="7"/>
  <c r="VFS6" i="7"/>
  <c r="VFU6" i="7"/>
  <c r="VFW6" i="7"/>
  <c r="VFY6" i="7"/>
  <c r="VGA6" i="7"/>
  <c r="VGC6" i="7"/>
  <c r="VGE6" i="7"/>
  <c r="VGG6" i="7"/>
  <c r="VGI6" i="7"/>
  <c r="VGK6" i="7"/>
  <c r="VGM6" i="7"/>
  <c r="VGO6" i="7"/>
  <c r="VGQ6" i="7"/>
  <c r="VGS6" i="7"/>
  <c r="VGU6" i="7"/>
  <c r="VGW6" i="7"/>
  <c r="VGY6" i="7"/>
  <c r="VHA6" i="7"/>
  <c r="VHC6" i="7"/>
  <c r="VHE6" i="7"/>
  <c r="VHG6" i="7"/>
  <c r="VHI6" i="7"/>
  <c r="VHK6" i="7"/>
  <c r="VHM6" i="7"/>
  <c r="VHO6" i="7"/>
  <c r="VHQ6" i="7"/>
  <c r="VHS6" i="7"/>
  <c r="VHU6" i="7"/>
  <c r="VHW6" i="7"/>
  <c r="VHY6" i="7"/>
  <c r="VIA6" i="7"/>
  <c r="VIC6" i="7"/>
  <c r="VIE6" i="7"/>
  <c r="VIG6" i="7"/>
  <c r="VII6" i="7"/>
  <c r="VIK6" i="7"/>
  <c r="VIM6" i="7"/>
  <c r="VIO6" i="7"/>
  <c r="VIQ6" i="7"/>
  <c r="VIS6" i="7"/>
  <c r="VIU6" i="7"/>
  <c r="VIW6" i="7"/>
  <c r="VIY6" i="7"/>
  <c r="VJA6" i="7"/>
  <c r="VJC6" i="7"/>
  <c r="VJE6" i="7"/>
  <c r="VJG6" i="7"/>
  <c r="VJI6" i="7"/>
  <c r="VJK6" i="7"/>
  <c r="VJM6" i="7"/>
  <c r="VJO6" i="7"/>
  <c r="VJQ6" i="7"/>
  <c r="VJS6" i="7"/>
  <c r="VJU6" i="7"/>
  <c r="VJW6" i="7"/>
  <c r="VJY6" i="7"/>
  <c r="VKA6" i="7"/>
  <c r="VKC6" i="7"/>
  <c r="VKE6" i="7"/>
  <c r="VKG6" i="7"/>
  <c r="VKI6" i="7"/>
  <c r="VKK6" i="7"/>
  <c r="VKM6" i="7"/>
  <c r="VKO6" i="7"/>
  <c r="VKQ6" i="7"/>
  <c r="VKS6" i="7"/>
  <c r="VKU6" i="7"/>
  <c r="VKW6" i="7"/>
  <c r="VKY6" i="7"/>
  <c r="VLA6" i="7"/>
  <c r="VLC6" i="7"/>
  <c r="VLE6" i="7"/>
  <c r="VLG6" i="7"/>
  <c r="VLI6" i="7"/>
  <c r="VLK6" i="7"/>
  <c r="VLM6" i="7"/>
  <c r="VLO6" i="7"/>
  <c r="VLQ6" i="7"/>
  <c r="VLS6" i="7"/>
  <c r="VLU6" i="7"/>
  <c r="VLW6" i="7"/>
  <c r="VLY6" i="7"/>
  <c r="VMA6" i="7"/>
  <c r="VMC6" i="7"/>
  <c r="VME6" i="7"/>
  <c r="VMG6" i="7"/>
  <c r="VMI6" i="7"/>
  <c r="VMK6" i="7"/>
  <c r="VMM6" i="7"/>
  <c r="VMO6" i="7"/>
  <c r="VMQ6" i="7"/>
  <c r="VMS6" i="7"/>
  <c r="VMU6" i="7"/>
  <c r="VMW6" i="7"/>
  <c r="VMY6" i="7"/>
  <c r="VNA6" i="7"/>
  <c r="VNC6" i="7"/>
  <c r="VNE6" i="7"/>
  <c r="VNG6" i="7"/>
  <c r="VNI6" i="7"/>
  <c r="VNK6" i="7"/>
  <c r="VNM6" i="7"/>
  <c r="VNO6" i="7"/>
  <c r="VNQ6" i="7"/>
  <c r="VNS6" i="7"/>
  <c r="VNU6" i="7"/>
  <c r="VNW6" i="7"/>
  <c r="VNY6" i="7"/>
  <c r="VOA6" i="7"/>
  <c r="VOC6" i="7"/>
  <c r="VOE6" i="7"/>
  <c r="VOG6" i="7"/>
  <c r="VOI6" i="7"/>
  <c r="VOK6" i="7"/>
  <c r="VOM6" i="7"/>
  <c r="VOO6" i="7"/>
  <c r="VOQ6" i="7"/>
  <c r="VOS6" i="7"/>
  <c r="VOU6" i="7"/>
  <c r="VOW6" i="7"/>
  <c r="VOY6" i="7"/>
  <c r="VPA6" i="7"/>
  <c r="VPC6" i="7"/>
  <c r="VPE6" i="7"/>
  <c r="VPG6" i="7"/>
  <c r="VPI6" i="7"/>
  <c r="VPK6" i="7"/>
  <c r="VPM6" i="7"/>
  <c r="VPO6" i="7"/>
  <c r="VPQ6" i="7"/>
  <c r="VPS6" i="7"/>
  <c r="VPU6" i="7"/>
  <c r="VPW6" i="7"/>
  <c r="VPY6" i="7"/>
  <c r="VQA6" i="7"/>
  <c r="VQC6" i="7"/>
  <c r="VQE6" i="7"/>
  <c r="VQG6" i="7"/>
  <c r="VQI6" i="7"/>
  <c r="VQK6" i="7"/>
  <c r="VQM6" i="7"/>
  <c r="VQO6" i="7"/>
  <c r="VQQ6" i="7"/>
  <c r="VQS6" i="7"/>
  <c r="VQU6" i="7"/>
  <c r="VQW6" i="7"/>
  <c r="VQY6" i="7"/>
  <c r="VRA6" i="7"/>
  <c r="VRC6" i="7"/>
  <c r="VRE6" i="7"/>
  <c r="VRG6" i="7"/>
  <c r="VRI6" i="7"/>
  <c r="VRK6" i="7"/>
  <c r="VRM6" i="7"/>
  <c r="VRO6" i="7"/>
  <c r="VRQ6" i="7"/>
  <c r="VRS6" i="7"/>
  <c r="VRU6" i="7"/>
  <c r="VRW6" i="7"/>
  <c r="VRY6" i="7"/>
  <c r="VSA6" i="7"/>
  <c r="VSC6" i="7"/>
  <c r="VSE6" i="7"/>
  <c r="VSG6" i="7"/>
  <c r="VSI6" i="7"/>
  <c r="VSK6" i="7"/>
  <c r="VSM6" i="7"/>
  <c r="VSO6" i="7"/>
  <c r="VSQ6" i="7"/>
  <c r="VSS6" i="7"/>
  <c r="VSU6" i="7"/>
  <c r="VSW6" i="7"/>
  <c r="VSY6" i="7"/>
  <c r="VTA6" i="7"/>
  <c r="VTC6" i="7"/>
  <c r="VTE6" i="7"/>
  <c r="VTG6" i="7"/>
  <c r="VTI6" i="7"/>
  <c r="VTK6" i="7"/>
  <c r="VTM6" i="7"/>
  <c r="VTO6" i="7"/>
  <c r="VTQ6" i="7"/>
  <c r="VTS6" i="7"/>
  <c r="VTU6" i="7"/>
  <c r="VTW6" i="7"/>
  <c r="VTY6" i="7"/>
  <c r="VUA6" i="7"/>
  <c r="VUC6" i="7"/>
  <c r="VUE6" i="7"/>
  <c r="VUG6" i="7"/>
  <c r="VUI6" i="7"/>
  <c r="VUK6" i="7"/>
  <c r="VUM6" i="7"/>
  <c r="VUO6" i="7"/>
  <c r="VUQ6" i="7"/>
  <c r="VUS6" i="7"/>
  <c r="VUU6" i="7"/>
  <c r="VUW6" i="7"/>
  <c r="VUY6" i="7"/>
  <c r="VVA6" i="7"/>
  <c r="VVC6" i="7"/>
  <c r="VVE6" i="7"/>
  <c r="VVG6" i="7"/>
  <c r="VVI6" i="7"/>
  <c r="VVK6" i="7"/>
  <c r="VVM6" i="7"/>
  <c r="VVO6" i="7"/>
  <c r="VVQ6" i="7"/>
  <c r="VVS6" i="7"/>
  <c r="VVU6" i="7"/>
  <c r="VVW6" i="7"/>
  <c r="VVY6" i="7"/>
  <c r="VWA6" i="7"/>
  <c r="VWC6" i="7"/>
  <c r="VWE6" i="7"/>
  <c r="VWG6" i="7"/>
  <c r="VWI6" i="7"/>
  <c r="VWK6" i="7"/>
  <c r="VWM6" i="7"/>
  <c r="VWO6" i="7"/>
  <c r="VWQ6" i="7"/>
  <c r="VWS6" i="7"/>
  <c r="VWU6" i="7"/>
  <c r="VWW6" i="7"/>
  <c r="VWY6" i="7"/>
  <c r="VXA6" i="7"/>
  <c r="VXC6" i="7"/>
  <c r="VXE6" i="7"/>
  <c r="VXG6" i="7"/>
  <c r="VXI6" i="7"/>
  <c r="VXK6" i="7"/>
  <c r="VXM6" i="7"/>
  <c r="VXO6" i="7"/>
  <c r="VXQ6" i="7"/>
  <c r="VXS6" i="7"/>
  <c r="VXU6" i="7"/>
  <c r="VXW6" i="7"/>
  <c r="VXY6" i="7"/>
  <c r="VYA6" i="7"/>
  <c r="VYC6" i="7"/>
  <c r="VYE6" i="7"/>
  <c r="VYG6" i="7"/>
  <c r="VYI6" i="7"/>
  <c r="VYK6" i="7"/>
  <c r="VYM6" i="7"/>
  <c r="VYO6" i="7"/>
  <c r="VYQ6" i="7"/>
  <c r="VYS6" i="7"/>
  <c r="VYU6" i="7"/>
  <c r="VYW6" i="7"/>
  <c r="VYY6" i="7"/>
  <c r="VZA6" i="7"/>
  <c r="VZC6" i="7"/>
  <c r="VZE6" i="7"/>
  <c r="VZG6" i="7"/>
  <c r="VZI6" i="7"/>
  <c r="VZK6" i="7"/>
  <c r="VZM6" i="7"/>
  <c r="VZO6" i="7"/>
  <c r="VZQ6" i="7"/>
  <c r="VZS6" i="7"/>
  <c r="VZU6" i="7"/>
  <c r="VZW6" i="7"/>
  <c r="VZY6" i="7"/>
  <c r="WAA6" i="7"/>
  <c r="WAC6" i="7"/>
  <c r="WAE6" i="7"/>
  <c r="WAG6" i="7"/>
  <c r="WAI6" i="7"/>
  <c r="WAK6" i="7"/>
  <c r="WAM6" i="7"/>
  <c r="WAO6" i="7"/>
  <c r="WAQ6" i="7"/>
  <c r="WAS6" i="7"/>
  <c r="WAU6" i="7"/>
  <c r="WAW6" i="7"/>
  <c r="WAY6" i="7"/>
  <c r="WBA6" i="7"/>
  <c r="WBC6" i="7"/>
  <c r="WBE6" i="7"/>
  <c r="WBG6" i="7"/>
  <c r="WBI6" i="7"/>
  <c r="WBK6" i="7"/>
  <c r="WBM6" i="7"/>
  <c r="WBO6" i="7"/>
  <c r="WBQ6" i="7"/>
  <c r="WBS6" i="7"/>
  <c r="WBU6" i="7"/>
  <c r="WBW6" i="7"/>
  <c r="WBY6" i="7"/>
  <c r="WCA6" i="7"/>
  <c r="WCC6" i="7"/>
  <c r="WCE6" i="7"/>
  <c r="WCG6" i="7"/>
  <c r="WCI6" i="7"/>
  <c r="WCK6" i="7"/>
  <c r="WCM6" i="7"/>
  <c r="WCO6" i="7"/>
  <c r="WCQ6" i="7"/>
  <c r="WCS6" i="7"/>
  <c r="WCU6" i="7"/>
  <c r="WCW6" i="7"/>
  <c r="WCY6" i="7"/>
  <c r="WDA6" i="7"/>
  <c r="WDC6" i="7"/>
  <c r="WDE6" i="7"/>
  <c r="WDG6" i="7"/>
  <c r="WDI6" i="7"/>
  <c r="WDK6" i="7"/>
  <c r="WDM6" i="7"/>
  <c r="WDO6" i="7"/>
  <c r="WDQ6" i="7"/>
  <c r="WDS6" i="7"/>
  <c r="WDU6" i="7"/>
  <c r="WDW6" i="7"/>
  <c r="WDY6" i="7"/>
  <c r="WEA6" i="7"/>
  <c r="WEC6" i="7"/>
  <c r="WEE6" i="7"/>
  <c r="WEG6" i="7"/>
  <c r="WEI6" i="7"/>
  <c r="WEK6" i="7"/>
  <c r="WEM6" i="7"/>
  <c r="WEO6" i="7"/>
  <c r="WEQ6" i="7"/>
  <c r="WES6" i="7"/>
  <c r="WEU6" i="7"/>
  <c r="WEW6" i="7"/>
  <c r="WEY6" i="7"/>
  <c r="WFA6" i="7"/>
  <c r="WFC6" i="7"/>
  <c r="WFE6" i="7"/>
  <c r="WFG6" i="7"/>
  <c r="WFI6" i="7"/>
  <c r="WFK6" i="7"/>
  <c r="WFM6" i="7"/>
  <c r="WFO6" i="7"/>
  <c r="WFQ6" i="7"/>
  <c r="WFS6" i="7"/>
  <c r="WFU6" i="7"/>
  <c r="WFW6" i="7"/>
  <c r="WFY6" i="7"/>
  <c r="WGA6" i="7"/>
  <c r="WGC6" i="7"/>
  <c r="WGE6" i="7"/>
  <c r="WGG6" i="7"/>
  <c r="WGI6" i="7"/>
  <c r="WGK6" i="7"/>
  <c r="WGM6" i="7"/>
  <c r="WGO6" i="7"/>
  <c r="WGQ6" i="7"/>
  <c r="WGS6" i="7"/>
  <c r="WGU6" i="7"/>
  <c r="WGW6" i="7"/>
  <c r="WGY6" i="7"/>
  <c r="WHA6" i="7"/>
  <c r="WHC6" i="7"/>
  <c r="WHE6" i="7"/>
  <c r="WHG6" i="7"/>
  <c r="WHI6" i="7"/>
  <c r="WHK6" i="7"/>
  <c r="WHM6" i="7"/>
  <c r="WHO6" i="7"/>
  <c r="WHQ6" i="7"/>
  <c r="WHS6" i="7"/>
  <c r="WHU6" i="7"/>
  <c r="WHW6" i="7"/>
  <c r="WHY6" i="7"/>
  <c r="WIA6" i="7"/>
  <c r="WIC6" i="7"/>
  <c r="WIE6" i="7"/>
  <c r="WIG6" i="7"/>
  <c r="WII6" i="7"/>
  <c r="WIK6" i="7"/>
  <c r="WIM6" i="7"/>
  <c r="WIO6" i="7"/>
  <c r="WIQ6" i="7"/>
  <c r="WIS6" i="7"/>
  <c r="WIU6" i="7"/>
  <c r="WIW6" i="7"/>
  <c r="WIY6" i="7"/>
  <c r="WJA6" i="7"/>
  <c r="WJC6" i="7"/>
  <c r="WJE6" i="7"/>
  <c r="WJG6" i="7"/>
  <c r="WJI6" i="7"/>
  <c r="WJK6" i="7"/>
  <c r="WJM6" i="7"/>
  <c r="WJO6" i="7"/>
  <c r="WJQ6" i="7"/>
  <c r="WJS6" i="7"/>
  <c r="WJU6" i="7"/>
  <c r="WJW6" i="7"/>
  <c r="WJY6" i="7"/>
  <c r="WKA6" i="7"/>
  <c r="WKC6" i="7"/>
  <c r="WKE6" i="7"/>
  <c r="WKG6" i="7"/>
  <c r="WKI6" i="7"/>
  <c r="WKK6" i="7"/>
  <c r="WKM6" i="7"/>
  <c r="WKO6" i="7"/>
  <c r="WKQ6" i="7"/>
  <c r="WKS6" i="7"/>
  <c r="WKU6" i="7"/>
  <c r="WKW6" i="7"/>
  <c r="WKY6" i="7"/>
  <c r="WLA6" i="7"/>
  <c r="WLC6" i="7"/>
  <c r="WLE6" i="7"/>
  <c r="WLG6" i="7"/>
  <c r="WLI6" i="7"/>
  <c r="WLK6" i="7"/>
  <c r="WLM6" i="7"/>
  <c r="WLO6" i="7"/>
  <c r="WLQ6" i="7"/>
  <c r="WLS6" i="7"/>
  <c r="WLU6" i="7"/>
  <c r="WLW6" i="7"/>
  <c r="WLY6" i="7"/>
  <c r="WMA6" i="7"/>
  <c r="WMC6" i="7"/>
  <c r="WME6" i="7"/>
  <c r="WMG6" i="7"/>
  <c r="WMI6" i="7"/>
  <c r="WMK6" i="7"/>
  <c r="WMM6" i="7"/>
  <c r="WMO6" i="7"/>
  <c r="WMQ6" i="7"/>
  <c r="WMS6" i="7"/>
  <c r="WMU6" i="7"/>
  <c r="WMW6" i="7"/>
  <c r="WMY6" i="7"/>
  <c r="WNA6" i="7"/>
  <c r="WNC6" i="7"/>
  <c r="WNE6" i="7"/>
  <c r="WNG6" i="7"/>
  <c r="WNI6" i="7"/>
  <c r="WNK6" i="7"/>
  <c r="WNM6" i="7"/>
  <c r="WNO6" i="7"/>
  <c r="WNQ6" i="7"/>
  <c r="WNS6" i="7"/>
  <c r="WNU6" i="7"/>
  <c r="WNW6" i="7"/>
  <c r="WNY6" i="7"/>
  <c r="WOA6" i="7"/>
  <c r="WOC6" i="7"/>
  <c r="WOE6" i="7"/>
  <c r="WOG6" i="7"/>
  <c r="WOI6" i="7"/>
  <c r="WOK6" i="7"/>
  <c r="WOM6" i="7"/>
  <c r="WOO6" i="7"/>
  <c r="WOQ6" i="7"/>
  <c r="WOS6" i="7"/>
  <c r="WOU6" i="7"/>
  <c r="WOW6" i="7"/>
  <c r="WOY6" i="7"/>
  <c r="WPA6" i="7"/>
  <c r="WPC6" i="7"/>
  <c r="WPE6" i="7"/>
  <c r="WPG6" i="7"/>
  <c r="WPI6" i="7"/>
  <c r="WPK6" i="7"/>
  <c r="WPM6" i="7"/>
  <c r="WPO6" i="7"/>
  <c r="WPQ6" i="7"/>
  <c r="WPS6" i="7"/>
  <c r="WPU6" i="7"/>
  <c r="WPW6" i="7"/>
  <c r="WPY6" i="7"/>
  <c r="WQA6" i="7"/>
  <c r="WQC6" i="7"/>
  <c r="WQE6" i="7"/>
  <c r="WQG6" i="7"/>
  <c r="WQI6" i="7"/>
  <c r="WQK6" i="7"/>
  <c r="WQM6" i="7"/>
  <c r="WQO6" i="7"/>
  <c r="WQQ6" i="7"/>
  <c r="WQS6" i="7"/>
  <c r="WQU6" i="7"/>
  <c r="WQW6" i="7"/>
  <c r="WQY6" i="7"/>
  <c r="WRA6" i="7"/>
  <c r="WRC6" i="7"/>
  <c r="WRE6" i="7"/>
  <c r="WRG6" i="7"/>
  <c r="WRI6" i="7"/>
  <c r="WRK6" i="7"/>
  <c r="WRM6" i="7"/>
  <c r="WRO6" i="7"/>
  <c r="WRQ6" i="7"/>
  <c r="WRS6" i="7"/>
  <c r="WRU6" i="7"/>
  <c r="WRW6" i="7"/>
  <c r="WRY6" i="7"/>
  <c r="WSA6" i="7"/>
  <c r="WSC6" i="7"/>
  <c r="WSE6" i="7"/>
  <c r="WSG6" i="7"/>
  <c r="WSI6" i="7"/>
  <c r="WSK6" i="7"/>
  <c r="WSM6" i="7"/>
  <c r="WSO6" i="7"/>
  <c r="WSQ6" i="7"/>
  <c r="WSS6" i="7"/>
  <c r="WSU6" i="7"/>
  <c r="WSW6" i="7"/>
  <c r="WSY6" i="7"/>
  <c r="WTA6" i="7"/>
  <c r="WTC6" i="7"/>
  <c r="WTE6" i="7"/>
  <c r="WTG6" i="7"/>
  <c r="WTI6" i="7"/>
  <c r="WTK6" i="7"/>
  <c r="WTM6" i="7"/>
  <c r="WTO6" i="7"/>
  <c r="WTQ6" i="7"/>
  <c r="WTS6" i="7"/>
  <c r="WTU6" i="7"/>
  <c r="WTW6" i="7"/>
  <c r="WTY6" i="7"/>
  <c r="WUA6" i="7"/>
  <c r="WUC6" i="7"/>
  <c r="WUE6" i="7"/>
  <c r="WUG6" i="7"/>
  <c r="WUI6" i="7"/>
  <c r="WUK6" i="7"/>
  <c r="WUM6" i="7"/>
  <c r="WUO6" i="7"/>
  <c r="WUQ6" i="7"/>
  <c r="WUS6" i="7"/>
  <c r="WUU6" i="7"/>
  <c r="WUW6" i="7"/>
  <c r="WUY6" i="7"/>
  <c r="WVA6" i="7"/>
  <c r="WVC6" i="7"/>
  <c r="WVE6" i="7"/>
  <c r="WVG6" i="7"/>
  <c r="WVI6" i="7"/>
  <c r="WVK6" i="7"/>
  <c r="WVM6" i="7"/>
  <c r="WVO6" i="7"/>
  <c r="WVQ6" i="7"/>
  <c r="WVS6" i="7"/>
  <c r="WVU6" i="7"/>
  <c r="WVW6" i="7"/>
  <c r="WVY6" i="7"/>
  <c r="WWA6" i="7"/>
  <c r="WWC6" i="7"/>
  <c r="WWE6" i="7"/>
  <c r="WWG6" i="7"/>
  <c r="WWI6" i="7"/>
  <c r="WWK6" i="7"/>
  <c r="WWM6" i="7"/>
  <c r="WWO6" i="7"/>
  <c r="WWQ6" i="7"/>
  <c r="WWS6" i="7"/>
  <c r="WWU6" i="7"/>
  <c r="WWW6" i="7"/>
  <c r="WWY6" i="7"/>
  <c r="WXA6" i="7"/>
  <c r="WXC6" i="7"/>
  <c r="WXE6" i="7"/>
  <c r="WXG6" i="7"/>
  <c r="WXI6" i="7"/>
  <c r="WXK6" i="7"/>
  <c r="WXM6" i="7"/>
  <c r="WXO6" i="7"/>
  <c r="WXQ6" i="7"/>
  <c r="WXS6" i="7"/>
  <c r="WXU6" i="7"/>
  <c r="WXW6" i="7"/>
  <c r="WXY6" i="7"/>
  <c r="WYA6" i="7"/>
  <c r="WYC6" i="7"/>
  <c r="WYE6" i="7"/>
  <c r="WYG6" i="7"/>
  <c r="WYI6" i="7"/>
  <c r="WYK6" i="7"/>
  <c r="WYM6" i="7"/>
  <c r="WYO6" i="7"/>
  <c r="WYQ6" i="7"/>
  <c r="WYS6" i="7"/>
  <c r="WYU6" i="7"/>
  <c r="WYW6" i="7"/>
  <c r="WYY6" i="7"/>
  <c r="WZA6" i="7"/>
  <c r="WZC6" i="7"/>
  <c r="WZE6" i="7"/>
  <c r="WZG6" i="7"/>
  <c r="WZI6" i="7"/>
  <c r="WZK6" i="7"/>
  <c r="WZM6" i="7"/>
  <c r="WZO6" i="7"/>
  <c r="WZQ6" i="7"/>
  <c r="WZS6" i="7"/>
  <c r="WZU6" i="7"/>
  <c r="WZW6" i="7"/>
  <c r="WZY6" i="7"/>
  <c r="XAA6" i="7"/>
  <c r="XAC6" i="7"/>
  <c r="XAE6" i="7"/>
  <c r="XAG6" i="7"/>
  <c r="XAI6" i="7"/>
  <c r="XAK6" i="7"/>
  <c r="XAM6" i="7"/>
  <c r="XAO6" i="7"/>
  <c r="XAQ6" i="7"/>
  <c r="XAS6" i="7"/>
  <c r="XAU6" i="7"/>
  <c r="XAW6" i="7"/>
  <c r="XAY6" i="7"/>
  <c r="XBA6" i="7"/>
  <c r="XBC6" i="7"/>
  <c r="XBE6" i="7"/>
  <c r="XBG6" i="7"/>
  <c r="XBI6" i="7"/>
  <c r="XBK6" i="7"/>
  <c r="XBM6" i="7"/>
  <c r="XBO6" i="7"/>
  <c r="XBQ6" i="7"/>
  <c r="XBS6" i="7"/>
  <c r="XBU6" i="7"/>
  <c r="XBW6" i="7"/>
  <c r="XBY6" i="7"/>
  <c r="XCA6" i="7"/>
  <c r="XCC6" i="7"/>
  <c r="XCE6" i="7"/>
  <c r="XCG6" i="7"/>
  <c r="XCI6" i="7"/>
  <c r="XCK6" i="7"/>
  <c r="XCM6" i="7"/>
  <c r="XCO6" i="7"/>
  <c r="XCQ6" i="7"/>
  <c r="XCS6" i="7"/>
  <c r="XCU6" i="7"/>
  <c r="XCW6" i="7"/>
  <c r="XCY6" i="7"/>
  <c r="XDA6" i="7"/>
  <c r="XDC6" i="7"/>
  <c r="XDE6" i="7"/>
  <c r="XDG6" i="7"/>
  <c r="XDI6" i="7"/>
  <c r="XDK6" i="7"/>
  <c r="XDM6" i="7"/>
  <c r="XDO6" i="7"/>
  <c r="XDQ6" i="7"/>
  <c r="XDS6" i="7"/>
  <c r="XDU6" i="7"/>
  <c r="XDW6" i="7"/>
  <c r="XDY6" i="7"/>
  <c r="XEA6" i="7"/>
  <c r="XEC6" i="7"/>
  <c r="XEE6" i="7"/>
  <c r="XEG6" i="7"/>
  <c r="XEI6" i="7"/>
  <c r="XEK6" i="7"/>
  <c r="XEM6" i="7"/>
  <c r="XEO6" i="7"/>
  <c r="XEQ6" i="7"/>
  <c r="XES6" i="7"/>
  <c r="XEU6" i="7"/>
  <c r="XEW6" i="7"/>
  <c r="XEY6" i="7"/>
  <c r="XFA6" i="7"/>
  <c r="XFC6" i="7"/>
  <c r="A36" i="7"/>
  <c r="AC870" i="3"/>
  <c r="E28" i="7" s="1"/>
  <c r="G28" i="7" s="1"/>
  <c r="I28" i="7" s="1"/>
  <c r="K28" i="7" s="1"/>
  <c r="M28" i="7" s="1"/>
  <c r="O28" i="7" s="1"/>
  <c r="Q28" i="7" s="1"/>
  <c r="S28" i="7" s="1"/>
  <c r="U28" i="7" s="1"/>
  <c r="W28" i="7" s="1"/>
  <c r="Y28" i="7" s="1"/>
  <c r="AA28" i="7" s="1"/>
  <c r="AC28" i="7" s="1"/>
  <c r="AE28" i="7" s="1"/>
  <c r="AG28" i="7" s="1"/>
  <c r="E26" i="8"/>
  <c r="E20" i="8"/>
  <c r="C44" i="4"/>
  <c r="B44" i="4" s="1"/>
  <c r="E44" i="4" s="1"/>
  <c r="R44" i="4" s="1"/>
  <c r="S44" i="4" s="1"/>
  <c r="S43" i="4"/>
  <c r="E43" i="13" s="1"/>
  <c r="H29" i="4"/>
  <c r="C4" i="4"/>
  <c r="C5" i="11" s="1"/>
  <c r="B4" i="4"/>
  <c r="E4" i="4" s="1"/>
  <c r="AB620" i="3"/>
  <c r="E36" i="7" s="1"/>
  <c r="S618" i="3"/>
  <c r="P618" i="3"/>
  <c r="AE547" i="3"/>
  <c r="U546" i="3"/>
  <c r="U545" i="3"/>
  <c r="B4" i="8"/>
  <c r="B5" i="8"/>
  <c r="B6" i="8"/>
  <c r="B7" i="8"/>
  <c r="B8" i="8"/>
  <c r="B9" i="8"/>
  <c r="B10" i="8"/>
  <c r="B11" i="8"/>
  <c r="B12" i="8"/>
  <c r="B13" i="8"/>
  <c r="B15" i="8"/>
  <c r="B16" i="8"/>
  <c r="B17" i="8"/>
  <c r="B18" i="8"/>
  <c r="B19" i="8"/>
  <c r="B21" i="8"/>
  <c r="B22" i="8"/>
  <c r="B23" i="8"/>
  <c r="B24" i="8"/>
  <c r="B25" i="8"/>
  <c r="W854" i="3"/>
  <c r="W853" i="3"/>
  <c r="W852" i="3"/>
  <c r="W848" i="3"/>
  <c r="W847" i="3"/>
  <c r="W846" i="3"/>
  <c r="W845" i="3"/>
  <c r="W843" i="3"/>
  <c r="W839" i="3"/>
  <c r="W838" i="3"/>
  <c r="W837" i="3"/>
  <c r="W834" i="3"/>
  <c r="W833" i="3"/>
  <c r="W831" i="3"/>
  <c r="W825" i="3"/>
  <c r="W827" i="3" s="1"/>
  <c r="E14" i="7" s="1"/>
  <c r="G14" i="7" s="1"/>
  <c r="I14" i="7" s="1"/>
  <c r="A3" i="15"/>
  <c r="AN929" i="3"/>
  <c r="AD64" i="15"/>
  <c r="A61" i="15"/>
  <c r="AD67" i="15"/>
  <c r="Y67" i="15"/>
  <c r="AI22" i="15"/>
  <c r="T11" i="4"/>
  <c r="T25" i="15"/>
  <c r="AI7" i="15"/>
  <c r="AG428" i="3"/>
  <c r="AG431" i="3"/>
  <c r="AG432" i="3" s="1"/>
  <c r="B58" i="4"/>
  <c r="E58" i="4" s="1"/>
  <c r="I95" i="13"/>
  <c r="J95" i="13"/>
  <c r="J78" i="13"/>
  <c r="I78" i="13"/>
  <c r="G78" i="13"/>
  <c r="F78" i="13"/>
  <c r="D78" i="13"/>
  <c r="C78" i="13"/>
  <c r="H77" i="13"/>
  <c r="D78" i="4"/>
  <c r="F78" i="4"/>
  <c r="G78" i="4"/>
  <c r="H78" i="4"/>
  <c r="I78" i="4"/>
  <c r="J78" i="4"/>
  <c r="K78" i="4"/>
  <c r="L78" i="4"/>
  <c r="M78" i="4"/>
  <c r="N78" i="4"/>
  <c r="O78" i="4"/>
  <c r="P78" i="4"/>
  <c r="Q78" i="4"/>
  <c r="T78" i="4"/>
  <c r="H78" i="13" s="1"/>
  <c r="A73" i="13"/>
  <c r="A66" i="13"/>
  <c r="A61" i="13"/>
  <c r="A60" i="13"/>
  <c r="A52" i="13"/>
  <c r="A51" i="13"/>
  <c r="A35" i="13"/>
  <c r="A24" i="13"/>
  <c r="A103" i="13"/>
  <c r="A94" i="13"/>
  <c r="A93" i="13"/>
  <c r="A92" i="13"/>
  <c r="A91" i="13"/>
  <c r="A90" i="13"/>
  <c r="AD68" i="15"/>
  <c r="F5" i="8"/>
  <c r="F6" i="8"/>
  <c r="F7" i="8"/>
  <c r="F8" i="8"/>
  <c r="F9" i="8"/>
  <c r="F10" i="8"/>
  <c r="F11" i="8"/>
  <c r="F12" i="8"/>
  <c r="F13" i="8"/>
  <c r="B14" i="8"/>
  <c r="F14" i="8"/>
  <c r="F15" i="8"/>
  <c r="F16" i="8"/>
  <c r="F17" i="8"/>
  <c r="F18" i="8"/>
  <c r="F19" i="8"/>
  <c r="B20" i="8"/>
  <c r="F21" i="8"/>
  <c r="F22" i="8"/>
  <c r="F23" i="8"/>
  <c r="F24" i="8"/>
  <c r="F25" i="8"/>
  <c r="B26" i="8"/>
  <c r="F26" i="8"/>
  <c r="B27" i="8"/>
  <c r="F27" i="8"/>
  <c r="B28" i="8"/>
  <c r="F28" i="8"/>
  <c r="AI20" i="15"/>
  <c r="AD20" i="15"/>
  <c r="AD22" i="15" s="1"/>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88" i="13"/>
  <c r="E87" i="13"/>
  <c r="E65" i="13"/>
  <c r="E52" i="13"/>
  <c r="E49" i="13"/>
  <c r="E47" i="13"/>
  <c r="E46" i="13"/>
  <c r="E45" i="13"/>
  <c r="E39" i="13"/>
  <c r="E26" i="13"/>
  <c r="E24" i="13"/>
  <c r="E23" i="13"/>
  <c r="E22" i="13"/>
  <c r="E21" i="13"/>
  <c r="E20" i="13"/>
  <c r="E19" i="13"/>
  <c r="E18" i="13"/>
  <c r="E17" i="13"/>
  <c r="E15" i="13"/>
  <c r="E14" i="13"/>
  <c r="E13" i="13"/>
  <c r="E10" i="13"/>
  <c r="B103" i="13"/>
  <c r="B102" i="13"/>
  <c r="B101" i="13"/>
  <c r="B100" i="13"/>
  <c r="B99" i="13"/>
  <c r="B94" i="13"/>
  <c r="B93" i="13"/>
  <c r="B92" i="13"/>
  <c r="B91" i="13"/>
  <c r="B88" i="13"/>
  <c r="B73" i="13"/>
  <c r="B71" i="13"/>
  <c r="B69" i="13"/>
  <c r="B65" i="13"/>
  <c r="B61" i="13"/>
  <c r="B59" i="13"/>
  <c r="B58" i="13"/>
  <c r="B56" i="13"/>
  <c r="B52" i="13"/>
  <c r="B46" i="13"/>
  <c r="B45" i="13"/>
  <c r="B39" i="13"/>
  <c r="B33" i="13"/>
  <c r="B26" i="13"/>
  <c r="B24" i="13"/>
  <c r="B23" i="13"/>
  <c r="B22" i="13"/>
  <c r="B21" i="13"/>
  <c r="B20" i="13"/>
  <c r="B19" i="13"/>
  <c r="B18" i="13"/>
  <c r="B17" i="13"/>
  <c r="B7"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s="1"/>
  <c r="F96" i="13" s="1"/>
  <c r="F105" i="13" s="1"/>
  <c r="F107" i="13" s="1"/>
  <c r="D40" i="13"/>
  <c r="C40" i="13"/>
  <c r="J36" i="13"/>
  <c r="I36" i="13"/>
  <c r="G36" i="13"/>
  <c r="D36" i="13"/>
  <c r="C36" i="13"/>
  <c r="J25" i="13"/>
  <c r="I25" i="13"/>
  <c r="I11" i="13"/>
  <c r="I63" i="13"/>
  <c r="I96" i="13" s="1"/>
  <c r="I105" i="13" s="1"/>
  <c r="I107" i="13" s="1"/>
  <c r="G25" i="13"/>
  <c r="G63" i="13" s="1"/>
  <c r="G96" i="13" s="1"/>
  <c r="G105" i="13" s="1"/>
  <c r="G107" i="13" s="1"/>
  <c r="D25" i="13"/>
  <c r="C25" i="13"/>
  <c r="J11" i="13"/>
  <c r="J63" i="13"/>
  <c r="J96" i="13" s="1"/>
  <c r="J105" i="13" s="1"/>
  <c r="J107" i="13" s="1"/>
  <c r="D11" i="13"/>
  <c r="C11" i="13"/>
  <c r="C8" i="13"/>
  <c r="C12" i="13" s="1"/>
  <c r="D8" i="13"/>
  <c r="T104" i="4"/>
  <c r="H104" i="13"/>
  <c r="R58" i="4"/>
  <c r="AD991" i="3"/>
  <c r="C8" i="11"/>
  <c r="B8" i="11"/>
  <c r="B10" i="11"/>
  <c r="B11" i="11"/>
  <c r="B12" i="11" s="1"/>
  <c r="C10" i="11"/>
  <c r="C11" i="11"/>
  <c r="C12" i="11"/>
  <c r="B14" i="11"/>
  <c r="C14" i="11"/>
  <c r="B15" i="11"/>
  <c r="C15" i="11"/>
  <c r="B16" i="11"/>
  <c r="C16" i="11"/>
  <c r="D16" i="11" s="1"/>
  <c r="B18" i="11"/>
  <c r="C18" i="11"/>
  <c r="B19" i="11"/>
  <c r="C19" i="11"/>
  <c r="D19" i="11"/>
  <c r="B20" i="11"/>
  <c r="C20" i="11"/>
  <c r="B21" i="11"/>
  <c r="C21" i="11"/>
  <c r="D21" i="11" s="1"/>
  <c r="B22" i="11"/>
  <c r="C22" i="11"/>
  <c r="D22" i="11" s="1"/>
  <c r="B23" i="11"/>
  <c r="C23" i="11"/>
  <c r="B24" i="11"/>
  <c r="C24" i="11"/>
  <c r="D24" i="11"/>
  <c r="B25" i="11"/>
  <c r="C25" i="11"/>
  <c r="D25" i="11" s="1"/>
  <c r="B27" i="11"/>
  <c r="C27" i="11"/>
  <c r="D27" i="11"/>
  <c r="B34" i="11"/>
  <c r="C34" i="11"/>
  <c r="D34" i="11" s="1"/>
  <c r="C40" i="11"/>
  <c r="B40" i="11"/>
  <c r="D40" i="11"/>
  <c r="B46" i="11"/>
  <c r="B47" i="11"/>
  <c r="D47" i="11" s="1"/>
  <c r="B53" i="11"/>
  <c r="C46" i="11"/>
  <c r="C47" i="11"/>
  <c r="C53" i="11"/>
  <c r="B57" i="11"/>
  <c r="C57" i="11"/>
  <c r="B59" i="11"/>
  <c r="C59" i="11"/>
  <c r="D59" i="11"/>
  <c r="B60" i="11"/>
  <c r="C60" i="11"/>
  <c r="B62" i="11"/>
  <c r="C62" i="11"/>
  <c r="D62" i="11" s="1"/>
  <c r="B66" i="11"/>
  <c r="C66" i="11"/>
  <c r="D66" i="11"/>
  <c r="B70" i="11"/>
  <c r="C70" i="11"/>
  <c r="B72" i="11"/>
  <c r="C72" i="11"/>
  <c r="D72" i="11" s="1"/>
  <c r="B74" i="11"/>
  <c r="C74" i="11"/>
  <c r="D74" i="11"/>
  <c r="C89" i="11"/>
  <c r="C92" i="11"/>
  <c r="C93" i="11"/>
  <c r="C94" i="11"/>
  <c r="C95" i="11"/>
  <c r="B89" i="11"/>
  <c r="D89" i="11" s="1"/>
  <c r="B92" i="11"/>
  <c r="B93" i="11"/>
  <c r="D93" i="11"/>
  <c r="B94" i="11"/>
  <c r="B95" i="11"/>
  <c r="D95" i="11" s="1"/>
  <c r="B100" i="11"/>
  <c r="B101" i="11"/>
  <c r="B102" i="11"/>
  <c r="B103" i="11"/>
  <c r="B104" i="11"/>
  <c r="C100" i="11"/>
  <c r="C101" i="11"/>
  <c r="C102" i="11"/>
  <c r="C103" i="11"/>
  <c r="D103" i="11" s="1"/>
  <c r="C104" i="11"/>
  <c r="A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s="1"/>
  <c r="A15" i="8"/>
  <c r="C15" i="8"/>
  <c r="H15" i="8"/>
  <c r="I15" i="8"/>
  <c r="A16" i="8"/>
  <c r="C16" i="8"/>
  <c r="H16" i="8"/>
  <c r="I16" i="8"/>
  <c r="A17" i="8"/>
  <c r="C17" i="8"/>
  <c r="H17" i="8"/>
  <c r="I17" i="8"/>
  <c r="A18" i="8"/>
  <c r="C18" i="8"/>
  <c r="H18" i="8"/>
  <c r="I18" i="8"/>
  <c r="A19" i="8"/>
  <c r="C19" i="8"/>
  <c r="H19" i="8"/>
  <c r="I19" i="8"/>
  <c r="A20" i="8"/>
  <c r="C20" i="8"/>
  <c r="H20" i="8"/>
  <c r="I20" i="8" s="1"/>
  <c r="A21" i="8"/>
  <c r="C21" i="8"/>
  <c r="H21" i="8"/>
  <c r="I21" i="8"/>
  <c r="A22" i="8"/>
  <c r="C22" i="8"/>
  <c r="H22" i="8"/>
  <c r="I22" i="8"/>
  <c r="A23" i="8"/>
  <c r="C23" i="8"/>
  <c r="H23" i="8"/>
  <c r="I23" i="8"/>
  <c r="A24" i="8"/>
  <c r="C24" i="8"/>
  <c r="H24" i="8"/>
  <c r="I24" i="8"/>
  <c r="A25" i="8"/>
  <c r="C25" i="8"/>
  <c r="H25" i="8"/>
  <c r="I25" i="8"/>
  <c r="A26" i="8"/>
  <c r="C26" i="8"/>
  <c r="H26" i="8"/>
  <c r="I26" i="8" s="1"/>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s="1"/>
  <c r="E15" i="7"/>
  <c r="G15" i="7" s="1"/>
  <c r="I15" i="7"/>
  <c r="K15" i="7" s="1"/>
  <c r="M15" i="7" s="1"/>
  <c r="O15" i="7" s="1"/>
  <c r="Q15" i="7" s="1"/>
  <c r="S15" i="7" s="1"/>
  <c r="U15" i="7" s="1"/>
  <c r="W15" i="7" s="1"/>
  <c r="Y15" i="7" s="1"/>
  <c r="AA15" i="7" s="1"/>
  <c r="AC15" i="7" s="1"/>
  <c r="AE15" i="7" s="1"/>
  <c r="AG15" i="7" s="1"/>
  <c r="E23" i="7"/>
  <c r="G23" i="7"/>
  <c r="I23" i="7" s="1"/>
  <c r="K23" i="7" s="1"/>
  <c r="M23" i="7" s="1"/>
  <c r="O23" i="7" s="1"/>
  <c r="Q23" i="7" s="1"/>
  <c r="S23" i="7" s="1"/>
  <c r="U23" i="7" s="1"/>
  <c r="W23" i="7" s="1"/>
  <c r="Y23" i="7" s="1"/>
  <c r="AA23" i="7" s="1"/>
  <c r="AC23" i="7" s="1"/>
  <c r="AE23" i="7" s="1"/>
  <c r="AG23" i="7" s="1"/>
  <c r="E24" i="7"/>
  <c r="G24" i="7" s="1"/>
  <c r="I24" i="7"/>
  <c r="K24" i="7" s="1"/>
  <c r="M24" i="7" s="1"/>
  <c r="O24" i="7" s="1"/>
  <c r="Q24" i="7" s="1"/>
  <c r="S24" i="7" s="1"/>
  <c r="U24" i="7" s="1"/>
  <c r="W24" i="7" s="1"/>
  <c r="Y24" i="7" s="1"/>
  <c r="AA24" i="7" s="1"/>
  <c r="AC24" i="7" s="1"/>
  <c r="AE24" i="7" s="1"/>
  <c r="AG24" i="7" s="1"/>
  <c r="E25" i="7"/>
  <c r="AE25" i="7"/>
  <c r="E26" i="7"/>
  <c r="G26" i="7"/>
  <c r="I26" i="7" s="1"/>
  <c r="K26" i="7" s="1"/>
  <c r="M26" i="7" s="1"/>
  <c r="O26" i="7" s="1"/>
  <c r="Q26" i="7" s="1"/>
  <c r="S26" i="7" s="1"/>
  <c r="U26" i="7" s="1"/>
  <c r="W26" i="7" s="1"/>
  <c r="Y26" i="7" s="1"/>
  <c r="AA26" i="7" s="1"/>
  <c r="AC26" i="7" s="1"/>
  <c r="AE26" i="7" s="1"/>
  <c r="AG26" i="7" s="1"/>
  <c r="A27" i="7"/>
  <c r="A28" i="7"/>
  <c r="A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D974"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s="1"/>
  <c r="D8" i="4"/>
  <c r="D11" i="4"/>
  <c r="D12" i="4"/>
  <c r="D25" i="4"/>
  <c r="D36" i="4"/>
  <c r="D40" i="4"/>
  <c r="D53" i="4"/>
  <c r="D62" i="4"/>
  <c r="D67" i="4"/>
  <c r="D74" i="4"/>
  <c r="D95" i="4"/>
  <c r="D104" i="4"/>
  <c r="S25" i="4"/>
  <c r="E25" i="13" s="1"/>
  <c r="F2" i="4"/>
  <c r="G2" i="4"/>
  <c r="H2" i="4"/>
  <c r="I2" i="4"/>
  <c r="J2" i="4"/>
  <c r="K2" i="4"/>
  <c r="L2" i="4"/>
  <c r="M2" i="4"/>
  <c r="N2" i="4"/>
  <c r="O2" i="4"/>
  <c r="P2" i="4"/>
  <c r="Q2" i="4"/>
  <c r="B7" i="4"/>
  <c r="E7" i="4" s="1"/>
  <c r="R7" i="4" s="1"/>
  <c r="F8" i="4"/>
  <c r="G8" i="4"/>
  <c r="G11" i="4"/>
  <c r="G12" i="4"/>
  <c r="H8" i="4"/>
  <c r="H11" i="4"/>
  <c r="H12" i="4" s="1"/>
  <c r="I8" i="4"/>
  <c r="I63" i="4" s="1"/>
  <c r="I96" i="4" s="1"/>
  <c r="I11" i="4"/>
  <c r="I12" i="4"/>
  <c r="J8" i="4"/>
  <c r="J11" i="4"/>
  <c r="J25" i="4"/>
  <c r="J36" i="4"/>
  <c r="J40" i="4"/>
  <c r="J62" i="4"/>
  <c r="J67" i="4"/>
  <c r="J74" i="4"/>
  <c r="J95" i="4"/>
  <c r="J104" i="4"/>
  <c r="K8" i="4"/>
  <c r="K11" i="4"/>
  <c r="K12" i="4" s="1"/>
  <c r="L8" i="4"/>
  <c r="L11" i="4"/>
  <c r="L12" i="4"/>
  <c r="M8" i="4"/>
  <c r="M11" i="4"/>
  <c r="M12" i="4" s="1"/>
  <c r="N8" i="4"/>
  <c r="N12" i="4" s="1"/>
  <c r="O8" i="4"/>
  <c r="Q8" i="4"/>
  <c r="Q11" i="4"/>
  <c r="Q12" i="4"/>
  <c r="B9" i="4"/>
  <c r="E9" i="4" s="1"/>
  <c r="R9" i="4" s="1"/>
  <c r="R11" i="4" s="1"/>
  <c r="B10" i="4"/>
  <c r="E10" i="4" s="1"/>
  <c r="R10" i="4" s="1"/>
  <c r="F11" i="4"/>
  <c r="F12" i="4" s="1"/>
  <c r="F25" i="4"/>
  <c r="F40" i="4"/>
  <c r="F53" i="4"/>
  <c r="F62" i="4"/>
  <c r="N11" i="4"/>
  <c r="O11" i="4"/>
  <c r="O12" i="4" s="1"/>
  <c r="B13" i="4"/>
  <c r="E13" i="4" s="1"/>
  <c r="R13" i="4" s="1"/>
  <c r="B14" i="4"/>
  <c r="E14" i="4" s="1"/>
  <c r="R14" i="4" s="1"/>
  <c r="B15" i="4"/>
  <c r="E15" i="4" s="1"/>
  <c r="R15" i="4" s="1"/>
  <c r="B17" i="4"/>
  <c r="E17" i="4" s="1"/>
  <c r="R17" i="4" s="1"/>
  <c r="B18" i="4"/>
  <c r="E18" i="4" s="1"/>
  <c r="R18" i="4" s="1"/>
  <c r="B19" i="4"/>
  <c r="E19" i="4" s="1"/>
  <c r="R19" i="4" s="1"/>
  <c r="B20" i="4"/>
  <c r="E20" i="4" s="1"/>
  <c r="R20" i="4" s="1"/>
  <c r="B21" i="4"/>
  <c r="E21" i="4" s="1"/>
  <c r="R21" i="4" s="1"/>
  <c r="B22" i="4"/>
  <c r="E22" i="4" s="1"/>
  <c r="R22" i="4" s="1"/>
  <c r="B23" i="4"/>
  <c r="E23" i="4" s="1"/>
  <c r="R23" i="4" s="1"/>
  <c r="B24" i="4"/>
  <c r="E24" i="4" s="1"/>
  <c r="R24" i="4" s="1"/>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P63" i="4" s="1"/>
  <c r="P96" i="4" s="1"/>
  <c r="P105" i="4" s="1"/>
  <c r="Q25" i="4"/>
  <c r="B26" i="4"/>
  <c r="E26" i="4" s="1"/>
  <c r="R26" i="4" s="1"/>
  <c r="B33" i="4"/>
  <c r="E33" i="4" s="1"/>
  <c r="R33" i="4" s="1"/>
  <c r="S33" i="4" s="1"/>
  <c r="E33" i="13" s="1"/>
  <c r="H36" i="4"/>
  <c r="H63" i="4" s="1"/>
  <c r="H96" i="4" s="1"/>
  <c r="H105" i="4" s="1"/>
  <c r="L36" i="4"/>
  <c r="O36" i="4"/>
  <c r="P36" i="4"/>
  <c r="P40" i="4"/>
  <c r="P53" i="4"/>
  <c r="P62" i="4"/>
  <c r="P67" i="4"/>
  <c r="P74" i="4"/>
  <c r="P95" i="4"/>
  <c r="P104" i="4"/>
  <c r="Q36" i="4"/>
  <c r="B39" i="4"/>
  <c r="E39" i="4" s="1"/>
  <c r="R39" i="4" s="1"/>
  <c r="G40" i="4"/>
  <c r="H40" i="4"/>
  <c r="K40" i="4"/>
  <c r="L40" i="4"/>
  <c r="O40" i="4"/>
  <c r="Q40" i="4"/>
  <c r="B45" i="4"/>
  <c r="E45" i="4" s="1"/>
  <c r="R45" i="4" s="1"/>
  <c r="B46" i="4"/>
  <c r="E46" i="4" s="1"/>
  <c r="R46" i="4" s="1"/>
  <c r="B52" i="4"/>
  <c r="E52" i="4" s="1"/>
  <c r="R52" i="4" s="1"/>
  <c r="G53" i="4"/>
  <c r="H53" i="4"/>
  <c r="K53" i="4"/>
  <c r="L53" i="4"/>
  <c r="O53" i="4"/>
  <c r="Q53" i="4"/>
  <c r="B56" i="4"/>
  <c r="E56" i="4" s="1"/>
  <c r="R56" i="4" s="1"/>
  <c r="B59" i="4"/>
  <c r="E59" i="4" s="1"/>
  <c r="R59" i="4" s="1"/>
  <c r="B61" i="4"/>
  <c r="E61" i="4" s="1"/>
  <c r="R61" i="4" s="1"/>
  <c r="G62" i="4"/>
  <c r="H62" i="4"/>
  <c r="K62" i="4"/>
  <c r="L62" i="4"/>
  <c r="O62" i="4"/>
  <c r="O67" i="4"/>
  <c r="O74" i="4"/>
  <c r="O95" i="4"/>
  <c r="O104" i="4"/>
  <c r="Q62" i="4"/>
  <c r="B65" i="4"/>
  <c r="E65" i="4" s="1"/>
  <c r="R65" i="4" s="1"/>
  <c r="F67" i="4"/>
  <c r="G67" i="4"/>
  <c r="H67" i="4"/>
  <c r="I67" i="4"/>
  <c r="K67" i="4"/>
  <c r="L67" i="4"/>
  <c r="Q67" i="4"/>
  <c r="B69" i="4"/>
  <c r="E69" i="4" s="1"/>
  <c r="R69" i="4" s="1"/>
  <c r="B71" i="4"/>
  <c r="E71" i="4" s="1"/>
  <c r="R71" i="4" s="1"/>
  <c r="B73" i="4"/>
  <c r="E73" i="4" s="1"/>
  <c r="R73" i="4" s="1"/>
  <c r="F74" i="4"/>
  <c r="G74" i="4"/>
  <c r="H74" i="4"/>
  <c r="I74" i="4"/>
  <c r="K74" i="4"/>
  <c r="L74" i="4"/>
  <c r="Q74" i="4"/>
  <c r="B88" i="4"/>
  <c r="E88" i="4" s="1"/>
  <c r="R88" i="4" s="1"/>
  <c r="B91" i="4"/>
  <c r="E91" i="4" s="1"/>
  <c r="R91" i="4" s="1"/>
  <c r="B92" i="4"/>
  <c r="E92" i="4" s="1"/>
  <c r="R92" i="4" s="1"/>
  <c r="B93" i="4"/>
  <c r="E93" i="4" s="1"/>
  <c r="R93" i="4" s="1"/>
  <c r="B94" i="4"/>
  <c r="E94" i="4" s="1"/>
  <c r="R94" i="4" s="1"/>
  <c r="F95" i="4"/>
  <c r="G95" i="4"/>
  <c r="H95" i="4"/>
  <c r="I95" i="4"/>
  <c r="K95" i="4"/>
  <c r="L95" i="4"/>
  <c r="Q95" i="4"/>
  <c r="B99" i="4"/>
  <c r="E99" i="4" s="1"/>
  <c r="R99" i="4" s="1"/>
  <c r="B100" i="4"/>
  <c r="E100" i="4" s="1"/>
  <c r="R100" i="4" s="1"/>
  <c r="B101" i="4"/>
  <c r="E101" i="4" s="1"/>
  <c r="R101" i="4" s="1"/>
  <c r="B102" i="4"/>
  <c r="E102" i="4" s="1"/>
  <c r="R102" i="4" s="1"/>
  <c r="B103" i="4"/>
  <c r="E103" i="4" s="1"/>
  <c r="R103" i="4" s="1"/>
  <c r="F104" i="4"/>
  <c r="G104" i="4"/>
  <c r="H104" i="4"/>
  <c r="K104" i="4"/>
  <c r="L104" i="4"/>
  <c r="Q104" i="4"/>
  <c r="H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CY614" i="3" s="1"/>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75" i="3" s="1"/>
  <c r="AT651" i="3"/>
  <c r="AT652" i="3"/>
  <c r="AU652" i="3" s="1"/>
  <c r="AV652" i="3" s="1"/>
  <c r="AT653" i="3"/>
  <c r="AT654" i="3"/>
  <c r="AT655" i="3"/>
  <c r="AT656" i="3"/>
  <c r="AU656" i="3" s="1"/>
  <c r="AV656" i="3" s="1"/>
  <c r="AT657" i="3"/>
  <c r="AT658" i="3"/>
  <c r="AU658" i="3" s="1"/>
  <c r="AV658" i="3" s="1"/>
  <c r="AT659" i="3"/>
  <c r="AT660" i="3"/>
  <c r="AU660" i="3" s="1"/>
  <c r="AV660" i="3" s="1"/>
  <c r="AT661" i="3"/>
  <c r="AT662" i="3"/>
  <c r="AU662" i="3" s="1"/>
  <c r="AV662" i="3" s="1"/>
  <c r="AT663" i="3"/>
  <c r="AT664" i="3"/>
  <c r="AU664" i="3" s="1"/>
  <c r="AV664" i="3" s="1"/>
  <c r="AT665" i="3"/>
  <c r="AT666" i="3"/>
  <c r="AT667" i="3"/>
  <c r="AT668" i="3"/>
  <c r="AT669" i="3"/>
  <c r="AT670" i="3"/>
  <c r="AT671" i="3"/>
  <c r="AT672" i="3"/>
  <c r="AT673" i="3"/>
  <c r="AT674" i="3"/>
  <c r="AU674" i="3" s="1"/>
  <c r="AV674" i="3" s="1"/>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s="1"/>
  <c r="Y711" i="3"/>
  <c r="AI711" i="3" s="1"/>
  <c r="Y712" i="3"/>
  <c r="AI712" i="3" s="1"/>
  <c r="Y713" i="3"/>
  <c r="AI713" i="3" s="1"/>
  <c r="Y714" i="3"/>
  <c r="AI714" i="3" s="1"/>
  <c r="Y715" i="3"/>
  <c r="AI715" i="3" s="1"/>
  <c r="Y716" i="3"/>
  <c r="AI716" i="3" s="1"/>
  <c r="Y717" i="3"/>
  <c r="AI717" i="3" s="1"/>
  <c r="Y718" i="3"/>
  <c r="AI718" i="3" s="1"/>
  <c r="Y719" i="3"/>
  <c r="AI719" i="3" s="1"/>
  <c r="Y720" i="3"/>
  <c r="AI720" i="3" s="1"/>
  <c r="Y721" i="3"/>
  <c r="AI721" i="3" s="1"/>
  <c r="Y722" i="3"/>
  <c r="AI722" i="3" s="1"/>
  <c r="Y723" i="3"/>
  <c r="AI723" i="3" s="1"/>
  <c r="Y724" i="3"/>
  <c r="AI724" i="3" s="1"/>
  <c r="Y725" i="3"/>
  <c r="AI725" i="3" s="1"/>
  <c r="Y726" i="3"/>
  <c r="AI726" i="3" s="1"/>
  <c r="Y727" i="3"/>
  <c r="AI727" i="3" s="1"/>
  <c r="Y728" i="3"/>
  <c r="AI728" i="3" s="1"/>
  <c r="Y729" i="3"/>
  <c r="AI729" i="3" s="1"/>
  <c r="Y730" i="3"/>
  <c r="AI730" i="3" s="1"/>
  <c r="Y731" i="3"/>
  <c r="AI731" i="3" s="1"/>
  <c r="Y732" i="3"/>
  <c r="AI732" i="3"/>
  <c r="Y733" i="3"/>
  <c r="AI733" i="3"/>
  <c r="G734" i="3"/>
  <c r="AM905" i="3" s="1"/>
  <c r="O778" i="3"/>
  <c r="O758" i="3"/>
  <c r="AC862" i="3" s="1"/>
  <c r="M812" i="3"/>
  <c r="Q812" i="3"/>
  <c r="U812" i="3"/>
  <c r="Y812" i="3"/>
  <c r="AC812" i="3"/>
  <c r="AG812" i="3"/>
  <c r="AV824" i="3"/>
  <c r="Z877" i="3"/>
  <c r="AN926" i="3"/>
  <c r="AN927" i="3"/>
  <c r="AN891" i="3" s="1"/>
  <c r="AQ882" i="3" s="1"/>
  <c r="AN928" i="3"/>
  <c r="AN930" i="3"/>
  <c r="AN931" i="3"/>
  <c r="AN932" i="3"/>
  <c r="AN933" i="3"/>
  <c r="AN934" i="3"/>
  <c r="Z979" i="3"/>
  <c r="V983" i="3"/>
  <c r="Z985" i="3"/>
  <c r="Q63" i="4"/>
  <c r="Q96" i="4" s="1"/>
  <c r="Q105" i="4" s="1"/>
  <c r="D23" i="11"/>
  <c r="D94" i="11"/>
  <c r="D92" i="11"/>
  <c r="D15" i="11"/>
  <c r="D18" i="11"/>
  <c r="D102" i="11"/>
  <c r="D60" i="11"/>
  <c r="D8" i="11"/>
  <c r="D53" i="11"/>
  <c r="D10" i="11"/>
  <c r="D101" i="11"/>
  <c r="D70" i="11"/>
  <c r="D57" i="11"/>
  <c r="D100" i="11"/>
  <c r="D46" i="11"/>
  <c r="D12" i="13"/>
  <c r="J12" i="4"/>
  <c r="B25" i="4"/>
  <c r="D20" i="11"/>
  <c r="D63" i="4"/>
  <c r="D96" i="4" s="1"/>
  <c r="D105" i="4" s="1"/>
  <c r="D14" i="11"/>
  <c r="B11" i="4"/>
  <c r="B11" i="13"/>
  <c r="AD7" i="15"/>
  <c r="C26" i="11"/>
  <c r="BA621" i="3"/>
  <c r="BZ621" i="3"/>
  <c r="BU621" i="3"/>
  <c r="BF621" i="3"/>
  <c r="CT614" i="3"/>
  <c r="BK621" i="3"/>
  <c r="BK635" i="3" s="1"/>
  <c r="V949" i="3" s="1"/>
  <c r="AD949" i="3" s="1"/>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G6" i="7" s="1"/>
  <c r="I6" i="7" s="1"/>
  <c r="K6" i="7" s="1"/>
  <c r="M6" i="7" s="1"/>
  <c r="O6" i="7" s="1"/>
  <c r="Q6" i="7" s="1"/>
  <c r="S6" i="7" s="1"/>
  <c r="U6" i="7" s="1"/>
  <c r="W6" i="7" s="1"/>
  <c r="Y6" i="7" s="1"/>
  <c r="AA6" i="7" s="1"/>
  <c r="AC6" i="7" s="1"/>
  <c r="AE6" i="7" s="1"/>
  <c r="AG6" i="7" s="1"/>
  <c r="Y758" i="3"/>
  <c r="DD614" i="3"/>
  <c r="CJ614" i="3"/>
  <c r="CE614" i="3"/>
  <c r="Y778" i="3"/>
  <c r="BF614" i="3"/>
  <c r="BF635" i="3" s="1"/>
  <c r="V948" i="3" s="1"/>
  <c r="BA633" i="3"/>
  <c r="BA614" i="3"/>
  <c r="BP621" i="3"/>
  <c r="BU633" i="3"/>
  <c r="BZ633" i="3"/>
  <c r="BP633" i="3"/>
  <c r="CO614" i="3"/>
  <c r="AT237" i="3"/>
  <c r="BB239" i="3" s="1"/>
  <c r="T262" i="3" s="1"/>
  <c r="BF633" i="3"/>
  <c r="BU614" i="3"/>
  <c r="BU635" i="3" s="1"/>
  <c r="V951" i="3" s="1"/>
  <c r="AD951" i="3" s="1"/>
  <c r="AX614" i="3"/>
  <c r="X1003" i="3"/>
  <c r="AA1000" i="3" s="1"/>
  <c r="AT614" i="3"/>
  <c r="X999" i="3"/>
  <c r="E9" i="7"/>
  <c r="G9" i="7"/>
  <c r="I8" i="7"/>
  <c r="I9" i="7" s="1"/>
  <c r="D104" i="11"/>
  <c r="T63" i="4"/>
  <c r="D11" i="11"/>
  <c r="D12" i="11"/>
  <c r="BP635" i="3"/>
  <c r="V950" i="3" s="1"/>
  <c r="AD950" i="3" s="1"/>
  <c r="BZ635" i="3"/>
  <c r="AA996" i="3"/>
  <c r="K8" i="7"/>
  <c r="M8" i="7" s="1"/>
  <c r="H63" i="13"/>
  <c r="K9" i="7"/>
  <c r="E18" i="7"/>
  <c r="G18" i="7" s="1"/>
  <c r="I18" i="7"/>
  <c r="K18" i="7" s="1"/>
  <c r="M18" i="7" s="1"/>
  <c r="O18" i="7" s="1"/>
  <c r="Q18" i="7" s="1"/>
  <c r="S18" i="7" s="1"/>
  <c r="U18" i="7" s="1"/>
  <c r="W18" i="7" s="1"/>
  <c r="Y18" i="7" s="1"/>
  <c r="AA18" i="7" s="1"/>
  <c r="AC18" i="7" s="1"/>
  <c r="AE18" i="7" s="1"/>
  <c r="AG18" i="7" s="1"/>
  <c r="B45" i="11"/>
  <c r="C45" i="11"/>
  <c r="B44" i="13"/>
  <c r="M9" i="7" l="1"/>
  <c r="O8" i="7"/>
  <c r="I1003" i="3"/>
  <c r="AO907" i="3" s="1"/>
  <c r="I999" i="3"/>
  <c r="AO906" i="3" s="1"/>
  <c r="AU653" i="3"/>
  <c r="AV653" i="3" s="1"/>
  <c r="AU669" i="3"/>
  <c r="AV669" i="3" s="1"/>
  <c r="AU667" i="3"/>
  <c r="AV667" i="3" s="1"/>
  <c r="AU663" i="3"/>
  <c r="AV663" i="3" s="1"/>
  <c r="AU665" i="3"/>
  <c r="AV665" i="3" s="1"/>
  <c r="AU661" i="3"/>
  <c r="AV661" i="3" s="1"/>
  <c r="AU657" i="3"/>
  <c r="AV657" i="3" s="1"/>
  <c r="AU651" i="3"/>
  <c r="AV651" i="3" s="1"/>
  <c r="AU655" i="3"/>
  <c r="AV655" i="3" s="1"/>
  <c r="AU671" i="3"/>
  <c r="AV671" i="3" s="1"/>
  <c r="AU654" i="3"/>
  <c r="AV654" i="3" s="1"/>
  <c r="AU673" i="3"/>
  <c r="AV673" i="3" s="1"/>
  <c r="AU659" i="3"/>
  <c r="AV659" i="3" s="1"/>
  <c r="AU668" i="3"/>
  <c r="AV668" i="3" s="1"/>
  <c r="AU666" i="3"/>
  <c r="AV666" i="3" s="1"/>
  <c r="AU672" i="3"/>
  <c r="AV672" i="3" s="1"/>
  <c r="AU650" i="3"/>
  <c r="AU670" i="3"/>
  <c r="AV670" i="3" s="1"/>
  <c r="AD948" i="3"/>
  <c r="O63" i="4"/>
  <c r="O96" i="4" s="1"/>
  <c r="O105" i="4" s="1"/>
  <c r="B26" i="11"/>
  <c r="D26" i="11" s="1"/>
  <c r="F20" i="8"/>
  <c r="F30" i="8" s="1"/>
  <c r="D45" i="11"/>
  <c r="BA635" i="3"/>
  <c r="V947" i="3" s="1"/>
  <c r="L63" i="4"/>
  <c r="L96" i="4" s="1"/>
  <c r="L105" i="4" s="1"/>
  <c r="N63" i="4"/>
  <c r="N96" i="4" s="1"/>
  <c r="N105" i="4" s="1"/>
  <c r="M63" i="4"/>
  <c r="M96" i="4" s="1"/>
  <c r="M105" i="4" s="1"/>
  <c r="E25" i="4"/>
  <c r="R25" i="4"/>
  <c r="E11" i="4"/>
  <c r="C63" i="13"/>
  <c r="C96" i="13" s="1"/>
  <c r="C105" i="13" s="1"/>
  <c r="D63" i="13"/>
  <c r="D96" i="13" s="1"/>
  <c r="D105" i="13" s="1"/>
  <c r="P734" i="3"/>
  <c r="C30" i="8" s="1"/>
  <c r="M923" i="3"/>
  <c r="E7" i="7"/>
  <c r="Y780" i="3"/>
  <c r="W835" i="3"/>
  <c r="E16" i="7" s="1"/>
  <c r="W840" i="3"/>
  <c r="E17" i="7" s="1"/>
  <c r="G17" i="7" s="1"/>
  <c r="I17" i="7" s="1"/>
  <c r="K17" i="7" s="1"/>
  <c r="M17" i="7" s="1"/>
  <c r="O17" i="7" s="1"/>
  <c r="Q17" i="7" s="1"/>
  <c r="S17" i="7" s="1"/>
  <c r="U17" i="7" s="1"/>
  <c r="W17" i="7" s="1"/>
  <c r="Y17" i="7" s="1"/>
  <c r="AA17" i="7" s="1"/>
  <c r="AC17" i="7" s="1"/>
  <c r="AE17" i="7" s="1"/>
  <c r="AG17"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B5" i="11"/>
  <c r="D5" i="11" s="1"/>
  <c r="K14" i="7"/>
  <c r="T27" i="15"/>
  <c r="AD27" i="15"/>
  <c r="Y27" i="15"/>
  <c r="AI27" i="15"/>
  <c r="E44" i="13"/>
  <c r="T96" i="4"/>
  <c r="R4" i="4"/>
  <c r="AD947" i="3"/>
  <c r="AD953" i="3" s="1"/>
  <c r="V952" i="3"/>
  <c r="AU675" i="3" l="1"/>
  <c r="AV650" i="3"/>
  <c r="AV675" i="3" s="1"/>
  <c r="AD734" i="3" s="1"/>
  <c r="O9" i="7"/>
  <c r="Q8" i="7"/>
  <c r="Y781" i="3"/>
  <c r="Z798" i="3"/>
  <c r="E4" i="7"/>
  <c r="AC861" i="3"/>
  <c r="AC864" i="3" s="1"/>
  <c r="M14" i="7"/>
  <c r="G16" i="7"/>
  <c r="E21" i="7"/>
  <c r="AD988" i="3"/>
  <c r="AD1000" i="3"/>
  <c r="AD996" i="3"/>
  <c r="B1014" i="3"/>
  <c r="AD955" i="3"/>
  <c r="AQ877" i="3" s="1"/>
  <c r="T105" i="4"/>
  <c r="H96" i="13"/>
  <c r="Q9" i="7" l="1"/>
  <c r="S8" i="7"/>
  <c r="G4" i="7"/>
  <c r="E5" i="7"/>
  <c r="E10" i="7" s="1"/>
  <c r="AC863" i="3"/>
  <c r="O14" i="7"/>
  <c r="I16" i="7"/>
  <c r="G21" i="7"/>
  <c r="AM829" i="3"/>
  <c r="AM826" i="3"/>
  <c r="AM834" i="3" s="1"/>
  <c r="AQ885" i="3"/>
  <c r="AQ888" i="3" s="1"/>
  <c r="B1012" i="3" s="1"/>
  <c r="T107" i="4"/>
  <c r="H107" i="13" s="1"/>
  <c r="H105" i="13"/>
  <c r="AQ886" i="3"/>
  <c r="BW6" i="7"/>
  <c r="CM6" i="7"/>
  <c r="S9" i="7" l="1"/>
  <c r="U8" i="7"/>
  <c r="G5" i="7"/>
  <c r="I4" i="7"/>
  <c r="K16" i="7"/>
  <c r="I21" i="7"/>
  <c r="Q14" i="7"/>
  <c r="AI11" i="15"/>
  <c r="AI23" i="15" s="1"/>
  <c r="AI26" i="15" s="1"/>
  <c r="AI28" i="15" s="1"/>
  <c r="AD11" i="15"/>
  <c r="AD23" i="15" s="1"/>
  <c r="AD26" i="15" s="1"/>
  <c r="AD28" i="15" s="1"/>
  <c r="C86" i="4"/>
  <c r="C85" i="4"/>
  <c r="CA6" i="7"/>
  <c r="W8" i="7" l="1"/>
  <c r="U9" i="7"/>
  <c r="K4" i="7"/>
  <c r="I5" i="7"/>
  <c r="S14" i="7"/>
  <c r="M16" i="7"/>
  <c r="K21" i="7"/>
  <c r="DK6" i="7"/>
  <c r="B85" i="13"/>
  <c r="B86" i="11"/>
  <c r="C86" i="11"/>
  <c r="B85" i="4"/>
  <c r="E85" i="4" s="1"/>
  <c r="R85" i="4" s="1"/>
  <c r="CO6" i="7"/>
  <c r="B86" i="13"/>
  <c r="C87" i="11"/>
  <c r="B87" i="11"/>
  <c r="B86" i="4"/>
  <c r="E86" i="4" s="1"/>
  <c r="R86" i="4" s="1"/>
  <c r="S86" i="4" s="1"/>
  <c r="E86" i="13" s="1"/>
  <c r="Y8" i="7" l="1"/>
  <c r="W9" i="7"/>
  <c r="K5" i="7"/>
  <c r="M4" i="7"/>
  <c r="D87" i="11"/>
  <c r="O16" i="7"/>
  <c r="M21" i="7"/>
  <c r="U14" i="7"/>
  <c r="D86" i="11"/>
  <c r="CW6" i="7"/>
  <c r="Y9" i="7" l="1"/>
  <c r="AA8" i="7"/>
  <c r="M5" i="7"/>
  <c r="O4" i="7"/>
  <c r="W14" i="7"/>
  <c r="Q16" i="7"/>
  <c r="O21" i="7"/>
  <c r="M922" i="3"/>
  <c r="AA9" i="7" l="1"/>
  <c r="AC8" i="7"/>
  <c r="O5" i="7"/>
  <c r="Q4" i="7"/>
  <c r="S16" i="7"/>
  <c r="Q21" i="7"/>
  <c r="Y14" i="7"/>
  <c r="AE8" i="7" l="1"/>
  <c r="AC9" i="7"/>
  <c r="Q5" i="7"/>
  <c r="S4" i="7"/>
  <c r="AA14" i="7"/>
  <c r="U16" i="7"/>
  <c r="S21" i="7"/>
  <c r="G7" i="7"/>
  <c r="G10" i="7" s="1"/>
  <c r="AE9" i="7" l="1"/>
  <c r="AG8" i="7"/>
  <c r="AG9" i="7" s="1"/>
  <c r="S5" i="7"/>
  <c r="U4" i="7"/>
  <c r="W16" i="7"/>
  <c r="U21" i="7"/>
  <c r="AC14" i="7"/>
  <c r="I7" i="7"/>
  <c r="I10" i="7" s="1"/>
  <c r="W4" i="7" l="1"/>
  <c r="U5" i="7"/>
  <c r="AE14" i="7"/>
  <c r="Y16" i="7"/>
  <c r="W21" i="7"/>
  <c r="K7" i="7"/>
  <c r="K10" i="7" s="1"/>
  <c r="Y4" i="7" l="1"/>
  <c r="W5" i="7"/>
  <c r="AA16" i="7"/>
  <c r="Y21" i="7"/>
  <c r="AG14" i="7"/>
  <c r="M7" i="7"/>
  <c r="M10" i="7" s="1"/>
  <c r="O7" i="7"/>
  <c r="O10" i="7" s="1"/>
  <c r="AA4" i="7" l="1"/>
  <c r="Y5" i="7"/>
  <c r="AC16" i="7"/>
  <c r="AA21" i="7"/>
  <c r="Q7" i="7"/>
  <c r="Q10" i="7" s="1"/>
  <c r="AA5" i="7" l="1"/>
  <c r="AC4" i="7"/>
  <c r="AE16" i="7"/>
  <c r="AC21" i="7"/>
  <c r="S7" i="7"/>
  <c r="S10" i="7" s="1"/>
  <c r="AE4" i="7" l="1"/>
  <c r="AC5" i="7"/>
  <c r="AG16" i="7"/>
  <c r="AG21" i="7" s="1"/>
  <c r="AE21" i="7"/>
  <c r="U7" i="7"/>
  <c r="U10" i="7" s="1"/>
  <c r="AG4" i="7" l="1"/>
  <c r="AG5" i="7" s="1"/>
  <c r="AE5" i="7"/>
  <c r="Y7" i="7"/>
  <c r="Y10" i="7" s="1"/>
  <c r="W7" i="7"/>
  <c r="W10" i="7" s="1"/>
  <c r="AA7" i="7" l="1"/>
  <c r="AA10" i="7" s="1"/>
  <c r="AC7" i="7"/>
  <c r="AC10" i="7" s="1"/>
  <c r="AE7" i="7" l="1"/>
  <c r="AE10" i="7" s="1"/>
  <c r="AG7" i="7" l="1"/>
  <c r="AG10" i="7" s="1"/>
  <c r="AI6" i="7" l="1"/>
  <c r="AK6" i="7" l="1"/>
  <c r="AM6" i="7" l="1"/>
  <c r="AO6" i="7" l="1"/>
  <c r="AQ6" i="7" l="1"/>
  <c r="AS6" i="7" l="1"/>
  <c r="AU6" i="7" l="1"/>
  <c r="AW6" i="7" l="1"/>
  <c r="AY6" i="7" l="1"/>
  <c r="BA6" i="7" l="1"/>
  <c r="BC6" i="7" l="1"/>
  <c r="BE6" i="7" l="1"/>
  <c r="BG6" i="7" l="1"/>
  <c r="BI6" i="7"/>
  <c r="CI6" i="7" l="1"/>
  <c r="EW6" i="7"/>
  <c r="FU6" i="7"/>
  <c r="FW6" i="7"/>
  <c r="FY6" i="7"/>
  <c r="GA6" i="7"/>
  <c r="GC6" i="7"/>
  <c r="GE6" i="7"/>
  <c r="GG6" i="7"/>
  <c r="GI6" i="7"/>
  <c r="GK6" i="7"/>
  <c r="AE548" i="3"/>
  <c r="AE557" i="3" s="1"/>
  <c r="AB618" i="3"/>
  <c r="E35" i="7" s="1"/>
  <c r="AA35" i="7" s="1"/>
  <c r="AA38" i="7" s="1"/>
  <c r="AG618" i="3"/>
  <c r="F29" i="4" s="1"/>
  <c r="F36" i="4" s="1"/>
  <c r="F63" i="4" s="1"/>
  <c r="F96" i="4" s="1"/>
  <c r="F105" i="4" s="1"/>
  <c r="AG619" i="3"/>
  <c r="AG621" i="3"/>
  <c r="I108" i="4" s="1"/>
  <c r="AG622" i="3"/>
  <c r="J108" i="4" s="1"/>
  <c r="AG623" i="3"/>
  <c r="K108" i="4" s="1"/>
  <c r="AG631" i="3"/>
  <c r="AC869" i="3"/>
  <c r="E27" i="7" s="1"/>
  <c r="C5" i="4"/>
  <c r="C6" i="11" s="1"/>
  <c r="C6" i="4"/>
  <c r="B7" i="11" s="1"/>
  <c r="C28" i="4"/>
  <c r="C29" i="11" s="1"/>
  <c r="C29" i="4"/>
  <c r="B30" i="11" s="1"/>
  <c r="C30" i="4"/>
  <c r="B30" i="4" s="1"/>
  <c r="G30" i="4" s="1"/>
  <c r="C31" i="4"/>
  <c r="C32" i="4" s="1"/>
  <c r="C34" i="4"/>
  <c r="B35" i="11" s="1"/>
  <c r="C35" i="4"/>
  <c r="B35" i="4" s="1"/>
  <c r="G35" i="4" s="1"/>
  <c r="E35" i="4" s="1"/>
  <c r="R35" i="4" s="1"/>
  <c r="S35" i="4" s="1"/>
  <c r="E35" i="13" s="1"/>
  <c r="C38" i="4"/>
  <c r="C39" i="11" s="1"/>
  <c r="C41" i="11" s="1"/>
  <c r="C41" i="4"/>
  <c r="B41" i="4" s="1"/>
  <c r="E41" i="4" s="1"/>
  <c r="R41" i="4" s="1"/>
  <c r="S41" i="4" s="1"/>
  <c r="E41" i="13" s="1"/>
  <c r="C43" i="4"/>
  <c r="C48" i="4"/>
  <c r="C49" i="4"/>
  <c r="B49" i="4" s="1"/>
  <c r="E49" i="4" s="1"/>
  <c r="R49" i="4" s="1"/>
  <c r="C50" i="4"/>
  <c r="B50" i="13" s="1"/>
  <c r="C51" i="4"/>
  <c r="B52" i="11" s="1"/>
  <c r="J51" i="4"/>
  <c r="J53" i="4" s="1"/>
  <c r="J63" i="4" s="1"/>
  <c r="J96" i="4" s="1"/>
  <c r="J105" i="4" s="1"/>
  <c r="C55" i="4"/>
  <c r="B55" i="4" s="1"/>
  <c r="E55" i="4" s="1"/>
  <c r="R55" i="4" s="1"/>
  <c r="C57" i="4"/>
  <c r="C58" i="11" s="1"/>
  <c r="C60" i="4"/>
  <c r="B61" i="11" s="1"/>
  <c r="C66" i="4"/>
  <c r="C67" i="11" s="1"/>
  <c r="C68" i="11" s="1"/>
  <c r="C70" i="4"/>
  <c r="B71" i="11" s="1"/>
  <c r="C72" i="4"/>
  <c r="B72" i="13" s="1"/>
  <c r="C74" i="4"/>
  <c r="B74" i="4" s="1"/>
  <c r="C76" i="4"/>
  <c r="B77" i="11" s="1"/>
  <c r="C77" i="4"/>
  <c r="B78" i="11" s="1"/>
  <c r="C80" i="4"/>
  <c r="C81" i="4"/>
  <c r="C82" i="11" s="1"/>
  <c r="C82" i="4"/>
  <c r="C83" i="4"/>
  <c r="B83" i="13" s="1"/>
  <c r="C84" i="4"/>
  <c r="C85" i="11" s="1"/>
  <c r="C87" i="4"/>
  <c r="B87" i="13" s="1"/>
  <c r="C89" i="4"/>
  <c r="C90" i="4"/>
  <c r="B90" i="13" s="1"/>
  <c r="C98" i="4"/>
  <c r="I98" i="4"/>
  <c r="I104" i="4"/>
  <c r="I105" i="4" s="1"/>
  <c r="E108" i="4"/>
  <c r="G108" i="4"/>
  <c r="C78" i="4" l="1"/>
  <c r="B78" i="13" s="1"/>
  <c r="B70" i="4"/>
  <c r="E70" i="4" s="1"/>
  <c r="C30" i="11"/>
  <c r="D30" i="11" s="1"/>
  <c r="B74" i="13"/>
  <c r="B77" i="4"/>
  <c r="E77" i="4" s="1"/>
  <c r="R77" i="4" s="1"/>
  <c r="S77" i="4" s="1"/>
  <c r="E77" i="13" s="1"/>
  <c r="B76" i="4"/>
  <c r="E76" i="4" s="1"/>
  <c r="R76" i="4" s="1"/>
  <c r="B51" i="4"/>
  <c r="B57" i="4"/>
  <c r="E57" i="4" s="1"/>
  <c r="R57" i="4" s="1"/>
  <c r="B83" i="11"/>
  <c r="AD984" i="3"/>
  <c r="AD1004" i="3" s="1"/>
  <c r="T24" i="15" s="1"/>
  <c r="C8" i="4"/>
  <c r="B8" i="13" s="1"/>
  <c r="B72" i="4"/>
  <c r="E72" i="4" s="1"/>
  <c r="R72" i="4" s="1"/>
  <c r="B82" i="4"/>
  <c r="E82" i="4" s="1"/>
  <c r="R82" i="4" s="1"/>
  <c r="S82" i="4" s="1"/>
  <c r="E82" i="13" s="1"/>
  <c r="F108" i="4"/>
  <c r="B90" i="4"/>
  <c r="E90" i="4" s="1"/>
  <c r="R90" i="4" s="1"/>
  <c r="S90" i="4" s="1"/>
  <c r="E90" i="13" s="1"/>
  <c r="B79" i="11"/>
  <c r="C67" i="4"/>
  <c r="B67" i="4" s="1"/>
  <c r="C62" i="4"/>
  <c r="B62" i="4" s="1"/>
  <c r="B50" i="4"/>
  <c r="E50" i="4" s="1"/>
  <c r="R50" i="4" s="1"/>
  <c r="S50" i="4" s="1"/>
  <c r="E50" i="13" s="1"/>
  <c r="C47" i="4"/>
  <c r="B48" i="11" s="1"/>
  <c r="B38" i="4"/>
  <c r="E38" i="4" s="1"/>
  <c r="E40" i="4" s="1"/>
  <c r="B31" i="4"/>
  <c r="G31" i="4" s="1"/>
  <c r="E31" i="4" s="1"/>
  <c r="R31" i="4" s="1"/>
  <c r="S31" i="4" s="1"/>
  <c r="E31" i="13" s="1"/>
  <c r="K29" i="4"/>
  <c r="K36" i="4" s="1"/>
  <c r="K63" i="4" s="1"/>
  <c r="K96" i="4" s="1"/>
  <c r="K105" i="4" s="1"/>
  <c r="B28" i="4"/>
  <c r="B8" i="4"/>
  <c r="B12" i="4" s="1"/>
  <c r="B5" i="4"/>
  <c r="E5" i="4" s="1"/>
  <c r="B55" i="13"/>
  <c r="B6" i="11"/>
  <c r="B9" i="11" s="1"/>
  <c r="B13" i="11" s="1"/>
  <c r="R78" i="4"/>
  <c r="E51" i="4"/>
  <c r="R51" i="4" s="1"/>
  <c r="S51" i="4" s="1"/>
  <c r="E51" i="13" s="1"/>
  <c r="C40" i="4"/>
  <c r="E30" i="4"/>
  <c r="R30" i="4" s="1"/>
  <c r="S30" i="4" s="1"/>
  <c r="E30" i="13" s="1"/>
  <c r="C12" i="4"/>
  <c r="B12" i="13" s="1"/>
  <c r="B51" i="13"/>
  <c r="B58" i="11"/>
  <c r="D58" i="11" s="1"/>
  <c r="B85" i="11"/>
  <c r="D85" i="11" s="1"/>
  <c r="E78" i="4"/>
  <c r="B34" i="4"/>
  <c r="B6" i="4"/>
  <c r="E6" i="4" s="1"/>
  <c r="R6" i="4" s="1"/>
  <c r="B81" i="13"/>
  <c r="C52" i="11"/>
  <c r="D52" i="11" s="1"/>
  <c r="K35" i="7"/>
  <c r="K38" i="7" s="1"/>
  <c r="B99" i="11"/>
  <c r="B105" i="11" s="1"/>
  <c r="C99" i="11"/>
  <c r="B98" i="13"/>
  <c r="C104" i="4"/>
  <c r="R38" i="4"/>
  <c r="B44" i="11"/>
  <c r="C44" i="11"/>
  <c r="B43" i="13"/>
  <c r="B43" i="4"/>
  <c r="E43" i="4" s="1"/>
  <c r="G27" i="7"/>
  <c r="E30" i="7"/>
  <c r="E32" i="7" s="1"/>
  <c r="B90" i="11"/>
  <c r="B89" i="13"/>
  <c r="C90" i="11"/>
  <c r="B89" i="4"/>
  <c r="E89" i="4" s="1"/>
  <c r="R89" i="4" s="1"/>
  <c r="S89" i="4" s="1"/>
  <c r="E89" i="13" s="1"/>
  <c r="B49" i="11"/>
  <c r="C49" i="11"/>
  <c r="B48" i="13"/>
  <c r="B48" i="4"/>
  <c r="E48" i="4" s="1"/>
  <c r="R48" i="4" s="1"/>
  <c r="S48" i="4" s="1"/>
  <c r="C33" i="11"/>
  <c r="C36" i="4"/>
  <c r="B33" i="11"/>
  <c r="B32" i="4"/>
  <c r="B32" i="13"/>
  <c r="G28" i="4"/>
  <c r="R5" i="4"/>
  <c r="C81" i="11"/>
  <c r="B81" i="11"/>
  <c r="C95" i="4"/>
  <c r="B80" i="13"/>
  <c r="B80" i="4"/>
  <c r="E80" i="4" s="1"/>
  <c r="B98" i="4"/>
  <c r="E98" i="4" s="1"/>
  <c r="B88" i="11"/>
  <c r="C88" i="11"/>
  <c r="B87" i="4"/>
  <c r="E87" i="4" s="1"/>
  <c r="R87" i="4" s="1"/>
  <c r="B82" i="11"/>
  <c r="D82" i="11" s="1"/>
  <c r="B81" i="4"/>
  <c r="E81" i="4" s="1"/>
  <c r="R81" i="4" s="1"/>
  <c r="S81" i="4" s="1"/>
  <c r="S76" i="4"/>
  <c r="E74" i="4"/>
  <c r="R70" i="4"/>
  <c r="R74" i="4" s="1"/>
  <c r="C48" i="11"/>
  <c r="D48" i="11" s="1"/>
  <c r="B47" i="13"/>
  <c r="B67" i="13"/>
  <c r="B42" i="11"/>
  <c r="C42" i="11"/>
  <c r="B36" i="11"/>
  <c r="C36" i="11"/>
  <c r="B31" i="11"/>
  <c r="C31" i="11"/>
  <c r="B77" i="13"/>
  <c r="B62" i="13"/>
  <c r="B41" i="13"/>
  <c r="B38" i="13"/>
  <c r="B35" i="13"/>
  <c r="B30" i="13"/>
  <c r="B28" i="13"/>
  <c r="C78" i="11"/>
  <c r="D78" i="11" s="1"/>
  <c r="C35" i="11"/>
  <c r="D35" i="11" s="1"/>
  <c r="B29" i="11"/>
  <c r="D29" i="11" s="1"/>
  <c r="E38" i="7"/>
  <c r="B84" i="4"/>
  <c r="E84" i="4" s="1"/>
  <c r="R84" i="4" s="1"/>
  <c r="S84" i="4" s="1"/>
  <c r="E84" i="13" s="1"/>
  <c r="B84" i="11"/>
  <c r="C84" i="11"/>
  <c r="B78" i="4"/>
  <c r="B66" i="4"/>
  <c r="E66" i="4" s="1"/>
  <c r="B56" i="11"/>
  <c r="C56" i="11"/>
  <c r="B29" i="4"/>
  <c r="B84" i="13"/>
  <c r="B82" i="13"/>
  <c r="B70" i="13"/>
  <c r="B66" i="13"/>
  <c r="B60" i="13"/>
  <c r="B6" i="13"/>
  <c r="C77" i="11"/>
  <c r="B67" i="11"/>
  <c r="B68" i="11" s="1"/>
  <c r="D68" i="11" s="1"/>
  <c r="C61" i="11"/>
  <c r="D61" i="11" s="1"/>
  <c r="AG630" i="3"/>
  <c r="B91" i="11"/>
  <c r="C91" i="11"/>
  <c r="B83" i="4"/>
  <c r="E83" i="4" s="1"/>
  <c r="R83" i="4" s="1"/>
  <c r="S83" i="4" s="1"/>
  <c r="E83" i="13" s="1"/>
  <c r="B73" i="11"/>
  <c r="B75" i="11" s="1"/>
  <c r="C73" i="11"/>
  <c r="D73" i="11" s="1"/>
  <c r="B60" i="4"/>
  <c r="E60" i="4" s="1"/>
  <c r="R60" i="4" s="1"/>
  <c r="R62" i="4" s="1"/>
  <c r="B51" i="11"/>
  <c r="C51" i="11"/>
  <c r="B50" i="11"/>
  <c r="C50" i="11"/>
  <c r="B32" i="11"/>
  <c r="C32" i="11"/>
  <c r="C9" i="11"/>
  <c r="B76" i="13"/>
  <c r="B57" i="13"/>
  <c r="B49" i="13"/>
  <c r="B34" i="13"/>
  <c r="B31" i="13"/>
  <c r="B29" i="13"/>
  <c r="B5" i="13"/>
  <c r="C83" i="11"/>
  <c r="D83" i="11" s="1"/>
  <c r="C71" i="11"/>
  <c r="B39" i="11"/>
  <c r="B41" i="11" s="1"/>
  <c r="D41" i="11" s="1"/>
  <c r="C7" i="11"/>
  <c r="D7" i="11" s="1"/>
  <c r="M35" i="7"/>
  <c r="M38" i="7" s="1"/>
  <c r="U35" i="7"/>
  <c r="U38" i="7" s="1"/>
  <c r="AC35" i="7"/>
  <c r="AC38" i="7" s="1"/>
  <c r="G35" i="7"/>
  <c r="G38" i="7" s="1"/>
  <c r="O35" i="7"/>
  <c r="O38" i="7" s="1"/>
  <c r="W35" i="7"/>
  <c r="W38" i="7" s="1"/>
  <c r="AE35" i="7"/>
  <c r="AE38" i="7" s="1"/>
  <c r="I35" i="7"/>
  <c r="I38" i="7" s="1"/>
  <c r="Q35" i="7"/>
  <c r="Q38" i="7" s="1"/>
  <c r="Y35" i="7"/>
  <c r="Y38" i="7" s="1"/>
  <c r="AG35" i="7"/>
  <c r="AG38" i="7" s="1"/>
  <c r="S35" i="7"/>
  <c r="S38" i="7" s="1"/>
  <c r="E8" i="4" l="1"/>
  <c r="R8" i="4"/>
  <c r="D6" i="11"/>
  <c r="C53" i="4"/>
  <c r="G34" i="4"/>
  <c r="E34" i="4" s="1"/>
  <c r="R34" i="4" s="1"/>
  <c r="S34" i="4" s="1"/>
  <c r="E34" i="13" s="1"/>
  <c r="B63" i="11"/>
  <c r="B47" i="4"/>
  <c r="E47" i="4" s="1"/>
  <c r="R47" i="4" s="1"/>
  <c r="D33" i="11"/>
  <c r="D50" i="11"/>
  <c r="D91" i="11"/>
  <c r="D31" i="11"/>
  <c r="D42" i="11"/>
  <c r="B40" i="13"/>
  <c r="B40" i="4"/>
  <c r="D32" i="11"/>
  <c r="D51" i="11"/>
  <c r="D84" i="11"/>
  <c r="D36" i="11"/>
  <c r="R66" i="4"/>
  <c r="E67" i="4"/>
  <c r="E62" i="4"/>
  <c r="B95" i="13"/>
  <c r="B95" i="4"/>
  <c r="C13" i="11"/>
  <c r="D13" i="11" s="1"/>
  <c r="D9" i="11"/>
  <c r="D77" i="11"/>
  <c r="C79" i="11"/>
  <c r="D79" i="11" s="1"/>
  <c r="D56" i="11"/>
  <c r="C63" i="11"/>
  <c r="D63" i="11" s="1"/>
  <c r="E104" i="4"/>
  <c r="R98" i="4"/>
  <c r="G32" i="4"/>
  <c r="E32" i="4" s="1"/>
  <c r="R32" i="4" s="1"/>
  <c r="S32" i="4" s="1"/>
  <c r="E32" i="13" s="1"/>
  <c r="S38" i="4"/>
  <c r="R40" i="4"/>
  <c r="AG632" i="3"/>
  <c r="AB48" i="15"/>
  <c r="B37" i="11"/>
  <c r="D67" i="11"/>
  <c r="R80" i="4"/>
  <c r="R95" i="4" s="1"/>
  <c r="E95" i="4"/>
  <c r="C96" i="11"/>
  <c r="D81" i="11"/>
  <c r="G29" i="4"/>
  <c r="G36" i="4" s="1"/>
  <c r="G63" i="4" s="1"/>
  <c r="G96" i="4" s="1"/>
  <c r="G105" i="4" s="1"/>
  <c r="D90" i="11"/>
  <c r="I27" i="7"/>
  <c r="G30" i="7"/>
  <c r="G32" i="7" s="1"/>
  <c r="B54" i="11"/>
  <c r="C75" i="11"/>
  <c r="D75" i="11" s="1"/>
  <c r="D71" i="11"/>
  <c r="E81" i="13"/>
  <c r="S95" i="4"/>
  <c r="E95" i="13" s="1"/>
  <c r="E12" i="4"/>
  <c r="B96" i="11"/>
  <c r="E48" i="13"/>
  <c r="S53" i="4"/>
  <c r="E53" i="13" s="1"/>
  <c r="E40" i="7"/>
  <c r="E44" i="7"/>
  <c r="D44" i="11"/>
  <c r="C54" i="11"/>
  <c r="B104" i="13"/>
  <c r="B104" i="4"/>
  <c r="C37" i="11"/>
  <c r="D37" i="11" s="1"/>
  <c r="D39" i="11"/>
  <c r="E76" i="13"/>
  <c r="S78" i="4"/>
  <c r="E78" i="13" s="1"/>
  <c r="D88" i="11"/>
  <c r="R12" i="4"/>
  <c r="E28" i="4"/>
  <c r="B36" i="13"/>
  <c r="C63" i="4"/>
  <c r="B36" i="4"/>
  <c r="D49" i="11"/>
  <c r="R43" i="4"/>
  <c r="C105" i="11"/>
  <c r="D105" i="11" s="1"/>
  <c r="D99" i="11"/>
  <c r="B53" i="4" l="1"/>
  <c r="B63" i="4" s="1"/>
  <c r="B53" i="13"/>
  <c r="R53" i="4"/>
  <c r="E53" i="4"/>
  <c r="E29" i="4"/>
  <c r="R29" i="4" s="1"/>
  <c r="S29" i="4" s="1"/>
  <c r="E29" i="13" s="1"/>
  <c r="E43" i="7"/>
  <c r="E42" i="7"/>
  <c r="E54" i="7"/>
  <c r="G44" i="7"/>
  <c r="G40" i="7"/>
  <c r="C64" i="11"/>
  <c r="R28" i="4"/>
  <c r="B63" i="13"/>
  <c r="C96" i="4"/>
  <c r="D54" i="11"/>
  <c r="I30" i="7"/>
  <c r="I32" i="7" s="1"/>
  <c r="K27" i="7"/>
  <c r="S98" i="4"/>
  <c r="R104" i="4"/>
  <c r="D96" i="11"/>
  <c r="B64" i="11"/>
  <c r="B97" i="11" s="1"/>
  <c r="B106" i="11" s="1"/>
  <c r="S40" i="4"/>
  <c r="E40" i="13" s="1"/>
  <c r="E38" i="13"/>
  <c r="S66" i="4"/>
  <c r="R67" i="4"/>
  <c r="E36" i="4" l="1"/>
  <c r="E63" i="4" s="1"/>
  <c r="E96" i="4" s="1"/>
  <c r="E105" i="4" s="1"/>
  <c r="S28" i="4"/>
  <c r="R36" i="4"/>
  <c r="R63" i="4" s="1"/>
  <c r="R96" i="4" s="1"/>
  <c r="R105" i="4" s="1"/>
  <c r="I40" i="7"/>
  <c r="I44" i="7"/>
  <c r="E98" i="13"/>
  <c r="S104" i="4"/>
  <c r="E104" i="13" s="1"/>
  <c r="B96" i="4"/>
  <c r="B96" i="13"/>
  <c r="C105" i="4"/>
  <c r="D64" i="11"/>
  <c r="C97" i="11"/>
  <c r="E66" i="13"/>
  <c r="S67" i="4"/>
  <c r="E67" i="13" s="1"/>
  <c r="K30" i="7"/>
  <c r="K32" i="7" s="1"/>
  <c r="M27" i="7"/>
  <c r="G43" i="7"/>
  <c r="G42" i="7"/>
  <c r="G54" i="7"/>
  <c r="O27" i="7" l="1"/>
  <c r="M30" i="7"/>
  <c r="M32" i="7" s="1"/>
  <c r="D97" i="11"/>
  <c r="C106" i="11"/>
  <c r="D106" i="11" s="1"/>
  <c r="I54" i="7"/>
  <c r="I43" i="7"/>
  <c r="I42" i="7"/>
  <c r="K40" i="7"/>
  <c r="K44" i="7"/>
  <c r="AC442" i="3"/>
  <c r="B105" i="13"/>
  <c r="B105" i="4"/>
  <c r="S36" i="4"/>
  <c r="E28" i="13"/>
  <c r="AC441" i="3" l="1"/>
  <c r="AB47" i="15"/>
  <c r="AB49" i="15" s="1"/>
  <c r="M40" i="7"/>
  <c r="M44" i="7"/>
  <c r="K42" i="7"/>
  <c r="K54" i="7"/>
  <c r="K43" i="7"/>
  <c r="S63" i="4"/>
  <c r="E36" i="13"/>
  <c r="Q27" i="7"/>
  <c r="O30" i="7"/>
  <c r="O32" i="7" s="1"/>
  <c r="E63" i="13" l="1"/>
  <c r="S96" i="4"/>
  <c r="O44" i="7"/>
  <c r="O40" i="7"/>
  <c r="M43" i="7"/>
  <c r="M42" i="7"/>
  <c r="M54" i="7"/>
  <c r="Q30" i="7"/>
  <c r="Q32" i="7" s="1"/>
  <c r="S27" i="7"/>
  <c r="AB54" i="15"/>
  <c r="AB55" i="15" s="1"/>
  <c r="O43" i="7" l="1"/>
  <c r="O42" i="7"/>
  <c r="O54" i="7"/>
  <c r="S105" i="4"/>
  <c r="E96" i="13"/>
  <c r="Q40" i="7"/>
  <c r="Q44" i="7"/>
  <c r="S30" i="7"/>
  <c r="S32" i="7" s="1"/>
  <c r="U27" i="7"/>
  <c r="E105" i="13" l="1"/>
  <c r="S107" i="4"/>
  <c r="S40" i="7"/>
  <c r="S44" i="7"/>
  <c r="Q54" i="7"/>
  <c r="Q43" i="7"/>
  <c r="Q42" i="7"/>
  <c r="W27" i="7"/>
  <c r="U30" i="7"/>
  <c r="U32" i="7" s="1"/>
  <c r="S42" i="7" l="1"/>
  <c r="S54" i="7"/>
  <c r="S43" i="7"/>
  <c r="Y27" i="7"/>
  <c r="W30" i="7"/>
  <c r="W32" i="7" s="1"/>
  <c r="AC443" i="3"/>
  <c r="E107" i="13"/>
  <c r="U40" i="7"/>
  <c r="U44" i="7"/>
  <c r="T11" i="15" l="1"/>
  <c r="T23" i="15" s="1"/>
  <c r="Y11" i="15"/>
  <c r="Y23" i="15" s="1"/>
  <c r="Y26" i="15" s="1"/>
  <c r="Y28" i="15" s="1"/>
  <c r="U43" i="7"/>
  <c r="U42" i="7"/>
  <c r="U54" i="7"/>
  <c r="Y30" i="7"/>
  <c r="Y32" i="7" s="1"/>
  <c r="AA27" i="7"/>
  <c r="W44" i="7"/>
  <c r="W40" i="7"/>
  <c r="AA30" i="7" l="1"/>
  <c r="AA32" i="7" s="1"/>
  <c r="AC27" i="7"/>
  <c r="Y40" i="7"/>
  <c r="Y44" i="7"/>
  <c r="W43" i="7"/>
  <c r="W42" i="7"/>
  <c r="W54" i="7"/>
  <c r="T26" i="15"/>
  <c r="T28" i="15" s="1"/>
  <c r="T29" i="15" s="1"/>
  <c r="AD38" i="15"/>
  <c r="AD40" i="15" s="1"/>
  <c r="Y64" i="15"/>
  <c r="Y68" i="15" s="1"/>
  <c r="Y54" i="7" l="1"/>
  <c r="Y43" i="7"/>
  <c r="Y42" i="7"/>
  <c r="AE27" i="7"/>
  <c r="AC30" i="7"/>
  <c r="AC32" i="7" s="1"/>
  <c r="Y38" i="15"/>
  <c r="Y40" i="15" s="1"/>
  <c r="Y41" i="15" s="1"/>
  <c r="AB56" i="15" s="1"/>
  <c r="AA40" i="7"/>
  <c r="AA44" i="7"/>
  <c r="AB57" i="15" l="1"/>
  <c r="M26" i="3"/>
  <c r="P203" i="3" s="1"/>
  <c r="AA42" i="7"/>
  <c r="AA54" i="7"/>
  <c r="AA43" i="7"/>
  <c r="AC40" i="7"/>
  <c r="AC44" i="7"/>
  <c r="AG27" i="7"/>
  <c r="AG30" i="7" s="1"/>
  <c r="AG32" i="7" s="1"/>
  <c r="AE30" i="7"/>
  <c r="AE32" i="7" s="1"/>
  <c r="AC43" i="7" l="1"/>
  <c r="AC42" i="7"/>
  <c r="AC54" i="7"/>
  <c r="AG40" i="7"/>
  <c r="AG44" i="7"/>
  <c r="AE44" i="7"/>
  <c r="AE40" i="7"/>
  <c r="AB59" i="15"/>
  <c r="AB76" i="15" s="1"/>
  <c r="AB77" i="15" s="1"/>
  <c r="AG54" i="7" l="1"/>
  <c r="AG43" i="7"/>
  <c r="AG42" i="7"/>
  <c r="AE43" i="7"/>
  <c r="AE42" i="7"/>
  <c r="AE54" i="7"/>
  <c r="AB86" i="15"/>
  <c r="M27" i="3"/>
  <c r="P204" i="3" s="1"/>
  <c r="AB78" i="15"/>
  <c r="AB80" i="15" s="1"/>
  <c r="J81" i="15" s="1"/>
  <c r="AB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McDonough, Marlene</author>
  </authors>
  <commentList>
    <comment ref="AE40" authorId="0" shapeId="0" xr:uid="{00000000-0006-0000-0800-000001000000}">
      <text>
        <r>
          <rPr>
            <b/>
            <sz val="9"/>
            <color indexed="81"/>
            <rFont val="Tahoma"/>
            <family val="2"/>
          </rPr>
          <t xml:space="preserve">MMC:
</t>
        </r>
        <r>
          <rPr>
            <sz val="9"/>
            <color indexed="81"/>
            <rFont val="Tahoma"/>
            <family val="2"/>
          </rPr>
          <t xml:space="preserve">15yr proforma was linked to the developers local drive therefore the formulas were not present.  The feasibility was negative and when I place the correct formula in the  retal subsiidy area year 14 &amp; 15 are negative.
</t>
        </r>
      </text>
    </comment>
    <comment ref="E44" authorId="0" shapeId="0" xr:uid="{00000000-0006-0000-0800-000002000000}">
      <text>
        <r>
          <rPr>
            <b/>
            <sz val="9"/>
            <color indexed="81"/>
            <rFont val="Tahoma"/>
            <family val="2"/>
          </rPr>
          <t>MMC:</t>
        </r>
        <r>
          <rPr>
            <sz val="9"/>
            <color indexed="81"/>
            <rFont val="Tahoma"/>
            <family val="2"/>
          </rPr>
          <t xml:space="preserve">
Even with the correct formulas the underwriting is not within the TCAC guidelines.</t>
        </r>
      </text>
    </comment>
  </commentList>
</comments>
</file>

<file path=xl/sharedStrings.xml><?xml version="1.0" encoding="utf-8"?>
<sst xmlns="http://schemas.openxmlformats.org/spreadsheetml/2006/main" count="3676" uniqueCount="1789">
  <si>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</si>
  <si>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</si>
  <si>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</si>
  <si>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</si>
  <si>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</si>
  <si>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</si>
  <si>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</si>
  <si>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</si>
  <si>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</si>
  <si>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</si>
  <si>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</si>
  <si>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</si>
  <si>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</si>
  <si>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</si>
  <si>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</si>
  <si>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</si>
  <si>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</si>
  <si>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</si>
  <si>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</si>
  <si>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</si>
  <si>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</si>
  <si>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</si>
  <si>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</si>
  <si>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</si>
  <si>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</si>
  <si>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</si>
  <si>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</si>
  <si>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</si>
  <si>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</si>
  <si>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</si>
  <si>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</si>
  <si>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</si>
  <si>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</si>
  <si>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</si>
  <si>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</si>
  <si>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</si>
  <si>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</si>
  <si>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</si>
  <si>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</si>
  <si>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</si>
  <si>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</si>
  <si>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</si>
  <si>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</si>
  <si>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</si>
  <si>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</si>
  <si>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</si>
  <si>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</si>
  <si>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</si>
  <si>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</si>
  <si>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</si>
  <si>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</si>
  <si>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</si>
  <si>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</si>
  <si>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</si>
  <si>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</si>
  <si>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</si>
  <si>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</si>
  <si>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</si>
  <si>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</si>
  <si>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</si>
  <si>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</si>
  <si>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</si>
  <si>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</si>
  <si>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</si>
  <si>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</si>
  <si>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</si>
  <si>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</si>
  <si>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</si>
  <si>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</si>
  <si>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</si>
  <si>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</si>
  <si>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</si>
  <si>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</si>
  <si>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</si>
  <si>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</si>
  <si>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</si>
  <si>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</si>
  <si>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</si>
  <si>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</si>
  <si>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</si>
  <si>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</si>
  <si>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</si>
  <si>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</si>
  <si>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</si>
  <si>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</si>
  <si>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</si>
  <si>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</si>
  <si>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</si>
  <si>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</si>
  <si>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</si>
  <si>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</si>
  <si>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</si>
  <si>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</si>
  <si>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</si>
  <si>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</si>
  <si>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</si>
  <si>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</si>
  <si>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</si>
  <si>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</si>
  <si>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</si>
  <si>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</si>
  <si>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</si>
  <si>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</si>
  <si>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</si>
  <si>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</si>
  <si>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</si>
  <si>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</si>
  <si>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</si>
  <si>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</si>
  <si>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</si>
  <si>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</si>
  <si>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</si>
  <si>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</si>
  <si>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</si>
  <si>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</si>
  <si>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</si>
  <si>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</si>
  <si>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</si>
  <si>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</si>
  <si>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</si>
  <si>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</si>
  <si>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</si>
  <si>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</si>
  <si>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</si>
  <si>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</si>
  <si>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</si>
  <si>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</si>
  <si>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</si>
  <si>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</si>
  <si>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</si>
  <si>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</si>
  <si>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</si>
  <si>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</si>
  <si>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</si>
  <si>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</si>
  <si>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</si>
  <si>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</si>
  <si>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</si>
  <si>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</si>
  <si>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</si>
  <si>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</si>
  <si>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</si>
  <si>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</si>
  <si>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</si>
  <si>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</si>
  <si>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</si>
  <si>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</si>
  <si>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</si>
  <si>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</si>
  <si>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</si>
  <si>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</si>
  <si>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</si>
  <si>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</si>
  <si>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</si>
  <si>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</si>
  <si>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</si>
  <si>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</si>
  <si>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</si>
  <si>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</si>
  <si>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</si>
  <si>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</si>
  <si>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</si>
  <si>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</si>
  <si>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</si>
  <si>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</si>
  <si>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</si>
  <si>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</si>
  <si>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</si>
  <si>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</si>
  <si>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</si>
  <si>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</si>
  <si>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</si>
  <si>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</si>
  <si>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</si>
  <si>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</si>
  <si>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</si>
  <si>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</si>
  <si>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</si>
  <si>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</si>
  <si>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</si>
  <si>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</si>
  <si>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</si>
  <si>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</si>
  <si>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</si>
  <si>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</si>
  <si>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</si>
  <si>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</si>
  <si>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</si>
  <si>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</si>
  <si>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</si>
  <si>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</si>
  <si>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</si>
  <si>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</si>
  <si>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</si>
  <si>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</si>
  <si>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</si>
  <si>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</si>
  <si>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</si>
  <si>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</si>
  <si>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</si>
  <si>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</si>
  <si>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</si>
  <si>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</si>
  <si>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</si>
  <si>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</si>
  <si>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</si>
  <si>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</si>
  <si>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</si>
  <si>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</si>
  <si>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</si>
  <si>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</si>
  <si>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</si>
  <si>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</si>
  <si>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</si>
  <si>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</si>
  <si>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</si>
  <si>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</si>
  <si>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</si>
  <si>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</si>
  <si>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</si>
  <si>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</si>
  <si>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</si>
  <si>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</si>
  <si>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</si>
  <si>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</si>
  <si>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</si>
  <si>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</si>
  <si>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</si>
  <si>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</si>
  <si>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</si>
  <si>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</si>
  <si>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</si>
  <si>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</si>
  <si>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</si>
  <si>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</si>
  <si>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</si>
  <si>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</si>
  <si>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</si>
  <si>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</si>
  <si>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</si>
  <si>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</si>
  <si>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</si>
  <si>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</si>
  <si>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</si>
  <si>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</si>
  <si>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</si>
  <si>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</si>
  <si>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</si>
  <si>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</si>
  <si>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</si>
  <si>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</si>
  <si>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</si>
  <si>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</si>
  <si>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</si>
  <si>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</si>
  <si>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</si>
  <si>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</si>
  <si>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</si>
  <si>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</si>
  <si>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</si>
  <si>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</si>
  <si>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</si>
  <si>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</si>
  <si>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</si>
  <si>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</si>
  <si>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</si>
  <si>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</si>
  <si>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</si>
  <si>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</si>
  <si>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</si>
  <si>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</si>
  <si>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</si>
  <si>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</si>
  <si>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</si>
  <si>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</si>
  <si>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</si>
  <si>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</si>
  <si>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</si>
  <si>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</si>
  <si>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</si>
  <si>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</si>
  <si>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</si>
  <si>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</si>
  <si>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</si>
  <si>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</si>
  <si>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</si>
  <si>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</si>
  <si>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</si>
  <si>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</si>
  <si>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</si>
  <si>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</si>
  <si>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</si>
  <si>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</si>
  <si>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</si>
  <si>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</si>
  <si>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</si>
  <si>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</si>
  <si>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</si>
  <si>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</si>
  <si>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</si>
  <si>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</si>
  <si>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</si>
  <si>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</si>
  <si>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</si>
  <si>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</si>
  <si>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</si>
  <si>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</si>
  <si>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</si>
  <si>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</si>
  <si>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</si>
  <si>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</si>
  <si>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</si>
  <si>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</si>
  <si>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</si>
  <si>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</si>
  <si>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</si>
  <si>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</si>
  <si>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</si>
  <si>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</si>
  <si>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</si>
  <si>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</si>
  <si>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</si>
  <si>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</si>
  <si>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</si>
  <si>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</si>
  <si>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</si>
  <si>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</si>
  <si>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</si>
  <si>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</si>
  <si>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</si>
  <si>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</si>
  <si>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</si>
  <si>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</si>
  <si>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</si>
  <si>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</si>
  <si>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</si>
  <si>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</si>
  <si>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</si>
  <si>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</si>
  <si>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</si>
  <si>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</si>
  <si>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</si>
  <si>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</si>
  <si>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</si>
  <si>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</si>
  <si>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</si>
  <si>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</si>
  <si>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</si>
  <si>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</si>
  <si>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</si>
  <si>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</si>
  <si>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</si>
  <si>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</si>
  <si>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</si>
  <si>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</si>
  <si>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</si>
  <si>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</si>
  <si>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</si>
  <si>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</si>
  <si>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</si>
  <si>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</si>
  <si>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</si>
  <si>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</si>
  <si>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</si>
  <si>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</si>
  <si>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</si>
  <si>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</si>
  <si>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</si>
  <si>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</si>
  <si>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</si>
  <si>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</si>
  <si>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</si>
  <si>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</si>
  <si>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</si>
  <si>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</si>
  <si>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</si>
  <si>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</si>
  <si>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</si>
  <si>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</si>
  <si>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</si>
  <si>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</si>
  <si>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</si>
  <si>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</si>
  <si>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</si>
  <si>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</si>
  <si>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</si>
  <si>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</si>
  <si>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</si>
  <si>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</si>
  <si>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</si>
  <si>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</si>
  <si>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</si>
  <si>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</si>
  <si>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</si>
  <si>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</si>
  <si>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</si>
  <si>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</si>
  <si>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</si>
  <si>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</si>
  <si>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</si>
  <si>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</si>
  <si>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</si>
  <si>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</si>
  <si>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</si>
  <si>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</si>
  <si>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</si>
  <si>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</si>
  <si>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</si>
  <si>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</si>
  <si>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</si>
  <si>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</si>
  <si>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</si>
  <si>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</si>
  <si>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</si>
  <si>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</si>
  <si>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</si>
  <si>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</si>
  <si>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</si>
  <si>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</si>
  <si>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</si>
  <si>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</si>
  <si>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</si>
  <si>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</si>
  <si>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</si>
  <si>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</si>
  <si>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</si>
  <si>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</si>
  <si>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</si>
  <si>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</si>
  <si>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</si>
  <si>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</si>
  <si>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</si>
  <si>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</si>
  <si>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</si>
  <si>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</si>
  <si>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</si>
  <si>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</si>
  <si>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</si>
  <si>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</si>
  <si>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</si>
  <si>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</si>
  <si>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</si>
  <si>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</si>
  <si>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</si>
  <si>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</si>
  <si>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</si>
  <si>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</si>
  <si>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</si>
  <si>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</si>
  <si>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</si>
  <si>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</si>
  <si>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</si>
  <si>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</si>
  <si>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</si>
  <si>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</si>
  <si>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</si>
  <si>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</si>
  <si>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</si>
  <si>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</si>
  <si>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</si>
  <si>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</si>
  <si>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</si>
  <si>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</si>
  <si>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</si>
  <si>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</si>
  <si>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</si>
  <si>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</si>
  <si>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</si>
  <si>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</si>
  <si>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</si>
  <si>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</si>
  <si>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</si>
  <si>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</si>
  <si>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</si>
  <si>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</si>
  <si>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</si>
  <si>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</si>
  <si>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</si>
  <si>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</si>
  <si>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</si>
  <si>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</si>
  <si>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</si>
  <si>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</si>
  <si>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</si>
  <si>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</si>
  <si>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</si>
  <si>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</si>
  <si>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</si>
  <si>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</si>
  <si>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</si>
  <si>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</si>
  <si>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</si>
  <si>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</si>
  <si>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</si>
  <si>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</si>
  <si>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</si>
  <si>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</si>
  <si>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</si>
  <si>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</si>
  <si>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</si>
  <si>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</si>
  <si>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</si>
  <si>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</si>
  <si>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</si>
  <si>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</si>
  <si>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</si>
  <si>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</si>
  <si>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</si>
  <si>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</si>
  <si>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</si>
  <si>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</si>
  <si>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</si>
  <si>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</si>
  <si>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</si>
  <si>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</si>
  <si>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</si>
  <si>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</si>
  <si>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</si>
  <si>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</si>
  <si>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</si>
  <si>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</si>
  <si>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</si>
  <si>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</si>
  <si>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</si>
  <si>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</si>
  <si>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</si>
  <si>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</si>
  <si>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</si>
  <si>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</si>
  <si>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</si>
  <si>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</si>
  <si>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</si>
  <si>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</si>
  <si>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</si>
  <si>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</si>
  <si>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</si>
  <si>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</si>
  <si>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</si>
  <si>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</si>
  <si>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</si>
  <si>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</si>
  <si>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</si>
  <si>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</si>
  <si>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</si>
  <si>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</si>
  <si>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</si>
  <si>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</si>
  <si>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</si>
  <si>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</si>
  <si>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</si>
  <si>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</si>
  <si>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</si>
  <si>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</si>
  <si>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</si>
  <si>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</si>
  <si>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</si>
  <si>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</si>
  <si>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</si>
  <si>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</si>
  <si>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</si>
  <si>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</si>
  <si>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</si>
  <si>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</si>
  <si>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</si>
  <si>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</si>
  <si>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</si>
  <si>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</si>
  <si>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</si>
  <si>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</si>
  <si>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</si>
  <si>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</si>
  <si>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</si>
  <si>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</si>
  <si>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</si>
  <si>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</si>
  <si>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</si>
  <si>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</si>
  <si>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</si>
  <si>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</si>
  <si>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</si>
  <si>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</si>
  <si>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</si>
  <si>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</si>
  <si>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</si>
  <si>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</si>
  <si>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</si>
  <si>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</si>
  <si>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</si>
  <si>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</si>
  <si>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</si>
  <si>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</si>
  <si>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</si>
  <si>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</si>
  <si>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</si>
  <si>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</si>
  <si>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</si>
  <si>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</si>
  <si>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</si>
  <si>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</si>
  <si>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</si>
  <si>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</si>
  <si>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</si>
  <si>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</si>
  <si>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</si>
  <si>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</si>
  <si>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</si>
  <si>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</si>
  <si>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</si>
  <si>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</si>
  <si>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</si>
  <si>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</si>
  <si>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</si>
  <si>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</si>
  <si>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</si>
  <si>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</si>
  <si>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</si>
  <si>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</si>
  <si>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</si>
  <si>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</si>
  <si>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</si>
  <si>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</si>
  <si>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</si>
  <si>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</si>
  <si>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</si>
  <si>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</si>
  <si>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</si>
  <si>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</si>
  <si>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</si>
  <si>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</si>
  <si>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</si>
  <si>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</si>
  <si>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</si>
  <si>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</si>
  <si>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</si>
  <si>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</si>
  <si>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</si>
  <si>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</si>
  <si>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</si>
  <si>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</si>
  <si>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</si>
  <si>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</si>
  <si>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</si>
  <si>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</si>
  <si>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</si>
  <si>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</si>
  <si>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</si>
  <si>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</si>
  <si>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</si>
  <si>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</si>
  <si>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</si>
  <si>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</si>
  <si>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</si>
  <si>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</si>
  <si>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</si>
  <si>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</si>
  <si>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</si>
  <si>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</si>
  <si>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</si>
  <si>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</si>
  <si>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</si>
  <si>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</si>
  <si>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</si>
  <si>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</si>
  <si>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</si>
  <si>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</si>
  <si>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</si>
  <si>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</si>
  <si>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</si>
  <si>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</si>
  <si>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</si>
  <si>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</si>
  <si>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</si>
  <si>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</si>
  <si>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</si>
  <si>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</si>
  <si>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</si>
  <si>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</si>
  <si>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</si>
  <si>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</si>
  <si>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</si>
  <si>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</si>
  <si>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</si>
  <si>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</si>
  <si>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</si>
  <si>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</si>
  <si>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</si>
  <si>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</si>
  <si>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</si>
  <si>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</si>
  <si>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</si>
  <si>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</si>
  <si>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</si>
  <si>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</si>
  <si>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</si>
  <si>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</si>
  <si>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</si>
  <si>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</si>
  <si>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</si>
  <si>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</si>
  <si>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</si>
  <si>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</si>
  <si>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</si>
  <si>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</si>
  <si>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</si>
  <si>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</si>
  <si>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</si>
  <si>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</si>
  <si>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</si>
  <si>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</si>
  <si>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</si>
  <si>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</si>
  <si>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</si>
  <si>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</si>
  <si>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</si>
  <si>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</si>
  <si>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</si>
  <si>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</si>
  <si>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</si>
  <si>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</si>
  <si>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</si>
  <si>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</si>
  <si>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</si>
  <si>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</si>
  <si>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</si>
  <si>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</si>
  <si>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</si>
  <si>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</si>
  <si>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</si>
  <si>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</si>
  <si>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</si>
  <si>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</si>
  <si>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</si>
  <si>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</si>
  <si>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</si>
  <si>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</si>
  <si>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</si>
  <si>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</si>
  <si>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</si>
  <si>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</si>
  <si>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</si>
  <si>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</si>
  <si>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</si>
  <si>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</si>
  <si>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</si>
  <si>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</si>
  <si>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</si>
  <si>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</si>
  <si>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</si>
  <si>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</si>
  <si>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</si>
  <si>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</si>
  <si>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</si>
  <si>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</si>
  <si>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</si>
  <si>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</si>
  <si>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</si>
  <si>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</si>
  <si>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</si>
  <si>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</si>
  <si>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</si>
  <si>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</si>
  <si>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</si>
  <si>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</si>
  <si>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</si>
  <si>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</si>
  <si>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</si>
  <si>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</si>
  <si>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</si>
  <si>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</si>
  <si>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</si>
  <si>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</si>
  <si>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</si>
  <si>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</si>
  <si>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</si>
  <si>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</si>
  <si>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</si>
  <si>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</si>
  <si>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</si>
  <si>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</si>
  <si>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</si>
  <si>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</si>
  <si>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</si>
  <si>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</si>
  <si>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</si>
  <si>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</si>
  <si>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</si>
  <si>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</si>
  <si>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</si>
  <si>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</si>
  <si>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</si>
  <si>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</si>
  <si>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</si>
  <si>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</si>
  <si>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</si>
  <si>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</si>
  <si>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</si>
  <si>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</si>
  <si>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</si>
  <si>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</si>
  <si>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</si>
  <si>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</si>
  <si>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</si>
  <si>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</si>
  <si>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</si>
  <si>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</si>
  <si>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</si>
  <si>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</si>
  <si>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</si>
  <si>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</si>
  <si>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</si>
  <si>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</si>
  <si>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</si>
  <si>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</si>
  <si>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</si>
  <si>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</si>
  <si>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</si>
  <si>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</si>
  <si>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</si>
  <si>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</si>
  <si>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</si>
  <si>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</si>
  <si>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</si>
  <si>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</si>
  <si>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</si>
  <si>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</si>
  <si>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</si>
  <si>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</si>
  <si>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</si>
  <si>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</si>
  <si>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</si>
  <si>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</si>
  <si>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</si>
  <si>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</si>
  <si>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</si>
  <si>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</si>
  <si>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</si>
  <si>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</si>
  <si>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</si>
  <si>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</si>
  <si>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</si>
  <si>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</si>
  <si>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</si>
  <si>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</si>
  <si>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</si>
  <si>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</si>
  <si>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</si>
  <si>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</si>
  <si>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</si>
  <si>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</si>
  <si>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</si>
  <si>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</si>
  <si>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</si>
  <si>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</si>
  <si>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</si>
  <si>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</si>
  <si>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</si>
  <si>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</si>
  <si>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</si>
  <si>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</si>
  <si>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</si>
  <si>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</si>
  <si>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</si>
  <si>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</si>
  <si>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</si>
  <si>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</si>
  <si>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</si>
  <si>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</si>
  <si>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</si>
  <si>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</si>
  <si>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</si>
  <si>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</si>
  <si>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</si>
  <si>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</si>
  <si>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</si>
  <si>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</si>
  <si>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</si>
  <si>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</si>
  <si>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</si>
  <si>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</si>
  <si>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</si>
  <si>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</si>
  <si>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</si>
  <si>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</si>
  <si>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</si>
  <si>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</si>
  <si>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</si>
  <si>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</si>
  <si>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</si>
  <si>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</si>
  <si>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</si>
  <si>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</si>
  <si>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</si>
  <si>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</si>
  <si>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</si>
  <si>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</si>
  <si>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</si>
  <si>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</si>
  <si>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</si>
  <si>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</si>
  <si>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</si>
  <si>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</si>
  <si>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</si>
  <si>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</si>
  <si>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</si>
  <si>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</si>
  <si>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</si>
  <si>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</si>
  <si>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</si>
  <si>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</si>
  <si>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</si>
  <si>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</si>
  <si>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</si>
  <si>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</si>
  <si>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</si>
  <si>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</si>
  <si>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</si>
  <si>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</si>
  <si>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</si>
  <si>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</si>
  <si>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</si>
  <si>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</si>
  <si>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</si>
  <si>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</si>
  <si>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</si>
  <si>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</si>
  <si>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</si>
  <si>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</si>
  <si>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</si>
  <si>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</si>
  <si>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</si>
  <si>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</si>
  <si>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</si>
  <si>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</si>
  <si>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</si>
  <si>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</si>
  <si>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</si>
  <si>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</si>
  <si>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</si>
  <si>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</si>
  <si>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</si>
  <si>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</si>
  <si>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</si>
  <si>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</si>
  <si>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</si>
  <si>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</si>
  <si>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</si>
  <si>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</si>
  <si>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</si>
  <si>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</si>
  <si>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</si>
  <si>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</si>
  <si>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</si>
  <si>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</si>
  <si>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</si>
  <si>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</si>
  <si>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</si>
  <si>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</si>
  <si>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</si>
  <si>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</si>
  <si>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</si>
  <si>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</si>
  <si>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</si>
  <si>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</si>
  <si>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</si>
  <si>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</si>
  <si>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</si>
  <si>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</si>
  <si>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</si>
  <si>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</si>
  <si>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</si>
  <si>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</si>
  <si>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</si>
  <si>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</si>
  <si>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</si>
  <si>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</si>
  <si>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</si>
  <si>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</si>
  <si>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</si>
  <si>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</si>
  <si>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</si>
  <si>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</si>
  <si>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</si>
  <si>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</si>
  <si>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</si>
  <si>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</si>
  <si>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</si>
  <si>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</si>
  <si>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</si>
  <si>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</si>
  <si>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</si>
  <si>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</si>
  <si>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</si>
  <si>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</si>
  <si>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</si>
  <si>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</si>
  <si>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</si>
  <si>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</si>
  <si>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</si>
  <si>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</si>
  <si>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</si>
  <si>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</si>
  <si>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</si>
  <si>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</si>
  <si>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</si>
  <si>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</si>
  <si>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</si>
  <si>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</si>
  <si>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</si>
  <si>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</si>
  <si>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</si>
  <si>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</si>
  <si>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</si>
  <si>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</si>
  <si>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</si>
  <si>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</si>
  <si>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</si>
  <si>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</si>
  <si>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</si>
  <si>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</si>
  <si>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</si>
  <si>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</si>
  <si>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</si>
  <si>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</si>
  <si>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</si>
  <si>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</si>
  <si>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</si>
  <si>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</si>
  <si>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</si>
  <si>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</si>
  <si>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</si>
  <si>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</si>
  <si>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</si>
  <si>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</si>
  <si>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</si>
  <si>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</si>
  <si>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</si>
  <si>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</si>
  <si>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</si>
  <si>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</si>
  <si>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</si>
  <si>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</si>
  <si>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</si>
  <si>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</si>
  <si>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</si>
  <si>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</si>
  <si>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</si>
  <si>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</si>
  <si>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</si>
  <si>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</si>
  <si>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</si>
  <si>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</si>
  <si>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</si>
  <si>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</si>
  <si>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</si>
  <si>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</si>
  <si>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</si>
  <si>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</si>
  <si>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</si>
  <si>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</si>
  <si>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</si>
  <si>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</si>
  <si>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</si>
  <si>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</si>
  <si>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</si>
  <si>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</si>
  <si>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</si>
  <si>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</si>
  <si>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</si>
  <si>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</si>
  <si>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</si>
  <si>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</si>
  <si>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</si>
  <si>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</si>
  <si>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</si>
  <si>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</si>
  <si>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</si>
  <si>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</si>
  <si>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</si>
  <si>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</si>
  <si>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</si>
  <si>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</si>
  <si>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</si>
  <si>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</si>
  <si>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</si>
  <si>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</si>
  <si>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</si>
  <si>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</si>
  <si>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</si>
  <si>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</si>
  <si>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</si>
  <si>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</si>
  <si>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</si>
  <si>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</si>
  <si>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</si>
  <si>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</si>
  <si>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</si>
  <si>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</si>
  <si>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</si>
  <si>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</si>
  <si>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</si>
  <si>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</si>
  <si>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</si>
  <si>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</si>
  <si>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</si>
  <si>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</si>
  <si>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</si>
  <si>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</si>
  <si>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</si>
  <si>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</si>
  <si>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</si>
  <si>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</si>
  <si>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</si>
  <si>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</si>
  <si>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</si>
  <si>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</si>
  <si>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</si>
  <si>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</si>
  <si>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</si>
  <si>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</si>
  <si>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</si>
  <si>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</si>
  <si>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</si>
  <si>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</si>
  <si>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</si>
  <si>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</si>
  <si>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</si>
  <si>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</si>
  <si>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</si>
  <si>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</si>
  <si>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</si>
  <si>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</si>
  <si>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</si>
  <si>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</si>
  <si>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</si>
  <si>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</si>
  <si>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</si>
  <si>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</si>
  <si>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</si>
  <si>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</si>
  <si>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</si>
  <si>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</si>
  <si>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</si>
  <si>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</si>
  <si>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</si>
  <si>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</si>
  <si>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</si>
  <si>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</si>
  <si>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</si>
  <si>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</si>
  <si>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</si>
  <si>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</si>
  <si>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</si>
  <si>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</si>
  <si>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</si>
  <si>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</si>
  <si>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</si>
  <si>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</si>
  <si>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</si>
  <si>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</si>
  <si>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</si>
  <si>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</si>
  <si>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</si>
  <si>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</si>
  <si>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</si>
  <si>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</si>
  <si>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</si>
  <si>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</si>
  <si>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</si>
  <si>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</si>
  <si>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</si>
  <si>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</si>
  <si>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</si>
  <si>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</si>
  <si>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</si>
  <si>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</si>
  <si>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</si>
  <si>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</si>
  <si>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</si>
  <si>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</si>
  <si>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</si>
  <si>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</si>
  <si>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</si>
  <si>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</si>
  <si>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</si>
  <si>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</si>
  <si>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</si>
  <si>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</si>
  <si>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</si>
  <si>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</si>
  <si>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</si>
  <si>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</si>
  <si>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</si>
  <si>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</si>
  <si>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</si>
  <si>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</si>
  <si>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</si>
  <si>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</si>
  <si>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</si>
  <si>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</si>
  <si>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</si>
  <si>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</si>
  <si>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</si>
  <si>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</si>
  <si>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</si>
  <si>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</si>
  <si>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</si>
  <si>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</si>
  <si>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</si>
  <si>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</si>
  <si>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</si>
  <si>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</si>
  <si>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</si>
  <si>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</si>
  <si>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</si>
  <si>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</si>
  <si>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</si>
  <si>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</si>
  <si>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</si>
  <si>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</si>
  <si>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</si>
  <si>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</si>
  <si>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</si>
  <si>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</si>
  <si>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</si>
  <si>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</si>
  <si>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</si>
  <si>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</si>
  <si>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</si>
  <si>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</si>
  <si>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</si>
  <si>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</si>
  <si>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</si>
  <si>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</si>
  <si>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</si>
  <si>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</si>
  <si>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</si>
  <si>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</si>
  <si>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</si>
  <si>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</si>
  <si>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</si>
  <si>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</si>
  <si>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</si>
  <si>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</si>
  <si>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</si>
  <si>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</si>
  <si>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</si>
  <si>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</si>
  <si>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</si>
  <si>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</si>
  <si>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</si>
  <si>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</si>
  <si>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</si>
  <si>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</si>
  <si>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</si>
  <si>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</si>
  <si>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</si>
  <si>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</si>
  <si>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</si>
  <si>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</si>
  <si>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</si>
  <si>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</si>
  <si>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</si>
  <si>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</si>
  <si>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</si>
  <si>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</si>
  <si>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</si>
  <si>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</si>
  <si>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</si>
  <si>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</si>
  <si>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</si>
  <si>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</si>
  <si>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</si>
  <si>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</si>
  <si>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</si>
  <si>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</si>
  <si>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</si>
  <si>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</si>
  <si>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</si>
  <si>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</si>
  <si>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</si>
  <si>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</si>
  <si>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</si>
  <si>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</si>
  <si>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</si>
  <si>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</si>
  <si>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</si>
  <si>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</si>
  <si>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</si>
  <si>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</si>
  <si>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</si>
  <si>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</si>
  <si>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</si>
  <si>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</si>
  <si>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</si>
  <si>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</si>
  <si>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</si>
  <si>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</si>
  <si>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</si>
  <si>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</si>
  <si>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</si>
  <si>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</si>
  <si>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</si>
  <si>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</si>
  <si>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</si>
  <si>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</si>
  <si>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</si>
  <si>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</si>
  <si>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</si>
  <si>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</si>
  <si>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</si>
  <si>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</si>
  <si>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</si>
  <si>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</si>
  <si>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</si>
  <si>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</si>
  <si>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</si>
  <si>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</si>
  <si>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</si>
  <si>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</si>
  <si>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</si>
  <si>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</si>
  <si>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</si>
  <si>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</si>
  <si>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</si>
  <si>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</si>
  <si>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</si>
  <si>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</si>
  <si>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</si>
  <si>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</si>
  <si>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</si>
  <si>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</si>
  <si>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</si>
  <si>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</si>
  <si>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</si>
  <si>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</si>
  <si>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</si>
  <si>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</si>
  <si>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</si>
  <si>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</si>
  <si>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</si>
  <si>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</si>
  <si>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</si>
  <si>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</si>
  <si>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</si>
  <si>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</si>
  <si>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</si>
  <si>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</si>
  <si>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</si>
  <si>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</si>
  <si>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</si>
  <si>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</si>
  <si>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</si>
  <si>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</si>
  <si>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</si>
  <si>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</si>
  <si>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</si>
  <si>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</si>
  <si>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</si>
  <si>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</si>
  <si>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</si>
  <si>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</si>
  <si>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</si>
  <si>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</si>
  <si>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</si>
  <si>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</si>
  <si>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</si>
  <si>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</si>
  <si>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</si>
  <si>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</si>
  <si>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</si>
  <si>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</si>
  <si>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</si>
  <si>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</si>
  <si>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</si>
  <si>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</si>
  <si>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</si>
  <si>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</si>
  <si>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</si>
  <si>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</si>
  <si>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</si>
  <si>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</si>
  <si>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</si>
  <si>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</si>
  <si>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</si>
  <si>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</si>
  <si>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</si>
  <si>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</si>
  <si>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</si>
  <si>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</si>
  <si>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</si>
  <si>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</si>
  <si>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</si>
  <si>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</si>
  <si>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</si>
  <si>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</si>
  <si>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</si>
  <si>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</si>
  <si>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</si>
  <si>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</si>
  <si>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</si>
  <si>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</si>
  <si>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</si>
  <si>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</si>
  <si>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</si>
  <si>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</si>
  <si>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</si>
  <si>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</si>
  <si>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</si>
  <si>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</si>
  <si>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</si>
  <si>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</si>
  <si>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</si>
  <si>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</si>
  <si>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</si>
  <si>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</si>
  <si>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</si>
  <si>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</si>
  <si>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</si>
  <si>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</si>
  <si>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</si>
  <si>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</si>
  <si>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</si>
  <si>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</si>
  <si>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</si>
  <si>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</si>
  <si>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</si>
  <si>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</si>
  <si>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</si>
  <si>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</si>
  <si>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</si>
  <si>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</si>
  <si>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</si>
  <si>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</si>
  <si>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</si>
  <si>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</si>
  <si>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</si>
  <si>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</si>
  <si>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</si>
  <si>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</si>
  <si>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</si>
  <si>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</si>
  <si>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</si>
  <si>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</si>
  <si>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</si>
  <si>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</si>
  <si>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</si>
  <si>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</si>
  <si>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</si>
  <si>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</si>
  <si>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</si>
  <si>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</si>
  <si>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</si>
  <si>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</si>
  <si>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</si>
  <si>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</si>
  <si>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</si>
  <si>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</si>
  <si>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</si>
  <si>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</si>
  <si>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</si>
  <si>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</si>
  <si>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</si>
  <si>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</si>
  <si>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</si>
  <si>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</si>
  <si>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</si>
  <si>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</si>
  <si>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</si>
  <si>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</si>
  <si>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</si>
  <si>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</si>
  <si>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</si>
  <si>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</si>
  <si>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</si>
  <si>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</si>
  <si>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</si>
  <si>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</si>
  <si>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</si>
  <si>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</si>
  <si>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</si>
  <si>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</si>
  <si>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</si>
  <si>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</si>
  <si>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</si>
  <si>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</si>
  <si>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</si>
  <si>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</si>
  <si>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</si>
  <si>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</si>
  <si>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</si>
  <si>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</si>
  <si>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</si>
  <si>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</si>
  <si>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</si>
  <si>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</si>
  <si>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</si>
  <si>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</si>
  <si>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</si>
  <si>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</si>
  <si>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</si>
  <si>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</si>
  <si>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</si>
  <si>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</si>
  <si>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</si>
  <si>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</si>
  <si>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</si>
  <si>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</si>
  <si>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</si>
  <si>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</si>
  <si>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</si>
  <si>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</si>
  <si>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</si>
  <si>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</si>
  <si>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</si>
  <si>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</si>
  <si>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</si>
  <si>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</si>
  <si>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</si>
  <si>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</si>
  <si>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</si>
  <si>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</si>
  <si>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</si>
  <si>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</si>
  <si>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</si>
  <si>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</si>
  <si>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</si>
  <si>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</si>
  <si>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</si>
  <si>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</si>
  <si>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</si>
  <si>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</si>
  <si>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</si>
  <si>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</si>
  <si>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</si>
  <si>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</si>
  <si>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</si>
  <si>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</si>
  <si>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</si>
  <si>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</si>
  <si>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</si>
  <si>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</si>
  <si>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</si>
  <si>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</si>
  <si>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</si>
  <si>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</si>
  <si>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</si>
  <si>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</si>
  <si>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</si>
  <si>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</si>
  <si>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</si>
  <si>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</si>
  <si>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</si>
  <si>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</si>
  <si>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</si>
  <si>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</si>
  <si>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</si>
  <si>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</si>
  <si>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</si>
  <si>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</si>
  <si>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</si>
  <si>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</si>
  <si>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</si>
  <si>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</si>
  <si>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</si>
  <si>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</si>
  <si>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</si>
  <si>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</si>
  <si>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</si>
  <si>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</si>
  <si>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</si>
  <si>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</si>
  <si>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</si>
  <si>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</si>
  <si>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</si>
  <si>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</si>
  <si>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</si>
  <si>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</si>
  <si>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</si>
  <si>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</si>
  <si>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</si>
  <si>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</si>
  <si>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</si>
  <si>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</si>
  <si>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</si>
  <si>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</si>
  <si>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</si>
  <si>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</si>
  <si>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</si>
  <si>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</si>
  <si>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</si>
  <si>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</si>
  <si>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</si>
  <si>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</si>
  <si>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</si>
  <si>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</si>
  <si>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</si>
  <si>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</si>
  <si>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</si>
  <si>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</si>
  <si>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</si>
  <si>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</si>
  <si>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</si>
  <si>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</si>
  <si>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</si>
  <si>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</si>
  <si>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</si>
  <si>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</si>
  <si>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</si>
  <si>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</si>
  <si>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</si>
  <si>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</si>
  <si>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</si>
  <si>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</si>
  <si>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</si>
  <si>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</si>
  <si>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</si>
  <si>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</si>
  <si>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</si>
  <si>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</si>
  <si>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</si>
  <si>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</si>
  <si>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</si>
  <si>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</si>
  <si>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</si>
  <si>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</si>
  <si>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</si>
  <si>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</si>
  <si>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</si>
  <si>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</si>
  <si>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</si>
  <si>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</si>
  <si>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</si>
  <si>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</si>
  <si>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</si>
  <si>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</si>
  <si>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</si>
  <si>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</si>
  <si>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</si>
  <si>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</si>
  <si>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</si>
  <si>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</si>
  <si>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</si>
  <si>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681 Florida Housing Associates, L.P.</t>
  </si>
  <si>
    <t>681 Florida Street</t>
  </si>
  <si>
    <t>City and County of San Francisco</t>
  </si>
  <si>
    <t>Daniel Adams</t>
  </si>
  <si>
    <t>Acting Director</t>
  </si>
  <si>
    <t>1 South Van Ness Avenue, 5th Floor</t>
  </si>
  <si>
    <t>Dan.adams@sfgov.org</t>
  </si>
  <si>
    <t>CDLAC-TCAC Joint Application (submitting concurrently)</t>
  </si>
  <si>
    <t>LOT 028; BLOCK 4022</t>
  </si>
  <si>
    <t>40%/60% Average Income</t>
  </si>
  <si>
    <t>201 Eddy Street</t>
  </si>
  <si>
    <t>CA</t>
  </si>
  <si>
    <t>Colleen Ma</t>
  </si>
  <si>
    <t>415-930-8394</t>
  </si>
  <si>
    <t>cma@tndc.org</t>
  </si>
  <si>
    <t>681 Florida TNDC LLC</t>
  </si>
  <si>
    <t>Managing GP</t>
  </si>
  <si>
    <t>Don Falk</t>
  </si>
  <si>
    <t>dfalk@tndc.org</t>
  </si>
  <si>
    <t>Tenderloin Neighborhood Development Corporation</t>
  </si>
  <si>
    <t>MEDA 681 Florida LLC</t>
  </si>
  <si>
    <t>2301 Mission Street, #301</t>
  </si>
  <si>
    <t>Luis Granados</t>
  </si>
  <si>
    <t>lgranados@medasf.org</t>
  </si>
  <si>
    <t>Mission Economic Development Agency</t>
  </si>
  <si>
    <t>415-358-3923</t>
  </si>
  <si>
    <t>415-282-3334</t>
  </si>
  <si>
    <t>General Partner</t>
  </si>
  <si>
    <t>Mithun</t>
  </si>
  <si>
    <t>Gubb and Barshay</t>
  </si>
  <si>
    <t>505 14th Street, Suite 450</t>
  </si>
  <si>
    <t>Oakland , CA 94612</t>
  </si>
  <si>
    <t>Sarah Perez</t>
  </si>
  <si>
    <t>sperez@gubbandbarshay.com</t>
  </si>
  <si>
    <t>660 Market Street, Suite 300</t>
  </si>
  <si>
    <t>Anne Torney</t>
  </si>
  <si>
    <t>annet@mithun.com</t>
  </si>
  <si>
    <t>415-489-4851</t>
  </si>
  <si>
    <t>San Francisco, CA 94104</t>
  </si>
  <si>
    <t xml:space="preserve">Cahill Contractors 60/40 JV with Guzman Construction </t>
  </si>
  <si>
    <t>425 California Street, Suite 2200</t>
  </si>
  <si>
    <t>Nathan Kaufman</t>
  </si>
  <si>
    <t>415-677-0621</t>
  </si>
  <si>
    <t>nkaufman@cahill-sf.com</t>
  </si>
  <si>
    <t>E3 California</t>
  </si>
  <si>
    <t>2701 Cottage Way, Suite 3</t>
  </si>
  <si>
    <t>Sacramento, CA 95825</t>
  </si>
  <si>
    <t>Bobby Orwig</t>
  </si>
  <si>
    <t>916-262-7663</t>
  </si>
  <si>
    <t>borwig@e3cainc.com</t>
  </si>
  <si>
    <t>Lindquist, von Husen &amp; Joyce LLP</t>
  </si>
  <si>
    <t>90 New Montgomery, 11th Floor</t>
  </si>
  <si>
    <t>San Francisco, CA 94105</t>
  </si>
  <si>
    <t>Steven Huang</t>
  </si>
  <si>
    <t>415 957-9999</t>
  </si>
  <si>
    <t>415 957-1629</t>
  </si>
  <si>
    <t>shuang@lvhj.com</t>
  </si>
  <si>
    <t>Community Economics, Inc.</t>
  </si>
  <si>
    <t>538 9th Street, Suite 200</t>
  </si>
  <si>
    <t>Oakland, CA 94607</t>
  </si>
  <si>
    <t>Diana Downton</t>
  </si>
  <si>
    <t>510-832-8300</t>
  </si>
  <si>
    <t>diana@communityeconomics.org</t>
  </si>
  <si>
    <t>Newport Realty Advisors</t>
  </si>
  <si>
    <t>2601 Chestnut Street, Suite 1</t>
  </si>
  <si>
    <t>San Francisco, CA 94123</t>
  </si>
  <si>
    <t>Charles Castro</t>
  </si>
  <si>
    <t>charlie@newportrealtyadvisors.com</t>
  </si>
  <si>
    <t>Mayor's Office of Housing and Community Development</t>
  </si>
  <si>
    <t>One South Van Ness, 5th Floor</t>
  </si>
  <si>
    <t>San Francisco, CA 94103</t>
  </si>
  <si>
    <t>Sarah Nusser</t>
  </si>
  <si>
    <t>415 701-5533</t>
  </si>
  <si>
    <t>415 701-5501</t>
  </si>
  <si>
    <t>sarah.nusser@sfgov.org</t>
  </si>
  <si>
    <t>San Francisco, CA 94102</t>
  </si>
  <si>
    <t>Evelyn Catalan</t>
  </si>
  <si>
    <t>415 358-3974</t>
  </si>
  <si>
    <t>415 614-9654</t>
  </si>
  <si>
    <t>ecatalan@tndc.org</t>
  </si>
  <si>
    <t>Inner City Infill Site</t>
  </si>
  <si>
    <t>Production Distribution Repair</t>
  </si>
  <si>
    <t>Urban Mixed Use District (UMU 85-X), no Dwelling Unit Density Limit</t>
  </si>
  <si>
    <t>same as Current</t>
  </si>
  <si>
    <t>Density Bonus</t>
  </si>
  <si>
    <t>85'</t>
  </si>
  <si>
    <t>None required, proximity to transit</t>
  </si>
  <si>
    <t>San Francisco Mayor's Office of Housing and Community Development</t>
  </si>
  <si>
    <t>HCD - Multifamily Housing Program</t>
  </si>
  <si>
    <t>LP Tax Credit Equity</t>
  </si>
  <si>
    <t>City of San Francisco MOHCD Loan</t>
  </si>
  <si>
    <t>US Bank Construction Loan - tax exempt bonds</t>
  </si>
  <si>
    <t>US Bank Construction Loan - taxable tail</t>
  </si>
  <si>
    <t>621 Capitol Mall, Suite 800</t>
  </si>
  <si>
    <t>Sacramento, CA 95814</t>
  </si>
  <si>
    <t>Lisa Gutierrez</t>
  </si>
  <si>
    <t>916-498-3457</t>
  </si>
  <si>
    <t>Taxable Construction Loan - tail</t>
  </si>
  <si>
    <t>1 South Van Ness, 5th Floor</t>
  </si>
  <si>
    <t>Residual Receipts</t>
  </si>
  <si>
    <t>Investor Tax Credit Equity</t>
  </si>
  <si>
    <t>3 bedrooms</t>
  </si>
  <si>
    <t>San Francisco Housing Authority</t>
  </si>
  <si>
    <t>Office supplies, equipment, postage, printing, computers/software, telephone/communication, subscription and dues, bank service charges, bad debt expenses, payroll service charges, tech support and maintenance, professional fees, training</t>
  </si>
  <si>
    <t>Office salaries, front desk, payroll taxes, benefits</t>
  </si>
  <si>
    <t>Life safety equipment, fire systems, carpet cleaning and replacement, staff work clothes, HVAC, Unit furnishings, vehicle and transportation</t>
  </si>
  <si>
    <t>Bookkeeping Fee</t>
  </si>
  <si>
    <t>Asset Management Fee, expense portion</t>
  </si>
  <si>
    <t>Program Expenses</t>
  </si>
  <si>
    <t>CA HCD MHP Loan</t>
  </si>
  <si>
    <t>Deferred Developer Fee</t>
  </si>
  <si>
    <t>GP Equity</t>
  </si>
  <si>
    <t>Accrued Deferred Interest</t>
  </si>
  <si>
    <t>Donald S. Falk</t>
  </si>
  <si>
    <t>415-776-3952</t>
  </si>
  <si>
    <t>100 W. Broadway, Suite 100</t>
  </si>
  <si>
    <t>Glendale</t>
  </si>
  <si>
    <t>Laura Orellana</t>
  </si>
  <si>
    <t>818-844-4953</t>
  </si>
  <si>
    <t>Permanent Mortgage</t>
  </si>
  <si>
    <t>One South Van Ness Avenue, 5th Floor</t>
  </si>
  <si>
    <t>415-701-5533</t>
  </si>
  <si>
    <t xml:space="preserve">2020 W. El Camino Avenue, Suite 600 </t>
  </si>
  <si>
    <t>Hector Levya</t>
  </si>
  <si>
    <t>916-263-4655</t>
  </si>
  <si>
    <t>Katherine Lamont</t>
  </si>
  <si>
    <t>415-358-3921</t>
  </si>
  <si>
    <t>Deferred Fee</t>
  </si>
  <si>
    <t>City of San Francisco Local Operating Subsidy Program</t>
  </si>
  <si>
    <t>15 years</t>
  </si>
  <si>
    <t>Tax-Exempt Construction Loan</t>
  </si>
  <si>
    <t>Misc Licenses and Fees</t>
  </si>
  <si>
    <t>Fixed</t>
  </si>
  <si>
    <t>Other: Hard Costs Not In Contract</t>
  </si>
  <si>
    <t>Other: Construction Management</t>
  </si>
  <si>
    <t>Other: Deferred Loan Accrued Interest</t>
  </si>
  <si>
    <t>Other: Sponsor Legal</t>
  </si>
  <si>
    <t>Other: Legal</t>
  </si>
  <si>
    <t>Other (Issuer Fee):</t>
  </si>
  <si>
    <t>Other (Ground Lease):</t>
  </si>
  <si>
    <t>Joint venture between Tenderloin Neighborhood Development Corporation and Mission Economic Development Agency</t>
  </si>
  <si>
    <t>30 day LIBOR 4.12000</t>
  </si>
  <si>
    <t>Permanent Loan - CCRC</t>
  </si>
  <si>
    <t>1 South Van Ness Ave, San Francisco, CA 94103</t>
  </si>
  <si>
    <t>(Option to Ground Lease) City and County of San Francisco</t>
  </si>
  <si>
    <t>415-701-5500</t>
  </si>
  <si>
    <t>Bookkeeping, asset management, Misc licenses and fees, program expenses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</si>
</sst>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1"/>
      <color theme="0"/>
      <name val="Arial"/>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0000"/>
        <bgColor indexed="64"/>
      </patternFill>
    </fill>
  </fills>
  <borders count="52">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3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0" fontId="109" fillId="47" borderId="0" xfId="0" applyNumberFormat="1" applyFont="1" applyFill="1"/>
    <xf numFmtId="172" fontId="109" fillId="47" borderId="0" xfId="0" applyNumberFormat="1"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48"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9" xfId="0" applyFont="1" applyFill="1" applyBorder="1" applyAlignment="1" applyProtection="1">
      <alignment horizontal="left"/>
      <protection locked="0"/>
    </xf>
    <xf numFmtId="0" fontId="0" fillId="5" borderId="49" xfId="0" applyFill="1" applyBorder="1" applyAlignment="1" applyProtection="1">
      <alignment horizontal="left"/>
      <protection locked="0"/>
    </xf>
    <xf numFmtId="0" fontId="0" fillId="5" borderId="48"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6" fillId="5" borderId="4" xfId="0" applyFont="1" applyFill="1" applyBorder="1" applyAlignment="1" applyProtection="1">
      <alignment horizontal="left"/>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 fontId="6" fillId="5" borderId="50" xfId="0" applyNumberFormat="1" applyFont="1" applyFill="1" applyBorder="1" applyAlignment="1" applyProtection="1">
      <alignment horizontal="center"/>
      <protection locked="0"/>
    </xf>
    <xf numFmtId="1" fontId="6" fillId="5" borderId="49" xfId="0" applyNumberFormat="1" applyFont="1" applyFill="1" applyBorder="1" applyAlignment="1" applyProtection="1">
      <alignment horizontal="center"/>
      <protection locked="0"/>
    </xf>
    <xf numFmtId="1" fontId="6" fillId="5" borderId="51"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6" fillId="5" borderId="50" xfId="0" applyFont="1" applyFill="1" applyBorder="1" applyAlignment="1" applyProtection="1">
      <alignment horizontal="center"/>
      <protection locked="0"/>
    </xf>
    <xf numFmtId="0" fontId="6" fillId="5" borderId="49" xfId="0" applyFont="1" applyFill="1" applyBorder="1" applyAlignment="1" applyProtection="1">
      <alignment horizontal="center"/>
      <protection locked="0"/>
    </xf>
    <xf numFmtId="0" fontId="6" fillId="5" borderId="51" xfId="0"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48" xfId="0" applyNumberFormat="1" applyFill="1" applyBorder="1" applyAlignment="1" applyProtection="1">
      <alignment horizontal="left"/>
      <protection locked="0"/>
    </xf>
    <xf numFmtId="0" fontId="6" fillId="5" borderId="48"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166" fontId="6" fillId="5" borderId="49" xfId="0" applyNumberFormat="1" applyFont="1" applyFill="1" applyBorder="1" applyAlignment="1" applyProtection="1">
      <alignment horizontal="left"/>
      <protection locked="0"/>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6" fillId="5" borderId="3" xfId="0" applyFont="1" applyFill="1" applyBorder="1" applyAlignment="1" applyProtection="1">
      <alignment horizontal="center"/>
      <protection locked="0"/>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5" borderId="3" xfId="0"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164" fontId="0" fillId="5" borderId="9" xfId="0" applyNumberFormat="1" applyFill="1" applyBorder="1" applyAlignment="1" applyProtection="1">
      <alignment horizontal="right"/>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0" fillId="5" borderId="50" xfId="0" applyFill="1" applyBorder="1" applyAlignment="1" applyProtection="1">
      <alignment horizontal="center"/>
      <protection locked="0"/>
    </xf>
    <xf numFmtId="0" fontId="0" fillId="5" borderId="49" xfId="0" applyFill="1" applyBorder="1" applyAlignment="1" applyProtection="1">
      <alignment horizontal="center"/>
      <protection locked="0"/>
    </xf>
    <xf numFmtId="0" fontId="0" fillId="5" borderId="51" xfId="0"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168" fontId="0" fillId="5" borderId="50" xfId="0" applyNumberFormat="1" applyFill="1" applyBorder="1" applyAlignment="1" applyProtection="1">
      <alignment horizontal="right"/>
      <protection locked="0"/>
    </xf>
    <xf numFmtId="168" fontId="0" fillId="5" borderId="49" xfId="0" applyNumberFormat="1" applyFill="1" applyBorder="1" applyAlignment="1" applyProtection="1">
      <alignment horizontal="right"/>
      <protection locked="0"/>
    </xf>
    <xf numFmtId="168" fontId="0" fillId="5" borderId="51" xfId="0" applyNumberFormat="1" applyFill="1" applyBorder="1" applyAlignment="1" applyProtection="1">
      <alignment horizontal="righ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51"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48" xfId="244" applyFon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6" fillId="5" borderId="50" xfId="0" applyFont="1" applyFill="1" applyBorder="1" applyAlignment="1" applyProtection="1">
      <alignment horizontal="left"/>
      <protection locked="0"/>
    </xf>
    <xf numFmtId="0" fontId="0" fillId="5" borderId="51" xfId="0" applyFill="1" applyBorder="1" applyAlignment="1" applyProtection="1">
      <alignment horizontal="left"/>
      <protection locked="0"/>
    </xf>
    <xf numFmtId="0" fontId="13" fillId="0" borderId="5" xfId="0" applyFont="1" applyFill="1" applyBorder="1" applyAlignment="1" applyProtection="1">
      <alignment horizontal="center"/>
    </xf>
    <xf numFmtId="175" fontId="0" fillId="5" borderId="50" xfId="0" applyNumberFormat="1" applyFill="1" applyBorder="1" applyAlignment="1" applyProtection="1">
      <alignment horizontal="center"/>
      <protection locked="0"/>
    </xf>
    <xf numFmtId="175" fontId="0" fillId="5" borderId="49" xfId="0" applyNumberFormat="1" applyFill="1" applyBorder="1" applyAlignment="1" applyProtection="1">
      <alignment horizontal="center"/>
      <protection locked="0"/>
    </xf>
    <xf numFmtId="175" fontId="0" fillId="5" borderId="51" xfId="0" applyNumberForma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6" fillId="5" borderId="4"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Diana%20Downton\Documents\Projects\TNDC-MEDA%20-%20681%20Florida\681%20Florida%201-10-20%20TCAC%20App.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Housing%20Development\ACTIVE%20Projects\681%20Florida%20(2070%20Bryant)\1.%20Project%20Admin\D.%20Pro%20Forma\1.%20Pro%20Forma%20&amp;%20Cash%20Flow\681%20Florida%20Working%20Pro%20Forma%20-%200108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HP Calcs"/>
      <sheetName val="Sheet2"/>
      <sheetName val="TCAC Cash flow"/>
      <sheetName val="Residual"/>
      <sheetName val="Projections"/>
      <sheetName val="Calc"/>
      <sheetName val="Debt Calcs"/>
    </sheetNames>
    <sheetDataSet>
      <sheetData sheetId="0"/>
      <sheetData sheetId="1"/>
      <sheetData sheetId="2"/>
      <sheetData sheetId="3"/>
      <sheetData sheetId="4"/>
      <sheetData sheetId="5">
        <row r="11">
          <cell r="CC11">
            <v>2786000</v>
          </cell>
          <cell r="CI11">
            <v>4.2000000000000003E-2</v>
          </cell>
        </row>
        <row r="12">
          <cell r="CI12">
            <v>4.5999999999999999E-2</v>
          </cell>
        </row>
        <row r="13">
          <cell r="CI13">
            <v>4.5999999999999999E-2</v>
          </cell>
        </row>
        <row r="14">
          <cell r="CD14">
            <v>31355112.423149627</v>
          </cell>
          <cell r="CF14">
            <v>33617789</v>
          </cell>
        </row>
        <row r="16">
          <cell r="CD16">
            <v>1129931.1284883595</v>
          </cell>
        </row>
        <row r="18">
          <cell r="CD18">
            <v>1250000</v>
          </cell>
        </row>
        <row r="19">
          <cell r="CC19">
            <v>838668.85263673228</v>
          </cell>
        </row>
        <row r="21">
          <cell r="CC21">
            <v>2170431.5409216327</v>
          </cell>
        </row>
        <row r="22">
          <cell r="CC22">
            <v>37097241.515566438</v>
          </cell>
          <cell r="CF22">
            <v>3709724.1515567582</v>
          </cell>
        </row>
        <row r="31">
          <cell r="CD31">
            <v>0</v>
          </cell>
        </row>
        <row r="32">
          <cell r="CD32">
            <v>134038.55068977227</v>
          </cell>
        </row>
        <row r="33">
          <cell r="CD33">
            <v>135532.56463088619</v>
          </cell>
        </row>
        <row r="35">
          <cell r="CD35">
            <v>3390608.0688715228</v>
          </cell>
        </row>
        <row r="36">
          <cell r="CD36">
            <v>55738012.290869974</v>
          </cell>
        </row>
        <row r="40">
          <cell r="CD40">
            <v>2795223.3437629552</v>
          </cell>
        </row>
        <row r="41">
          <cell r="CD41">
            <v>1976778.4219537007</v>
          </cell>
        </row>
        <row r="42">
          <cell r="CD42">
            <v>831012.74821795232</v>
          </cell>
        </row>
        <row r="43">
          <cell r="K43">
            <v>275491.39591077861</v>
          </cell>
          <cell r="AO43">
            <v>796532.6224828515</v>
          </cell>
          <cell r="AQ43">
            <v>857342.84260433225</v>
          </cell>
          <cell r="AS43">
            <v>922762.17041346442</v>
          </cell>
          <cell r="AU43">
            <v>993132.88889578811</v>
          </cell>
          <cell r="AW43">
            <v>1068822.3646310333</v>
          </cell>
          <cell r="AY43">
            <v>1150224.8697795132</v>
          </cell>
          <cell r="BA43">
            <v>1237763.5356163261</v>
          </cell>
          <cell r="BC43">
            <v>1331892.4470718557</v>
          </cell>
          <cell r="BE43">
            <v>1433098.8884151913</v>
          </cell>
          <cell r="BG43">
            <v>1541905.7509437297</v>
          </cell>
          <cell r="BI43">
            <v>1658874.1143208726</v>
          </cell>
          <cell r="BK43">
            <v>1784606.0140380568</v>
          </cell>
          <cell r="BM43">
            <v>1919747.4083713992</v>
          </cell>
          <cell r="BO43">
            <v>2064991.3591611781</v>
          </cell>
          <cell r="BU43">
            <v>-5837010783.2990494</v>
          </cell>
          <cell r="CA43" t="str">
            <v>Personal Property in Construction Contract</v>
          </cell>
          <cell r="CC43">
            <v>533498</v>
          </cell>
          <cell r="CD43">
            <v>533498</v>
          </cell>
          <cell r="CE43">
            <v>0</v>
          </cell>
          <cell r="CG43">
            <v>533498</v>
          </cell>
          <cell r="CK43" t="str">
            <v>First Year Portion in Operation</v>
          </cell>
          <cell r="CM43">
            <v>0.66666666666666663</v>
          </cell>
          <cell r="CO43">
            <v>-1.7098500393331051E-9</v>
          </cell>
          <cell r="CS43">
            <v>533498</v>
          </cell>
          <cell r="CU43">
            <v>533498</v>
          </cell>
          <cell r="DC43">
            <v>533498</v>
          </cell>
          <cell r="DG43">
            <v>0</v>
          </cell>
          <cell r="DO43">
            <v>0</v>
          </cell>
          <cell r="DQ43">
            <v>25000</v>
          </cell>
          <cell r="FC43">
            <v>8573051.4846311323</v>
          </cell>
          <cell r="FE43" t="str">
            <v>MHP</v>
          </cell>
          <cell r="GA43">
            <v>654981.63128808036</v>
          </cell>
          <cell r="GC43">
            <v>1226290.3556677038</v>
          </cell>
          <cell r="GE43">
            <v>1834770.4095435429</v>
          </cell>
          <cell r="GG43">
            <v>2483063.1496010069</v>
          </cell>
          <cell r="GI43">
            <v>3173997.6873230631</v>
          </cell>
          <cell r="GK43">
            <v>7016209.5522960126</v>
          </cell>
          <cell r="GM43">
            <v>13947820.492262086</v>
          </cell>
          <cell r="GO43">
            <v>20818705.531085256</v>
          </cell>
          <cell r="GQ43">
            <v>28552034.569823749</v>
          </cell>
          <cell r="GS43" t="str">
            <v>Marginal Tax Bracket</v>
          </cell>
          <cell r="GU43">
            <v>0.21</v>
          </cell>
          <cell r="GW43">
            <v>0.21</v>
          </cell>
          <cell r="GY43">
            <v>0.21</v>
          </cell>
          <cell r="HA43">
            <v>0.21</v>
          </cell>
          <cell r="HC43">
            <v>0.21</v>
          </cell>
          <cell r="HE43">
            <v>0.21</v>
          </cell>
          <cell r="HG43">
            <v>0.21</v>
          </cell>
          <cell r="HI43">
            <v>0.21</v>
          </cell>
          <cell r="HK43">
            <v>0.21</v>
          </cell>
        </row>
        <row r="44">
          <cell r="CD44">
            <v>94053.606735347406</v>
          </cell>
        </row>
        <row r="46">
          <cell r="CD46">
            <v>3251816.0821202863</v>
          </cell>
        </row>
        <row r="47">
          <cell r="CD47">
            <v>1704320</v>
          </cell>
        </row>
        <row r="48">
          <cell r="CD48">
            <v>3205981.0918542375</v>
          </cell>
        </row>
        <row r="49">
          <cell r="CD49">
            <v>1000647.6160144578</v>
          </cell>
        </row>
        <row r="50">
          <cell r="CD50">
            <v>140044.87989286493</v>
          </cell>
        </row>
        <row r="51">
          <cell r="K51">
            <v>15000</v>
          </cell>
          <cell r="CD51">
            <v>422247.06487514934</v>
          </cell>
        </row>
        <row r="52">
          <cell r="K52">
            <v>206131.92826493122</v>
          </cell>
          <cell r="CD52">
            <v>757288.97986787371</v>
          </cell>
        </row>
        <row r="53">
          <cell r="CD53">
            <v>755852.81799306022</v>
          </cell>
        </row>
        <row r="54">
          <cell r="K54">
            <v>6965</v>
          </cell>
          <cell r="CD54">
            <v>25864.741852220537</v>
          </cell>
        </row>
        <row r="55">
          <cell r="K55">
            <v>2000</v>
          </cell>
          <cell r="CD55">
            <v>124150.76089065857</v>
          </cell>
        </row>
        <row r="56">
          <cell r="CD56">
            <v>1129931.1284883579</v>
          </cell>
        </row>
        <row r="57">
          <cell r="CD57">
            <v>3641666.666666667</v>
          </cell>
          <cell r="CG57">
            <v>2108333.3333333335</v>
          </cell>
        </row>
        <row r="58">
          <cell r="CD58">
            <v>847996.72368656576</v>
          </cell>
        </row>
        <row r="59">
          <cell r="CD59">
            <v>0</v>
          </cell>
        </row>
        <row r="60">
          <cell r="CD60">
            <v>258678.02457246667</v>
          </cell>
        </row>
        <row r="61">
          <cell r="CD61">
            <v>1270225.1979764262</v>
          </cell>
        </row>
        <row r="62">
          <cell r="CD62">
            <v>65837.52471474318</v>
          </cell>
        </row>
        <row r="63">
          <cell r="CD63">
            <v>9405.3606735347403</v>
          </cell>
          <cell r="CL63">
            <v>375000</v>
          </cell>
        </row>
        <row r="64">
          <cell r="CD64">
            <v>66984.03818084707</v>
          </cell>
          <cell r="CL64">
            <v>27860</v>
          </cell>
        </row>
        <row r="65">
          <cell r="CD65">
            <v>41177.609564802449</v>
          </cell>
        </row>
        <row r="69">
          <cell r="CD69">
            <v>663778.52747569233</v>
          </cell>
        </row>
        <row r="70">
          <cell r="CD70">
            <v>91263.481971299814</v>
          </cell>
        </row>
        <row r="72">
          <cell r="CD72">
            <v>151176.66</v>
          </cell>
        </row>
        <row r="74">
          <cell r="CD74">
            <v>16974.794943595498</v>
          </cell>
        </row>
        <row r="75">
          <cell r="CD75">
            <v>5300000</v>
          </cell>
        </row>
        <row r="77">
          <cell r="CD77">
            <v>442640.54822181689</v>
          </cell>
        </row>
        <row r="78">
          <cell r="CD78">
            <v>166177.54253298976</v>
          </cell>
        </row>
        <row r="85">
          <cell r="CD85">
            <v>152500</v>
          </cell>
        </row>
      </sheetData>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ummary"/>
      <sheetName val="Arch Fee"/>
      <sheetName val="Cahill SD Pricing"/>
      <sheetName val="Cahill DD Pricing"/>
      <sheetName val="Cahill 70% CD Pricing R1"/>
      <sheetName val="Cahill 90% CD Pricing"/>
      <sheetName val="Cahill Conformed Set Final GMP"/>
      <sheetName val="VE Tracker"/>
      <sheetName val="VE tracker 2"/>
      <sheetName val="VE tracker 3"/>
      <sheetName val="VE scratch"/>
      <sheetName val="Comparison to 1990 Folsom"/>
      <sheetName val="Res v Comm'l Calc"/>
      <sheetName val="SF at 70% CD"/>
      <sheetName val="Commercial S&amp;U"/>
      <sheetName val="GMP Tracker"/>
      <sheetName val="Owner Allowances - Per Cahill"/>
      <sheetName val="Dev Budget"/>
      <sheetName val="Crash Fix"/>
      <sheetName val="scratch pad"/>
      <sheetName val="CEI Variance"/>
      <sheetName val="Cash Flow Projection"/>
      <sheetName val="Cushion"/>
      <sheetName val="MEDA Working Capital"/>
      <sheetName val="GS Review 021419"/>
      <sheetName val="Hybrid Analysis"/>
      <sheetName val="SHMHP - loan limits"/>
      <sheetName val="SHMHP - Scoring"/>
      <sheetName val="SW review MMDDYY"/>
      <sheetName val="Podell Calculator"/>
      <sheetName val="Dev Fee Calcs"/>
      <sheetName val="Contingency Log"/>
      <sheetName val="Rents in a Hybrid Analysis"/>
      <sheetName val="For Sarah Memo"/>
      <sheetName val="Rental Income - do not use"/>
      <sheetName val="Rental Income"/>
      <sheetName val="Lowest Income Scoring"/>
      <sheetName val="rent matrix for external use"/>
      <sheetName val="MHP loan limits 2019 data"/>
      <sheetName val="mohcd v hcd rents"/>
      <sheetName val="CDLAC"/>
      <sheetName val="CDLAC TCAC OpX"/>
      <sheetName val="Op Expenses - HD"/>
      <sheetName val="Op Expenses from Johnnie 010419"/>
      <sheetName val="Non-LOSP ProForma"/>
      <sheetName val="LOSP ProForma"/>
      <sheetName val="Combined Aff. ProForma"/>
      <sheetName val="Comm ProForma"/>
      <sheetName val="Combined ProForma"/>
      <sheetName val="Lease-Up"/>
      <sheetName val="Data"/>
      <sheetName val="MOHCD New Proj Rents 3a"/>
      <sheetName val="MOHCD PreDev S&amp;U"/>
      <sheetName val="MOHCD Perm S&amp;U"/>
      <sheetName val="MHP Scoring"/>
      <sheetName val="MHP Scoring 2"/>
      <sheetName val="S and U Hybrid v MHP"/>
      <sheetName val="MHP Scoring 6-20-19"/>
      <sheetName val="Leveraging Category"/>
      <sheetName val="income targeting score"/>
      <sheetName val="SHMHP loan limits plus 25k"/>
      <sheetName val="MHP check against basis limits"/>
      <sheetName val="scratch 2"/>
      <sheetName val="GS Review 062419"/>
      <sheetName val="scratch 3"/>
      <sheetName val="Bond Allocation Lim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
          <cell r="J6">
            <v>0</v>
          </cell>
        </row>
        <row r="14">
          <cell r="J14">
            <v>0</v>
          </cell>
        </row>
        <row r="16">
          <cell r="J16">
            <v>60914.568493526443</v>
          </cell>
        </row>
        <row r="17">
          <cell r="J17">
            <v>166521.41716767789</v>
          </cell>
        </row>
        <row r="21">
          <cell r="J21">
            <v>101000</v>
          </cell>
        </row>
        <row r="22">
          <cell r="J22">
            <v>175018.74</v>
          </cell>
        </row>
        <row r="23">
          <cell r="J23">
            <v>257113.27809999997</v>
          </cell>
        </row>
        <row r="28">
          <cell r="J28">
            <v>0</v>
          </cell>
        </row>
        <row r="30">
          <cell r="J30">
            <v>58076.754633204633</v>
          </cell>
        </row>
        <row r="31">
          <cell r="J31">
            <v>13682.149852716444</v>
          </cell>
        </row>
        <row r="32">
          <cell r="J32">
            <v>4847.7523441809153</v>
          </cell>
        </row>
        <row r="33">
          <cell r="J33">
            <v>11460.276091727013</v>
          </cell>
        </row>
        <row r="38">
          <cell r="J38">
            <v>14820</v>
          </cell>
        </row>
        <row r="39">
          <cell r="J39">
            <v>20440</v>
          </cell>
        </row>
        <row r="40">
          <cell r="J40">
            <v>5878.4905968839157</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topLeftCell="A355"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7" t="s">
        <v>595</v>
      </c>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row>
    <row r="2" spans="1:38" ht="13.5" thickBot="1">
      <c r="A2" s="958"/>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row>
    <row r="3" spans="1:38" ht="13.5"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9" t="s">
        <v>1429</v>
      </c>
      <c r="E7" s="959"/>
      <c r="F7" s="959"/>
      <c r="G7" s="959"/>
      <c r="H7" s="959"/>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59"/>
      <c r="AL7" s="770"/>
    </row>
    <row r="8" spans="1:38">
      <c r="A8" s="337"/>
      <c r="B8" s="335"/>
      <c r="C8" s="336"/>
      <c r="D8" s="959"/>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c r="AG8" s="959"/>
      <c r="AH8" s="959"/>
      <c r="AI8" s="959"/>
      <c r="AJ8" s="959"/>
      <c r="AK8" s="959"/>
      <c r="AL8" s="770"/>
    </row>
    <row r="9" spans="1:38">
      <c r="A9" s="337"/>
      <c r="B9" s="335"/>
      <c r="C9" s="336"/>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9" t="s">
        <v>1437</v>
      </c>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770"/>
    </row>
    <row r="12" spans="1:38">
      <c r="A12" s="337"/>
      <c r="B12" s="335"/>
      <c r="C12" s="336"/>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770"/>
    </row>
    <row r="13" spans="1:38" s="741" customFormat="1">
      <c r="A13" s="337"/>
      <c r="B13" s="335"/>
      <c r="C13" s="336"/>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770"/>
    </row>
    <row r="14" spans="1:38" s="741" customFormat="1" ht="13.15" customHeight="1">
      <c r="A14" s="337"/>
      <c r="B14" s="335"/>
      <c r="C14" s="336"/>
      <c r="E14" s="961" t="s">
        <v>1430</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70"/>
    </row>
    <row r="15" spans="1:38" s="741" customFormat="1">
      <c r="A15" s="337"/>
      <c r="B15" s="335"/>
      <c r="C15" s="336"/>
      <c r="D15" s="770"/>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1" t="s">
        <v>1595</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1" customFormat="1">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1" customFormat="1" ht="13.1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1" customFormat="1">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1" customFormat="1">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1" customFormat="1">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1" customFormat="1">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1" customFormat="1" ht="11.8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1" customFormat="1" ht="13.15" customHeight="1">
      <c r="A27" s="337"/>
      <c r="B27" s="335"/>
      <c r="C27" s="336"/>
      <c r="E27" s="961" t="s">
        <v>1438</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1" customFormat="1">
      <c r="A28" s="337"/>
      <c r="B28" s="335"/>
      <c r="C28" s="336"/>
      <c r="D28" s="770"/>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2" t="s">
        <v>1439</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1" customFormat="1">
      <c r="A31" s="337"/>
      <c r="B31" s="335"/>
      <c r="C31" s="336"/>
      <c r="D31" s="770"/>
      <c r="E31" s="968" t="s">
        <v>1504</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335"/>
    </row>
    <row r="32" spans="1:38">
      <c r="A32" s="152"/>
      <c r="C32" s="5"/>
    </row>
    <row r="33" spans="1:38">
      <c r="A33" s="152"/>
      <c r="D33" s="960" t="s">
        <v>1424</v>
      </c>
      <c r="E33" s="960"/>
      <c r="F33" s="960"/>
      <c r="G33" s="960"/>
      <c r="H33" s="960"/>
      <c r="I33" s="960"/>
      <c r="J33" s="960"/>
      <c r="K33" s="960"/>
      <c r="L33" s="960"/>
      <c r="M33" s="960"/>
      <c r="N33" s="960"/>
      <c r="O33" s="960"/>
      <c r="P33" s="960"/>
      <c r="Q33" s="960"/>
      <c r="R33" s="960"/>
      <c r="S33" s="960"/>
      <c r="T33" s="960"/>
      <c r="U33" s="960"/>
      <c r="V33" s="960"/>
      <c r="W33" s="960"/>
      <c r="X33" s="960"/>
      <c r="Y33" s="960"/>
      <c r="Z33" s="960"/>
      <c r="AA33" s="960"/>
      <c r="AB33" s="960"/>
      <c r="AC33" s="960"/>
      <c r="AD33" s="960"/>
      <c r="AE33" s="960"/>
      <c r="AF33" s="960"/>
      <c r="AG33" s="960"/>
      <c r="AH33" s="960"/>
      <c r="AI33" s="960"/>
      <c r="AJ33" s="960"/>
      <c r="AK33" s="960"/>
    </row>
    <row r="34" spans="1:38">
      <c r="A34" s="152"/>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row>
    <row r="35" spans="1:38">
      <c r="A35" s="152"/>
      <c r="D35" s="259"/>
      <c r="E35" s="967" t="s">
        <v>1129</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1436</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797</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798</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15" customHeight="1">
      <c r="A40" s="152"/>
      <c r="B40"/>
      <c r="C40" s="5"/>
      <c r="D40" s="152"/>
      <c r="E40" s="152" t="s">
        <v>705</v>
      </c>
      <c r="F40" s="961" t="s">
        <v>1397</v>
      </c>
    </row>
    <row r="41" spans="1:38" s="961" customFormat="1" ht="13.15" customHeight="1">
      <c r="A41" s="152"/>
      <c r="B41" s="741"/>
      <c r="C41" s="5"/>
      <c r="D41" s="152"/>
      <c r="E41" s="152"/>
    </row>
    <row r="42" spans="1:38">
      <c r="A42" s="152"/>
      <c r="C42" s="5"/>
      <c r="D42" s="152"/>
      <c r="E42" s="152"/>
      <c r="F42" s="154" t="s">
        <v>740</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371</v>
      </c>
      <c r="F43" s="972" t="s">
        <v>1527</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4" customFormat="1">
      <c r="A44" s="152"/>
      <c r="B44" s="741"/>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4" customFormat="1" ht="13.15" customHeight="1">
      <c r="A45" s="152"/>
      <c r="B45" s="741"/>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c r="A46" s="152"/>
      <c r="C46" s="5"/>
      <c r="D46" s="152"/>
      <c r="E46" s="152"/>
      <c r="F46" s="794" t="s">
        <v>740</v>
      </c>
      <c r="G46" s="6" t="s">
        <v>701</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61" t="s">
        <v>1528</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703</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705</v>
      </c>
      <c r="F53" s="6" t="s">
        <v>1441</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740</v>
      </c>
      <c r="G54" s="963" t="s">
        <v>1440</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1442</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624</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554</v>
      </c>
      <c r="G57" s="971" t="s">
        <v>1529</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1398</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705</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740</v>
      </c>
      <c r="G64" s="961" t="s">
        <v>1399</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15" customHeight="1">
      <c r="A67" s="152"/>
      <c r="C67" s="5"/>
      <c r="D67" s="152"/>
      <c r="E67" s="152"/>
      <c r="F67" s="9" t="s">
        <v>554</v>
      </c>
      <c r="G67" s="961" t="s">
        <v>1400</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740</v>
      </c>
      <c r="G70" s="961" t="s">
        <v>1401</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c r="A72" s="152"/>
      <c r="C72" s="5"/>
      <c r="D72" s="152"/>
      <c r="E72" s="152"/>
      <c r="F72" s="258" t="s">
        <v>554</v>
      </c>
      <c r="G72" s="961" t="s">
        <v>1402</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c r="A74" s="152"/>
      <c r="C74" s="5"/>
      <c r="D74" s="152"/>
      <c r="E74" s="152"/>
      <c r="F74" s="258"/>
      <c r="G74" s="192" t="s">
        <v>810</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1157</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817</v>
      </c>
      <c r="H78" s="152" t="s">
        <v>813</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1" t="s">
        <v>1403</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1" customFormat="1">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1" t="s">
        <v>1404</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c r="A87" s="152"/>
      <c r="C87" s="5"/>
      <c r="D87" s="152"/>
      <c r="E87" s="152" t="s">
        <v>277</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69" t="s">
        <v>1405</v>
      </c>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row>
    <row r="89" spans="1:38" s="741" customFormat="1">
      <c r="A89" s="152"/>
      <c r="C89" s="5"/>
      <c r="D89" s="152"/>
      <c r="E89" s="152"/>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152"/>
      <c r="C90" s="5"/>
      <c r="D90" s="152"/>
      <c r="E90" s="152"/>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152"/>
      <c r="C91" s="5"/>
      <c r="D91" s="152"/>
      <c r="E91" s="152" t="s">
        <v>278</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1" t="s">
        <v>1406</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61" t="s">
        <v>1407</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8"/>
      <c r="E98" s="970" t="s">
        <v>1408</v>
      </c>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2"/>
    </row>
    <row r="99" spans="1:38">
      <c r="A99" s="152"/>
      <c r="D99" s="156"/>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1426</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1428</v>
      </c>
      <c r="F104" s="5"/>
      <c r="G104" s="5"/>
      <c r="H104" s="5"/>
      <c r="I104" s="5"/>
      <c r="J104" s="5"/>
      <c r="K104" s="5"/>
      <c r="L104" s="5"/>
      <c r="M104" s="5"/>
    </row>
    <row r="105" spans="1:38">
      <c r="B105" s="5"/>
      <c r="C105" s="5"/>
      <c r="E105" s="152" t="s">
        <v>119</v>
      </c>
      <c r="F105" s="155" t="s">
        <v>704</v>
      </c>
      <c r="G105" s="5"/>
      <c r="H105" s="5"/>
      <c r="I105" s="5"/>
      <c r="J105" s="5"/>
      <c r="K105" s="5"/>
    </row>
    <row r="106" spans="1:38">
      <c r="E106" s="187"/>
      <c r="F106" s="2" t="s">
        <v>706</v>
      </c>
      <c r="G106" s="2"/>
      <c r="H106" s="2"/>
      <c r="I106" s="2"/>
      <c r="J106" s="2"/>
      <c r="K106" s="2"/>
      <c r="L106" s="2"/>
      <c r="M106" s="2"/>
    </row>
    <row r="107" spans="1:38">
      <c r="E107" s="152"/>
      <c r="F107" t="s">
        <v>707</v>
      </c>
      <c r="G107" s="9"/>
    </row>
    <row r="108" spans="1:38">
      <c r="E108" s="152"/>
    </row>
    <row r="109" spans="1:38">
      <c r="E109" s="152" t="s">
        <v>120</v>
      </c>
      <c r="F109" s="155" t="s">
        <v>708</v>
      </c>
      <c r="G109" s="5"/>
      <c r="H109" s="5"/>
      <c r="I109" s="5"/>
      <c r="J109" s="5"/>
    </row>
    <row r="110" spans="1:38" s="1" customFormat="1">
      <c r="A110"/>
      <c r="B110"/>
      <c r="C110"/>
      <c r="D110"/>
      <c r="E110" s="152"/>
      <c r="F110" t="s">
        <v>709</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710</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1027</v>
      </c>
    </row>
    <row r="117" spans="1:38">
      <c r="F117" s="152" t="s">
        <v>1158</v>
      </c>
      <c r="G117" s="152"/>
    </row>
    <row r="118" spans="1:38">
      <c r="F118" s="156" t="s">
        <v>1427</v>
      </c>
      <c r="G118" s="156"/>
    </row>
    <row r="119" spans="1:38">
      <c r="G119" s="156"/>
    </row>
    <row r="120" spans="1:38">
      <c r="E120" s="152" t="s">
        <v>840</v>
      </c>
      <c r="F120" s="155" t="s">
        <v>409</v>
      </c>
    </row>
    <row r="121" spans="1:38">
      <c r="E121" s="152"/>
      <c r="F121" s="152" t="s">
        <v>1149</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1028</v>
      </c>
      <c r="F125" s="152"/>
    </row>
    <row r="126" spans="1:38"/>
    <row r="127" spans="1:38">
      <c r="D127" s="5" t="s">
        <v>364</v>
      </c>
      <c r="E127" s="5" t="s">
        <v>626</v>
      </c>
    </row>
    <row r="128" spans="1:38">
      <c r="E128" s="152" t="s">
        <v>1028</v>
      </c>
      <c r="F128" s="152"/>
    </row>
    <row r="129" spans="4:37"/>
    <row r="130" spans="4:37">
      <c r="D130" s="5" t="s">
        <v>623</v>
      </c>
      <c r="E130" s="5" t="s">
        <v>784</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559</v>
      </c>
      <c r="E135" s="5" t="s">
        <v>562</v>
      </c>
      <c r="F135" s="5"/>
    </row>
    <row r="136" spans="4:37">
      <c r="E136" s="923" t="s">
        <v>1469</v>
      </c>
      <c r="F136" s="152"/>
    </row>
    <row r="137" spans="4:37">
      <c r="F137" s="152"/>
    </row>
    <row r="138" spans="4:37">
      <c r="D138" s="5" t="s">
        <v>323</v>
      </c>
      <c r="E138" s="5" t="s">
        <v>1006</v>
      </c>
      <c r="F138" s="5"/>
      <c r="G138" s="5"/>
      <c r="H138" s="5"/>
    </row>
    <row r="139" spans="4:37">
      <c r="E139" t="s">
        <v>119</v>
      </c>
      <c r="F139" t="s">
        <v>57</v>
      </c>
    </row>
    <row r="140" spans="4:37">
      <c r="E140" t="s">
        <v>120</v>
      </c>
      <c r="F140" t="s">
        <v>511</v>
      </c>
    </row>
    <row r="141" spans="4:37"/>
    <row r="142" spans="4:37">
      <c r="D142" s="5" t="s">
        <v>463</v>
      </c>
      <c r="E142" s="5" t="s">
        <v>1030</v>
      </c>
    </row>
    <row r="143" spans="4:37">
      <c r="E143" s="337" t="s">
        <v>1031</v>
      </c>
      <c r="F143" s="337"/>
    </row>
    <row r="144" spans="4:37"/>
    <row r="145" spans="3:7">
      <c r="C145" s="5" t="s">
        <v>6</v>
      </c>
      <c r="G145" s="5" t="s">
        <v>411</v>
      </c>
    </row>
    <row r="146" spans="3:7">
      <c r="D146" s="188" t="s">
        <v>220</v>
      </c>
      <c r="E146" s="188" t="s">
        <v>142</v>
      </c>
    </row>
    <row r="147" spans="3:7">
      <c r="D147" s="2"/>
      <c r="E147" t="s">
        <v>877</v>
      </c>
    </row>
    <row r="148" spans="3:7">
      <c r="D148" s="2"/>
      <c r="E148" s="2"/>
    </row>
    <row r="149" spans="3:7">
      <c r="D149" s="188" t="s">
        <v>364</v>
      </c>
      <c r="E149" s="188" t="s">
        <v>569</v>
      </c>
      <c r="F149" s="5"/>
    </row>
    <row r="150" spans="3:7">
      <c r="D150" s="2"/>
      <c r="E150" s="152" t="s">
        <v>1032</v>
      </c>
      <c r="F150" s="152"/>
    </row>
    <row r="151" spans="3:7">
      <c r="D151" s="2"/>
      <c r="E151" s="2"/>
    </row>
    <row r="152" spans="3:7">
      <c r="D152" s="188" t="s">
        <v>623</v>
      </c>
      <c r="E152" s="188" t="s">
        <v>600</v>
      </c>
    </row>
    <row r="153" spans="3:7">
      <c r="D153" s="2"/>
      <c r="E153" s="152" t="s">
        <v>1033</v>
      </c>
    </row>
    <row r="154" spans="3:7">
      <c r="D154" s="2"/>
      <c r="E154" s="152" t="s">
        <v>1029</v>
      </c>
      <c r="G154" s="152"/>
    </row>
    <row r="155" spans="3:7">
      <c r="D155" s="2"/>
      <c r="E155" s="2"/>
    </row>
    <row r="156" spans="3:7">
      <c r="D156" s="188" t="s">
        <v>559</v>
      </c>
      <c r="E156" s="50" t="s">
        <v>578</v>
      </c>
    </row>
    <row r="157" spans="3:7">
      <c r="D157" s="2"/>
      <c r="E157" s="2" t="s">
        <v>119</v>
      </c>
      <c r="F157" s="152" t="s">
        <v>1034</v>
      </c>
    </row>
    <row r="158" spans="3:7">
      <c r="D158" s="2"/>
      <c r="E158" s="187" t="s">
        <v>120</v>
      </c>
      <c r="F158" s="152" t="s">
        <v>1035</v>
      </c>
    </row>
    <row r="159" spans="3:7">
      <c r="D159" s="2"/>
      <c r="E159" s="187" t="s">
        <v>126</v>
      </c>
      <c r="F159" t="s">
        <v>785</v>
      </c>
    </row>
    <row r="160" spans="3:7">
      <c r="D160" s="2"/>
      <c r="E160" s="2"/>
    </row>
    <row r="161" spans="3:20">
      <c r="D161" s="188" t="s">
        <v>323</v>
      </c>
      <c r="E161" s="188" t="s">
        <v>412</v>
      </c>
    </row>
    <row r="162" spans="3:20">
      <c r="D162" s="2"/>
      <c r="E162" s="152" t="s">
        <v>1036</v>
      </c>
      <c r="F162" s="152"/>
    </row>
    <row r="163" spans="3:20">
      <c r="D163" s="2"/>
      <c r="E163" s="2"/>
    </row>
    <row r="164" spans="3:20">
      <c r="D164" s="188" t="s">
        <v>463</v>
      </c>
      <c r="E164" s="188" t="s">
        <v>184</v>
      </c>
    </row>
    <row r="165" spans="3:20">
      <c r="D165" s="2"/>
      <c r="E165" s="152" t="s">
        <v>1038</v>
      </c>
    </row>
    <row r="166" spans="3:20">
      <c r="D166" s="2"/>
      <c r="E166" s="152" t="s">
        <v>1037</v>
      </c>
    </row>
    <row r="167" spans="3:20">
      <c r="D167" s="2"/>
      <c r="E167" s="2"/>
    </row>
    <row r="168" spans="3:20">
      <c r="D168" s="188" t="s">
        <v>604</v>
      </c>
      <c r="E168" s="188" t="s">
        <v>671</v>
      </c>
    </row>
    <row r="169" spans="3:20">
      <c r="D169" s="2"/>
      <c r="E169" s="2" t="s">
        <v>119</v>
      </c>
      <c r="F169" t="s">
        <v>786</v>
      </c>
    </row>
    <row r="170" spans="3:20">
      <c r="E170" s="2" t="s">
        <v>120</v>
      </c>
      <c r="F170" t="s">
        <v>315</v>
      </c>
    </row>
    <row r="171" spans="3:20">
      <c r="F171" s="152"/>
    </row>
    <row r="172" spans="3:20">
      <c r="C172" s="5" t="s">
        <v>7</v>
      </c>
      <c r="E172" s="152"/>
      <c r="G172" s="5" t="s">
        <v>413</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220</v>
      </c>
      <c r="E176" s="5" t="s">
        <v>316</v>
      </c>
      <c r="G176" s="152"/>
      <c r="H176" s="152"/>
      <c r="I176" s="152"/>
      <c r="J176" s="152"/>
      <c r="K176" s="152"/>
      <c r="L176" s="152"/>
      <c r="M176" s="152"/>
      <c r="N176" s="152"/>
    </row>
    <row r="177" spans="2:19">
      <c r="E177" t="s">
        <v>119</v>
      </c>
      <c r="F177" s="152" t="s">
        <v>1039</v>
      </c>
    </row>
    <row r="178" spans="2:19">
      <c r="F178" s="192" t="s">
        <v>1377</v>
      </c>
      <c r="I178" s="192"/>
    </row>
    <row r="179" spans="2:19">
      <c r="I179" s="192"/>
    </row>
    <row r="180" spans="2:19">
      <c r="B180" s="152"/>
      <c r="C180" s="152"/>
      <c r="E180" t="s">
        <v>120</v>
      </c>
      <c r="F180" s="6" t="s">
        <v>959</v>
      </c>
      <c r="H180" s="152"/>
    </row>
    <row r="181" spans="2:19">
      <c r="B181" s="152"/>
      <c r="C181" s="152"/>
      <c r="F181" t="s">
        <v>705</v>
      </c>
      <c r="G181" t="s">
        <v>768</v>
      </c>
      <c r="H181" s="152"/>
      <c r="O181" s="152"/>
      <c r="P181" s="152"/>
      <c r="Q181" s="152"/>
      <c r="R181" s="152"/>
      <c r="S181" s="152"/>
    </row>
    <row r="182" spans="2:19">
      <c r="B182" s="152"/>
      <c r="C182" s="152"/>
      <c r="H182" s="152"/>
      <c r="O182" s="152"/>
      <c r="P182" s="152"/>
      <c r="Q182" s="152"/>
      <c r="R182" s="152"/>
      <c r="S182" s="152"/>
    </row>
    <row r="183" spans="2:19">
      <c r="D183" s="5" t="s">
        <v>364</v>
      </c>
      <c r="E183" s="50" t="s">
        <v>1150</v>
      </c>
    </row>
    <row r="184" spans="2:19">
      <c r="B184" s="152"/>
      <c r="C184" s="152"/>
      <c r="E184" s="152" t="s">
        <v>769</v>
      </c>
      <c r="F184" s="152"/>
      <c r="I184" s="152"/>
    </row>
    <row r="185" spans="2:19">
      <c r="B185" s="152"/>
      <c r="C185" s="152"/>
      <c r="E185" s="152" t="s">
        <v>1148</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1159</v>
      </c>
      <c r="G191" s="152"/>
      <c r="H191" s="152"/>
      <c r="I191" s="152"/>
    </row>
    <row r="192" spans="2:19">
      <c r="B192" s="152"/>
      <c r="C192" s="5"/>
      <c r="F192" s="152" t="s">
        <v>705</v>
      </c>
      <c r="G192" s="6" t="s">
        <v>1461</v>
      </c>
    </row>
    <row r="193" spans="2:37">
      <c r="B193" s="152"/>
      <c r="C193" s="152"/>
      <c r="F193" s="152" t="s">
        <v>371</v>
      </c>
      <c r="G193" s="158" t="s">
        <v>1462</v>
      </c>
      <c r="I193" s="152"/>
      <c r="J193" s="152"/>
      <c r="M193" s="152"/>
      <c r="N193" s="152"/>
      <c r="O193" s="152"/>
      <c r="P193" s="152"/>
      <c r="Q193" s="152"/>
      <c r="R193" s="152"/>
      <c r="S193" s="152"/>
    </row>
    <row r="194" spans="2:37">
      <c r="B194" s="152"/>
      <c r="C194" s="152"/>
      <c r="F194" s="152" t="s">
        <v>372</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1160</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770</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705</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1044</v>
      </c>
      <c r="M204" s="152"/>
      <c r="N204" s="152"/>
      <c r="O204" s="152"/>
      <c r="P204" s="152"/>
      <c r="Q204" s="152"/>
      <c r="R204" s="152"/>
      <c r="S204" s="152"/>
    </row>
    <row r="205" spans="2:37">
      <c r="B205" s="152"/>
      <c r="C205" s="152"/>
      <c r="D205" s="5"/>
      <c r="F205" t="s">
        <v>705</v>
      </c>
      <c r="G205" s="961" t="s">
        <v>1409</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c r="B207" s="152"/>
      <c r="C207" s="152"/>
      <c r="D207" s="5"/>
      <c r="M207" s="152"/>
      <c r="N207" s="152"/>
      <c r="O207" s="152"/>
      <c r="P207" s="152"/>
      <c r="Q207" s="152"/>
      <c r="R207" s="152"/>
      <c r="S207" s="152"/>
    </row>
    <row r="208" spans="2:37">
      <c r="B208" s="152"/>
      <c r="C208" s="152"/>
      <c r="D208" s="5" t="s">
        <v>604</v>
      </c>
      <c r="E208" s="5" t="s">
        <v>841</v>
      </c>
      <c r="G208" s="152"/>
      <c r="H208" s="152"/>
      <c r="I208" s="152"/>
      <c r="J208" s="152"/>
      <c r="M208" s="152"/>
      <c r="N208" s="152"/>
      <c r="O208" s="152"/>
      <c r="P208" s="152"/>
      <c r="Q208" s="152"/>
      <c r="R208" s="152"/>
      <c r="S208" s="152"/>
      <c r="T208" s="152"/>
      <c r="U208" s="152"/>
      <c r="V208" s="152"/>
      <c r="W208" s="152"/>
    </row>
    <row r="209" spans="1:38">
      <c r="B209" s="152"/>
      <c r="C209" s="152"/>
      <c r="E209" s="152" t="s">
        <v>771</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772</v>
      </c>
      <c r="D214" s="5"/>
      <c r="G214" s="5" t="s">
        <v>890</v>
      </c>
      <c r="M214" s="152"/>
      <c r="N214" s="152"/>
      <c r="O214" s="152"/>
      <c r="P214" s="152"/>
      <c r="Q214" s="152"/>
      <c r="R214" s="152"/>
      <c r="S214" s="152"/>
    </row>
    <row r="215" spans="1:38">
      <c r="B215" s="152"/>
      <c r="C215" s="152"/>
      <c r="E215" t="s">
        <v>119</v>
      </c>
      <c r="F215" s="152" t="s">
        <v>889</v>
      </c>
      <c r="G215" s="152"/>
      <c r="H215" s="152"/>
      <c r="I215" s="152"/>
      <c r="L215" s="152"/>
      <c r="N215" s="152"/>
      <c r="O215" s="152"/>
      <c r="P215" s="152"/>
      <c r="Q215" s="152"/>
      <c r="R215" s="152"/>
      <c r="S215" s="152"/>
    </row>
    <row r="216" spans="1:38">
      <c r="B216" s="152"/>
      <c r="C216" s="152"/>
      <c r="F216" s="152" t="s">
        <v>705</v>
      </c>
      <c r="G216" s="152" t="s">
        <v>775</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705</v>
      </c>
      <c r="G218" s="152" t="s">
        <v>773</v>
      </c>
      <c r="I218" s="152"/>
      <c r="M218" s="152"/>
      <c r="N218" s="152"/>
      <c r="O218" s="152"/>
      <c r="P218" s="152"/>
      <c r="Q218" s="152"/>
      <c r="R218" s="152"/>
      <c r="S218" s="152"/>
    </row>
    <row r="219" spans="1:38">
      <c r="B219" s="152"/>
      <c r="C219" s="152"/>
      <c r="F219" s="152"/>
      <c r="G219" s="152" t="s">
        <v>774</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495</v>
      </c>
      <c r="I223" s="152"/>
      <c r="J223" s="152"/>
      <c r="K223" s="152"/>
      <c r="M223" s="152"/>
      <c r="N223" s="152"/>
      <c r="O223" s="152"/>
      <c r="P223" s="152"/>
      <c r="Q223" s="152"/>
      <c r="R223" s="152"/>
      <c r="S223" s="152"/>
    </row>
    <row r="224" spans="1:38">
      <c r="B224" s="5"/>
      <c r="E224" s="152" t="s">
        <v>119</v>
      </c>
      <c r="F224" s="152" t="s">
        <v>776</v>
      </c>
      <c r="G224" s="152"/>
      <c r="I224" s="152"/>
      <c r="J224" s="152"/>
      <c r="K224" s="152"/>
      <c r="L224" s="152"/>
      <c r="M224" s="152"/>
      <c r="N224" s="152"/>
      <c r="O224" s="152"/>
      <c r="P224" s="152"/>
      <c r="Q224" s="152"/>
      <c r="R224" s="152"/>
      <c r="S224" s="152"/>
    </row>
    <row r="225" spans="2:19">
      <c r="B225" s="5"/>
      <c r="E225" s="152" t="s">
        <v>120</v>
      </c>
      <c r="F225" s="152" t="s">
        <v>732</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777</v>
      </c>
      <c r="G228" s="152"/>
      <c r="I228" s="152"/>
      <c r="J228" s="152"/>
      <c r="K228" s="152"/>
      <c r="L228" s="152"/>
      <c r="M228" s="152"/>
      <c r="N228" s="152"/>
      <c r="O228" s="152"/>
      <c r="P228" s="152"/>
      <c r="Q228" s="152"/>
      <c r="R228" s="152"/>
      <c r="S228" s="152"/>
    </row>
    <row r="229" spans="2:19">
      <c r="B229" s="5"/>
      <c r="E229" s="152"/>
      <c r="F229" s="152" t="s">
        <v>778</v>
      </c>
      <c r="G229" s="152"/>
      <c r="H229" s="152"/>
      <c r="I229" s="152"/>
      <c r="J229" s="152"/>
      <c r="K229" s="152"/>
      <c r="L229" s="152"/>
      <c r="M229" s="152"/>
      <c r="N229" s="152"/>
      <c r="O229" s="152"/>
      <c r="P229" s="152"/>
      <c r="Q229" s="152"/>
      <c r="R229" s="152"/>
      <c r="S229" s="152"/>
    </row>
    <row r="230" spans="2:19">
      <c r="B230" s="5"/>
      <c r="D230" s="152"/>
      <c r="E230" s="152" t="s">
        <v>120</v>
      </c>
      <c r="F230" s="152" t="s">
        <v>732</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705</v>
      </c>
      <c r="G235" s="152" t="s">
        <v>779</v>
      </c>
      <c r="I235" s="152"/>
      <c r="M235" s="152"/>
      <c r="N235" s="152"/>
      <c r="O235" s="152"/>
      <c r="P235" s="152"/>
      <c r="Q235" s="152"/>
      <c r="R235" s="152"/>
      <c r="S235" s="152"/>
    </row>
    <row r="236" spans="2:19">
      <c r="B236" s="152"/>
      <c r="C236" s="152"/>
      <c r="F236" s="152"/>
      <c r="G236" s="152" t="s">
        <v>878</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705</v>
      </c>
      <c r="G238" s="152" t="s">
        <v>782</v>
      </c>
      <c r="I238" s="152"/>
      <c r="M238" s="152"/>
      <c r="N238" s="152"/>
      <c r="O238" s="152"/>
      <c r="P238" s="152"/>
      <c r="Q238" s="152"/>
      <c r="R238" s="152"/>
      <c r="S238" s="152"/>
    </row>
    <row r="239" spans="2:19">
      <c r="B239" s="152"/>
      <c r="C239" s="152"/>
      <c r="F239" s="152"/>
      <c r="G239" s="152" t="s">
        <v>740</v>
      </c>
      <c r="H239" s="152" t="s">
        <v>1048</v>
      </c>
      <c r="I239" s="152"/>
      <c r="M239" s="152"/>
      <c r="N239" s="152"/>
      <c r="O239" s="152"/>
      <c r="P239" s="152"/>
      <c r="Q239" s="152"/>
      <c r="R239" s="152"/>
      <c r="S239" s="152"/>
    </row>
    <row r="240" spans="2:19">
      <c r="B240" s="152"/>
      <c r="C240" s="152"/>
      <c r="F240" s="152" t="s">
        <v>371</v>
      </c>
      <c r="G240" s="211" t="s">
        <v>783</v>
      </c>
      <c r="I240" s="152"/>
      <c r="M240" s="152"/>
      <c r="N240" s="152"/>
      <c r="O240" s="152"/>
      <c r="P240" s="152"/>
      <c r="Q240" s="152"/>
      <c r="R240" s="152"/>
      <c r="S240" s="152"/>
    </row>
    <row r="241" spans="2:21">
      <c r="B241" s="152"/>
      <c r="C241" s="152"/>
      <c r="E241" t="s">
        <v>126</v>
      </c>
      <c r="F241" s="152" t="s">
        <v>705</v>
      </c>
      <c r="G241" s="211" t="s">
        <v>1049</v>
      </c>
      <c r="I241" s="152"/>
      <c r="M241" s="152"/>
      <c r="N241" s="152"/>
      <c r="O241" s="152"/>
      <c r="P241" s="152"/>
      <c r="Q241" s="152"/>
      <c r="R241" s="152"/>
      <c r="S241" s="152"/>
    </row>
    <row r="242" spans="2:21">
      <c r="B242" s="152"/>
      <c r="C242" s="152"/>
      <c r="F242" s="152" t="s">
        <v>371</v>
      </c>
      <c r="G242" s="211" t="s">
        <v>1050</v>
      </c>
      <c r="I242" s="152"/>
      <c r="M242" s="152"/>
      <c r="N242" s="152"/>
      <c r="O242" s="152"/>
      <c r="P242" s="152"/>
      <c r="Q242" s="152"/>
      <c r="R242" s="152"/>
      <c r="S242" s="152"/>
    </row>
    <row r="243" spans="2:21">
      <c r="B243" s="152"/>
      <c r="C243" s="152"/>
      <c r="F243" s="152" t="s">
        <v>372</v>
      </c>
      <c r="G243" s="213" t="s">
        <v>780</v>
      </c>
      <c r="I243" s="152"/>
      <c r="M243" s="152"/>
      <c r="N243" s="152"/>
      <c r="O243" s="152"/>
      <c r="P243" s="152"/>
      <c r="Q243" s="152"/>
      <c r="R243" s="152"/>
      <c r="S243" s="152"/>
    </row>
    <row r="244" spans="2:21">
      <c r="B244" s="152"/>
      <c r="C244" s="152"/>
      <c r="F244" s="152"/>
      <c r="G244" s="213" t="s">
        <v>781</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705</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1378</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705</v>
      </c>
      <c r="G253" s="337" t="s">
        <v>893</v>
      </c>
      <c r="I253" s="6"/>
      <c r="K253" s="158"/>
      <c r="L253" s="158"/>
      <c r="M253" s="158"/>
      <c r="N253" s="158"/>
      <c r="O253" s="158"/>
      <c r="P253" s="1"/>
      <c r="Q253" s="152"/>
      <c r="R253" s="152"/>
      <c r="S253" s="152"/>
      <c r="T253" s="152"/>
      <c r="U253" s="152"/>
    </row>
    <row r="254" spans="2:21">
      <c r="B254" s="5"/>
      <c r="C254" s="5"/>
      <c r="E254" s="152"/>
      <c r="F254" s="335"/>
      <c r="G254" s="337" t="s">
        <v>894</v>
      </c>
      <c r="I254" s="6"/>
      <c r="K254" s="158"/>
      <c r="L254" s="158"/>
      <c r="M254" s="158"/>
      <c r="N254" s="158"/>
      <c r="O254" s="158"/>
      <c r="P254" s="158"/>
    </row>
    <row r="255" spans="2:21">
      <c r="B255" s="5"/>
      <c r="C255" s="5"/>
      <c r="E255" s="152"/>
      <c r="F255" s="335" t="s">
        <v>371</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884</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885</v>
      </c>
      <c r="I262" s="152"/>
      <c r="J262" s="152"/>
      <c r="K262" s="152"/>
      <c r="L262" s="152"/>
      <c r="M262" s="152"/>
      <c r="N262" s="152"/>
      <c r="O262" s="152"/>
      <c r="P262" s="152"/>
      <c r="Q262" s="152"/>
      <c r="R262" s="152"/>
      <c r="S262" s="152"/>
    </row>
    <row r="263" spans="2:21">
      <c r="B263" s="5"/>
      <c r="C263" s="5"/>
      <c r="E263" s="152" t="s">
        <v>630</v>
      </c>
      <c r="F263" s="337" t="s">
        <v>895</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1161</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305</v>
      </c>
      <c r="G268" s="152"/>
    </row>
    <row r="269" spans="2:21">
      <c r="B269" s="5"/>
      <c r="C269" s="5"/>
      <c r="E269" s="152" t="s">
        <v>270</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1153</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1379</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705</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630</v>
      </c>
      <c r="F297" s="152" t="s">
        <v>802</v>
      </c>
      <c r="G297" s="152"/>
      <c r="K297" s="152"/>
      <c r="L297" s="152"/>
      <c r="M297" s="152"/>
      <c r="N297" s="152"/>
      <c r="O297" s="152"/>
      <c r="P297" s="152"/>
      <c r="Q297" s="152"/>
      <c r="R297" s="152"/>
      <c r="S297" s="152"/>
      <c r="T297" s="152"/>
      <c r="U297" s="152"/>
      <c r="V297" s="152"/>
      <c r="W297" s="152"/>
    </row>
    <row r="298" spans="2:38">
      <c r="B298" s="5"/>
      <c r="D298" s="152"/>
      <c r="E298" s="152" t="s">
        <v>840</v>
      </c>
      <c r="F298" s="152" t="s">
        <v>809</v>
      </c>
      <c r="G298" s="152"/>
      <c r="K298" s="152"/>
      <c r="L298" s="152"/>
      <c r="M298" s="152"/>
      <c r="N298" s="152"/>
      <c r="O298" s="152"/>
      <c r="P298" s="152"/>
      <c r="Q298" s="152"/>
      <c r="R298" s="152"/>
      <c r="S298" s="152"/>
      <c r="T298" s="152"/>
      <c r="U298" s="152"/>
      <c r="V298" s="152"/>
      <c r="W298" s="152"/>
    </row>
    <row r="299" spans="2:38">
      <c r="B299" s="5"/>
      <c r="D299" s="152"/>
      <c r="E299" s="152"/>
      <c r="F299" s="257" t="s">
        <v>1069</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1070</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1071</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879</v>
      </c>
      <c r="F310" s="152"/>
      <c r="G310" s="152"/>
      <c r="I310" s="152"/>
      <c r="K310" s="152"/>
    </row>
    <row r="311" spans="2:23">
      <c r="B311" s="5"/>
      <c r="D311" s="5"/>
      <c r="E311" s="152" t="s">
        <v>1056</v>
      </c>
      <c r="F311" s="152"/>
      <c r="G311" s="152"/>
      <c r="I311" s="152"/>
      <c r="K311" s="152"/>
    </row>
    <row r="312" spans="2:23">
      <c r="B312" s="5"/>
      <c r="D312" s="5"/>
      <c r="E312" s="152" t="s">
        <v>880</v>
      </c>
      <c r="F312" s="152"/>
      <c r="G312" s="152"/>
      <c r="I312" s="152"/>
      <c r="K312" s="152"/>
    </row>
    <row r="313" spans="2:23">
      <c r="B313" s="5"/>
      <c r="D313" s="5"/>
      <c r="G313" s="152"/>
      <c r="I313" s="152"/>
      <c r="K313" s="152"/>
    </row>
    <row r="314" spans="2:23">
      <c r="B314" s="5"/>
      <c r="D314" s="5" t="s">
        <v>364</v>
      </c>
      <c r="E314" s="5" t="s">
        <v>811</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795</v>
      </c>
      <c r="F317" s="22"/>
      <c r="G317" s="152"/>
      <c r="H317" s="152"/>
      <c r="I317" s="152"/>
      <c r="J317" s="152"/>
      <c r="K317" s="152"/>
      <c r="L317" s="152"/>
      <c r="M317" s="152"/>
      <c r="N317" s="152"/>
      <c r="O317" s="152"/>
      <c r="P317" s="152"/>
      <c r="Q317" s="152"/>
      <c r="R317" s="152"/>
      <c r="S317" s="152"/>
    </row>
    <row r="318" spans="2:23">
      <c r="B318" s="5"/>
      <c r="E318" t="s">
        <v>792</v>
      </c>
      <c r="I318" s="152"/>
      <c r="J318" s="152"/>
      <c r="K318" s="152"/>
      <c r="L318" s="152"/>
      <c r="M318" s="152"/>
      <c r="N318" s="152"/>
      <c r="O318" s="152"/>
      <c r="P318" s="152"/>
      <c r="Q318" s="152"/>
      <c r="R318" s="152"/>
      <c r="S318" s="152"/>
    </row>
    <row r="319" spans="2:23">
      <c r="B319" s="5"/>
      <c r="E319" t="s">
        <v>793</v>
      </c>
      <c r="I319" s="152"/>
      <c r="J319" s="152"/>
      <c r="K319" s="152"/>
      <c r="L319" s="152"/>
      <c r="M319" s="152"/>
      <c r="N319" s="152"/>
      <c r="O319" s="152"/>
      <c r="P319" s="152"/>
      <c r="Q319" s="152"/>
      <c r="R319" s="152"/>
      <c r="S319" s="152"/>
    </row>
    <row r="320" spans="2:23">
      <c r="B320" s="5"/>
      <c r="E320" t="s">
        <v>794</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265</v>
      </c>
      <c r="D323" s="5" t="s">
        <v>220</v>
      </c>
      <c r="E323" s="188" t="s">
        <v>664</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796</v>
      </c>
      <c r="J325" s="152"/>
      <c r="K325" s="152"/>
      <c r="L325" s="152"/>
      <c r="M325" s="152"/>
      <c r="N325" s="152"/>
      <c r="O325" s="152"/>
      <c r="P325" s="152"/>
      <c r="Q325" s="152"/>
      <c r="R325" s="152"/>
      <c r="S325" s="152"/>
    </row>
    <row r="326" spans="1:38">
      <c r="F326" s="192" t="s">
        <v>1380</v>
      </c>
      <c r="I326" s="192"/>
      <c r="J326" s="152"/>
      <c r="K326" s="152"/>
      <c r="L326" s="152"/>
      <c r="M326" s="152"/>
      <c r="N326" s="152"/>
      <c r="O326" s="152"/>
      <c r="P326" s="152"/>
      <c r="Q326" s="152"/>
      <c r="R326" s="152"/>
      <c r="S326" s="152"/>
    </row>
    <row r="327" spans="1:38">
      <c r="F327" s="192" t="s">
        <v>1381</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799</v>
      </c>
      <c r="J333" s="152"/>
      <c r="K333" s="152"/>
      <c r="L333" s="152"/>
      <c r="M333" s="152"/>
      <c r="N333" s="152"/>
      <c r="O333" s="152"/>
      <c r="P333" s="152"/>
      <c r="Q333" s="152"/>
      <c r="R333" s="152"/>
      <c r="S333" s="152"/>
    </row>
    <row r="334" spans="1:38">
      <c r="B334" s="5"/>
      <c r="E334" s="152"/>
      <c r="F334" s="152" t="s">
        <v>800</v>
      </c>
      <c r="J334" s="152"/>
      <c r="K334" s="152"/>
      <c r="L334" s="152"/>
      <c r="M334" s="152"/>
      <c r="N334" s="152"/>
      <c r="O334" s="152"/>
      <c r="P334" s="152"/>
      <c r="Q334" s="152"/>
      <c r="R334" s="152"/>
      <c r="S334" s="152"/>
    </row>
    <row r="335" spans="1:38">
      <c r="B335" s="5"/>
      <c r="E335" s="152"/>
      <c r="F335" s="152" t="s">
        <v>801</v>
      </c>
      <c r="I335" s="152"/>
      <c r="J335" s="152"/>
      <c r="K335" s="152"/>
      <c r="L335" s="152"/>
      <c r="M335" s="152"/>
      <c r="N335" s="152"/>
      <c r="O335" s="152"/>
      <c r="P335" s="152"/>
      <c r="Q335" s="152"/>
      <c r="R335" s="152"/>
      <c r="S335" s="152"/>
    </row>
    <row r="336" spans="1:38">
      <c r="B336" s="5"/>
      <c r="E336" s="152" t="s">
        <v>120</v>
      </c>
      <c r="F336" s="961" t="s">
        <v>1384</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1493</v>
      </c>
      <c r="I340" s="188"/>
      <c r="J340" s="152"/>
      <c r="K340" s="152"/>
      <c r="L340" s="152"/>
      <c r="M340" s="152"/>
      <c r="N340" s="152"/>
      <c r="O340" s="152"/>
      <c r="P340" s="152"/>
      <c r="Q340" s="152"/>
      <c r="R340" s="152"/>
      <c r="S340" s="152"/>
    </row>
    <row r="341" spans="2:37" s="741" customFormat="1" ht="13.15" customHeight="1">
      <c r="B341" s="5"/>
      <c r="E341" s="963" t="s">
        <v>1500</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61" t="s">
        <v>1502</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1" customFormat="1">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1" customFormat="1">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1" customFormat="1">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1" customFormat="1">
      <c r="B350" s="5"/>
      <c r="E350" s="6" t="s">
        <v>120</v>
      </c>
      <c r="F350" s="961" t="s">
        <v>1501</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1" customFormat="1">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1" customFormat="1">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1" customFormat="1">
      <c r="B353" s="5"/>
      <c r="F353" s="152"/>
      <c r="H353" s="152"/>
      <c r="I353" s="152"/>
      <c r="J353" s="152"/>
      <c r="K353" s="152"/>
      <c r="L353" s="152"/>
      <c r="M353" s="152"/>
      <c r="N353" s="152"/>
      <c r="O353" s="152"/>
      <c r="P353" s="152"/>
      <c r="Q353" s="152"/>
      <c r="R353" s="152"/>
      <c r="S353" s="152"/>
    </row>
    <row r="354" spans="1:38">
      <c r="A354" s="8"/>
      <c r="B354" s="17" t="s">
        <v>812</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1477</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803</v>
      </c>
      <c r="I359" s="152"/>
      <c r="J359" s="152"/>
      <c r="K359" s="152"/>
      <c r="L359" s="152"/>
      <c r="M359" s="152"/>
      <c r="N359" s="152"/>
      <c r="O359" s="152"/>
      <c r="P359" s="152"/>
      <c r="Q359" s="152"/>
      <c r="R359" s="152"/>
      <c r="S359" s="152"/>
    </row>
    <row r="360" spans="1:38">
      <c r="B360" s="5"/>
      <c r="F360" s="152" t="s">
        <v>804</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805</v>
      </c>
      <c r="I363" s="152"/>
      <c r="J363" s="152"/>
      <c r="K363" s="152"/>
      <c r="L363" s="152"/>
      <c r="M363" s="152"/>
      <c r="N363" s="152"/>
      <c r="O363" s="152"/>
      <c r="P363" s="152"/>
      <c r="Q363" s="152"/>
      <c r="R363" s="152"/>
      <c r="S363" s="152"/>
    </row>
    <row r="364" spans="1:38">
      <c r="B364" s="5"/>
      <c r="F364" s="152" t="s">
        <v>806</v>
      </c>
      <c r="J364" s="152"/>
      <c r="K364" s="152"/>
      <c r="L364" s="152"/>
      <c r="M364" s="152"/>
      <c r="N364" s="152"/>
      <c r="O364" s="152"/>
      <c r="P364" s="152"/>
      <c r="Q364" s="152"/>
      <c r="R364" s="152"/>
      <c r="S364" s="152"/>
    </row>
    <row r="365" spans="1:38" s="741" customFormat="1">
      <c r="B365" s="5"/>
      <c r="E365" s="964" t="s">
        <v>1491</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1" customFormat="1">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c r="A367"/>
      <c r="B367" s="5"/>
      <c r="C367"/>
      <c r="D367"/>
      <c r="E367" s="965" t="s">
        <v>1544</v>
      </c>
    </row>
    <row r="368" spans="1:38" s="96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807</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808</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1382</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559</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807</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1385</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1382</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2" t="s">
        <v>1559</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1"/>
    </row>
    <row r="387" spans="1:38" s="741" customFormat="1">
      <c r="A387" s="701"/>
      <c r="B387" s="188"/>
      <c r="C387" s="701"/>
      <c r="D387" s="701"/>
      <c r="E387" s="702"/>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1"/>
    </row>
    <row r="388" spans="1:38" s="741" customFormat="1">
      <c r="A388" s="701"/>
      <c r="B388" s="188"/>
      <c r="C388" s="701"/>
      <c r="D388" s="701"/>
      <c r="E388" s="70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1385</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C30" activeCellId="1" sqref="I30 C3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30" t="s">
        <v>1008</v>
      </c>
      <c r="B1" s="1730"/>
      <c r="C1" s="1730"/>
      <c r="D1" s="1730"/>
      <c r="E1" s="1730"/>
      <c r="F1" s="1730"/>
      <c r="G1" s="1730"/>
      <c r="H1" s="1730"/>
      <c r="I1" s="1730"/>
      <c r="J1" s="335"/>
      <c r="K1" s="335"/>
    </row>
    <row r="2" spans="1:11">
      <c r="A2" s="679"/>
      <c r="B2" s="679"/>
      <c r="C2" s="679"/>
      <c r="D2" s="679"/>
      <c r="E2" s="679"/>
      <c r="F2" s="679"/>
      <c r="G2" s="679"/>
      <c r="H2" s="679"/>
      <c r="I2" s="679"/>
    </row>
    <row r="3" spans="1:11" ht="99.75">
      <c r="A3" s="680" t="s">
        <v>1009</v>
      </c>
      <c r="B3" s="680" t="s">
        <v>1010</v>
      </c>
      <c r="C3" s="491" t="s">
        <v>1011</v>
      </c>
      <c r="D3" s="400"/>
      <c r="E3" s="491" t="s">
        <v>1012</v>
      </c>
      <c r="F3" s="680" t="s">
        <v>1013</v>
      </c>
      <c r="G3" s="681"/>
      <c r="H3" s="680" t="s">
        <v>1014</v>
      </c>
      <c r="I3" s="680" t="s">
        <v>1015</v>
      </c>
      <c r="J3" s="335"/>
      <c r="K3" s="490"/>
    </row>
    <row r="4" spans="1:11">
      <c r="A4" s="682" t="str">
        <f>Application!B709</f>
        <v>SRO/Studio</v>
      </c>
      <c r="B4" s="691">
        <f>Application!G709</f>
        <v>12</v>
      </c>
      <c r="C4" s="682">
        <f>Application!K709</f>
        <v>697</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2</v>
      </c>
      <c r="C5" s="682">
        <f>Application!K710</f>
        <v>806</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SRO/Studio</v>
      </c>
      <c r="B6" s="691">
        <f>Application!G711</f>
        <v>4</v>
      </c>
      <c r="C6" s="682">
        <f>Application!K711</f>
        <v>1021</v>
      </c>
      <c r="D6" s="683"/>
      <c r="E6" s="493"/>
      <c r="F6" s="684">
        <f t="shared" si="0"/>
        <v>0</v>
      </c>
      <c r="G6" s="685"/>
      <c r="H6" s="682" t="str">
        <f t="shared" si="1"/>
        <v xml:space="preserve"> </v>
      </c>
      <c r="I6" s="684" t="str">
        <f t="shared" si="2"/>
        <v xml:space="preserve"> </v>
      </c>
      <c r="J6" s="335"/>
      <c r="K6" s="490"/>
    </row>
    <row r="7" spans="1:11">
      <c r="A7" s="682" t="str">
        <f>Application!B712</f>
        <v>SRO/Studio</v>
      </c>
      <c r="B7" s="691">
        <f>Application!G712</f>
        <v>5</v>
      </c>
      <c r="C7" s="682">
        <f>Application!K712</f>
        <v>1236</v>
      </c>
      <c r="D7" s="683"/>
      <c r="E7" s="493"/>
      <c r="F7" s="684">
        <f t="shared" si="0"/>
        <v>0</v>
      </c>
      <c r="G7" s="685"/>
      <c r="H7" s="682" t="str">
        <f t="shared" si="1"/>
        <v xml:space="preserve"> </v>
      </c>
      <c r="I7" s="684" t="str">
        <f t="shared" si="2"/>
        <v xml:space="preserve"> </v>
      </c>
      <c r="J7" s="335"/>
      <c r="K7" s="490"/>
    </row>
    <row r="8" spans="1:11">
      <c r="A8" s="682" t="str">
        <f>Application!B713</f>
        <v>SRO/Studio</v>
      </c>
      <c r="B8" s="691">
        <f>Application!G713</f>
        <v>21</v>
      </c>
      <c r="C8" s="682">
        <f>Application!K713</f>
        <v>1774</v>
      </c>
      <c r="D8" s="683"/>
      <c r="E8" s="493"/>
      <c r="F8" s="684">
        <f t="shared" si="0"/>
        <v>0</v>
      </c>
      <c r="G8" s="685"/>
      <c r="H8" s="682" t="str">
        <f t="shared" si="1"/>
        <v xml:space="preserve"> </v>
      </c>
      <c r="I8" s="684" t="str">
        <f t="shared" si="2"/>
        <v xml:space="preserve"> </v>
      </c>
      <c r="J8" s="335"/>
      <c r="K8" s="490"/>
    </row>
    <row r="9" spans="1:11">
      <c r="A9" s="682" t="str">
        <f>Application!B714</f>
        <v>1 Bedroom</v>
      </c>
      <c r="B9" s="691">
        <f>Application!G714</f>
        <v>2</v>
      </c>
      <c r="C9" s="682">
        <f>Application!K714</f>
        <v>793</v>
      </c>
      <c r="D9" s="683"/>
      <c r="E9" s="493"/>
      <c r="F9" s="684">
        <f t="shared" si="0"/>
        <v>0</v>
      </c>
      <c r="G9" s="685"/>
      <c r="H9" s="682" t="str">
        <f t="shared" si="1"/>
        <v xml:space="preserve"> </v>
      </c>
      <c r="I9" s="684" t="str">
        <f t="shared" si="2"/>
        <v xml:space="preserve"> </v>
      </c>
      <c r="J9" s="335"/>
      <c r="K9" s="490"/>
    </row>
    <row r="10" spans="1:11">
      <c r="A10" s="682" t="str">
        <f>Application!B715</f>
        <v>1 Bedroom</v>
      </c>
      <c r="B10" s="691">
        <f>Application!G715</f>
        <v>2</v>
      </c>
      <c r="C10" s="682">
        <f>Application!K715</f>
        <v>916</v>
      </c>
      <c r="D10" s="683"/>
      <c r="E10" s="493"/>
      <c r="F10" s="684">
        <f t="shared" si="0"/>
        <v>0</v>
      </c>
      <c r="G10" s="685"/>
      <c r="H10" s="682" t="str">
        <f t="shared" si="1"/>
        <v xml:space="preserve"> </v>
      </c>
      <c r="I10" s="684" t="str">
        <f t="shared" si="2"/>
        <v xml:space="preserve"> </v>
      </c>
      <c r="J10" s="335"/>
      <c r="K10" s="490"/>
    </row>
    <row r="11" spans="1:11">
      <c r="A11" s="682" t="str">
        <f>Application!B716</f>
        <v>1 Bedroom</v>
      </c>
      <c r="B11" s="691">
        <f>Application!G716</f>
        <v>1</v>
      </c>
      <c r="C11" s="682">
        <f>Application!K716</f>
        <v>1140</v>
      </c>
      <c r="D11" s="683"/>
      <c r="E11" s="493"/>
      <c r="F11" s="684">
        <f t="shared" si="0"/>
        <v>0</v>
      </c>
      <c r="G11" s="685"/>
      <c r="H11" s="682" t="str">
        <f t="shared" si="1"/>
        <v xml:space="preserve"> </v>
      </c>
      <c r="I11" s="684" t="str">
        <f t="shared" si="2"/>
        <v xml:space="preserve"> </v>
      </c>
      <c r="J11" s="335"/>
      <c r="K11" s="490"/>
    </row>
    <row r="12" spans="1:11">
      <c r="A12" s="682" t="str">
        <f>Application!B717</f>
        <v>1 Bedroom</v>
      </c>
      <c r="B12" s="691">
        <f>Application!G717</f>
        <v>3</v>
      </c>
      <c r="C12" s="682">
        <f>Application!K717</f>
        <v>1409</v>
      </c>
      <c r="D12" s="683"/>
      <c r="E12" s="493"/>
      <c r="F12" s="684">
        <f t="shared" si="0"/>
        <v>0</v>
      </c>
      <c r="G12" s="685"/>
      <c r="H12" s="682" t="str">
        <f t="shared" si="1"/>
        <v xml:space="preserve"> </v>
      </c>
      <c r="I12" s="684" t="str">
        <f t="shared" si="2"/>
        <v xml:space="preserve"> </v>
      </c>
      <c r="J12" s="335"/>
      <c r="K12" s="490"/>
    </row>
    <row r="13" spans="1:11">
      <c r="A13" s="682" t="str">
        <f>Application!B718</f>
        <v>1 Bedroom</v>
      </c>
      <c r="B13" s="691">
        <f>Application!G718</f>
        <v>4</v>
      </c>
      <c r="C13" s="682">
        <f>Application!K718</f>
        <v>2024</v>
      </c>
      <c r="D13" s="683"/>
      <c r="E13" s="493"/>
      <c r="F13" s="684">
        <f t="shared" si="0"/>
        <v>0</v>
      </c>
      <c r="G13" s="685"/>
      <c r="H13" s="682" t="str">
        <f t="shared" si="1"/>
        <v xml:space="preserve"> </v>
      </c>
      <c r="I13" s="684" t="str">
        <f t="shared" si="2"/>
        <v xml:space="preserve"> </v>
      </c>
      <c r="J13" s="335"/>
      <c r="K13" s="490"/>
    </row>
    <row r="14" spans="1:11">
      <c r="A14" s="682" t="str">
        <f>Application!B719</f>
        <v>1 Bedroom</v>
      </c>
      <c r="B14" s="691">
        <f>Application!G719</f>
        <v>18</v>
      </c>
      <c r="C14" s="682">
        <f>Application!K719</f>
        <v>300</v>
      </c>
      <c r="D14" s="683"/>
      <c r="E14" s="493">
        <f>588.6+300</f>
        <v>888.6</v>
      </c>
      <c r="F14" s="684">
        <f t="shared" si="0"/>
        <v>15994.800000000001</v>
      </c>
      <c r="G14" s="685"/>
      <c r="H14" s="682">
        <f t="shared" si="1"/>
        <v>588.6</v>
      </c>
      <c r="I14" s="684">
        <f t="shared" si="2"/>
        <v>10594.800000000001</v>
      </c>
      <c r="J14" s="335"/>
      <c r="K14" s="490"/>
    </row>
    <row r="15" spans="1:11">
      <c r="A15" s="682" t="str">
        <f>Application!B720</f>
        <v>2 Bedrooms</v>
      </c>
      <c r="B15" s="691">
        <f>Application!G720</f>
        <v>5</v>
      </c>
      <c r="C15" s="682">
        <f>Application!K720</f>
        <v>872</v>
      </c>
      <c r="D15" s="683"/>
      <c r="E15" s="493"/>
      <c r="F15" s="684">
        <f t="shared" si="0"/>
        <v>0</v>
      </c>
      <c r="G15" s="685"/>
      <c r="H15" s="682" t="str">
        <f t="shared" si="1"/>
        <v xml:space="preserve"> </v>
      </c>
      <c r="I15" s="684" t="str">
        <f t="shared" si="2"/>
        <v xml:space="preserve"> </v>
      </c>
      <c r="J15" s="335"/>
      <c r="K15" s="490"/>
    </row>
    <row r="16" spans="1:11">
      <c r="A16" s="682" t="str">
        <f>Application!B721</f>
        <v>2 Bedrooms</v>
      </c>
      <c r="B16" s="691">
        <f>Application!G721</f>
        <v>5</v>
      </c>
      <c r="C16" s="682">
        <f>Application!K721</f>
        <v>1012</v>
      </c>
      <c r="D16" s="683"/>
      <c r="E16" s="493"/>
      <c r="F16" s="684">
        <f t="shared" si="0"/>
        <v>0</v>
      </c>
      <c r="G16" s="685"/>
      <c r="H16" s="682" t="str">
        <f t="shared" si="1"/>
        <v xml:space="preserve"> </v>
      </c>
      <c r="I16" s="684" t="str">
        <f t="shared" si="2"/>
        <v xml:space="preserve"> </v>
      </c>
      <c r="J16" s="335"/>
      <c r="K16" s="490"/>
    </row>
    <row r="17" spans="1:11">
      <c r="A17" s="682" t="str">
        <f>Application!B722</f>
        <v>2 Bedrooms</v>
      </c>
      <c r="B17" s="691">
        <f>Application!G722</f>
        <v>3</v>
      </c>
      <c r="C17" s="682">
        <f>Application!K722</f>
        <v>1289</v>
      </c>
      <c r="D17" s="683"/>
      <c r="E17" s="493"/>
      <c r="F17" s="684">
        <f t="shared" si="0"/>
        <v>0</v>
      </c>
      <c r="G17" s="685"/>
      <c r="H17" s="682" t="str">
        <f t="shared" si="1"/>
        <v xml:space="preserve"> </v>
      </c>
      <c r="I17" s="684" t="str">
        <f t="shared" si="2"/>
        <v xml:space="preserve"> </v>
      </c>
      <c r="J17" s="335"/>
      <c r="K17" s="490"/>
    </row>
    <row r="18" spans="1:11">
      <c r="A18" s="682" t="str">
        <f>Application!B723</f>
        <v>2 Bedrooms</v>
      </c>
      <c r="B18" s="691">
        <f>Application!G723</f>
        <v>3</v>
      </c>
      <c r="C18" s="682">
        <f>Application!K723</f>
        <v>1566</v>
      </c>
      <c r="D18" s="683"/>
      <c r="E18" s="493"/>
      <c r="F18" s="684">
        <f t="shared" si="0"/>
        <v>0</v>
      </c>
      <c r="G18" s="685"/>
      <c r="H18" s="682" t="str">
        <f t="shared" si="1"/>
        <v xml:space="preserve"> </v>
      </c>
      <c r="I18" s="684" t="str">
        <f t="shared" si="2"/>
        <v xml:space="preserve"> </v>
      </c>
      <c r="J18" s="335"/>
      <c r="K18" s="490"/>
    </row>
    <row r="19" spans="1:11">
      <c r="A19" s="682" t="str">
        <f>Application!B724</f>
        <v>2 Bedrooms</v>
      </c>
      <c r="B19" s="691">
        <f>Application!G724</f>
        <v>8</v>
      </c>
      <c r="C19" s="682">
        <f>Application!K724</f>
        <v>2258</v>
      </c>
      <c r="D19" s="683"/>
      <c r="E19" s="493"/>
      <c r="F19" s="684">
        <f t="shared" si="0"/>
        <v>0</v>
      </c>
      <c r="G19" s="685"/>
      <c r="H19" s="682" t="str">
        <f t="shared" si="1"/>
        <v xml:space="preserve"> </v>
      </c>
      <c r="I19" s="684" t="str">
        <f t="shared" si="2"/>
        <v xml:space="preserve"> </v>
      </c>
      <c r="J19" s="335"/>
      <c r="K19" s="490"/>
    </row>
    <row r="20" spans="1:11">
      <c r="A20" s="682" t="str">
        <f>Application!B725</f>
        <v>2 Bedrooms</v>
      </c>
      <c r="B20" s="691">
        <f>Application!G725</f>
        <v>17</v>
      </c>
      <c r="C20" s="682">
        <f>Application!K725</f>
        <v>300</v>
      </c>
      <c r="D20" s="683"/>
      <c r="E20" s="493">
        <f>E14</f>
        <v>888.6</v>
      </c>
      <c r="F20" s="684">
        <f t="shared" si="0"/>
        <v>15106.2</v>
      </c>
      <c r="G20" s="685"/>
      <c r="H20" s="682">
        <f t="shared" si="1"/>
        <v>588.6</v>
      </c>
      <c r="I20" s="684">
        <f t="shared" si="2"/>
        <v>10006.200000000001</v>
      </c>
      <c r="J20" s="335"/>
      <c r="K20" s="490"/>
    </row>
    <row r="21" spans="1:11">
      <c r="A21" s="682" t="str">
        <f>Application!B726</f>
        <v>3 bedrooms</v>
      </c>
      <c r="B21" s="691">
        <f>Application!G726</f>
        <v>3</v>
      </c>
      <c r="C21" s="682">
        <f>Application!K726</f>
        <v>948</v>
      </c>
      <c r="D21" s="683"/>
      <c r="E21" s="493"/>
      <c r="F21" s="684">
        <f t="shared" si="0"/>
        <v>0</v>
      </c>
      <c r="G21" s="685"/>
      <c r="H21" s="682" t="str">
        <f t="shared" si="1"/>
        <v xml:space="preserve"> </v>
      </c>
      <c r="I21" s="684" t="str">
        <f t="shared" si="2"/>
        <v xml:space="preserve"> </v>
      </c>
      <c r="J21" s="335"/>
      <c r="K21" s="490"/>
    </row>
    <row r="22" spans="1:11">
      <c r="A22" s="682" t="str">
        <f>Application!B727</f>
        <v>3 bedrooms</v>
      </c>
      <c r="B22" s="691">
        <f>Application!G727</f>
        <v>2</v>
      </c>
      <c r="C22" s="682">
        <f>Application!K727</f>
        <v>1102</v>
      </c>
      <c r="D22" s="683"/>
      <c r="E22" s="493"/>
      <c r="F22" s="684">
        <f t="shared" si="0"/>
        <v>0</v>
      </c>
      <c r="G22" s="685"/>
      <c r="H22" s="682" t="str">
        <f t="shared" si="1"/>
        <v xml:space="preserve"> </v>
      </c>
      <c r="I22" s="684" t="str">
        <f t="shared" si="2"/>
        <v xml:space="preserve"> </v>
      </c>
      <c r="J22" s="335"/>
      <c r="K22" s="490"/>
    </row>
    <row r="23" spans="1:11">
      <c r="A23" s="682" t="str">
        <f>Application!B728</f>
        <v>3 bedrooms</v>
      </c>
      <c r="B23" s="691">
        <f>Application!G728</f>
        <v>2</v>
      </c>
      <c r="C23" s="682">
        <f>Application!K728</f>
        <v>1411</v>
      </c>
      <c r="D23" s="683"/>
      <c r="E23" s="493"/>
      <c r="F23" s="684">
        <f t="shared" si="0"/>
        <v>0</v>
      </c>
      <c r="G23" s="685"/>
      <c r="H23" s="682" t="str">
        <f t="shared" si="1"/>
        <v xml:space="preserve"> </v>
      </c>
      <c r="I23" s="684" t="str">
        <f t="shared" si="2"/>
        <v xml:space="preserve"> </v>
      </c>
      <c r="J23" s="335"/>
      <c r="K23" s="490"/>
    </row>
    <row r="24" spans="1:11">
      <c r="A24" s="682" t="str">
        <f>Application!B729</f>
        <v>3 bedrooms</v>
      </c>
      <c r="B24" s="691">
        <f>Application!G729</f>
        <v>1</v>
      </c>
      <c r="C24" s="682">
        <f>Application!K729</f>
        <v>1719</v>
      </c>
      <c r="D24" s="683"/>
      <c r="E24" s="493"/>
      <c r="F24" s="684">
        <f t="shared" si="0"/>
        <v>0</v>
      </c>
      <c r="G24" s="685"/>
      <c r="H24" s="682" t="str">
        <f t="shared" si="1"/>
        <v xml:space="preserve"> </v>
      </c>
      <c r="I24" s="684" t="str">
        <f t="shared" si="2"/>
        <v xml:space="preserve"> </v>
      </c>
      <c r="J24" s="335"/>
      <c r="K24" s="490"/>
    </row>
    <row r="25" spans="1:11">
      <c r="A25" s="682" t="str">
        <f>Application!B730</f>
        <v>3 bedrooms</v>
      </c>
      <c r="B25" s="691">
        <f>Application!G730</f>
        <v>2</v>
      </c>
      <c r="C25" s="682">
        <f>Application!K730</f>
        <v>2488</v>
      </c>
      <c r="D25" s="683"/>
      <c r="E25" s="493"/>
      <c r="F25" s="684">
        <f t="shared" si="0"/>
        <v>0</v>
      </c>
      <c r="G25" s="685"/>
      <c r="H25" s="682" t="str">
        <f t="shared" si="1"/>
        <v xml:space="preserve"> </v>
      </c>
      <c r="I25" s="684" t="str">
        <f t="shared" si="2"/>
        <v xml:space="preserve"> </v>
      </c>
      <c r="J25" s="335"/>
      <c r="K25" s="490"/>
    </row>
    <row r="26" spans="1:11">
      <c r="A26" s="682" t="str">
        <f>Application!B731</f>
        <v>3 bedrooms</v>
      </c>
      <c r="B26" s="691">
        <f>Application!G731</f>
        <v>4</v>
      </c>
      <c r="C26" s="682">
        <f>Application!K731</f>
        <v>300</v>
      </c>
      <c r="D26" s="683"/>
      <c r="E26" s="493">
        <f>E14</f>
        <v>888.6</v>
      </c>
      <c r="F26" s="684">
        <f t="shared" si="0"/>
        <v>3554.4</v>
      </c>
      <c r="G26" s="685"/>
      <c r="H26" s="682">
        <f t="shared" si="1"/>
        <v>588.6</v>
      </c>
      <c r="I26" s="684">
        <f t="shared" si="2"/>
        <v>2354.4</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1016</v>
      </c>
      <c r="B30" s="687"/>
      <c r="C30" s="688">
        <f>Application!P734</f>
        <v>136689</v>
      </c>
      <c r="D30" s="683"/>
      <c r="E30" s="683"/>
      <c r="F30" s="688">
        <f>SUM(F4:F28)*12</f>
        <v>415864.80000000005</v>
      </c>
      <c r="G30" s="689"/>
      <c r="H30" s="687"/>
      <c r="I30" s="688">
        <f>SUM(I4:I28)*12</f>
        <v>275464.80000000005</v>
      </c>
      <c r="J30" s="335"/>
      <c r="K30" s="492"/>
    </row>
    <row r="31" spans="1:11" ht="15">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1180</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1077</v>
      </c>
    </row>
    <row r="2" spans="1:1" ht="15.75">
      <c r="A2" s="506"/>
    </row>
    <row r="3" spans="1:1" ht="15.75">
      <c r="A3" s="507" t="s">
        <v>1072</v>
      </c>
    </row>
    <row r="4" spans="1:1" ht="15.75">
      <c r="A4" s="507" t="s">
        <v>1073</v>
      </c>
    </row>
    <row r="5" spans="1:1" ht="15.75">
      <c r="A5" s="507" t="s">
        <v>1074</v>
      </c>
    </row>
    <row r="6" spans="1:1" ht="15.75">
      <c r="A6" s="507" t="s">
        <v>1076</v>
      </c>
    </row>
    <row r="7" spans="1:1" ht="15.75">
      <c r="A7" s="507" t="s">
        <v>1075</v>
      </c>
    </row>
    <row r="8" spans="1:1" ht="15.75">
      <c r="A8" s="562" t="s">
        <v>1172</v>
      </c>
    </row>
    <row r="9" spans="1:1" ht="15.75">
      <c r="A9" s="507" t="s">
        <v>1173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1476</v>
      </c>
      <c r="D1" s="454"/>
    </row>
    <row r="2" spans="1:253" s="449" customFormat="1">
      <c r="A2" s="431" t="s">
        <v>985</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986</v>
      </c>
      <c r="C3" s="435" t="s">
        <v>987</v>
      </c>
      <c r="D3" s="435" t="s">
        <v>988</v>
      </c>
      <c r="E3" s="432" t="s">
        <v>989</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135532.56463088619</v>
      </c>
      <c r="C6" s="438">
        <f>'Sources and Uses Budget'!$C5</f>
        <v>135532.56463088619</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134038.55068977227</v>
      </c>
      <c r="C7" s="438">
        <f>'Sources and Uses Budget'!$C6</f>
        <v>134038.55068977227</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642</v>
      </c>
      <c r="B9" s="442">
        <f>SUM(B5:B8)</f>
        <v>269571.11532065843</v>
      </c>
      <c r="C9" s="442">
        <f>SUM(C5:C8)</f>
        <v>269571.11532065843</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643</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644</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645</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269571.11532065843</v>
      </c>
      <c r="C13" s="442">
        <f>SUM(C9+C12)</f>
        <v>269571.11532065843</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999</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1000</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1393</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646</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647</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648</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649</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647</v>
      </c>
      <c r="B29" s="438">
        <f>'Sources and Uses Budget'!$C28</f>
        <v>3390608.0688715228</v>
      </c>
      <c r="C29" s="438">
        <f>'Sources and Uses Budget'!$C28</f>
        <v>3390608.0688715228</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648</v>
      </c>
      <c r="B30" s="438">
        <f>'Sources and Uses Budget'!$C29</f>
        <v>56271510.290869974</v>
      </c>
      <c r="C30" s="438">
        <f>'Sources and Uses Budget'!$C29</f>
        <v>56271510.290869974</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649</v>
      </c>
      <c r="B31" s="438">
        <f>'Sources and Uses Budget'!$C30</f>
        <v>2795223.3437629552</v>
      </c>
      <c r="C31" s="438">
        <f>'Sources and Uses Budget'!$C30</f>
        <v>2795223.3437629552</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988389.21097685036</v>
      </c>
      <c r="C32" s="438">
        <f>'Sources and Uses Budget'!$C31</f>
        <v>988389.21097685036</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988389.21097685036</v>
      </c>
      <c r="C33" s="438">
        <f>'Sources and Uses Budget'!$C32</f>
        <v>988389.21097685036</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831012.74821795232</v>
      </c>
      <c r="C35" s="438">
        <f>'Sources and Uses Budget'!$C34</f>
        <v>831012.74821795232</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94053.606735347406</v>
      </c>
      <c r="C36" s="438">
        <f>'Sources and Uses Budget'!$C35</f>
        <v>94053.606735347406</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65359186.480411462</v>
      </c>
      <c r="C37" s="442">
        <f>SUM(C29:C36)</f>
        <v>65359186.480411462</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3205981.0918542375</v>
      </c>
      <c r="C39" s="438">
        <f>'Sources and Uses Budget'!$C38</f>
        <v>3205981.0918542375</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3205981.0918542375</v>
      </c>
      <c r="C41" s="442">
        <f>SUM(C39:C40)</f>
        <v>3205981.0918542375</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1000647.6160144578</v>
      </c>
      <c r="C42" s="438">
        <f>'Sources and Uses Budget'!$C41</f>
        <v>1000647.6160144578</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3641666.666666667</v>
      </c>
      <c r="C44" s="438">
        <f>'Sources and Uses Budget'!$C43</f>
        <v>3641666.666666667</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375000</v>
      </c>
      <c r="C45" s="438">
        <f>'Sources and Uses Budget'!$C44</f>
        <v>375000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445136.72368656576</v>
      </c>
      <c r="C48" s="438">
        <f>'Sources and Uses Budget'!$C47</f>
        <v>445136.72368656576</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65837.52471474318</v>
      </c>
      <c r="C49" s="438">
        <f>'Sources and Uses Budget'!$C48</f>
        <v>65837.52471474318</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1270225.1979764262</v>
      </c>
      <c r="C51" s="438">
        <f>'Sources and Uses Budget'!$C50</f>
        <v>1270225.1979764262</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1129931.1284883579</v>
      </c>
      <c r="C52" s="438">
        <f>'Sources and Uses Budget'!$C51</f>
        <v>1129931.1284883579</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6927797.2415327597</v>
      </c>
      <c r="C54" s="445">
        <f>SUM(C44:C53)</f>
        <v>6927797.2415327597</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27860</v>
      </c>
      <c r="C56" s="438">
        <f>'Sources and Uses Budget'!$C55</f>
        <v>27860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9405.3606735347403</v>
      </c>
      <c r="C58" s="438">
        <f>'Sources and Uses Budget'!$C57</f>
        <v>9405.3606735347403</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41177.609564802449</v>
      </c>
      <c r="C61" s="438">
        <f>'Sources and Uses Budget'!$C60</f>
        <v>41177.609564802449</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78442.970238337191</v>
      </c>
      <c r="C63" s="442">
        <f>SUM(C56:C62)</f>
        <v>78442.970238337191</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76841626.515371919</v>
      </c>
      <c r="C64" s="442">
        <f>SUM(C9+C12+C14+C15+C17+C26+C27+C37+C41+C42+C54+C63)</f>
        <v>76841626.515371919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0</v>
      </c>
      <c r="C66" s="438">
        <f>'Sources and Uses Budget'!$C65</f>
        <v>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66984.03818084707</v>
      </c>
      <c r="C67" s="438">
        <f>'Sources and Uses Budget'!$C66</f>
        <v>66984.03818084707</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650</v>
      </c>
      <c r="B68" s="442">
        <f>SUM(B66:B67)</f>
        <v>66984.03818084707</v>
      </c>
      <c r="C68" s="442">
        <f>SUM(C66:C67)</f>
        <v>66984.03818084707</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651</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652</v>
      </c>
      <c r="B70" s="438">
        <f>'Sources and Uses Budget'!$C69</f>
        <v>0</v>
      </c>
      <c r="C70" s="438">
        <f>'Sources and Uses Budget'!$C69</f>
        <v>0</v>
      </c>
      <c r="D70" s="442">
        <f t="shared" si="0"/>
        <v>0</v>
      </c>
      <c r="E70" s="440"/>
      <c r="F70" s="439"/>
      <c r="G70" s="577"/>
    </row>
    <row r="71" spans="1:253" s="571" customFormat="1">
      <c r="A71" s="441" t="s">
        <v>653</v>
      </c>
      <c r="B71" s="438">
        <f>'Sources and Uses Budget'!$C70</f>
        <v>166177.54253298976</v>
      </c>
      <c r="C71" s="438">
        <f>'Sources and Uses Budget'!$C70</f>
        <v>166177.54253298976</v>
      </c>
      <c r="D71" s="442">
        <f t="shared" si="0"/>
        <v>0</v>
      </c>
      <c r="E71" s="440"/>
      <c r="F71" s="439"/>
      <c r="G71" s="577"/>
    </row>
    <row r="72" spans="1:253" s="571" customFormat="1">
      <c r="A72" s="529" t="s">
        <v>1120</v>
      </c>
      <c r="B72" s="438">
        <f>'Sources and Uses Budget'!$C71</f>
        <v>0</v>
      </c>
      <c r="C72" s="438">
        <f>'Sources and Uses Budget'!$C71</f>
        <v>0</v>
      </c>
      <c r="D72" s="442">
        <f t="shared" si="0"/>
        <v>0</v>
      </c>
      <c r="E72" s="440"/>
      <c r="F72" s="439"/>
      <c r="G72" s="577"/>
    </row>
    <row r="73" spans="1:253" s="571" customFormat="1">
      <c r="A73" s="441" t="s">
        <v>654</v>
      </c>
      <c r="B73" s="438">
        <f>'Sources and Uses Budget'!$C72</f>
        <v>442640.54822181689</v>
      </c>
      <c r="C73" s="438">
        <f>'Sources and Uses Budget'!$C72</f>
        <v>442640.54822181689</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655</v>
      </c>
      <c r="B75" s="442">
        <f>SUM(B70:B74)</f>
        <v>608818.09075480665</v>
      </c>
      <c r="C75" s="442">
        <f>SUM(C70:C74)</f>
        <v>608818.09075480665</v>
      </c>
      <c r="D75" s="442">
        <f t="shared" ref="D75:D106" si="1">C75-B75</f>
        <v>0</v>
      </c>
      <c r="E75" s="440"/>
      <c r="F75" s="439"/>
      <c r="G75" s="577"/>
    </row>
    <row r="76" spans="1:253" s="571" customFormat="1">
      <c r="A76" s="436" t="s">
        <v>1466</v>
      </c>
      <c r="B76" s="436"/>
      <c r="C76" s="436"/>
      <c r="D76" s="436"/>
      <c r="E76" s="456"/>
      <c r="F76" s="436"/>
      <c r="G76" s="577"/>
    </row>
    <row r="77" spans="1:253" s="571" customFormat="1">
      <c r="A77" s="893" t="s">
        <v>1468</v>
      </c>
      <c r="B77" s="438">
        <f>'Sources and Uses Budget'!$C76</f>
        <v>3251816.0821202863</v>
      </c>
      <c r="C77" s="438">
        <f>'Sources and Uses Budget'!$C76</f>
        <v>3251816.0821202863</v>
      </c>
      <c r="D77" s="442">
        <f t="shared" si="1"/>
        <v>0</v>
      </c>
      <c r="E77" s="440"/>
      <c r="F77" s="439"/>
      <c r="G77" s="577"/>
    </row>
    <row r="78" spans="1:253" s="571" customFormat="1">
      <c r="A78" s="893" t="s">
        <v>63</v>
      </c>
      <c r="B78" s="438">
        <f>'Sources and Uses Budget'!$C77</f>
        <v>663778.52747569233</v>
      </c>
      <c r="C78" s="438">
        <f>'Sources and Uses Budget'!$C77</f>
        <v>663778.52747569233</v>
      </c>
      <c r="D78" s="442">
        <f t="shared" ref="D78" si="2">C78-B78</f>
        <v>0</v>
      </c>
      <c r="E78" s="440"/>
      <c r="F78" s="439"/>
      <c r="G78" s="577"/>
    </row>
    <row r="79" spans="1:253" s="571" customFormat="1">
      <c r="A79" s="443" t="s">
        <v>1465</v>
      </c>
      <c r="B79" s="442">
        <f>SUM(B77:B78)</f>
        <v>3915594.6095959786</v>
      </c>
      <c r="C79" s="442">
        <f>SUM(C77:C78)</f>
        <v>3915594.6095959786</v>
      </c>
      <c r="D79" s="442">
        <f t="shared" si="1"/>
        <v>0</v>
      </c>
      <c r="E79" s="440"/>
      <c r="F79" s="439"/>
      <c r="G79" s="577"/>
    </row>
    <row r="80" spans="1:253" s="571" customFormat="1">
      <c r="A80" s="436" t="s">
        <v>842</v>
      </c>
      <c r="B80" s="436"/>
      <c r="C80" s="436"/>
      <c r="D80" s="436"/>
      <c r="E80" s="456"/>
      <c r="F80" s="436"/>
      <c r="G80" s="577"/>
    </row>
    <row r="81" spans="1:7" s="571" customFormat="1" ht="13.7" customHeight="1">
      <c r="A81" s="441" t="s">
        <v>843</v>
      </c>
      <c r="B81" s="438">
        <f>'Sources and Uses Budget'!$C80</f>
        <v>91263.481971299814</v>
      </c>
      <c r="C81" s="438">
        <f>'Sources and Uses Budget'!$C80</f>
        <v>91263.481971299814</v>
      </c>
      <c r="D81" s="442">
        <f t="shared" si="1"/>
        <v>0</v>
      </c>
      <c r="E81" s="440"/>
      <c r="F81" s="439"/>
      <c r="G81" s="577"/>
    </row>
    <row r="82" spans="1:7" s="571" customFormat="1">
      <c r="A82" s="441" t="s">
        <v>844</v>
      </c>
      <c r="B82" s="438">
        <f>'Sources and Uses Budget'!$C81</f>
        <v>140044.87989286493</v>
      </c>
      <c r="C82" s="438">
        <f>'Sources and Uses Budget'!$C81</f>
        <v>140044.87989286493</v>
      </c>
      <c r="D82" s="442">
        <f t="shared" si="1"/>
        <v>0</v>
      </c>
      <c r="E82" s="440"/>
      <c r="F82" s="439"/>
      <c r="G82" s="577"/>
    </row>
    <row r="83" spans="1:7" s="571" customFormat="1">
      <c r="A83" s="441" t="s">
        <v>845</v>
      </c>
      <c r="B83" s="438">
        <f>'Sources and Uses Budget'!$C82</f>
        <v>422247.06487514934</v>
      </c>
      <c r="C83" s="438">
        <f>'Sources and Uses Budget'!$C82</f>
        <v>422247.06487514934</v>
      </c>
      <c r="D83" s="442">
        <f t="shared" si="1"/>
        <v>0</v>
      </c>
      <c r="E83" s="440"/>
      <c r="F83" s="439"/>
      <c r="G83" s="577"/>
    </row>
    <row r="84" spans="1:7" s="571" customFormat="1">
      <c r="A84" s="441" t="s">
        <v>846</v>
      </c>
      <c r="B84" s="438">
        <f>'Sources and Uses Budget'!$C83</f>
        <v>1014530.842565527</v>
      </c>
      <c r="C84" s="438">
        <f>'Sources and Uses Budget'!$C83</f>
        <v>1014530.842565527</v>
      </c>
      <c r="D84" s="442">
        <f t="shared" si="1"/>
        <v>0</v>
      </c>
      <c r="E84" s="440"/>
      <c r="F84" s="439"/>
      <c r="G84" s="577"/>
    </row>
    <row r="85" spans="1:7" s="571" customFormat="1">
      <c r="A85" s="441" t="s">
        <v>847</v>
      </c>
      <c r="B85" s="438">
        <f>'Sources and Uses Budget'!$C84</f>
        <v>757288.97986787371</v>
      </c>
      <c r="C85" s="438">
        <f>'Sources and Uses Budget'!$C84</f>
        <v>757288.97986787371</v>
      </c>
      <c r="D85" s="442">
        <f t="shared" si="1"/>
        <v>0</v>
      </c>
      <c r="E85" s="440"/>
      <c r="F85" s="439"/>
      <c r="G85" s="577"/>
    </row>
    <row r="86" spans="1:7" s="571" customFormat="1">
      <c r="A86" s="441" t="s">
        <v>848</v>
      </c>
      <c r="B86" s="438">
        <f>'Sources and Uses Budget'!$C85</f>
        <v>151176.66</v>
      </c>
      <c r="C86" s="438">
        <f>'Sources and Uses Budget'!$C85</f>
        <v>151176.66</v>
      </c>
      <c r="D86" s="442">
        <f t="shared" si="1"/>
        <v>0</v>
      </c>
      <c r="E86" s="440"/>
      <c r="F86" s="439"/>
      <c r="G86" s="577"/>
    </row>
    <row r="87" spans="1:7" s="571" customFormat="1">
      <c r="A87" s="441" t="s">
        <v>849</v>
      </c>
      <c r="B87" s="438">
        <f>'Sources and Uses Budget'!$C86</f>
        <v>1704320</v>
      </c>
      <c r="C87" s="438">
        <f>'Sources and Uses Budget'!$C86</f>
        <v>1704320</v>
      </c>
      <c r="D87" s="442">
        <f t="shared" si="1"/>
        <v>0</v>
      </c>
      <c r="E87" s="440"/>
      <c r="F87" s="439"/>
      <c r="G87" s="577"/>
    </row>
    <row r="88" spans="1:7" s="571" customFormat="1">
      <c r="A88" s="441" t="s">
        <v>850</v>
      </c>
      <c r="B88" s="438">
        <f>'Sources and Uses Budget'!$C87</f>
        <v>16974.794943595498</v>
      </c>
      <c r="C88" s="438">
        <f>'Sources and Uses Budget'!$C87</f>
        <v>16974.794943595498</v>
      </c>
      <c r="D88" s="442">
        <f t="shared" si="1"/>
        <v>0</v>
      </c>
      <c r="E88" s="440"/>
      <c r="F88" s="439"/>
      <c r="G88" s="577"/>
    </row>
    <row r="89" spans="1:7" s="571" customFormat="1">
      <c r="A89" s="447" t="s">
        <v>403</v>
      </c>
      <c r="B89" s="438">
        <f>'Sources and Uses Budget'!$C88</f>
        <v>0</v>
      </c>
      <c r="C89" s="438">
        <f>'Sources and Uses Budget'!$C88</f>
        <v>0</v>
      </c>
      <c r="D89" s="442">
        <f t="shared" si="1"/>
        <v>0</v>
      </c>
      <c r="E89" s="440"/>
      <c r="F89" s="439"/>
      <c r="G89" s="577"/>
    </row>
    <row r="90" spans="1:7" s="571" customFormat="1">
      <c r="A90" s="892" t="s">
        <v>1467</v>
      </c>
      <c r="B90" s="438">
        <f>'Sources and Uses Budget'!$C89</f>
        <v>25864.741852220537</v>
      </c>
      <c r="C90" s="438">
        <f>'Sources and Uses Budget'!$C89</f>
        <v>25864.741852220537</v>
      </c>
      <c r="D90" s="442">
        <f t="shared" si="1"/>
        <v>0</v>
      </c>
      <c r="E90" s="440"/>
      <c r="F90" s="439"/>
      <c r="G90" s="577"/>
    </row>
    <row r="91" spans="1:7" s="571" customFormat="1">
      <c r="A91" s="444" t="s">
        <v>37</v>
      </c>
      <c r="B91" s="438">
        <f>'Sources and Uses Budget'!$C90</f>
        <v>124150.76089065857</v>
      </c>
      <c r="C91" s="438">
        <f>'Sources and Uses Budget'!$C90</f>
        <v>124150.76089065857</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851</v>
      </c>
      <c r="B96" s="442">
        <f>SUM(B81:B95)</f>
        <v>4447862.2068591891</v>
      </c>
      <c r="C96" s="442">
        <f>SUM(C81:C95)</f>
        <v>4447862.2068591891</v>
      </c>
      <c r="D96" s="442">
        <f t="shared" si="1"/>
        <v>0</v>
      </c>
      <c r="E96" s="440"/>
      <c r="F96" s="439"/>
      <c r="G96" s="577"/>
    </row>
    <row r="97" spans="1:7" s="571" customFormat="1">
      <c r="A97" s="443" t="s">
        <v>852</v>
      </c>
      <c r="B97" s="442">
        <f>SUM(B64+B68+B75+B79+B96)</f>
        <v>85880885.460762739</v>
      </c>
      <c r="C97" s="442">
        <f>SUM(C64+C68+C75+C79+C96)</f>
        <v>85880885.460762739</v>
      </c>
      <c r="D97" s="442">
        <f t="shared" si="1"/>
        <v>0</v>
      </c>
      <c r="E97" s="440"/>
      <c r="F97" s="439"/>
      <c r="G97" s="577"/>
    </row>
    <row r="98" spans="1:7" s="571" customFormat="1">
      <c r="A98" s="436" t="s">
        <v>853</v>
      </c>
      <c r="B98" s="436"/>
      <c r="C98" s="436"/>
      <c r="D98" s="436"/>
      <c r="E98" s="456"/>
      <c r="F98" s="436"/>
      <c r="G98" s="577"/>
    </row>
    <row r="99" spans="1:7" s="570" customFormat="1">
      <c r="A99" s="441" t="s">
        <v>854</v>
      </c>
      <c r="B99" s="438">
        <f>'Sources and Uses Budget'!$C98</f>
        <v>5300000</v>
      </c>
      <c r="C99" s="438">
        <f>'Sources and Uses Budget'!$C98</f>
        <v>5300000</v>
      </c>
      <c r="D99" s="442">
        <f t="shared" si="1"/>
        <v>0</v>
      </c>
      <c r="E99" s="440"/>
      <c r="F99" s="439"/>
      <c r="G99" s="575"/>
    </row>
    <row r="100" spans="1:7" s="570" customFormat="1">
      <c r="A100" s="441" t="s">
        <v>855</v>
      </c>
      <c r="B100" s="438">
        <f>'Sources and Uses Budget'!$C99</f>
        <v>0</v>
      </c>
      <c r="C100" s="438">
        <f>'Sources and Uses Budget'!$C99</f>
        <v>0</v>
      </c>
      <c r="D100" s="442">
        <f t="shared" si="1"/>
        <v>0</v>
      </c>
      <c r="E100" s="440"/>
      <c r="F100" s="439"/>
      <c r="G100" s="575"/>
    </row>
    <row r="101" spans="1:7" s="570" customFormat="1">
      <c r="A101" s="441" t="s">
        <v>856</v>
      </c>
      <c r="B101" s="438">
        <f>'Sources and Uses Budget'!$C100</f>
        <v>0</v>
      </c>
      <c r="C101" s="438">
        <f>'Sources and Uses Budget'!$C100</f>
        <v>0</v>
      </c>
      <c r="D101" s="442">
        <f t="shared" si="1"/>
        <v>0</v>
      </c>
      <c r="E101" s="440"/>
      <c r="F101" s="439"/>
      <c r="G101" s="575"/>
    </row>
    <row r="102" spans="1:7" s="570" customFormat="1" ht="12" customHeight="1">
      <c r="A102" s="441" t="s">
        <v>857</v>
      </c>
      <c r="B102" s="438">
        <f>'Sources and Uses Budget'!$C101</f>
        <v>0</v>
      </c>
      <c r="C102" s="438">
        <f>'Sources and Uses Budget'!$C101</f>
        <v>0</v>
      </c>
      <c r="D102" s="442">
        <f t="shared" si="1"/>
        <v>0</v>
      </c>
      <c r="E102" s="440"/>
      <c r="F102" s="439"/>
      <c r="G102" s="575"/>
    </row>
    <row r="103" spans="1:7" s="570" customFormat="1">
      <c r="A103" s="441" t="s">
        <v>858</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859</v>
      </c>
      <c r="B105" s="442">
        <f>SUM(B99:B104)</f>
        <v>5300000</v>
      </c>
      <c r="C105" s="442">
        <f>SUM(C99:C104)</f>
        <v>5300000</v>
      </c>
      <c r="D105" s="442">
        <f t="shared" si="1"/>
        <v>0</v>
      </c>
      <c r="E105" s="440"/>
      <c r="F105" s="439"/>
      <c r="G105" s="575"/>
    </row>
    <row r="106" spans="1:7" s="570" customFormat="1">
      <c r="A106" s="443" t="s">
        <v>860</v>
      </c>
      <c r="B106" s="445">
        <f>SUM(B97+B105)</f>
        <v>91180885.460762739</v>
      </c>
      <c r="C106" s="445">
        <f>SUM(C97+C105)</f>
        <v>91180885.460762739</v>
      </c>
      <c r="D106" s="442">
        <f t="shared" si="1"/>
        <v>0</v>
      </c>
      <c r="E106" s="440"/>
      <c r="F106" s="439"/>
      <c r="G106" s="575"/>
    </row>
    <row r="107" spans="1:7" s="570" customFormat="1">
      <c r="A107" s="451" t="s">
        <v>861</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1" t="s">
        <v>1195</v>
      </c>
      <c r="B2" s="1011"/>
      <c r="C2" s="1012"/>
      <c r="D2" s="1012"/>
      <c r="E2" s="1012"/>
      <c r="F2" s="1012"/>
      <c r="G2" s="1012"/>
    </row>
    <row r="3" spans="1:9" s="265" customFormat="1">
      <c r="A3" s="1011" t="s">
        <v>1122</v>
      </c>
      <c r="B3" s="1011"/>
      <c r="C3" s="1012"/>
      <c r="D3" s="1012"/>
      <c r="E3" s="1012"/>
      <c r="F3" s="1012"/>
      <c r="G3" s="1012"/>
      <c r="I3" s="701" t="s">
        <v>328</v>
      </c>
    </row>
    <row r="4" spans="1:9">
      <c r="I4" s="702" t="s">
        <v>1196</v>
      </c>
    </row>
    <row r="5" spans="1:9" s="39" customFormat="1">
      <c r="A5" s="1015" t="s">
        <v>1123</v>
      </c>
      <c r="B5" s="1015"/>
      <c r="C5" s="1016"/>
      <c r="D5" s="1016"/>
      <c r="E5" s="1016"/>
      <c r="F5" s="1016"/>
      <c r="G5" s="1016"/>
      <c r="I5" s="702" t="s">
        <v>1197</v>
      </c>
    </row>
    <row r="6" spans="1:9" s="39" customFormat="1">
      <c r="A6" s="1015" t="s">
        <v>902</v>
      </c>
      <c r="B6" s="1015"/>
      <c r="C6" s="1016"/>
      <c r="D6" s="1016"/>
      <c r="E6" s="1016"/>
      <c r="F6" s="1016"/>
      <c r="G6" s="1016"/>
      <c r="I6" s="701" t="s">
        <v>640</v>
      </c>
    </row>
    <row r="7" spans="1:9" ht="11.85" customHeight="1"/>
    <row r="8" spans="1:9" s="39" customFormat="1">
      <c r="A8" s="1013" t="s">
        <v>1292</v>
      </c>
      <c r="B8" s="1013"/>
      <c r="C8" s="1014"/>
      <c r="D8" s="1014"/>
      <c r="E8" s="1014"/>
      <c r="F8" s="1014"/>
      <c r="G8" s="1014"/>
    </row>
    <row r="9" spans="1:9" s="39" customFormat="1">
      <c r="A9" s="1013" t="s">
        <v>1293</v>
      </c>
      <c r="B9" s="1013"/>
      <c r="C9" s="1014"/>
      <c r="D9" s="1014"/>
      <c r="E9" s="1014"/>
      <c r="F9" s="1014"/>
      <c r="G9" s="1014"/>
    </row>
    <row r="10" spans="1:9">
      <c r="A10" s="267"/>
      <c r="B10" s="267"/>
      <c r="C10" s="264"/>
      <c r="D10" s="264"/>
      <c r="E10" s="264"/>
      <c r="F10" s="264"/>
    </row>
    <row r="11" spans="1:9">
      <c r="A11" s="1017" t="s">
        <v>1295</v>
      </c>
      <c r="B11" s="1017"/>
      <c r="C11" s="1017"/>
      <c r="D11" s="1017"/>
      <c r="E11" s="1017"/>
      <c r="F11" s="1017"/>
      <c r="G11" s="1017"/>
    </row>
    <row r="12" spans="1:9">
      <c r="A12" s="264"/>
      <c r="B12" s="697"/>
      <c r="E12" s="50"/>
    </row>
    <row r="13" spans="1:9" ht="13.15" customHeight="1">
      <c r="C13" s="264"/>
      <c r="D13" s="1035" t="s">
        <v>1294</v>
      </c>
      <c r="E13" s="1035"/>
      <c r="F13" s="1035"/>
    </row>
    <row r="14" spans="1:9">
      <c r="C14" s="264"/>
      <c r="D14" s="1035"/>
      <c r="E14" s="1035"/>
      <c r="F14" s="1035"/>
    </row>
    <row r="15" spans="1:9">
      <c r="A15" s="269"/>
      <c r="B15" s="269"/>
      <c r="C15" s="269"/>
      <c r="D15" s="974" t="s">
        <v>1277</v>
      </c>
      <c r="E15" s="974"/>
      <c r="F15" s="974"/>
    </row>
    <row r="16" spans="1:9">
      <c r="A16" s="269"/>
      <c r="B16" s="269"/>
      <c r="C16" s="269"/>
      <c r="D16" s="337"/>
    </row>
    <row r="17" spans="1:7" ht="14.25">
      <c r="A17" s="270"/>
      <c r="B17" s="703" t="s">
        <v>328</v>
      </c>
      <c r="C17" s="323"/>
      <c r="D17" s="961" t="s">
        <v>1278</v>
      </c>
      <c r="E17" s="961"/>
      <c r="F17" s="961"/>
    </row>
    <row r="18" spans="1:7">
      <c r="A18" s="269"/>
      <c r="B18" s="269"/>
      <c r="C18" s="323"/>
      <c r="D18" s="961"/>
      <c r="E18" s="961"/>
      <c r="F18" s="961"/>
    </row>
    <row r="19" spans="1:7">
      <c r="A19" s="269"/>
      <c r="B19" s="269"/>
      <c r="C19" s="323"/>
      <c r="D19" s="961"/>
      <c r="E19" s="961"/>
      <c r="F19" s="961"/>
    </row>
    <row r="20" spans="1:7">
      <c r="A20" s="269"/>
      <c r="B20" s="269"/>
      <c r="C20" s="269"/>
    </row>
    <row r="21" spans="1:7" ht="14.25">
      <c r="A21" s="270"/>
      <c r="B21" s="703" t="s">
        <v>328</v>
      </c>
      <c r="D21" s="1027" t="s">
        <v>1279</v>
      </c>
      <c r="E21" s="1027"/>
      <c r="F21" s="1027"/>
    </row>
    <row r="22" spans="1:7" ht="14.25">
      <c r="A22" s="270"/>
      <c r="B22" s="270"/>
      <c r="D22" s="138"/>
    </row>
    <row r="23" spans="1:7" ht="14.25">
      <c r="A23" s="270"/>
      <c r="B23" s="703" t="s">
        <v>328</v>
      </c>
      <c r="D23" s="961" t="s">
        <v>1280</v>
      </c>
      <c r="E23" s="961"/>
      <c r="F23" s="961"/>
    </row>
    <row r="24" spans="1:7" ht="14.25">
      <c r="A24" s="270"/>
      <c r="B24" s="270"/>
      <c r="D24" s="961"/>
      <c r="E24" s="961"/>
      <c r="F24" s="961"/>
    </row>
    <row r="25" spans="1:7"/>
    <row r="26" spans="1:7" ht="14.25">
      <c r="A26" s="270"/>
      <c r="B26" s="703" t="s">
        <v>328</v>
      </c>
      <c r="D26" s="996" t="s">
        <v>1281</v>
      </c>
      <c r="E26" s="996"/>
      <c r="F26" s="996"/>
    </row>
    <row r="27" spans="1:7">
      <c r="D27" s="996"/>
      <c r="E27" s="996"/>
      <c r="F27" s="996"/>
    </row>
    <row r="28" spans="1:7">
      <c r="D28" s="996"/>
      <c r="E28" s="996"/>
      <c r="F28" s="996"/>
    </row>
    <row r="29" spans="1:7">
      <c r="A29" s="582"/>
      <c r="C29" s="582"/>
      <c r="D29" s="996"/>
      <c r="E29" s="996"/>
      <c r="F29" s="996"/>
    </row>
    <row r="30" spans="1:7">
      <c r="A30" s="582"/>
      <c r="C30" s="582"/>
      <c r="D30" s="996"/>
      <c r="E30" s="996"/>
      <c r="F30" s="996"/>
    </row>
    <row r="31" spans="1:7" s="39" customFormat="1">
      <c r="A31" s="282"/>
      <c r="B31" s="282"/>
      <c r="C31" s="282"/>
      <c r="D31" s="460"/>
      <c r="E31" s="133"/>
      <c r="F31" s="133"/>
      <c r="G31" s="133"/>
    </row>
    <row r="32" spans="1:7" s="39" customFormat="1">
      <c r="A32" s="282"/>
      <c r="B32" s="703" t="s">
        <v>328</v>
      </c>
      <c r="C32" s="282"/>
      <c r="D32" s="962" t="s">
        <v>1282</v>
      </c>
      <c r="E32" s="962"/>
      <c r="F32" s="962"/>
      <c r="G32" s="133"/>
    </row>
    <row r="33" spans="1:7" s="39" customFormat="1">
      <c r="A33" s="282"/>
      <c r="B33" s="282"/>
      <c r="C33" s="282"/>
      <c r="D33" s="962"/>
      <c r="E33" s="962"/>
      <c r="F33" s="962"/>
      <c r="G33" s="133"/>
    </row>
    <row r="34" spans="1:7" ht="14.25">
      <c r="A34" s="270"/>
      <c r="B34" s="270"/>
      <c r="D34" s="421"/>
    </row>
    <row r="35" spans="1:7" ht="14.45" customHeight="1">
      <c r="A35" s="270"/>
      <c r="B35" s="703" t="s">
        <v>328</v>
      </c>
      <c r="C35" s="578"/>
      <c r="D35" s="962" t="s">
        <v>1283</v>
      </c>
      <c r="E35" s="962"/>
      <c r="F35" s="962"/>
    </row>
    <row r="36" spans="1:7" ht="14.25">
      <c r="A36" s="270"/>
      <c r="B36" s="270"/>
      <c r="C36" s="578"/>
      <c r="D36" s="962"/>
      <c r="E36" s="962"/>
      <c r="F36" s="962"/>
    </row>
    <row r="37" spans="1:7" ht="14.25">
      <c r="A37" s="270"/>
      <c r="B37" s="270"/>
      <c r="C37" s="578"/>
      <c r="D37" s="962"/>
      <c r="E37" s="962"/>
      <c r="F37" s="962"/>
    </row>
    <row r="38" spans="1:7" ht="14.25">
      <c r="A38" s="270"/>
      <c r="B38" s="270"/>
      <c r="C38" s="578"/>
      <c r="D38" s="12"/>
    </row>
    <row r="39" spans="1:7" s="706" customFormat="1" ht="14.25">
      <c r="A39" s="270"/>
      <c r="B39" s="703" t="s">
        <v>328</v>
      </c>
      <c r="C39" s="723"/>
      <c r="D39" s="962" t="s">
        <v>1284</v>
      </c>
      <c r="E39" s="962"/>
      <c r="F39" s="962"/>
      <c r="G39" s="7"/>
    </row>
    <row r="40" spans="1:7" s="706" customFormat="1" ht="14.25">
      <c r="A40" s="270"/>
      <c r="B40" s="270"/>
      <c r="C40" s="723"/>
      <c r="D40" s="962"/>
      <c r="E40" s="962"/>
      <c r="F40" s="962"/>
      <c r="G40" s="7"/>
    </row>
    <row r="41" spans="1:7" s="706" customFormat="1" ht="14.25">
      <c r="A41" s="270"/>
      <c r="B41" s="270"/>
      <c r="C41" s="723"/>
      <c r="D41" s="962"/>
      <c r="E41" s="962"/>
      <c r="F41" s="962"/>
      <c r="G41" s="7"/>
    </row>
    <row r="42" spans="1:7" s="706" customFormat="1" ht="14.25">
      <c r="A42" s="270"/>
      <c r="B42" s="270"/>
      <c r="C42" s="723"/>
      <c r="D42" s="962"/>
      <c r="E42" s="962"/>
      <c r="F42" s="962"/>
      <c r="G42" s="7"/>
    </row>
    <row r="43" spans="1:7" s="706" customFormat="1" ht="14.25">
      <c r="A43" s="270"/>
      <c r="B43" s="270"/>
      <c r="C43" s="723"/>
      <c r="D43" s="962"/>
      <c r="E43" s="962"/>
      <c r="F43" s="962"/>
      <c r="G43" s="7"/>
    </row>
    <row r="44" spans="1:7" s="706" customFormat="1" ht="14.25">
      <c r="A44" s="270"/>
      <c r="B44" s="270"/>
      <c r="C44" s="723"/>
      <c r="D44" s="722"/>
      <c r="E44" s="722"/>
      <c r="F44" s="722"/>
      <c r="G44" s="7"/>
    </row>
    <row r="45" spans="1:7" ht="14.25">
      <c r="A45" s="270"/>
      <c r="B45" s="703" t="s">
        <v>328</v>
      </c>
      <c r="C45" s="578"/>
      <c r="D45" s="962" t="s">
        <v>1285</v>
      </c>
      <c r="E45" s="962"/>
      <c r="F45" s="962"/>
    </row>
    <row r="46" spans="1:7" ht="14.25">
      <c r="A46" s="270"/>
      <c r="B46" s="270"/>
      <c r="C46" s="578"/>
      <c r="D46" s="962"/>
      <c r="E46" s="962"/>
      <c r="F46" s="962"/>
    </row>
    <row r="47" spans="1:7" ht="14.25">
      <c r="A47" s="270"/>
      <c r="B47" s="270"/>
      <c r="C47" s="578"/>
      <c r="D47" s="962"/>
      <c r="E47" s="962"/>
      <c r="F47" s="962"/>
    </row>
    <row r="48" spans="1:7" ht="23.25" customHeight="1">
      <c r="A48" s="270"/>
      <c r="B48" s="270"/>
      <c r="C48" s="578"/>
      <c r="D48" s="962"/>
      <c r="E48" s="962"/>
      <c r="F48" s="962"/>
    </row>
    <row r="49" spans="1:7" ht="14.25">
      <c r="A49" s="270"/>
      <c r="B49" s="270"/>
      <c r="D49" s="154"/>
    </row>
    <row r="50" spans="1:7" ht="14.45" customHeight="1">
      <c r="A50" s="270"/>
      <c r="B50" s="703" t="s">
        <v>328</v>
      </c>
      <c r="D50" s="962" t="s">
        <v>1286</v>
      </c>
      <c r="E50" s="962"/>
      <c r="F50" s="962"/>
    </row>
    <row r="51" spans="1:7" ht="14.25">
      <c r="A51" s="270"/>
      <c r="B51" s="270"/>
      <c r="D51" s="962"/>
      <c r="E51" s="962"/>
      <c r="F51" s="962"/>
    </row>
    <row r="52" spans="1:7" ht="14.25">
      <c r="A52" s="270"/>
      <c r="B52" s="270"/>
      <c r="D52" s="962"/>
      <c r="E52" s="962"/>
      <c r="F52" s="962"/>
    </row>
    <row r="53" spans="1:7" s="2" customFormat="1" ht="14.25">
      <c r="A53" s="270"/>
      <c r="B53" s="270"/>
      <c r="C53" s="580"/>
      <c r="D53" s="247"/>
      <c r="E53" s="22"/>
      <c r="F53" s="22"/>
      <c r="G53" s="22"/>
    </row>
    <row r="54" spans="1:7" s="2" customFormat="1" ht="14.25">
      <c r="A54" s="420"/>
      <c r="B54" s="703" t="s">
        <v>328</v>
      </c>
      <c r="C54" s="581"/>
      <c r="D54" s="962" t="s">
        <v>1287</v>
      </c>
      <c r="E54" s="962"/>
      <c r="F54" s="962"/>
      <c r="G54" s="22"/>
    </row>
    <row r="55" spans="1:7" s="2" customFormat="1" ht="14.25">
      <c r="A55" s="420"/>
      <c r="B55" s="420"/>
      <c r="C55" s="581"/>
      <c r="D55" s="962"/>
      <c r="E55" s="962"/>
      <c r="F55" s="962"/>
      <c r="G55" s="22"/>
    </row>
    <row r="56" spans="1:7" s="39" customFormat="1">
      <c r="A56" s="282"/>
      <c r="B56" s="282"/>
      <c r="C56" s="282"/>
      <c r="D56" s="460"/>
      <c r="E56" s="133"/>
      <c r="F56" s="133"/>
      <c r="G56" s="133"/>
    </row>
    <row r="57" spans="1:7" ht="14.25">
      <c r="A57" s="270"/>
      <c r="B57" s="703" t="s">
        <v>328</v>
      </c>
      <c r="D57" s="962" t="s">
        <v>1288</v>
      </c>
      <c r="E57" s="962"/>
      <c r="F57" s="962"/>
    </row>
    <row r="58" spans="1:7">
      <c r="D58" s="962"/>
      <c r="E58" s="962"/>
      <c r="F58" s="962"/>
    </row>
    <row r="59" spans="1:7">
      <c r="D59" s="962"/>
      <c r="E59" s="962"/>
      <c r="F59" s="962"/>
    </row>
    <row r="60" spans="1:7" s="706" customFormat="1">
      <c r="A60" s="723"/>
      <c r="B60" s="723"/>
      <c r="C60" s="723"/>
      <c r="D60" s="702"/>
      <c r="E60" s="7"/>
      <c r="F60" s="7"/>
      <c r="G60" s="7"/>
    </row>
    <row r="61" spans="1:7" ht="14.25">
      <c r="A61" s="270"/>
      <c r="B61" s="703" t="s">
        <v>328</v>
      </c>
      <c r="D61" s="962" t="s">
        <v>1289</v>
      </c>
      <c r="E61" s="962"/>
      <c r="F61" s="962"/>
    </row>
    <row r="62" spans="1:7">
      <c r="D62" s="962"/>
      <c r="E62" s="962"/>
      <c r="F62" s="962"/>
    </row>
    <row r="63" spans="1:7"/>
    <row r="64" spans="1:7" ht="14.25">
      <c r="A64" s="270"/>
      <c r="B64" s="703" t="s">
        <v>328</v>
      </c>
      <c r="D64" s="962" t="s">
        <v>1290</v>
      </c>
      <c r="E64" s="962"/>
      <c r="F64" s="962"/>
    </row>
    <row r="65" spans="1:7">
      <c r="D65" s="962"/>
      <c r="E65" s="962"/>
      <c r="F65" s="962"/>
    </row>
    <row r="66" spans="1:7">
      <c r="A66" s="579"/>
      <c r="C66" s="579"/>
      <c r="D66" s="962"/>
      <c r="E66" s="962"/>
      <c r="F66" s="962"/>
    </row>
    <row r="67" spans="1:7">
      <c r="D67" s="12"/>
    </row>
    <row r="68" spans="1:7" ht="14.25">
      <c r="A68" s="270"/>
      <c r="B68" s="703" t="s">
        <v>328</v>
      </c>
      <c r="D68" s="961" t="s">
        <v>1291</v>
      </c>
      <c r="E68" s="961"/>
      <c r="F68" s="961"/>
    </row>
    <row r="69" spans="1:7">
      <c r="D69" s="961"/>
      <c r="E69" s="961"/>
      <c r="F69" s="961"/>
    </row>
    <row r="70" spans="1:7" ht="14.25">
      <c r="A70" s="270"/>
      <c r="B70" s="270"/>
      <c r="D70" s="138"/>
    </row>
    <row r="71" spans="1:7">
      <c r="A71" s="981" t="s">
        <v>1198</v>
      </c>
      <c r="B71" s="981"/>
      <c r="C71" s="981"/>
      <c r="D71" s="981"/>
      <c r="E71" s="981"/>
      <c r="F71" s="981"/>
      <c r="G71" s="981"/>
    </row>
    <row r="72" spans="1:7"/>
    <row r="73" spans="1:7">
      <c r="C73" s="271"/>
      <c r="D73" s="1010" t="s">
        <v>1296</v>
      </c>
      <c r="E73" s="1010"/>
      <c r="F73" s="1010"/>
    </row>
    <row r="74" spans="1:7">
      <c r="A74" s="138"/>
      <c r="B74" s="138"/>
      <c r="D74" s="961" t="s">
        <v>1323</v>
      </c>
      <c r="E74" s="961"/>
      <c r="F74" s="961"/>
    </row>
    <row r="75" spans="1:7">
      <c r="A75" s="138"/>
      <c r="B75" s="138"/>
    </row>
    <row r="76" spans="1:7" ht="14.25">
      <c r="A76" s="270"/>
      <c r="B76" s="703" t="s">
        <v>328</v>
      </c>
      <c r="D76" s="961" t="s">
        <v>1297</v>
      </c>
      <c r="E76" s="961"/>
      <c r="F76" s="961"/>
    </row>
    <row r="77" spans="1:7" ht="14.25">
      <c r="A77" s="270"/>
      <c r="B77" s="270"/>
      <c r="D77" s="961"/>
      <c r="E77" s="961"/>
      <c r="F77" s="961"/>
    </row>
    <row r="78" spans="1:7" ht="14.25">
      <c r="A78" s="270"/>
      <c r="B78" s="270"/>
      <c r="D78" s="961"/>
      <c r="E78" s="961"/>
      <c r="F78" s="961"/>
    </row>
    <row r="79" spans="1:7" ht="14.25">
      <c r="A79" s="270"/>
      <c r="B79" s="270"/>
      <c r="D79" s="961"/>
      <c r="E79" s="961"/>
      <c r="F79" s="961"/>
    </row>
    <row r="80" spans="1:7" ht="14.25">
      <c r="A80" s="270"/>
      <c r="B80" s="270"/>
      <c r="D80" s="961"/>
      <c r="E80" s="961"/>
      <c r="F80" s="961"/>
    </row>
    <row r="81" spans="1:7" ht="14.25">
      <c r="A81" s="270"/>
      <c r="B81" s="270"/>
      <c r="D81" s="961"/>
      <c r="E81" s="961"/>
      <c r="F81" s="961"/>
    </row>
    <row r="82" spans="1:7" s="730" customFormat="1" ht="14.25">
      <c r="A82" s="731"/>
      <c r="B82" s="731"/>
      <c r="C82" s="729"/>
      <c r="D82" s="733"/>
      <c r="E82" s="733"/>
      <c r="F82" s="733"/>
      <c r="G82" s="7"/>
    </row>
    <row r="83" spans="1:7" s="730" customFormat="1" ht="14.45" customHeight="1">
      <c r="A83" s="731"/>
      <c r="B83" s="736" t="s">
        <v>328</v>
      </c>
      <c r="C83" s="729"/>
      <c r="D83" s="990" t="s">
        <v>1396</v>
      </c>
      <c r="E83" s="990"/>
      <c r="F83" s="990"/>
      <c r="G83" s="7"/>
    </row>
    <row r="84" spans="1:7" s="730" customFormat="1" ht="14.25">
      <c r="A84" s="731"/>
      <c r="B84" s="731"/>
      <c r="C84" s="729"/>
      <c r="D84" s="990"/>
      <c r="E84" s="990"/>
      <c r="F84" s="990"/>
      <c r="G84" s="7"/>
    </row>
    <row r="85" spans="1:7" s="730" customFormat="1" ht="14.25">
      <c r="A85" s="731"/>
      <c r="B85" s="731"/>
      <c r="C85" s="729"/>
      <c r="D85" s="990"/>
      <c r="E85" s="990"/>
      <c r="F85" s="990"/>
      <c r="G85" s="7"/>
    </row>
    <row r="86" spans="1:7" s="730" customFormat="1" ht="14.25">
      <c r="A86" s="731"/>
      <c r="B86" s="731"/>
      <c r="C86" s="729"/>
      <c r="D86" s="990"/>
      <c r="E86" s="990"/>
      <c r="F86" s="990"/>
      <c r="G86" s="7"/>
    </row>
    <row r="87" spans="1:7" s="730" customFormat="1" ht="14.25">
      <c r="A87" s="731"/>
      <c r="B87" s="731"/>
      <c r="C87" s="729"/>
      <c r="D87" s="990"/>
      <c r="E87" s="990"/>
      <c r="F87" s="990"/>
      <c r="G87" s="7"/>
    </row>
    <row r="88" spans="1:7" s="743" customFormat="1" ht="14.25">
      <c r="A88" s="738"/>
      <c r="B88" s="738"/>
      <c r="C88" s="769"/>
      <c r="D88" s="990"/>
      <c r="E88" s="990"/>
      <c r="F88" s="990"/>
      <c r="G88" s="7"/>
    </row>
    <row r="89" spans="1:7" s="743" customFormat="1" ht="14.25">
      <c r="A89" s="738"/>
      <c r="B89" s="738"/>
      <c r="C89" s="769"/>
      <c r="D89" s="990"/>
      <c r="E89" s="990"/>
      <c r="F89" s="990"/>
      <c r="G89" s="7"/>
    </row>
    <row r="90" spans="1:7" s="743" customFormat="1" ht="14.25">
      <c r="A90" s="738"/>
      <c r="B90" s="738"/>
      <c r="C90" s="769"/>
      <c r="D90" s="990"/>
      <c r="E90" s="990"/>
      <c r="F90" s="990"/>
      <c r="G90" s="7"/>
    </row>
    <row r="91" spans="1:7" ht="14.25">
      <c r="A91" s="270"/>
      <c r="B91" s="270"/>
      <c r="D91" s="990"/>
      <c r="E91" s="990"/>
      <c r="F91" s="990"/>
    </row>
    <row r="92" spans="1:7" ht="14.25">
      <c r="A92" s="270"/>
      <c r="B92" s="270"/>
      <c r="D92" s="990"/>
      <c r="E92" s="990"/>
      <c r="F92" s="990"/>
    </row>
    <row r="93" spans="1:7" ht="14.25">
      <c r="A93" s="270"/>
      <c r="B93" s="270"/>
      <c r="D93" s="990"/>
      <c r="E93" s="990"/>
      <c r="F93" s="990"/>
    </row>
    <row r="94" spans="1:7" ht="14.25">
      <c r="A94" s="270"/>
      <c r="B94" s="270"/>
      <c r="D94" s="990"/>
      <c r="E94" s="990"/>
      <c r="F94" s="990"/>
    </row>
    <row r="95" spans="1:7" ht="14.25">
      <c r="A95" s="270"/>
      <c r="B95" s="270"/>
      <c r="D95" s="990"/>
      <c r="E95" s="990"/>
      <c r="F95" s="990"/>
    </row>
    <row r="96" spans="1:7" ht="14.25">
      <c r="A96" s="270"/>
      <c r="B96" s="270"/>
      <c r="D96" s="990"/>
      <c r="E96" s="990"/>
      <c r="F96" s="990"/>
    </row>
    <row r="97" spans="1:11" s="734" customFormat="1" ht="14.25">
      <c r="A97" s="735"/>
      <c r="B97" s="739" t="s">
        <v>328</v>
      </c>
      <c r="C97" s="729"/>
      <c r="D97" s="961" t="s">
        <v>1298</v>
      </c>
      <c r="E97" s="961"/>
      <c r="F97" s="961"/>
      <c r="G97" s="7"/>
    </row>
    <row r="98" spans="1:11" s="734" customFormat="1" ht="14.25">
      <c r="A98" s="735"/>
      <c r="B98" s="735"/>
      <c r="C98" s="729"/>
      <c r="D98" s="961"/>
      <c r="E98" s="961"/>
      <c r="F98" s="961"/>
      <c r="G98" s="7"/>
    </row>
    <row r="99" spans="1:11" s="734" customFormat="1" ht="14.25">
      <c r="A99" s="735"/>
      <c r="B99" s="735"/>
      <c r="C99" s="729"/>
      <c r="D99" s="961"/>
      <c r="E99" s="961"/>
      <c r="F99" s="961"/>
      <c r="G99" s="7"/>
    </row>
    <row r="100" spans="1:11" s="734" customFormat="1" ht="14.25">
      <c r="A100" s="735"/>
      <c r="B100" s="735"/>
      <c r="C100" s="729"/>
      <c r="D100" s="961"/>
      <c r="E100" s="961"/>
      <c r="F100" s="961"/>
      <c r="G100" s="7"/>
    </row>
    <row r="101" spans="1:11" s="734" customFormat="1" ht="14.25">
      <c r="A101" s="735"/>
      <c r="B101" s="735"/>
      <c r="C101" s="729"/>
      <c r="D101" s="961"/>
      <c r="E101" s="961"/>
      <c r="F101" s="961"/>
      <c r="G101" s="7"/>
    </row>
    <row r="102" spans="1:11" s="734" customFormat="1" ht="14.25">
      <c r="A102" s="735"/>
      <c r="B102" s="735"/>
      <c r="C102" s="729"/>
      <c r="D102" s="961"/>
      <c r="E102" s="961"/>
      <c r="F102" s="961"/>
      <c r="G102" s="7"/>
    </row>
    <row r="103" spans="1:11" s="734" customFormat="1" ht="14.25">
      <c r="A103" s="735"/>
      <c r="B103" s="735"/>
      <c r="C103" s="729"/>
      <c r="D103" s="961"/>
      <c r="E103" s="961"/>
      <c r="F103" s="961"/>
      <c r="G103" s="7"/>
    </row>
    <row r="104" spans="1:11" s="734" customFormat="1" ht="14.25">
      <c r="A104" s="735"/>
      <c r="B104" s="735"/>
      <c r="C104" s="729"/>
      <c r="D104" s="961"/>
      <c r="E104" s="961"/>
      <c r="F104" s="961"/>
      <c r="G104" s="7"/>
    </row>
    <row r="105" spans="1:11" s="737" customFormat="1" ht="14.25">
      <c r="A105" s="738"/>
      <c r="B105" s="738"/>
      <c r="C105" s="729"/>
      <c r="D105" s="740"/>
      <c r="E105" s="740"/>
      <c r="F105" s="740"/>
      <c r="G105" s="7"/>
    </row>
    <row r="106" spans="1:11" ht="14.25">
      <c r="A106" s="420"/>
      <c r="B106" s="732" t="s">
        <v>328</v>
      </c>
      <c r="C106" s="486"/>
      <c r="D106" s="1018" t="s">
        <v>1299</v>
      </c>
      <c r="E106" s="1018"/>
      <c r="F106" s="1018"/>
      <c r="G106" s="487"/>
      <c r="H106" s="485"/>
      <c r="I106" s="485"/>
      <c r="J106" s="485"/>
      <c r="K106" s="485"/>
    </row>
    <row r="107" spans="1:11" ht="14.25">
      <c r="A107" s="270"/>
      <c r="B107" s="270"/>
      <c r="C107" s="325"/>
      <c r="D107" s="1018"/>
      <c r="E107" s="1018"/>
      <c r="F107" s="1018"/>
      <c r="G107" s="487"/>
      <c r="H107" s="485"/>
      <c r="I107" s="485"/>
      <c r="J107" s="485"/>
      <c r="K107" s="485"/>
    </row>
    <row r="108" spans="1:11" ht="14.25">
      <c r="A108" s="270"/>
      <c r="B108" s="270"/>
      <c r="C108" s="325"/>
      <c r="D108" s="1018"/>
      <c r="E108" s="1018"/>
      <c r="F108" s="1018"/>
      <c r="G108" s="487"/>
      <c r="H108" s="485"/>
      <c r="I108" s="485"/>
      <c r="J108" s="485"/>
      <c r="K108" s="485"/>
    </row>
    <row r="109" spans="1:11" ht="14.25">
      <c r="A109" s="270"/>
      <c r="B109" s="270"/>
      <c r="C109" s="325"/>
      <c r="D109" s="1018"/>
      <c r="E109" s="1018"/>
      <c r="F109" s="1018"/>
      <c r="G109" s="487"/>
      <c r="H109" s="485"/>
      <c r="I109" s="485"/>
      <c r="J109" s="485"/>
      <c r="K109" s="485"/>
    </row>
    <row r="110" spans="1:11" ht="14.25">
      <c r="A110" s="270"/>
      <c r="B110" s="270"/>
      <c r="C110" s="325"/>
      <c r="D110" s="1018"/>
      <c r="E110" s="1018"/>
      <c r="F110" s="1018"/>
      <c r="G110" s="487"/>
      <c r="H110" s="485"/>
      <c r="I110" s="485"/>
      <c r="J110" s="485"/>
      <c r="K110" s="485"/>
    </row>
    <row r="111" spans="1:11">
      <c r="C111"/>
      <c r="D111" s="1018"/>
      <c r="E111" s="1018"/>
      <c r="F111" s="1018"/>
      <c r="G111"/>
      <c r="H111"/>
      <c r="I111"/>
      <c r="J111"/>
      <c r="K111"/>
    </row>
    <row r="112" spans="1:11">
      <c r="C112"/>
      <c r="D112" s="1018"/>
      <c r="E112" s="1018"/>
      <c r="F112" s="1018"/>
      <c r="G112"/>
      <c r="H112"/>
      <c r="I112"/>
      <c r="J112"/>
      <c r="K112"/>
    </row>
    <row r="113" spans="1:11">
      <c r="C113"/>
      <c r="D113" s="494"/>
      <c r="E113"/>
      <c r="F113"/>
      <c r="G113"/>
      <c r="H113"/>
      <c r="I113"/>
      <c r="J113"/>
      <c r="K113"/>
    </row>
    <row r="114" spans="1:11" ht="14.25">
      <c r="A114" s="270"/>
      <c r="B114" s="703" t="s">
        <v>328</v>
      </c>
      <c r="C114"/>
      <c r="D114" s="1019" t="s">
        <v>1300</v>
      </c>
      <c r="E114" s="1019"/>
      <c r="F114" s="1019"/>
      <c r="G114"/>
      <c r="H114"/>
      <c r="I114"/>
      <c r="J114"/>
      <c r="K114"/>
    </row>
    <row r="115" spans="1:11" ht="14.25">
      <c r="A115" s="270"/>
      <c r="B115" s="270"/>
      <c r="C115"/>
      <c r="D115" s="1019"/>
      <c r="E115" s="1019"/>
      <c r="F115" s="1019"/>
      <c r="G115"/>
      <c r="H115"/>
      <c r="I115"/>
      <c r="J115"/>
      <c r="K115"/>
    </row>
    <row r="116" spans="1:11"/>
    <row r="117" spans="1:11" ht="14.25">
      <c r="A117" s="270"/>
      <c r="B117" s="703" t="s">
        <v>328</v>
      </c>
      <c r="C117" s="10"/>
      <c r="D117" s="961" t="s">
        <v>1301</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4.25">
      <c r="A123" s="270"/>
      <c r="B123" s="703" t="s">
        <v>328</v>
      </c>
      <c r="C123" s="10"/>
      <c r="D123" s="962" t="s">
        <v>1302</v>
      </c>
      <c r="E123" s="962"/>
      <c r="F123" s="962"/>
      <c r="G123" s="152"/>
    </row>
    <row r="124" spans="1:11" s="306" customFormat="1" ht="13.7" customHeight="1">
      <c r="A124" s="303"/>
      <c r="B124" s="303"/>
      <c r="C124" s="304"/>
      <c r="D124" s="962"/>
      <c r="E124" s="962"/>
      <c r="F124" s="962"/>
      <c r="G124" s="305"/>
    </row>
    <row r="125" spans="1:11" customFormat="1" ht="13.7" customHeight="1">
      <c r="A125" s="135"/>
      <c r="B125" s="700"/>
      <c r="C125" s="10"/>
      <c r="D125" s="962"/>
      <c r="E125" s="962"/>
      <c r="F125" s="962"/>
      <c r="G125" s="152"/>
    </row>
    <row r="126" spans="1:11" customFormat="1" ht="13.7" customHeight="1">
      <c r="A126" s="135"/>
      <c r="B126" s="700"/>
      <c r="C126" s="10"/>
      <c r="D126" s="962"/>
      <c r="E126" s="962"/>
      <c r="F126" s="962"/>
      <c r="G126" s="152"/>
    </row>
    <row r="127" spans="1:11" customFormat="1" ht="13.7" customHeight="1">
      <c r="A127" s="135"/>
      <c r="B127" s="700"/>
      <c r="C127" s="10"/>
      <c r="D127" s="962"/>
      <c r="E127" s="962"/>
      <c r="F127" s="962"/>
      <c r="G127" s="152"/>
    </row>
    <row r="128" spans="1:11" customFormat="1" ht="13.7" customHeight="1">
      <c r="A128" s="395"/>
      <c r="B128" s="395"/>
      <c r="C128" s="10"/>
      <c r="D128" s="962"/>
      <c r="E128" s="962"/>
      <c r="F128" s="962"/>
      <c r="G128" s="152"/>
    </row>
    <row r="129" spans="1:7" s="2" customFormat="1" ht="13.7" customHeight="1">
      <c r="A129" s="282"/>
      <c r="B129" s="282"/>
      <c r="C129" s="459"/>
      <c r="D129" s="962"/>
      <c r="E129" s="962"/>
      <c r="F129" s="962"/>
      <c r="G129" s="187"/>
    </row>
    <row r="130" spans="1:7" s="2" customFormat="1" ht="13.7" customHeight="1">
      <c r="A130" s="282"/>
      <c r="B130" s="282"/>
      <c r="C130" s="459"/>
      <c r="D130" s="962"/>
      <c r="E130" s="962"/>
      <c r="F130" s="962"/>
      <c r="G130" s="187"/>
    </row>
    <row r="131" spans="1:7" customFormat="1" ht="13.7" customHeight="1">
      <c r="A131" s="135"/>
      <c r="B131" s="700"/>
      <c r="C131" s="10"/>
      <c r="D131" s="962"/>
      <c r="E131" s="962"/>
      <c r="F131" s="962"/>
      <c r="G131" s="152"/>
    </row>
    <row r="132" spans="1:7" customFormat="1" ht="13.7" customHeight="1">
      <c r="A132" s="135"/>
      <c r="B132" s="700"/>
      <c r="C132" s="10"/>
      <c r="D132" s="962"/>
      <c r="E132" s="962"/>
      <c r="F132" s="962"/>
      <c r="G132" s="152"/>
    </row>
    <row r="133" spans="1:7" customFormat="1" ht="13.7" customHeight="1">
      <c r="A133" s="135"/>
      <c r="B133" s="700"/>
      <c r="C133" s="10"/>
      <c r="D133" s="962"/>
      <c r="E133" s="962"/>
      <c r="F133" s="962"/>
      <c r="G133" s="152"/>
    </row>
    <row r="134" spans="1:7" customFormat="1" ht="13.7" customHeight="1">
      <c r="A134" s="135"/>
      <c r="B134" s="700"/>
      <c r="C134" s="10"/>
      <c r="D134" s="962"/>
      <c r="E134" s="962"/>
      <c r="F134" s="962"/>
      <c r="G134" s="152"/>
    </row>
    <row r="135" spans="1:7" customFormat="1" ht="13.7" customHeight="1">
      <c r="A135" s="135"/>
      <c r="B135" s="700"/>
      <c r="C135" s="10"/>
      <c r="D135" s="337"/>
      <c r="E135" s="154"/>
      <c r="F135" s="154"/>
      <c r="G135" s="152"/>
    </row>
    <row r="136" spans="1:7" s="741" customFormat="1" ht="13.7" customHeight="1">
      <c r="A136" s="729"/>
      <c r="B136" s="742" t="s">
        <v>328</v>
      </c>
      <c r="C136" s="10"/>
      <c r="D136" s="961" t="s">
        <v>1410</v>
      </c>
      <c r="E136" s="961"/>
      <c r="F136" s="961"/>
      <c r="G136" s="152"/>
    </row>
    <row r="137" spans="1:7" s="741" customFormat="1" ht="13.7" customHeight="1">
      <c r="A137" s="729"/>
      <c r="B137" s="729"/>
      <c r="C137" s="10"/>
      <c r="D137" s="961"/>
      <c r="E137" s="961"/>
      <c r="F137" s="961"/>
      <c r="G137" s="152"/>
    </row>
    <row r="138" spans="1:7" s="741" customFormat="1" ht="13.7" customHeight="1">
      <c r="A138" s="729"/>
      <c r="B138" s="729"/>
      <c r="C138" s="10"/>
      <c r="D138" s="961"/>
      <c r="E138" s="961"/>
      <c r="F138" s="961"/>
      <c r="G138" s="152"/>
    </row>
    <row r="139" spans="1:7" s="741" customFormat="1" ht="13.7" customHeight="1">
      <c r="A139" s="729"/>
      <c r="B139" s="729"/>
      <c r="C139" s="10"/>
      <c r="D139" s="961"/>
      <c r="E139" s="961"/>
      <c r="F139" s="961"/>
      <c r="G139" s="152"/>
    </row>
    <row r="140" spans="1:7" s="741" customFormat="1" ht="13.7" customHeight="1">
      <c r="A140" s="729"/>
      <c r="B140" s="729"/>
      <c r="C140" s="10"/>
      <c r="D140" s="961"/>
      <c r="E140" s="961"/>
      <c r="F140" s="961"/>
      <c r="G140" s="152"/>
    </row>
    <row r="141" spans="1:7" s="741" customFormat="1" ht="13.7" customHeight="1">
      <c r="A141" s="729"/>
      <c r="B141" s="729"/>
      <c r="C141" s="10"/>
      <c r="D141" s="961"/>
      <c r="E141" s="961"/>
      <c r="F141" s="961"/>
      <c r="G141" s="152"/>
    </row>
    <row r="142" spans="1:7" s="741" customFormat="1" ht="13.7" customHeight="1">
      <c r="A142" s="729"/>
      <c r="B142" s="729"/>
      <c r="C142" s="10"/>
      <c r="D142" s="961"/>
      <c r="E142" s="961"/>
      <c r="F142" s="961"/>
      <c r="G142" s="152"/>
    </row>
    <row r="143" spans="1:7" s="741" customFormat="1" ht="13.7" customHeight="1">
      <c r="A143" s="729"/>
      <c r="B143" s="729"/>
      <c r="C143" s="10"/>
      <c r="D143" s="961"/>
      <c r="E143" s="961"/>
      <c r="F143" s="961"/>
      <c r="G143" s="152"/>
    </row>
    <row r="144" spans="1:7" s="741" customFormat="1" ht="13.7" customHeight="1">
      <c r="A144" s="729"/>
      <c r="B144" s="729"/>
      <c r="C144" s="10"/>
      <c r="D144" s="961"/>
      <c r="E144" s="961"/>
      <c r="F144" s="961"/>
      <c r="G144" s="152"/>
    </row>
    <row r="145" spans="1:7" s="741" customFormat="1" ht="13.7" customHeight="1">
      <c r="A145" s="729"/>
      <c r="B145" s="729"/>
      <c r="C145" s="10"/>
      <c r="D145" s="961"/>
      <c r="E145" s="961"/>
      <c r="F145" s="961"/>
      <c r="G145" s="152"/>
    </row>
    <row r="146" spans="1:7" s="741" customFormat="1" ht="13.7" customHeight="1">
      <c r="A146" s="771"/>
      <c r="B146" s="771"/>
      <c r="C146" s="10"/>
      <c r="D146" s="961"/>
      <c r="E146" s="961"/>
      <c r="F146" s="961"/>
      <c r="G146" s="152"/>
    </row>
    <row r="147" spans="1:7" s="741" customFormat="1" ht="13.7" customHeight="1">
      <c r="A147" s="771"/>
      <c r="B147" s="771"/>
      <c r="C147" s="10"/>
      <c r="D147" s="961"/>
      <c r="E147" s="961"/>
      <c r="F147" s="961"/>
      <c r="G147" s="152"/>
    </row>
    <row r="148" spans="1:7" s="741" customFormat="1" ht="13.7" customHeight="1">
      <c r="A148" s="729"/>
      <c r="B148" s="729"/>
      <c r="C148" s="10"/>
      <c r="D148" s="961"/>
      <c r="E148" s="961"/>
      <c r="F148" s="961"/>
      <c r="G148" s="152"/>
    </row>
    <row r="149" spans="1:7" s="741" customFormat="1" ht="13.7" customHeight="1">
      <c r="A149" s="729"/>
      <c r="B149" s="729"/>
      <c r="C149" s="10"/>
      <c r="D149" s="961"/>
      <c r="E149" s="961"/>
      <c r="F149" s="961"/>
      <c r="G149" s="152"/>
    </row>
    <row r="150" spans="1:7" s="741" customFormat="1" ht="13.7" customHeight="1">
      <c r="A150" s="729"/>
      <c r="B150" s="729"/>
      <c r="C150" s="10"/>
      <c r="D150" s="961"/>
      <c r="E150" s="961"/>
      <c r="F150" s="961"/>
      <c r="G150" s="152"/>
    </row>
    <row r="151" spans="1:7" s="741" customFormat="1" ht="13.7" customHeight="1">
      <c r="A151" s="729"/>
      <c r="B151" s="729"/>
      <c r="C151" s="10"/>
      <c r="D151" s="961"/>
      <c r="E151" s="961"/>
      <c r="F151" s="961"/>
      <c r="G151" s="152"/>
    </row>
    <row r="152" spans="1:7" s="741" customFormat="1" ht="13.7" customHeight="1">
      <c r="A152" s="729"/>
      <c r="B152" s="729"/>
      <c r="C152" s="10"/>
      <c r="D152" s="961"/>
      <c r="E152" s="961"/>
      <c r="F152" s="961"/>
      <c r="G152" s="152"/>
    </row>
    <row r="153" spans="1:7" s="741" customFormat="1" ht="13.7" customHeight="1">
      <c r="A153" s="729"/>
      <c r="B153" s="729"/>
      <c r="C153" s="10"/>
      <c r="D153" s="961"/>
      <c r="E153" s="961"/>
      <c r="F153" s="961"/>
      <c r="G153" s="152"/>
    </row>
    <row r="154" spans="1:7" s="741" customFormat="1" ht="13.7" customHeight="1">
      <c r="A154" s="729"/>
      <c r="B154" s="729"/>
      <c r="C154" s="10"/>
      <c r="D154" s="961"/>
      <c r="E154" s="961"/>
      <c r="F154" s="961"/>
      <c r="G154" s="152"/>
    </row>
    <row r="155" spans="1:7" s="741" customFormat="1" ht="13.7" customHeight="1">
      <c r="A155" s="729"/>
      <c r="B155" s="729"/>
      <c r="C155" s="10"/>
      <c r="D155" s="337"/>
      <c r="E155" s="154"/>
      <c r="F155" s="154"/>
      <c r="G155" s="152"/>
    </row>
    <row r="156" spans="1:7" customFormat="1" ht="13.7" customHeight="1">
      <c r="A156" s="395"/>
      <c r="B156" s="703" t="s">
        <v>328</v>
      </c>
      <c r="C156" s="335"/>
      <c r="D156" s="973" t="s">
        <v>1303</v>
      </c>
      <c r="E156" s="973"/>
      <c r="F156" s="973"/>
      <c r="G156" s="461"/>
    </row>
    <row r="157" spans="1:7" customFormat="1" ht="13.7" customHeight="1">
      <c r="A157" s="395"/>
      <c r="B157" s="395"/>
      <c r="C157" s="335"/>
      <c r="D157" s="973"/>
      <c r="E157" s="973"/>
      <c r="F157" s="973"/>
      <c r="G157" s="461"/>
    </row>
    <row r="158" spans="1:7" customFormat="1" ht="13.7" customHeight="1">
      <c r="A158" s="395"/>
      <c r="B158" s="395"/>
      <c r="C158" s="335"/>
      <c r="D158" s="337"/>
      <c r="E158" s="335"/>
      <c r="F158" s="335"/>
      <c r="G158" s="461"/>
    </row>
    <row r="159" spans="1:7" customFormat="1" ht="13.7" customHeight="1">
      <c r="A159" s="395"/>
      <c r="B159" s="703" t="s">
        <v>328</v>
      </c>
      <c r="C159" s="335"/>
      <c r="D159" s="969" t="s">
        <v>1304</v>
      </c>
      <c r="E159" s="969"/>
      <c r="F159" s="969"/>
      <c r="G159" s="461"/>
    </row>
    <row r="160" spans="1:7" customFormat="1" ht="13.7" customHeight="1">
      <c r="A160" s="395"/>
      <c r="B160" s="395"/>
      <c r="C160" s="335"/>
      <c r="D160" s="969"/>
      <c r="E160" s="969"/>
      <c r="F160" s="969"/>
      <c r="G160" s="461"/>
    </row>
    <row r="161" spans="1:7" customFormat="1" ht="13.7" customHeight="1">
      <c r="A161" s="395"/>
      <c r="B161" s="395"/>
      <c r="C161" s="335"/>
      <c r="D161" s="969"/>
      <c r="E161" s="969"/>
      <c r="F161" s="969"/>
      <c r="G161" s="461"/>
    </row>
    <row r="162" spans="1:7" customFormat="1" ht="13.7" customHeight="1">
      <c r="A162" s="395"/>
      <c r="B162" s="395"/>
      <c r="C162" s="335"/>
      <c r="D162" s="969"/>
      <c r="E162" s="969"/>
      <c r="F162" s="969"/>
      <c r="G162" s="461"/>
    </row>
    <row r="163" spans="1:7" customFormat="1" ht="13.7" customHeight="1">
      <c r="A163" s="135"/>
      <c r="B163" s="700"/>
      <c r="C163" s="10"/>
      <c r="D163" s="154"/>
      <c r="E163" s="154"/>
      <c r="F163" s="154"/>
      <c r="G163" s="152"/>
    </row>
    <row r="164" spans="1:7" customFormat="1" ht="13.7" customHeight="1">
      <c r="A164" s="135"/>
      <c r="B164" s="703" t="s">
        <v>328</v>
      </c>
      <c r="C164" s="10"/>
      <c r="D164" s="1004" t="s">
        <v>1305</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1" t="s">
        <v>1199</v>
      </c>
      <c r="B168" s="981"/>
      <c r="C168" s="981"/>
      <c r="D168" s="981"/>
      <c r="E168" s="981"/>
      <c r="F168" s="981"/>
      <c r="G168" s="981"/>
    </row>
    <row r="169" spans="1:7" ht="12" customHeight="1">
      <c r="D169" s="138"/>
      <c r="E169" s="138"/>
      <c r="F169" s="138"/>
    </row>
    <row r="170" spans="1:7">
      <c r="B170" s="1009" t="s">
        <v>482</v>
      </c>
      <c r="C170" s="1009"/>
      <c r="D170" s="1009"/>
      <c r="E170" s="1009"/>
      <c r="F170" s="1009"/>
    </row>
    <row r="171" spans="1:7" ht="12" customHeight="1">
      <c r="A171" s="264"/>
      <c r="B171" s="697"/>
      <c r="C171" s="264"/>
    </row>
    <row r="172" spans="1:7">
      <c r="A172" s="981" t="s">
        <v>1200</v>
      </c>
      <c r="B172" s="981"/>
      <c r="C172" s="981"/>
      <c r="D172" s="981"/>
      <c r="E172" s="981"/>
      <c r="F172" s="981"/>
      <c r="G172" s="981"/>
    </row>
    <row r="173" spans="1:7" ht="12" customHeight="1">
      <c r="A173" s="273"/>
      <c r="B173" s="273"/>
      <c r="C173" s="274"/>
      <c r="D173" s="57"/>
      <c r="E173" s="49"/>
      <c r="F173" s="57"/>
      <c r="G173" s="57"/>
    </row>
    <row r="174" spans="1:7" ht="13.15" customHeight="1">
      <c r="A174" s="273"/>
      <c r="B174" s="273"/>
      <c r="C174" s="274"/>
      <c r="D174" s="1005" t="s">
        <v>1308</v>
      </c>
      <c r="E174" s="1005"/>
      <c r="F174" s="1005"/>
      <c r="G174" s="57"/>
    </row>
    <row r="175" spans="1:7">
      <c r="A175" s="273"/>
      <c r="B175" s="273"/>
      <c r="C175" s="274"/>
      <c r="D175" s="1005"/>
      <c r="E175" s="1005"/>
      <c r="F175" s="1005"/>
      <c r="G175" s="57"/>
    </row>
    <row r="176" spans="1:7" s="743" customFormat="1">
      <c r="A176" s="745"/>
      <c r="B176" s="745"/>
      <c r="C176" s="274"/>
      <c r="D176" s="1006" t="s">
        <v>1309</v>
      </c>
      <c r="E176" s="1006"/>
      <c r="F176" s="1006"/>
      <c r="G176" s="57"/>
    </row>
    <row r="177" spans="1:7" ht="12" customHeight="1">
      <c r="A177" s="273"/>
      <c r="B177" s="273"/>
      <c r="C177" s="274"/>
      <c r="D177" s="57"/>
      <c r="E177" s="49"/>
      <c r="F177" s="57"/>
      <c r="G177" s="57"/>
    </row>
    <row r="178" spans="1:7" ht="14.25">
      <c r="A178" s="270"/>
      <c r="B178" s="703" t="s">
        <v>328</v>
      </c>
      <c r="C178" s="274"/>
      <c r="D178" s="999" t="s">
        <v>1307</v>
      </c>
      <c r="E178" s="999"/>
      <c r="F178" s="999"/>
      <c r="G178" s="57"/>
    </row>
    <row r="179" spans="1:7" ht="14.25">
      <c r="A179" s="270"/>
      <c r="B179" s="270"/>
      <c r="C179" s="274"/>
      <c r="D179" s="999"/>
      <c r="E179" s="999"/>
      <c r="F179" s="999"/>
      <c r="G179" s="57"/>
    </row>
    <row r="180" spans="1:7" ht="14.25">
      <c r="A180" s="270"/>
      <c r="B180" s="270"/>
      <c r="C180" s="274"/>
      <c r="D180" s="999"/>
      <c r="E180" s="999"/>
      <c r="F180" s="999"/>
      <c r="G180" s="57"/>
    </row>
    <row r="181" spans="1:7">
      <c r="A181" s="274"/>
      <c r="B181" s="274"/>
      <c r="C181" s="274"/>
      <c r="D181" s="999"/>
      <c r="E181" s="999"/>
      <c r="F181" s="999"/>
    </row>
    <row r="182" spans="1:7">
      <c r="A182" s="274"/>
      <c r="B182" s="274"/>
      <c r="C182" s="274"/>
      <c r="D182" s="421"/>
      <c r="E182" s="57"/>
      <c r="F182" s="57"/>
    </row>
    <row r="183" spans="1:7">
      <c r="A183" s="274"/>
      <c r="B183" s="274"/>
      <c r="C183" s="274"/>
      <c r="D183" s="1008" t="s">
        <v>1216</v>
      </c>
      <c r="E183" s="1008"/>
      <c r="F183" s="1008"/>
    </row>
    <row r="184" spans="1:7">
      <c r="A184" s="274"/>
      <c r="B184" s="274"/>
      <c r="C184" s="274"/>
      <c r="D184" s="1008"/>
      <c r="E184" s="1008"/>
      <c r="F184" s="1008"/>
    </row>
    <row r="185" spans="1:7" s="706" customFormat="1">
      <c r="A185" s="274"/>
      <c r="B185" s="274"/>
      <c r="C185" s="274"/>
      <c r="D185" s="720"/>
      <c r="E185" s="720"/>
      <c r="F185" s="720"/>
      <c r="G185" s="7"/>
    </row>
    <row r="186" spans="1:7" s="701" customFormat="1" ht="14.25">
      <c r="A186" s="270"/>
      <c r="B186" s="703" t="s">
        <v>328</v>
      </c>
      <c r="C186" s="581"/>
      <c r="D186" s="961" t="s">
        <v>1306</v>
      </c>
      <c r="E186" s="961"/>
      <c r="F186" s="961"/>
      <c r="G186" s="702"/>
    </row>
    <row r="187" spans="1:7" s="701" customFormat="1" ht="14.45" customHeight="1">
      <c r="A187" s="270"/>
      <c r="C187" s="581"/>
      <c r="D187" s="961"/>
      <c r="E187" s="961"/>
      <c r="F187" s="961"/>
      <c r="G187" s="702"/>
    </row>
    <row r="188" spans="1:7" s="701" customFormat="1" ht="14.25">
      <c r="A188" s="270"/>
      <c r="B188" s="721"/>
      <c r="C188" s="581"/>
      <c r="D188" s="961"/>
      <c r="E188" s="961"/>
      <c r="F188" s="961"/>
      <c r="G188" s="702"/>
    </row>
    <row r="189" spans="1:7" s="701" customFormat="1" ht="14.25">
      <c r="A189" s="270"/>
      <c r="B189" s="721"/>
      <c r="C189" s="581"/>
      <c r="D189" s="961"/>
      <c r="E189" s="961"/>
      <c r="F189" s="961"/>
      <c r="G189" s="702"/>
    </row>
    <row r="190" spans="1:7" s="706" customFormat="1">
      <c r="A190" s="274"/>
      <c r="B190" s="274"/>
      <c r="C190" s="274"/>
      <c r="D190" s="720"/>
      <c r="E190" s="720"/>
      <c r="F190" s="720"/>
      <c r="G190" s="7"/>
    </row>
    <row r="191" spans="1:7">
      <c r="A191" s="981" t="s">
        <v>1201</v>
      </c>
      <c r="B191" s="981"/>
      <c r="C191" s="981"/>
      <c r="D191" s="981"/>
      <c r="E191" s="981"/>
      <c r="F191" s="981"/>
      <c r="G191" s="981"/>
    </row>
    <row r="192" spans="1:7" ht="12" customHeight="1">
      <c r="D192" s="138"/>
      <c r="E192" s="138"/>
      <c r="F192" s="138"/>
    </row>
    <row r="193" spans="1:6">
      <c r="C193" s="271"/>
      <c r="D193" s="1007" t="s">
        <v>221</v>
      </c>
      <c r="E193" s="1007"/>
      <c r="F193" s="1007"/>
    </row>
    <row r="194" spans="1:6">
      <c r="A194" s="264"/>
      <c r="B194" s="697"/>
      <c r="C194" s="264"/>
      <c r="D194" s="976" t="s">
        <v>1330</v>
      </c>
      <c r="E194" s="986"/>
      <c r="F194" s="986"/>
    </row>
    <row r="195" spans="1:6" ht="12" customHeight="1">
      <c r="A195" s="23"/>
      <c r="B195" s="699"/>
      <c r="C195" s="23"/>
    </row>
    <row r="196" spans="1:6" ht="13.15" customHeight="1">
      <c r="A196" s="23"/>
      <c r="C196" s="23"/>
      <c r="D196" s="984" t="s">
        <v>591</v>
      </c>
      <c r="E196" s="984"/>
      <c r="F196" s="984"/>
    </row>
    <row r="197" spans="1:6" ht="14.25">
      <c r="A197" s="270"/>
      <c r="B197" s="703" t="s">
        <v>328</v>
      </c>
      <c r="D197" s="961" t="s">
        <v>1324</v>
      </c>
      <c r="E197" s="961"/>
      <c r="F197" s="961"/>
    </row>
    <row r="198" spans="1:6" ht="14.25">
      <c r="A198" s="270"/>
      <c r="B198" s="270"/>
      <c r="D198" s="961"/>
      <c r="E198" s="961"/>
      <c r="F198" s="961"/>
    </row>
    <row r="199" spans="1:6"/>
    <row r="200" spans="1:6" ht="14.25">
      <c r="A200" s="270"/>
      <c r="B200" s="703" t="s">
        <v>328</v>
      </c>
      <c r="D200" s="961" t="s">
        <v>1325</v>
      </c>
      <c r="E200" s="961"/>
      <c r="F200" s="961"/>
    </row>
    <row r="201" spans="1:6" ht="14.25">
      <c r="A201" s="270"/>
      <c r="B201" s="270"/>
      <c r="D201" s="961"/>
      <c r="E201" s="961"/>
      <c r="F201" s="961"/>
    </row>
    <row r="202" spans="1:6" ht="14.25">
      <c r="A202" s="270"/>
      <c r="B202" s="270"/>
      <c r="D202" s="961"/>
      <c r="E202" s="961"/>
      <c r="F202" s="961"/>
    </row>
    <row r="203" spans="1:6" ht="5.0999999999999996" customHeight="1">
      <c r="A203" s="270"/>
      <c r="B203" s="270"/>
      <c r="D203" s="154"/>
      <c r="E203" s="138"/>
      <c r="F203" s="138"/>
    </row>
    <row r="204" spans="1:6" ht="14.25">
      <c r="A204" s="270"/>
      <c r="B204" s="270"/>
      <c r="D204" s="961" t="s">
        <v>1326</v>
      </c>
      <c r="E204" s="961"/>
      <c r="F204" s="961"/>
    </row>
    <row r="205" spans="1:6" ht="14.25">
      <c r="A205" s="270"/>
      <c r="B205" s="270"/>
      <c r="D205" s="961"/>
      <c r="E205" s="961"/>
      <c r="F205" s="961"/>
    </row>
    <row r="206" spans="1:6" ht="14.25">
      <c r="A206" s="270"/>
      <c r="B206" s="270"/>
      <c r="D206" s="961"/>
      <c r="E206" s="961"/>
      <c r="F206" s="961"/>
    </row>
    <row r="207" spans="1:6" ht="14.25">
      <c r="A207" s="270"/>
      <c r="B207" s="270"/>
      <c r="D207" s="961"/>
      <c r="E207" s="961"/>
      <c r="F207" s="961"/>
    </row>
    <row r="208" spans="1:6" ht="14.25">
      <c r="A208" s="270"/>
      <c r="B208" s="270"/>
      <c r="D208" s="961"/>
      <c r="E208" s="961"/>
      <c r="F208" s="961"/>
    </row>
    <row r="209" spans="1:7" ht="14.25">
      <c r="A209" s="270"/>
      <c r="B209" s="270"/>
      <c r="D209" s="138"/>
      <c r="E209" s="138"/>
      <c r="F209" s="138"/>
    </row>
    <row r="210" spans="1:7" ht="14.25">
      <c r="A210" s="270"/>
      <c r="B210" s="703" t="s">
        <v>328</v>
      </c>
      <c r="D210" s="975" t="s">
        <v>1327</v>
      </c>
      <c r="E210" s="975"/>
      <c r="F210" s="975"/>
    </row>
    <row r="211" spans="1:7" ht="14.25">
      <c r="A211" s="270"/>
      <c r="B211" s="270"/>
      <c r="D211" s="975"/>
      <c r="E211" s="975"/>
      <c r="F211" s="975"/>
    </row>
    <row r="212" spans="1:7" ht="14.25">
      <c r="A212" s="270"/>
      <c r="B212" s="270"/>
      <c r="D212" s="1009" t="s">
        <v>991</v>
      </c>
      <c r="E212" s="1009"/>
      <c r="F212" s="1009"/>
    </row>
    <row r="213" spans="1:7" ht="14.25">
      <c r="A213" s="270"/>
      <c r="B213" s="270"/>
      <c r="D213" s="138"/>
      <c r="E213" s="138"/>
      <c r="F213" s="138"/>
    </row>
    <row r="214" spans="1:7" ht="14.45" customHeight="1">
      <c r="A214" s="270"/>
      <c r="B214" s="703" t="s">
        <v>328</v>
      </c>
      <c r="D214" s="975" t="s">
        <v>1329</v>
      </c>
      <c r="E214" s="975"/>
      <c r="F214" s="975"/>
    </row>
    <row r="215" spans="1:7" ht="14.25">
      <c r="A215" s="270"/>
      <c r="B215" s="270"/>
      <c r="D215" s="975"/>
      <c r="E215" s="975"/>
      <c r="F215" s="975"/>
    </row>
    <row r="216" spans="1:7" ht="14.25">
      <c r="A216" s="270"/>
      <c r="B216" s="270"/>
      <c r="D216" s="975"/>
      <c r="E216" s="975"/>
      <c r="F216" s="975"/>
    </row>
    <row r="217" spans="1:7" ht="14.25">
      <c r="A217" s="270"/>
      <c r="B217" s="270"/>
      <c r="D217" s="975"/>
      <c r="E217" s="975"/>
      <c r="F217" s="975"/>
    </row>
    <row r="218" spans="1:7" ht="14.25">
      <c r="A218" s="270"/>
      <c r="B218" s="270"/>
      <c r="D218" s="975"/>
      <c r="E218" s="975"/>
      <c r="F218" s="975"/>
    </row>
    <row r="219" spans="1:7">
      <c r="D219" s="138"/>
      <c r="E219" s="138"/>
      <c r="F219" s="138"/>
    </row>
    <row r="220" spans="1:7" ht="14.25">
      <c r="A220" s="270"/>
      <c r="B220" s="703" t="s">
        <v>328</v>
      </c>
      <c r="D220" s="961" t="s">
        <v>1328</v>
      </c>
      <c r="E220" s="961"/>
      <c r="F220" s="961"/>
    </row>
    <row r="221" spans="1:7" ht="14.25">
      <c r="A221" s="270"/>
      <c r="B221" s="270"/>
      <c r="D221" s="961"/>
      <c r="E221" s="961"/>
      <c r="F221" s="961"/>
    </row>
    <row r="222" spans="1:7">
      <c r="D222" s="29"/>
    </row>
    <row r="223" spans="1:7">
      <c r="A223" s="981" t="s">
        <v>1202</v>
      </c>
      <c r="B223" s="981"/>
      <c r="C223" s="981"/>
      <c r="D223" s="981"/>
      <c r="E223" s="981"/>
      <c r="F223" s="981"/>
      <c r="G223" s="981"/>
    </row>
    <row r="224" spans="1:7">
      <c r="D224" s="29"/>
    </row>
    <row r="225" spans="1:6">
      <c r="C225" s="271"/>
      <c r="D225" s="984" t="s">
        <v>1331</v>
      </c>
      <c r="E225" s="984"/>
      <c r="F225" s="984"/>
    </row>
    <row r="226" spans="1:6">
      <c r="A226" s="264"/>
      <c r="B226" s="697"/>
      <c r="C226" s="264"/>
      <c r="D226" s="138"/>
      <c r="E226" s="138"/>
      <c r="F226" s="138"/>
    </row>
    <row r="227" spans="1:6">
      <c r="A227" s="269"/>
      <c r="B227" s="269"/>
      <c r="C227" s="269"/>
      <c r="D227" s="984" t="s">
        <v>284</v>
      </c>
      <c r="E227" s="984"/>
      <c r="F227" s="984"/>
    </row>
    <row r="228" spans="1:6" ht="14.25">
      <c r="A228" s="270"/>
      <c r="B228" s="703" t="s">
        <v>328</v>
      </c>
      <c r="D228" s="985" t="s">
        <v>1332</v>
      </c>
      <c r="E228" s="985"/>
      <c r="F228" s="985"/>
    </row>
    <row r="229" spans="1:6" ht="14.25">
      <c r="A229" s="270"/>
      <c r="B229" s="270"/>
      <c r="D229" s="985"/>
      <c r="E229" s="985"/>
      <c r="F229" s="985"/>
    </row>
    <row r="230" spans="1:6">
      <c r="D230" s="138"/>
      <c r="E230" s="138"/>
      <c r="F230" s="138"/>
    </row>
    <row r="231" spans="1:6" ht="14.45" customHeight="1">
      <c r="A231" s="270"/>
      <c r="B231" s="703" t="s">
        <v>328</v>
      </c>
      <c r="D231" s="975" t="s">
        <v>1333</v>
      </c>
      <c r="E231" s="975"/>
      <c r="F231" s="975"/>
    </row>
    <row r="232" spans="1:6">
      <c r="D232" s="975"/>
      <c r="E232" s="975"/>
      <c r="F232" s="975"/>
    </row>
    <row r="233" spans="1:6">
      <c r="D233" s="986" t="s">
        <v>982</v>
      </c>
      <c r="E233" s="986"/>
      <c r="F233" s="986"/>
    </row>
    <row r="234" spans="1:6">
      <c r="D234" s="138"/>
      <c r="E234" s="138"/>
      <c r="F234" s="138"/>
    </row>
    <row r="235" spans="1:6" ht="14.45" customHeight="1">
      <c r="A235" s="270"/>
      <c r="B235" s="703" t="s">
        <v>328</v>
      </c>
      <c r="D235" s="975" t="s">
        <v>1335</v>
      </c>
      <c r="E235" s="975"/>
      <c r="F235" s="975"/>
    </row>
    <row r="236" spans="1:6">
      <c r="D236" s="975"/>
      <c r="E236" s="975"/>
      <c r="F236" s="975"/>
    </row>
    <row r="237" spans="1:6">
      <c r="D237" s="975"/>
      <c r="E237" s="975"/>
      <c r="F237" s="975"/>
    </row>
    <row r="238" spans="1:6">
      <c r="D238" s="975"/>
      <c r="E238" s="975"/>
      <c r="F238" s="975"/>
    </row>
    <row r="239" spans="1:6">
      <c r="D239" s="975"/>
      <c r="E239" s="975"/>
      <c r="F239" s="975"/>
    </row>
    <row r="240" spans="1:6">
      <c r="D240" s="138"/>
      <c r="E240" s="138"/>
      <c r="F240" s="138"/>
    </row>
    <row r="241" spans="1:7" ht="14.25">
      <c r="A241" s="270"/>
      <c r="B241" s="703" t="s">
        <v>328</v>
      </c>
      <c r="D241" s="961" t="s">
        <v>1334</v>
      </c>
      <c r="E241" s="961"/>
      <c r="F241" s="961"/>
    </row>
    <row r="242" spans="1:7">
      <c r="D242" s="961"/>
      <c r="E242" s="961"/>
      <c r="F242" s="961"/>
    </row>
    <row r="243" spans="1:7">
      <c r="D243" s="961"/>
      <c r="E243" s="961"/>
      <c r="F243" s="961"/>
    </row>
    <row r="244" spans="1:7">
      <c r="D244" s="272"/>
      <c r="E244" s="138"/>
      <c r="F244" s="138"/>
    </row>
    <row r="245" spans="1:7">
      <c r="A245" s="981" t="s">
        <v>1203</v>
      </c>
      <c r="B245" s="981"/>
      <c r="C245" s="981"/>
      <c r="D245" s="981"/>
      <c r="E245" s="981"/>
      <c r="F245" s="981"/>
      <c r="G245" s="981"/>
    </row>
    <row r="246" spans="1:7">
      <c r="D246" s="272"/>
      <c r="E246" s="138"/>
      <c r="F246" s="138"/>
    </row>
    <row r="247" spans="1:7">
      <c r="C247" s="264"/>
      <c r="D247" s="1010" t="s">
        <v>1336</v>
      </c>
      <c r="E247" s="1010"/>
      <c r="F247" s="1010"/>
    </row>
    <row r="248" spans="1:7">
      <c r="C248" s="264"/>
      <c r="D248" s="1010"/>
      <c r="E248" s="1010"/>
      <c r="F248" s="1010"/>
    </row>
    <row r="249" spans="1:7">
      <c r="A249" s="269"/>
      <c r="B249" s="269"/>
      <c r="C249" s="269"/>
      <c r="D249" s="5"/>
      <c r="E249" s="6"/>
      <c r="F249" s="6"/>
    </row>
    <row r="250" spans="1:7">
      <c r="C250" s="269"/>
      <c r="D250" s="984" t="s">
        <v>222</v>
      </c>
      <c r="E250" s="984"/>
      <c r="F250" s="984"/>
    </row>
    <row r="251" spans="1:7" ht="15.75" customHeight="1">
      <c r="A251" s="270"/>
      <c r="B251" s="270"/>
      <c r="D251" s="992" t="s">
        <v>1337</v>
      </c>
      <c r="E251" s="992"/>
      <c r="F251" s="992"/>
    </row>
    <row r="252" spans="1:7">
      <c r="E252" s="138"/>
      <c r="F252" s="138"/>
    </row>
    <row r="253" spans="1:7" ht="14.25">
      <c r="A253" s="270"/>
      <c r="B253" s="703" t="s">
        <v>328</v>
      </c>
      <c r="D253" s="961" t="s">
        <v>1338</v>
      </c>
      <c r="E253" s="961"/>
      <c r="F253" s="961"/>
    </row>
    <row r="254" spans="1:7" ht="14.25">
      <c r="A254" s="270"/>
      <c r="B254" s="270"/>
      <c r="D254" s="961"/>
      <c r="E254" s="961"/>
      <c r="F254" s="961"/>
    </row>
    <row r="255" spans="1:7">
      <c r="D255" s="138"/>
      <c r="E255" s="138"/>
      <c r="F255" s="138"/>
    </row>
    <row r="256" spans="1:7" ht="14.25">
      <c r="A256" s="270"/>
      <c r="B256" s="703" t="s">
        <v>328</v>
      </c>
      <c r="D256" s="975" t="s">
        <v>1339</v>
      </c>
      <c r="E256" s="975"/>
      <c r="F256" s="975"/>
    </row>
    <row r="257" spans="1:7" ht="14.25">
      <c r="A257" s="270"/>
      <c r="B257" s="270"/>
      <c r="D257" s="975"/>
      <c r="E257" s="975"/>
      <c r="F257" s="975"/>
    </row>
    <row r="258" spans="1:7" ht="14.25">
      <c r="A258" s="270"/>
      <c r="B258" s="270"/>
      <c r="D258" s="975"/>
      <c r="E258" s="975"/>
      <c r="F258" s="975"/>
    </row>
    <row r="259" spans="1:7">
      <c r="D259" s="138"/>
      <c r="E259" s="138"/>
      <c r="F259" s="138"/>
    </row>
    <row r="260" spans="1:7" ht="14.25">
      <c r="A260" s="270"/>
      <c r="B260" s="703" t="s">
        <v>328</v>
      </c>
      <c r="D260" s="961" t="s">
        <v>1340</v>
      </c>
      <c r="E260" s="961"/>
      <c r="F260" s="961"/>
    </row>
    <row r="261" spans="1:7" ht="14.25">
      <c r="A261" s="270"/>
      <c r="B261" s="270"/>
      <c r="D261" s="961"/>
      <c r="E261" s="961"/>
      <c r="F261" s="961"/>
    </row>
    <row r="262" spans="1:7">
      <c r="A262" s="23"/>
      <c r="B262" s="699"/>
      <c r="E262" s="138"/>
      <c r="F262" s="138"/>
    </row>
    <row r="263" spans="1:7">
      <c r="A263" s="981" t="s">
        <v>1204</v>
      </c>
      <c r="B263" s="981"/>
      <c r="C263" s="981"/>
      <c r="D263" s="981"/>
      <c r="E263" s="981"/>
      <c r="F263" s="981"/>
      <c r="G263" s="981"/>
    </row>
    <row r="264" spans="1:7">
      <c r="A264" s="23"/>
      <c r="B264" s="699"/>
      <c r="D264" s="138"/>
      <c r="E264" s="138"/>
      <c r="F264" s="138"/>
    </row>
    <row r="265" spans="1:7">
      <c r="C265" s="23"/>
      <c r="D265" s="984" t="s">
        <v>734</v>
      </c>
      <c r="E265" s="984"/>
      <c r="F265" s="984"/>
    </row>
    <row r="266" spans="1:7">
      <c r="C266" s="23"/>
      <c r="D266" s="974" t="s">
        <v>1341</v>
      </c>
      <c r="E266" s="974"/>
      <c r="F266" s="974"/>
    </row>
    <row r="267" spans="1:7">
      <c r="C267" s="23"/>
      <c r="D267" s="268"/>
    </row>
    <row r="268" spans="1:7">
      <c r="A268" s="282"/>
      <c r="B268" s="703" t="s">
        <v>328</v>
      </c>
      <c r="D268" s="974" t="s">
        <v>1342</v>
      </c>
      <c r="E268" s="974"/>
      <c r="F268" s="974"/>
    </row>
    <row r="269" spans="1:7" s="39" customFormat="1" ht="14.25">
      <c r="A269" s="420"/>
      <c r="B269" s="420"/>
      <c r="C269" s="282"/>
      <c r="D269" s="514"/>
      <c r="E269" s="515"/>
      <c r="F269" s="515"/>
      <c r="G269" s="133"/>
    </row>
    <row r="270" spans="1:7" s="39" customFormat="1" ht="13.15" customHeight="1">
      <c r="A270" s="282"/>
      <c r="B270" s="703" t="s">
        <v>328</v>
      </c>
      <c r="C270" s="282"/>
      <c r="D270" s="987" t="s">
        <v>1343</v>
      </c>
      <c r="E270" s="987"/>
      <c r="F270" s="987"/>
      <c r="G270" s="133"/>
    </row>
    <row r="271" spans="1:7" s="39" customFormat="1" ht="14.25">
      <c r="A271" s="420"/>
      <c r="B271" s="420"/>
      <c r="C271" s="282"/>
      <c r="D271" s="987"/>
      <c r="E271" s="987"/>
      <c r="F271" s="987"/>
      <c r="G271" s="133"/>
    </row>
    <row r="272" spans="1:7" s="39" customFormat="1" ht="14.25">
      <c r="A272" s="420"/>
      <c r="B272" s="420"/>
      <c r="C272" s="282"/>
      <c r="D272" s="987"/>
      <c r="E272" s="987"/>
      <c r="F272" s="987"/>
      <c r="G272" s="133"/>
    </row>
    <row r="273" spans="1:7" s="39" customFormat="1" ht="14.25">
      <c r="A273" s="420"/>
      <c r="B273" s="420"/>
      <c r="C273" s="282"/>
      <c r="D273" s="987"/>
      <c r="E273" s="987"/>
      <c r="F273" s="987"/>
      <c r="G273" s="133"/>
    </row>
    <row r="274" spans="1:7" s="39" customFormat="1" ht="14.25">
      <c r="A274" s="420"/>
      <c r="B274" s="420"/>
      <c r="C274" s="282"/>
      <c r="D274" s="987"/>
      <c r="E274" s="987"/>
      <c r="F274" s="987"/>
      <c r="G274" s="133"/>
    </row>
    <row r="275" spans="1:7" s="39" customFormat="1" ht="14.25">
      <c r="A275" s="420"/>
      <c r="B275" s="420"/>
      <c r="C275" s="282"/>
      <c r="D275" s="514"/>
      <c r="E275" s="515"/>
      <c r="F275" s="515"/>
      <c r="G275" s="133"/>
    </row>
    <row r="276" spans="1:7" s="39" customFormat="1" ht="13.15" customHeight="1">
      <c r="A276" s="282"/>
      <c r="B276" s="703" t="s">
        <v>328</v>
      </c>
      <c r="C276" s="282"/>
      <c r="D276" s="987" t="s">
        <v>1344</v>
      </c>
      <c r="E276" s="987"/>
      <c r="F276" s="987"/>
      <c r="G276" s="133"/>
    </row>
    <row r="277" spans="1:7" s="39" customFormat="1">
      <c r="A277" s="282"/>
      <c r="B277" s="282"/>
      <c r="C277" s="282"/>
      <c r="D277" s="987"/>
      <c r="E277" s="987"/>
      <c r="F277" s="987"/>
      <c r="G277" s="133"/>
    </row>
    <row r="278" spans="1:7" s="39" customFormat="1" ht="14.25">
      <c r="A278" s="420"/>
      <c r="B278" s="420"/>
      <c r="C278" s="282"/>
      <c r="D278" s="514"/>
      <c r="E278" s="515"/>
      <c r="F278" s="515"/>
      <c r="G278" s="133"/>
    </row>
    <row r="279" spans="1:7">
      <c r="A279" s="282"/>
      <c r="B279" s="703" t="s">
        <v>328</v>
      </c>
      <c r="D279" s="974" t="s">
        <v>1345</v>
      </c>
      <c r="E279" s="974"/>
      <c r="F279" s="974"/>
    </row>
    <row r="280" spans="1:7">
      <c r="E280" s="138"/>
      <c r="F280" s="138"/>
    </row>
    <row r="281" spans="1:7" ht="14.25">
      <c r="A281" s="270"/>
      <c r="B281" s="703" t="s">
        <v>328</v>
      </c>
      <c r="D281" s="975" t="s">
        <v>1346</v>
      </c>
      <c r="E281" s="975"/>
      <c r="F281" s="975"/>
    </row>
    <row r="282" spans="1:7" ht="14.25">
      <c r="A282" s="270"/>
      <c r="B282" s="270"/>
      <c r="D282" s="975"/>
      <c r="E282" s="975"/>
      <c r="F282" s="975"/>
    </row>
    <row r="283" spans="1:7" s="743" customFormat="1" ht="14.25">
      <c r="A283" s="738"/>
      <c r="B283" s="738"/>
      <c r="C283" s="755"/>
      <c r="D283" s="975"/>
      <c r="E283" s="975"/>
      <c r="F283" s="975"/>
      <c r="G283" s="7"/>
    </row>
    <row r="284" spans="1:7" s="743" customFormat="1" ht="14.25">
      <c r="A284" s="738"/>
      <c r="B284" s="738"/>
      <c r="C284" s="755"/>
      <c r="D284" s="975"/>
      <c r="E284" s="975"/>
      <c r="F284" s="975"/>
      <c r="G284" s="7"/>
    </row>
    <row r="285" spans="1:7" s="743" customFormat="1" ht="14.25">
      <c r="A285" s="738"/>
      <c r="B285" s="738"/>
      <c r="C285" s="755"/>
      <c r="D285" s="975"/>
      <c r="E285" s="975"/>
      <c r="F285" s="975"/>
      <c r="G285" s="7"/>
    </row>
    <row r="286" spans="1:7" s="743" customFormat="1" ht="14.25">
      <c r="A286" s="738"/>
      <c r="B286" s="738"/>
      <c r="C286" s="755"/>
      <c r="D286" s="975"/>
      <c r="E286" s="975"/>
      <c r="F286" s="975"/>
      <c r="G286" s="7"/>
    </row>
    <row r="287" spans="1:7" s="743" customFormat="1" ht="14.25">
      <c r="A287" s="738"/>
      <c r="B287" s="738"/>
      <c r="C287" s="755"/>
      <c r="D287" s="975"/>
      <c r="E287" s="975"/>
      <c r="F287" s="975"/>
      <c r="G287" s="7"/>
    </row>
    <row r="288" spans="1:7" s="743" customFormat="1" ht="14.25">
      <c r="A288" s="738"/>
      <c r="B288" s="738"/>
      <c r="C288" s="755"/>
      <c r="D288" s="975"/>
      <c r="E288" s="975"/>
      <c r="F288" s="975"/>
      <c r="G288" s="7"/>
    </row>
    <row r="289" spans="1:7" s="743" customFormat="1" ht="14.25">
      <c r="A289" s="738"/>
      <c r="B289" s="738"/>
      <c r="C289" s="755"/>
      <c r="D289" s="975"/>
      <c r="E289" s="975"/>
      <c r="F289" s="975"/>
      <c r="G289" s="7"/>
    </row>
    <row r="290" spans="1:7" s="743" customFormat="1" ht="14.25">
      <c r="A290" s="738"/>
      <c r="B290" s="738"/>
      <c r="C290" s="755"/>
      <c r="D290" s="975"/>
      <c r="E290" s="975"/>
      <c r="F290" s="975"/>
      <c r="G290" s="7"/>
    </row>
    <row r="291" spans="1:7" s="743" customFormat="1" ht="14.25">
      <c r="A291" s="738"/>
      <c r="B291" s="738"/>
      <c r="C291" s="755"/>
      <c r="D291" s="975"/>
      <c r="E291" s="975"/>
      <c r="F291" s="975"/>
      <c r="G291" s="7"/>
    </row>
    <row r="292" spans="1:7" s="743" customFormat="1" ht="14.25">
      <c r="A292" s="738"/>
      <c r="B292" s="738"/>
      <c r="C292" s="755"/>
      <c r="D292" s="975"/>
      <c r="E292" s="975"/>
      <c r="F292" s="975"/>
      <c r="G292" s="7"/>
    </row>
    <row r="293" spans="1:7" ht="14.25">
      <c r="A293" s="270"/>
      <c r="B293" s="270"/>
      <c r="D293" s="975"/>
      <c r="E293" s="975"/>
      <c r="F293" s="975"/>
    </row>
    <row r="294" spans="1:7" ht="14.25">
      <c r="A294" s="270"/>
      <c r="B294" s="270"/>
      <c r="D294" s="975"/>
      <c r="E294" s="975"/>
      <c r="F294" s="975"/>
    </row>
    <row r="295" spans="1:7" ht="14.25">
      <c r="A295" s="270"/>
      <c r="B295" s="270"/>
      <c r="D295" s="975"/>
      <c r="E295" s="975"/>
      <c r="F295" s="975"/>
    </row>
    <row r="296" spans="1:7">
      <c r="D296" s="138"/>
      <c r="E296" s="138"/>
      <c r="F296" s="138"/>
    </row>
    <row r="297" spans="1:7" ht="14.25">
      <c r="A297" s="270"/>
      <c r="B297" s="703" t="s">
        <v>328</v>
      </c>
      <c r="D297" s="975" t="s">
        <v>1347</v>
      </c>
      <c r="E297" s="975"/>
      <c r="F297" s="975"/>
    </row>
    <row r="298" spans="1:7">
      <c r="D298" s="975"/>
      <c r="E298" s="975"/>
      <c r="F298" s="975"/>
    </row>
    <row r="299" spans="1:7">
      <c r="D299" s="975"/>
      <c r="E299" s="975"/>
      <c r="F299" s="975"/>
    </row>
    <row r="300" spans="1:7">
      <c r="D300" s="975"/>
      <c r="E300" s="975"/>
      <c r="F300" s="975"/>
    </row>
    <row r="301" spans="1:7">
      <c r="D301" s="975"/>
      <c r="E301" s="975"/>
      <c r="F301" s="975"/>
    </row>
    <row r="302" spans="1:7">
      <c r="D302" s="975"/>
      <c r="E302" s="975"/>
      <c r="F302" s="975"/>
    </row>
    <row r="303" spans="1:7">
      <c r="D303" s="975"/>
      <c r="E303" s="975"/>
      <c r="F303" s="975"/>
    </row>
    <row r="304" spans="1:7">
      <c r="D304" s="975"/>
      <c r="E304" s="975"/>
      <c r="F304" s="975"/>
    </row>
    <row r="305" spans="1:7">
      <c r="D305" s="975"/>
      <c r="E305" s="975"/>
      <c r="F305" s="975"/>
    </row>
    <row r="306" spans="1:7">
      <c r="D306" s="138"/>
      <c r="E306" s="138"/>
      <c r="F306" s="138"/>
    </row>
    <row r="307" spans="1:7" ht="14.25">
      <c r="A307" s="270"/>
      <c r="B307" s="703" t="s">
        <v>328</v>
      </c>
      <c r="D307" s="961" t="s">
        <v>1348</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3" customFormat="1">
      <c r="A313" s="755"/>
      <c r="B313" s="755"/>
      <c r="C313" s="755"/>
      <c r="D313" s="752"/>
      <c r="E313" s="752"/>
      <c r="F313" s="752"/>
    </row>
    <row r="314" spans="1:7" ht="13.5" thickBot="1">
      <c r="D314" s="993" t="s">
        <v>1090</v>
      </c>
      <c r="E314" s="993"/>
      <c r="F314" s="993"/>
      <c r="G314" s="12"/>
    </row>
    <row r="315" spans="1:7" s="743" customFormat="1" ht="13.5" thickTop="1">
      <c r="A315" s="755"/>
      <c r="B315" s="755"/>
      <c r="C315" s="755"/>
      <c r="D315" s="994" t="s">
        <v>1349</v>
      </c>
      <c r="E315" s="994"/>
      <c r="F315" s="994"/>
    </row>
    <row r="316" spans="1:7">
      <c r="A316" s="335"/>
      <c r="B316" s="335"/>
      <c r="C316" s="335"/>
      <c r="D316" s="484"/>
      <c r="E316" s="484"/>
      <c r="F316" s="138"/>
      <c r="G316" s="12"/>
    </row>
    <row r="317" spans="1:7" ht="14.25">
      <c r="A317" s="270"/>
      <c r="B317" s="703" t="s">
        <v>328</v>
      </c>
      <c r="C317" s="335"/>
      <c r="D317" s="995" t="s">
        <v>1350</v>
      </c>
      <c r="E317" s="995"/>
      <c r="F317" s="995"/>
      <c r="G317" s="12"/>
    </row>
    <row r="318" spans="1:7">
      <c r="A318" s="335"/>
      <c r="B318" s="335"/>
      <c r="C318" s="335"/>
      <c r="D318" s="484"/>
      <c r="E318" s="484"/>
      <c r="F318" s="138"/>
      <c r="G318" s="12"/>
    </row>
    <row r="319" spans="1:7">
      <c r="A319" s="335"/>
      <c r="B319" s="703" t="s">
        <v>328</v>
      </c>
      <c r="C319" s="335"/>
      <c r="D319" s="990" t="s">
        <v>1351</v>
      </c>
      <c r="E319" s="990"/>
      <c r="F319" s="990"/>
      <c r="G319" s="12"/>
    </row>
    <row r="320" spans="1:7">
      <c r="A320" s="335"/>
      <c r="B320" s="335"/>
      <c r="C320" s="335"/>
      <c r="D320" s="990"/>
      <c r="E320" s="990"/>
      <c r="F320" s="990"/>
      <c r="G320" s="12"/>
    </row>
    <row r="321" spans="1:7">
      <c r="A321" s="335"/>
      <c r="B321" s="335"/>
      <c r="C321" s="335"/>
      <c r="D321" s="990"/>
      <c r="E321" s="990"/>
      <c r="F321" s="990"/>
      <c r="G321" s="12"/>
    </row>
    <row r="322" spans="1:7">
      <c r="A322" s="335"/>
      <c r="B322" s="335"/>
      <c r="C322" s="335"/>
      <c r="D322" s="990"/>
      <c r="E322" s="990"/>
      <c r="F322" s="990"/>
      <c r="G322" s="12"/>
    </row>
    <row r="323" spans="1:7" s="743" customFormat="1">
      <c r="A323" s="335"/>
      <c r="B323" s="335"/>
      <c r="C323" s="335"/>
      <c r="D323" s="990"/>
      <c r="E323" s="990"/>
      <c r="F323" s="990"/>
    </row>
    <row r="324" spans="1:7" s="743" customFormat="1">
      <c r="A324" s="335"/>
      <c r="B324" s="335"/>
      <c r="C324" s="335"/>
      <c r="D324" s="990"/>
      <c r="E324" s="990"/>
      <c r="F324" s="990"/>
    </row>
    <row r="325" spans="1:7" s="743" customFormat="1">
      <c r="A325" s="335"/>
      <c r="B325" s="335"/>
      <c r="C325" s="335"/>
      <c r="D325" s="990"/>
      <c r="E325" s="990"/>
      <c r="F325" s="990"/>
    </row>
    <row r="326" spans="1:7" s="743" customFormat="1">
      <c r="A326" s="335"/>
      <c r="B326" s="335"/>
      <c r="C326" s="335"/>
      <c r="D326" s="990"/>
      <c r="E326" s="990"/>
      <c r="F326" s="990"/>
    </row>
    <row r="327" spans="1:7">
      <c r="A327" s="335"/>
      <c r="B327" s="335"/>
      <c r="C327" s="335"/>
      <c r="D327" s="990"/>
      <c r="E327" s="990"/>
      <c r="F327" s="990"/>
      <c r="G327" s="12"/>
    </row>
    <row r="328" spans="1:7">
      <c r="A328" s="335"/>
      <c r="B328" s="335"/>
      <c r="C328" s="335"/>
      <c r="D328" s="990"/>
      <c r="E328" s="990"/>
      <c r="F328" s="990"/>
      <c r="G328" s="12"/>
    </row>
    <row r="329" spans="1:7">
      <c r="A329" s="335"/>
      <c r="B329" s="335"/>
      <c r="C329" s="335"/>
      <c r="D329" s="990"/>
      <c r="E329" s="990"/>
      <c r="F329" s="990"/>
      <c r="G329" s="12"/>
    </row>
    <row r="330" spans="1:7">
      <c r="A330" s="335"/>
      <c r="B330" s="335"/>
      <c r="C330" s="335"/>
      <c r="D330" s="12"/>
      <c r="E330" s="484"/>
      <c r="F330" s="138"/>
      <c r="G330" s="12"/>
    </row>
    <row r="331" spans="1:7" ht="14.25">
      <c r="A331" s="270"/>
      <c r="B331" s="703" t="s">
        <v>328</v>
      </c>
      <c r="C331" s="335"/>
      <c r="D331" s="988" t="s">
        <v>1352</v>
      </c>
      <c r="E331" s="988"/>
      <c r="F331" s="988"/>
      <c r="G331" s="12"/>
    </row>
    <row r="332" spans="1:7">
      <c r="A332" s="335"/>
      <c r="B332" s="335"/>
      <c r="C332" s="335"/>
      <c r="D332" s="988"/>
      <c r="E332" s="988"/>
      <c r="F332" s="988"/>
      <c r="G332" s="12"/>
    </row>
    <row r="333" spans="1:7">
      <c r="A333" s="335"/>
      <c r="B333" s="335"/>
      <c r="C333" s="335"/>
      <c r="D333" s="988"/>
      <c r="E333" s="988"/>
      <c r="F333" s="988"/>
      <c r="G333" s="12"/>
    </row>
    <row r="334" spans="1:7">
      <c r="A334" s="335"/>
      <c r="B334" s="335"/>
      <c r="C334" s="335"/>
      <c r="D334" s="988"/>
      <c r="E334" s="988"/>
      <c r="F334" s="988"/>
      <c r="G334" s="12"/>
    </row>
    <row r="335" spans="1:7">
      <c r="A335" s="335"/>
      <c r="B335" s="335"/>
      <c r="C335" s="335"/>
      <c r="D335" s="526"/>
      <c r="E335" s="484"/>
      <c r="F335" s="138"/>
      <c r="G335" s="12"/>
    </row>
    <row r="336" spans="1:7">
      <c r="A336" s="335"/>
      <c r="B336" s="335"/>
      <c r="C336" s="335"/>
      <c r="D336" s="988" t="s">
        <v>1353</v>
      </c>
      <c r="E336" s="988"/>
      <c r="F336" s="988"/>
      <c r="G336" s="12"/>
    </row>
    <row r="337" spans="1:7">
      <c r="A337" s="335"/>
      <c r="B337" s="335"/>
      <c r="C337" s="335"/>
      <c r="D337" s="988"/>
      <c r="E337" s="988"/>
      <c r="F337" s="988"/>
      <c r="G337" s="12"/>
    </row>
    <row r="338" spans="1:7">
      <c r="A338" s="335"/>
      <c r="B338" s="335"/>
      <c r="C338" s="335"/>
      <c r="D338" s="988"/>
      <c r="E338" s="988"/>
      <c r="F338" s="988"/>
      <c r="G338" s="12"/>
    </row>
    <row r="339" spans="1:7">
      <c r="A339" s="335"/>
      <c r="B339" s="335"/>
      <c r="C339" s="335"/>
      <c r="D339" s="988"/>
      <c r="E339" s="988"/>
      <c r="F339" s="988"/>
      <c r="G339" s="12"/>
    </row>
    <row r="340" spans="1:7" ht="18" customHeight="1">
      <c r="A340" s="335"/>
      <c r="B340" s="335"/>
      <c r="C340" s="335"/>
      <c r="D340" s="988"/>
      <c r="E340" s="988"/>
      <c r="F340" s="988"/>
      <c r="G340" s="12"/>
    </row>
    <row r="341" spans="1:7">
      <c r="A341" s="335"/>
      <c r="B341" s="335"/>
      <c r="C341" s="335"/>
      <c r="D341" s="988"/>
      <c r="E341" s="988"/>
      <c r="F341" s="988"/>
      <c r="G341" s="12"/>
    </row>
    <row r="342" spans="1:7">
      <c r="A342" s="335"/>
      <c r="B342" s="335"/>
      <c r="C342" s="335"/>
      <c r="D342" s="988"/>
      <c r="E342" s="988"/>
      <c r="F342" s="988"/>
      <c r="G342" s="12"/>
    </row>
    <row r="343" spans="1:7">
      <c r="A343" s="335"/>
      <c r="B343" s="335"/>
      <c r="C343" s="335"/>
      <c r="D343" s="988"/>
      <c r="E343" s="988"/>
      <c r="F343" s="988"/>
      <c r="G343" s="12"/>
    </row>
    <row r="344" spans="1:7" ht="8.25" customHeight="1">
      <c r="A344" s="335"/>
      <c r="B344" s="335"/>
      <c r="C344" s="335"/>
      <c r="D344" s="988"/>
      <c r="E344" s="988"/>
      <c r="F344" s="988"/>
      <c r="G344" s="12"/>
    </row>
    <row r="345" spans="1:7" ht="13.15" customHeight="1">
      <c r="A345" s="335"/>
      <c r="B345" s="335"/>
      <c r="C345" s="335"/>
      <c r="D345" s="989" t="s">
        <v>1354</v>
      </c>
      <c r="E345" s="989"/>
      <c r="F345" s="989"/>
      <c r="G345" s="12"/>
    </row>
    <row r="346" spans="1:7">
      <c r="A346" s="335"/>
      <c r="B346" s="335"/>
      <c r="C346" s="335"/>
      <c r="D346" s="989"/>
      <c r="E346" s="989"/>
      <c r="F346" s="989"/>
      <c r="G346" s="12"/>
    </row>
    <row r="347" spans="1:7">
      <c r="A347" s="335"/>
      <c r="B347" s="335"/>
      <c r="C347" s="335"/>
      <c r="D347" s="989"/>
      <c r="E347" s="989"/>
      <c r="F347" s="989"/>
      <c r="G347" s="12"/>
    </row>
    <row r="348" spans="1:7" s="743" customFormat="1">
      <c r="A348" s="335"/>
      <c r="B348" s="335"/>
      <c r="C348" s="335"/>
      <c r="D348" s="989"/>
      <c r="E348" s="989"/>
      <c r="F348" s="989"/>
    </row>
    <row r="349" spans="1:7" s="743" customFormat="1">
      <c r="A349" s="335"/>
      <c r="B349" s="335"/>
      <c r="C349" s="335"/>
      <c r="D349" s="989"/>
      <c r="E349" s="989"/>
      <c r="F349" s="989"/>
    </row>
    <row r="350" spans="1:7" s="743" customFormat="1">
      <c r="A350" s="335"/>
      <c r="B350" s="335"/>
      <c r="C350" s="335"/>
      <c r="D350" s="989"/>
      <c r="E350" s="989"/>
      <c r="F350" s="989"/>
    </row>
    <row r="351" spans="1:7" s="743" customFormat="1">
      <c r="A351" s="335"/>
      <c r="B351" s="335"/>
      <c r="C351" s="335"/>
      <c r="D351" s="989"/>
      <c r="E351" s="989"/>
      <c r="F351" s="989"/>
    </row>
    <row r="352" spans="1:7" s="743" customFormat="1">
      <c r="A352" s="335"/>
      <c r="B352" s="335"/>
      <c r="C352" s="335"/>
      <c r="D352" s="989"/>
      <c r="E352" s="989"/>
      <c r="F352" s="989"/>
    </row>
    <row r="353" spans="1:7">
      <c r="A353" s="335"/>
      <c r="B353" s="335"/>
      <c r="C353" s="335"/>
      <c r="D353" s="989"/>
      <c r="E353" s="989"/>
      <c r="F353" s="989"/>
      <c r="G353" s="12"/>
    </row>
    <row r="354" spans="1:7">
      <c r="A354" s="335"/>
      <c r="B354" s="335"/>
      <c r="C354" s="335"/>
      <c r="D354" s="989"/>
      <c r="E354" s="989"/>
      <c r="F354" s="989"/>
      <c r="G354" s="12"/>
    </row>
    <row r="355" spans="1:7">
      <c r="A355" s="335"/>
      <c r="B355" s="335"/>
      <c r="C355" s="335"/>
      <c r="D355" s="989"/>
      <c r="E355" s="989"/>
      <c r="F355" s="989"/>
      <c r="G355" s="12"/>
    </row>
    <row r="356" spans="1:7">
      <c r="A356" s="335"/>
      <c r="B356" s="335"/>
      <c r="C356" s="335"/>
      <c r="D356" s="989"/>
      <c r="E356" s="989"/>
      <c r="F356" s="989"/>
      <c r="G356" s="12"/>
    </row>
    <row r="357" spans="1:7">
      <c r="A357" s="335"/>
      <c r="B357" s="335"/>
      <c r="C357" s="528"/>
      <c r="D357" s="989"/>
      <c r="E357" s="989"/>
      <c r="F357" s="989"/>
      <c r="G357" s="12"/>
    </row>
    <row r="358" spans="1:7">
      <c r="A358" s="335"/>
      <c r="B358" s="335"/>
      <c r="C358" s="528"/>
      <c r="D358" s="989"/>
      <c r="E358" s="989"/>
      <c r="F358" s="989"/>
      <c r="G358" s="12"/>
    </row>
    <row r="359" spans="1:7">
      <c r="A359" s="335"/>
      <c r="B359" s="335"/>
      <c r="C359" s="335"/>
      <c r="D359" s="989"/>
      <c r="E359" s="989"/>
      <c r="F359" s="989"/>
      <c r="G359" s="12"/>
    </row>
    <row r="360" spans="1:7">
      <c r="A360" s="335"/>
      <c r="B360" s="335"/>
      <c r="C360" s="528"/>
      <c r="D360" s="989"/>
      <c r="E360" s="989"/>
      <c r="F360" s="989"/>
      <c r="G360" s="12"/>
    </row>
    <row r="361" spans="1:7">
      <c r="A361" s="335"/>
      <c r="B361" s="335"/>
      <c r="C361" s="528"/>
      <c r="D361" s="989"/>
      <c r="E361" s="989"/>
      <c r="F361" s="989"/>
      <c r="G361" s="12"/>
    </row>
    <row r="362" spans="1:7">
      <c r="A362" s="335"/>
      <c r="B362" s="335"/>
      <c r="C362" s="528"/>
      <c r="D362" s="989"/>
      <c r="E362" s="989"/>
      <c r="F362" s="989"/>
      <c r="G362" s="12"/>
    </row>
    <row r="363" spans="1:7">
      <c r="A363" s="335"/>
      <c r="B363" s="335"/>
      <c r="C363" s="335"/>
      <c r="D363" s="526"/>
      <c r="E363" s="484"/>
      <c r="F363" s="138"/>
      <c r="G363" s="12"/>
    </row>
    <row r="364" spans="1:7">
      <c r="A364" s="335"/>
      <c r="B364" s="703" t="s">
        <v>328</v>
      </c>
      <c r="C364" s="335"/>
      <c r="D364" s="989" t="s">
        <v>1355</v>
      </c>
      <c r="E364" s="989"/>
      <c r="F364" s="989"/>
      <c r="G364" s="12"/>
    </row>
    <row r="365" spans="1:7">
      <c r="A365" s="335"/>
      <c r="B365" s="335"/>
      <c r="C365" s="335"/>
      <c r="D365" s="989"/>
      <c r="E365" s="989"/>
      <c r="F365" s="989"/>
      <c r="G365" s="12"/>
    </row>
    <row r="366" spans="1:7">
      <c r="A366" s="335"/>
      <c r="B366" s="335"/>
      <c r="C366" s="335"/>
      <c r="D366" s="484"/>
      <c r="E366" s="484"/>
      <c r="F366" s="138"/>
      <c r="G366" s="12"/>
    </row>
    <row r="367" spans="1:7" ht="14.25">
      <c r="A367" s="270"/>
      <c r="B367" s="703" t="s">
        <v>328</v>
      </c>
      <c r="C367" s="335"/>
      <c r="D367" s="990" t="s">
        <v>1356</v>
      </c>
      <c r="E367" s="990"/>
      <c r="F367" s="990"/>
      <c r="G367" s="12"/>
    </row>
    <row r="368" spans="1:7" ht="14.25">
      <c r="A368" s="527"/>
      <c r="B368" s="527"/>
      <c r="C368" s="335"/>
      <c r="D368" s="990"/>
      <c r="E368" s="990"/>
      <c r="F368" s="990"/>
      <c r="G368" s="12"/>
    </row>
    <row r="369" spans="1:7" ht="14.25">
      <c r="A369" s="527"/>
      <c r="B369" s="527"/>
      <c r="C369" s="335"/>
      <c r="D369" s="990"/>
      <c r="E369" s="990"/>
      <c r="F369" s="990"/>
      <c r="G369" s="12"/>
    </row>
    <row r="370" spans="1:7" ht="14.25">
      <c r="A370" s="527"/>
      <c r="B370" s="527"/>
      <c r="C370" s="335"/>
      <c r="D370" s="990"/>
      <c r="E370" s="990"/>
      <c r="F370" s="990"/>
      <c r="G370" s="12"/>
    </row>
    <row r="371" spans="1:7" ht="14.25">
      <c r="A371" s="527"/>
      <c r="B371" s="527"/>
      <c r="C371" s="335"/>
      <c r="D371" s="990"/>
      <c r="E371" s="990"/>
      <c r="F371" s="990"/>
      <c r="G371" s="12"/>
    </row>
    <row r="372" spans="1:7">
      <c r="D372" s="138"/>
      <c r="E372" s="138"/>
      <c r="F372" s="138"/>
      <c r="G372" s="12"/>
    </row>
    <row r="373" spans="1:7" ht="14.25">
      <c r="A373" s="270"/>
      <c r="B373" s="703" t="s">
        <v>328</v>
      </c>
      <c r="C373" s="275"/>
      <c r="D373" s="961" t="s">
        <v>1357</v>
      </c>
      <c r="E373" s="961"/>
      <c r="F373" s="961"/>
      <c r="G373" s="12"/>
    </row>
    <row r="374" spans="1:7" ht="14.2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700"/>
      <c r="C402" s="135"/>
      <c r="D402" s="961"/>
      <c r="E402" s="961"/>
      <c r="F402" s="961"/>
      <c r="G402" s="30"/>
    </row>
    <row r="403" spans="1:7" s="32" customFormat="1" ht="40.700000000000003" customHeight="1">
      <c r="A403" s="135"/>
      <c r="B403" s="700"/>
      <c r="C403" s="135"/>
      <c r="D403" s="961"/>
      <c r="E403" s="961"/>
      <c r="F403" s="961"/>
      <c r="G403" s="30"/>
    </row>
    <row r="404" spans="1:7" s="32" customFormat="1">
      <c r="A404" s="135"/>
      <c r="B404" s="700"/>
      <c r="C404" s="135"/>
      <c r="D404" s="138"/>
      <c r="E404" s="138"/>
      <c r="F404" s="138"/>
      <c r="G404" s="30"/>
    </row>
    <row r="405" spans="1:7" ht="14.25">
      <c r="A405" s="270"/>
      <c r="B405" s="703" t="s">
        <v>328</v>
      </c>
      <c r="C405" s="275"/>
      <c r="D405" s="974" t="s">
        <v>1358</v>
      </c>
      <c r="E405" s="974"/>
      <c r="F405" s="974"/>
    </row>
    <row r="406" spans="1:7">
      <c r="D406" s="991" t="s">
        <v>1115</v>
      </c>
      <c r="E406" s="991"/>
      <c r="F406" s="991"/>
    </row>
    <row r="407" spans="1:7">
      <c r="D407" s="975" t="s">
        <v>1359</v>
      </c>
      <c r="E407" s="975"/>
      <c r="F407" s="975"/>
    </row>
    <row r="408" spans="1:7">
      <c r="D408" s="975"/>
      <c r="E408" s="975"/>
      <c r="F408" s="975"/>
    </row>
    <row r="409" spans="1:7">
      <c r="D409" s="975"/>
      <c r="E409" s="975"/>
      <c r="F409" s="975"/>
    </row>
    <row r="410" spans="1:7">
      <c r="D410" s="975"/>
      <c r="E410" s="975"/>
      <c r="F410" s="975"/>
    </row>
    <row r="411" spans="1:7">
      <c r="D411" s="138"/>
      <c r="E411" s="138"/>
      <c r="F411" s="138"/>
      <c r="G411" s="12"/>
    </row>
    <row r="412" spans="1:7" ht="14.25">
      <c r="A412" s="270"/>
      <c r="B412" s="703" t="s">
        <v>328</v>
      </c>
      <c r="C412" s="275"/>
      <c r="D412" s="961" t="s">
        <v>1360</v>
      </c>
      <c r="E412" s="961"/>
      <c r="F412" s="961"/>
      <c r="G412" s="12"/>
    </row>
    <row r="413" spans="1:7">
      <c r="D413" s="961"/>
      <c r="E413" s="961"/>
      <c r="F413" s="961"/>
      <c r="G413" s="12"/>
    </row>
    <row r="414" spans="1:7">
      <c r="D414" s="961"/>
      <c r="E414" s="961"/>
      <c r="F414" s="961"/>
      <c r="G414" s="12"/>
    </row>
    <row r="415" spans="1:7" s="743" customFormat="1">
      <c r="A415" s="755"/>
      <c r="B415" s="755"/>
      <c r="C415" s="755"/>
      <c r="D415" s="752"/>
      <c r="E415" s="752"/>
      <c r="F415" s="752"/>
    </row>
    <row r="416" spans="1:7" ht="14.25">
      <c r="B416" s="703" t="s">
        <v>328</v>
      </c>
      <c r="C416" s="270"/>
      <c r="D416" s="975" t="s">
        <v>1361</v>
      </c>
      <c r="E416" s="975"/>
      <c r="F416" s="975"/>
      <c r="G416" s="12"/>
    </row>
    <row r="417" spans="1:7">
      <c r="D417" s="975"/>
      <c r="E417" s="975"/>
      <c r="F417" s="975"/>
      <c r="G417" s="12"/>
    </row>
    <row r="418" spans="1:7">
      <c r="D418" s="138"/>
      <c r="E418" s="138"/>
      <c r="F418" s="138"/>
      <c r="G418" s="12"/>
    </row>
    <row r="419" spans="1:7" ht="14.25">
      <c r="B419" s="703" t="s">
        <v>328</v>
      </c>
      <c r="C419" s="270"/>
      <c r="D419" s="975" t="s">
        <v>1362</v>
      </c>
      <c r="E419" s="975"/>
      <c r="F419" s="975"/>
      <c r="G419" s="12"/>
    </row>
    <row r="420" spans="1:7">
      <c r="D420" s="975"/>
      <c r="E420" s="975"/>
      <c r="F420" s="975"/>
      <c r="G420" s="12"/>
    </row>
    <row r="421" spans="1:7">
      <c r="D421" s="975"/>
      <c r="E421" s="975"/>
      <c r="F421" s="975"/>
      <c r="G421" s="12"/>
    </row>
    <row r="422" spans="1:7">
      <c r="D422" s="975"/>
      <c r="E422" s="975"/>
      <c r="F422" s="975"/>
      <c r="G422" s="12"/>
    </row>
    <row r="423" spans="1:7">
      <c r="B423" s="703" t="s">
        <v>328</v>
      </c>
      <c r="D423" s="975"/>
      <c r="E423" s="975"/>
      <c r="F423" s="975"/>
      <c r="G423" s="12"/>
    </row>
    <row r="424" spans="1:7">
      <c r="A424" s="12"/>
      <c r="B424" s="12"/>
      <c r="C424" s="12"/>
      <c r="D424" s="975"/>
      <c r="E424" s="975"/>
      <c r="F424" s="975"/>
      <c r="G424" s="12"/>
    </row>
    <row r="425" spans="1:7">
      <c r="A425" s="12"/>
      <c r="C425" s="12"/>
      <c r="D425" s="975"/>
      <c r="E425" s="975"/>
      <c r="F425" s="975"/>
      <c r="G425" s="12"/>
    </row>
    <row r="426" spans="1:7">
      <c r="A426" s="12"/>
      <c r="B426" s="703" t="s">
        <v>328</v>
      </c>
      <c r="C426" s="12"/>
      <c r="D426" s="975"/>
      <c r="E426" s="975"/>
      <c r="F426" s="975"/>
      <c r="G426" s="12"/>
    </row>
    <row r="427" spans="1:7">
      <c r="A427" s="12"/>
      <c r="B427" s="12"/>
      <c r="C427" s="12"/>
      <c r="D427" s="975"/>
      <c r="E427" s="975"/>
      <c r="F427" s="975"/>
      <c r="G427" s="12"/>
    </row>
    <row r="428" spans="1:7">
      <c r="A428" s="12"/>
      <c r="C428" s="12"/>
      <c r="D428" s="975"/>
      <c r="E428" s="975"/>
      <c r="F428" s="975"/>
      <c r="G428" s="12"/>
    </row>
    <row r="429" spans="1:7">
      <c r="A429" s="12"/>
      <c r="C429" s="12"/>
      <c r="D429" s="975"/>
      <c r="E429" s="975"/>
      <c r="F429" s="975"/>
      <c r="G429" s="12"/>
    </row>
    <row r="430" spans="1:7">
      <c r="A430" s="12"/>
      <c r="B430" s="703" t="s">
        <v>328</v>
      </c>
      <c r="C430" s="12"/>
      <c r="D430" s="975"/>
      <c r="E430" s="975"/>
      <c r="F430" s="975"/>
      <c r="G430" s="12"/>
    </row>
    <row r="431" spans="1:7">
      <c r="A431" s="12"/>
      <c r="B431" s="12"/>
      <c r="C431" s="12"/>
      <c r="D431" s="975"/>
      <c r="E431" s="975"/>
      <c r="F431" s="975"/>
      <c r="G431" s="12"/>
    </row>
    <row r="432" spans="1:7">
      <c r="A432" s="12"/>
      <c r="B432" s="703" t="s">
        <v>328</v>
      </c>
      <c r="C432" s="12"/>
      <c r="D432" s="975"/>
      <c r="E432" s="975"/>
      <c r="F432" s="975"/>
      <c r="G432" s="12"/>
    </row>
    <row r="433" spans="1:7" s="743" customFormat="1">
      <c r="D433" s="753"/>
      <c r="E433" s="753"/>
      <c r="F433" s="753"/>
    </row>
    <row r="434" spans="1:7">
      <c r="A434" s="12"/>
      <c r="B434" s="742" t="s">
        <v>328</v>
      </c>
      <c r="C434" s="12"/>
      <c r="D434" s="975" t="s">
        <v>1363</v>
      </c>
      <c r="E434" s="975"/>
      <c r="F434" s="975"/>
      <c r="G434" s="12"/>
    </row>
    <row r="435" spans="1:7">
      <c r="A435" s="12"/>
      <c r="B435" s="12"/>
      <c r="C435" s="12"/>
      <c r="D435" s="975"/>
      <c r="E435" s="975"/>
      <c r="F435" s="975"/>
      <c r="G435" s="12"/>
    </row>
    <row r="436" spans="1:7">
      <c r="A436" s="12"/>
      <c r="B436" s="12"/>
      <c r="C436" s="12"/>
      <c r="D436" s="975"/>
      <c r="E436" s="975"/>
      <c r="F436" s="975"/>
      <c r="G436" s="12"/>
    </row>
    <row r="437" spans="1:7">
      <c r="A437" s="12"/>
      <c r="B437" s="12"/>
      <c r="C437" s="12"/>
      <c r="D437" s="975"/>
      <c r="E437" s="975"/>
      <c r="F437" s="975"/>
      <c r="G437" s="12"/>
    </row>
    <row r="438" spans="1:7">
      <c r="D438" s="975"/>
      <c r="E438" s="975"/>
      <c r="F438" s="975"/>
    </row>
    <row r="439" spans="1:7">
      <c r="D439" s="138"/>
      <c r="E439" s="138"/>
      <c r="F439" s="138"/>
    </row>
    <row r="440" spans="1:7">
      <c r="B440" s="703" t="s">
        <v>328</v>
      </c>
      <c r="D440" s="976" t="s">
        <v>1364</v>
      </c>
      <c r="E440" s="976"/>
      <c r="F440" s="976"/>
    </row>
    <row r="441" spans="1:7">
      <c r="A441" s="138"/>
      <c r="B441" s="138"/>
    </row>
    <row r="442" spans="1:7">
      <c r="A442" s="981" t="s">
        <v>1205</v>
      </c>
      <c r="B442" s="981"/>
      <c r="C442" s="981"/>
      <c r="D442" s="981"/>
      <c r="E442" s="981"/>
      <c r="F442" s="981"/>
      <c r="G442" s="981"/>
    </row>
    <row r="443" spans="1:7">
      <c r="A443" s="138"/>
      <c r="B443" s="138"/>
    </row>
    <row r="444" spans="1:7">
      <c r="D444" s="977" t="s">
        <v>976</v>
      </c>
      <c r="E444" s="977"/>
      <c r="F444" s="977"/>
    </row>
    <row r="445" spans="1:7" s="39" customFormat="1" ht="14.25">
      <c r="A445" s="420"/>
      <c r="B445" s="420"/>
      <c r="C445" s="282"/>
      <c r="D445" s="978" t="s">
        <v>1365</v>
      </c>
      <c r="E445" s="978"/>
      <c r="F445" s="978"/>
      <c r="G445" s="133"/>
    </row>
    <row r="446" spans="1:7" s="39" customFormat="1" ht="14.25">
      <c r="A446" s="420"/>
      <c r="B446" s="420"/>
      <c r="C446" s="282"/>
      <c r="D446" s="756"/>
      <c r="E446" s="6"/>
      <c r="F446" s="6"/>
      <c r="G446" s="133"/>
    </row>
    <row r="447" spans="1:7" s="39" customFormat="1" ht="14.25">
      <c r="A447" s="270"/>
      <c r="B447" s="703" t="s">
        <v>328</v>
      </c>
      <c r="C447" s="282"/>
      <c r="D447" s="979" t="s">
        <v>1366</v>
      </c>
      <c r="E447" s="979"/>
      <c r="F447" s="979"/>
      <c r="G447" s="133"/>
    </row>
    <row r="448" spans="1:7" s="39" customFormat="1" ht="14.25">
      <c r="A448" s="270"/>
      <c r="B448" s="270"/>
      <c r="C448" s="282"/>
      <c r="D448" s="979"/>
      <c r="E448" s="979"/>
      <c r="F448" s="979"/>
      <c r="G448" s="133"/>
    </row>
    <row r="449" spans="1:7" s="39" customFormat="1" ht="14.25">
      <c r="A449" s="270"/>
      <c r="B449" s="270"/>
      <c r="C449" s="282"/>
      <c r="D449" s="754"/>
      <c r="E449" s="6"/>
      <c r="F449" s="6"/>
      <c r="G449" s="133"/>
    </row>
    <row r="450" spans="1:7">
      <c r="B450" s="703" t="s">
        <v>328</v>
      </c>
      <c r="D450" s="980" t="s">
        <v>1367</v>
      </c>
      <c r="E450" s="980"/>
      <c r="F450" s="980"/>
    </row>
    <row r="451" spans="1:7" ht="14.25">
      <c r="A451" s="270"/>
      <c r="D451" s="980"/>
      <c r="E451" s="980"/>
      <c r="F451" s="980"/>
    </row>
    <row r="452" spans="1:7" ht="14.25">
      <c r="A452" s="270"/>
      <c r="B452" s="270"/>
      <c r="D452" s="980"/>
      <c r="E452" s="980"/>
      <c r="F452" s="980"/>
    </row>
    <row r="453" spans="1:7" ht="14.25">
      <c r="A453" s="270"/>
      <c r="B453" s="270"/>
      <c r="D453" s="980"/>
      <c r="E453" s="980"/>
      <c r="F453" s="980"/>
    </row>
    <row r="454" spans="1:7">
      <c r="D454" s="702"/>
      <c r="E454" s="702"/>
      <c r="F454" s="702"/>
      <c r="G454" s="12"/>
    </row>
    <row r="455" spans="1:7" ht="14.25">
      <c r="A455" s="270"/>
      <c r="B455" s="703" t="s">
        <v>328</v>
      </c>
      <c r="D455" s="962" t="s">
        <v>1368</v>
      </c>
      <c r="E455" s="962"/>
      <c r="F455" s="962"/>
      <c r="G455" s="12"/>
    </row>
    <row r="456" spans="1:7" ht="14.25">
      <c r="A456" s="270"/>
      <c r="B456" s="270"/>
      <c r="D456" s="962"/>
      <c r="E456" s="962"/>
      <c r="F456" s="962"/>
      <c r="G456" s="12"/>
    </row>
    <row r="457" spans="1:7" ht="14.25">
      <c r="A457" s="270"/>
      <c r="D457" s="962"/>
      <c r="E457" s="962"/>
      <c r="F457" s="962"/>
      <c r="G457" s="12"/>
    </row>
    <row r="458" spans="1:7" ht="14.25">
      <c r="A458" s="270"/>
      <c r="B458" s="270"/>
      <c r="D458" s="702"/>
      <c r="E458" s="702"/>
      <c r="F458" s="702"/>
      <c r="G458" s="12"/>
    </row>
    <row r="459" spans="1:7" ht="14.25">
      <c r="A459" s="270"/>
      <c r="B459" s="742" t="s">
        <v>328</v>
      </c>
      <c r="D459" s="974" t="s">
        <v>1369</v>
      </c>
      <c r="E459" s="974"/>
      <c r="F459" s="974"/>
      <c r="G459" s="12"/>
    </row>
    <row r="460" spans="1:7" ht="14.25">
      <c r="A460" s="270"/>
      <c r="B460" s="270"/>
      <c r="D460" s="754"/>
      <c r="E460" s="6"/>
      <c r="F460" s="6"/>
      <c r="G460" s="12"/>
    </row>
    <row r="461" spans="1:7" ht="14.25">
      <c r="A461" s="270"/>
      <c r="B461" s="703" t="s">
        <v>328</v>
      </c>
      <c r="D461" s="961" t="s">
        <v>1370</v>
      </c>
      <c r="E461" s="961"/>
      <c r="F461" s="961"/>
      <c r="G461" s="12"/>
    </row>
    <row r="462" spans="1:7" ht="14.25">
      <c r="A462" s="270"/>
      <c r="D462" s="961"/>
      <c r="E462" s="961"/>
      <c r="F462" s="961"/>
      <c r="G462" s="12"/>
    </row>
    <row r="463" spans="1:7">
      <c r="A463" s="23"/>
      <c r="B463" s="699"/>
      <c r="D463" s="757"/>
      <c r="E463" s="6"/>
      <c r="F463" s="6"/>
      <c r="G463" s="12"/>
    </row>
    <row r="464" spans="1:7">
      <c r="A464" s="23"/>
      <c r="B464" s="742" t="s">
        <v>328</v>
      </c>
      <c r="D464" s="974" t="s">
        <v>1371</v>
      </c>
      <c r="E464" s="974"/>
      <c r="F464" s="974"/>
      <c r="G464" s="12"/>
    </row>
    <row r="465" spans="1:7" ht="14.25">
      <c r="A465" s="270"/>
      <c r="B465" s="270"/>
      <c r="D465" s="138"/>
    </row>
    <row r="466" spans="1:7">
      <c r="A466" s="981" t="s">
        <v>1206</v>
      </c>
      <c r="B466" s="981"/>
      <c r="C466" s="981"/>
      <c r="D466" s="981"/>
      <c r="E466" s="981"/>
      <c r="F466" s="981"/>
      <c r="G466" s="981"/>
    </row>
    <row r="467" spans="1:7" customFormat="1" ht="12" customHeight="1">
      <c r="A467" s="270"/>
      <c r="B467" s="270"/>
      <c r="C467" s="10"/>
      <c r="D467" s="154"/>
      <c r="E467" s="152"/>
      <c r="F467" s="152"/>
      <c r="G467" s="152"/>
    </row>
    <row r="468" spans="1:7" customFormat="1">
      <c r="A468" s="282"/>
      <c r="B468" s="282"/>
      <c r="C468" s="322"/>
      <c r="D468" s="982" t="s">
        <v>873</v>
      </c>
      <c r="E468" s="982"/>
      <c r="F468" s="982"/>
      <c r="G468" s="187"/>
    </row>
    <row r="469" spans="1:7" customFormat="1" ht="13.15" customHeight="1">
      <c r="A469" s="269"/>
      <c r="B469" s="269"/>
      <c r="C469" s="323"/>
      <c r="D469" s="983" t="s">
        <v>1249</v>
      </c>
      <c r="E469" s="983"/>
      <c r="F469" s="983"/>
      <c r="G469" s="152"/>
    </row>
    <row r="470" spans="1:7" customFormat="1">
      <c r="A470" s="269"/>
      <c r="B470" s="269"/>
      <c r="C470" s="323"/>
      <c r="D470" s="983"/>
      <c r="E470" s="983"/>
      <c r="F470" s="983"/>
      <c r="G470" s="152"/>
    </row>
    <row r="471" spans="1:7" customFormat="1">
      <c r="A471" s="269"/>
      <c r="B471" s="269"/>
      <c r="C471" s="323"/>
      <c r="D471" s="983"/>
      <c r="E471" s="983"/>
      <c r="F471" s="983"/>
      <c r="G471" s="152"/>
    </row>
    <row r="472" spans="1:7" customFormat="1">
      <c r="A472" s="269"/>
      <c r="B472" s="269"/>
      <c r="C472" s="323"/>
      <c r="D472" s="983"/>
      <c r="E472" s="983"/>
      <c r="F472" s="983"/>
      <c r="G472" s="152"/>
    </row>
    <row r="473" spans="1:7" customFormat="1">
      <c r="A473" s="269"/>
      <c r="B473" s="269"/>
      <c r="C473" s="323"/>
      <c r="D473" s="983"/>
      <c r="E473" s="983"/>
      <c r="F473" s="983"/>
      <c r="G473" s="152"/>
    </row>
    <row r="474" spans="1:7" customFormat="1">
      <c r="A474" s="269"/>
      <c r="B474" s="269"/>
      <c r="C474" s="323"/>
      <c r="D474" s="488"/>
      <c r="E474" s="152"/>
      <c r="F474" s="154"/>
      <c r="G474" s="152"/>
    </row>
    <row r="475" spans="1:7" customFormat="1" ht="14.45" customHeight="1">
      <c r="A475" s="270"/>
      <c r="B475" s="703" t="s">
        <v>328</v>
      </c>
      <c r="C475" s="323"/>
      <c r="D475" s="1023" t="s">
        <v>1240</v>
      </c>
      <c r="E475" s="1023"/>
      <c r="F475" s="1023"/>
      <c r="G475" s="152"/>
    </row>
    <row r="476" spans="1:7" customFormat="1">
      <c r="A476" s="269"/>
      <c r="B476" s="269"/>
      <c r="C476" s="323"/>
      <c r="D476" s="1023"/>
      <c r="E476" s="1023"/>
      <c r="F476" s="1023"/>
      <c r="G476" s="152"/>
    </row>
    <row r="477" spans="1:7" s="704" customFormat="1">
      <c r="A477" s="269"/>
      <c r="B477" s="269"/>
      <c r="C477" s="323"/>
      <c r="D477" s="1023"/>
      <c r="E477" s="1023"/>
      <c r="F477" s="1023"/>
      <c r="G477" s="152"/>
    </row>
    <row r="478" spans="1:7" s="704" customFormat="1">
      <c r="A478" s="269"/>
      <c r="B478" s="269"/>
      <c r="C478" s="323"/>
      <c r="D478" s="1023"/>
      <c r="E478" s="1023"/>
      <c r="F478" s="1023"/>
      <c r="G478" s="152"/>
    </row>
    <row r="479" spans="1:7" customFormat="1">
      <c r="A479" s="269"/>
      <c r="B479" s="269"/>
      <c r="C479" s="323"/>
      <c r="D479" s="1023"/>
      <c r="E479" s="1023"/>
      <c r="F479" s="1023"/>
      <c r="G479" s="152"/>
    </row>
    <row r="480" spans="1:7" customFormat="1">
      <c r="A480" s="269"/>
      <c r="B480" s="269"/>
      <c r="C480" s="323"/>
      <c r="D480" s="460"/>
      <c r="E480" s="152"/>
      <c r="F480" s="154"/>
      <c r="G480" s="152"/>
    </row>
    <row r="481" spans="1:7" customFormat="1" ht="14.45" customHeight="1">
      <c r="A481" s="270"/>
      <c r="B481" s="703" t="s">
        <v>328</v>
      </c>
      <c r="C481" s="323"/>
      <c r="D481" s="1023" t="s">
        <v>1243</v>
      </c>
      <c r="E481" s="1023"/>
      <c r="F481" s="1023"/>
      <c r="G481" s="152"/>
    </row>
    <row r="482" spans="1:7" customFormat="1">
      <c r="A482" s="269"/>
      <c r="B482" s="269"/>
      <c r="C482" s="323"/>
      <c r="D482" s="1023"/>
      <c r="E482" s="1023"/>
      <c r="F482" s="1023"/>
      <c r="G482" s="152"/>
    </row>
    <row r="483" spans="1:7" s="704" customFormat="1">
      <c r="A483" s="269"/>
      <c r="B483" s="269"/>
      <c r="C483" s="323"/>
      <c r="D483" s="1023"/>
      <c r="E483" s="1023"/>
      <c r="F483" s="1023"/>
      <c r="G483" s="152"/>
    </row>
    <row r="484" spans="1:7" customFormat="1">
      <c r="A484" s="269"/>
      <c r="B484" s="269"/>
      <c r="C484" s="323"/>
      <c r="D484" s="1023"/>
      <c r="E484" s="1023"/>
      <c r="F484" s="1023"/>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23" t="s">
        <v>1241</v>
      </c>
      <c r="E486" s="1023"/>
      <c r="F486" s="1023"/>
      <c r="G486" s="152"/>
    </row>
    <row r="487" spans="1:7" customFormat="1">
      <c r="A487" s="269"/>
      <c r="B487" s="269"/>
      <c r="C487" s="323"/>
      <c r="D487" s="1023"/>
      <c r="E487" s="1023"/>
      <c r="F487" s="1023"/>
      <c r="G487" s="152"/>
    </row>
    <row r="488" spans="1:7" customFormat="1">
      <c r="A488" s="269"/>
      <c r="B488" s="269"/>
      <c r="C488" s="323"/>
      <c r="D488" s="1023"/>
      <c r="E488" s="1023"/>
      <c r="F488" s="1023"/>
      <c r="G488" s="152"/>
    </row>
    <row r="489" spans="1:7" s="704" customFormat="1">
      <c r="A489" s="269"/>
      <c r="B489" s="269"/>
      <c r="C489" s="323"/>
      <c r="D489" s="724"/>
      <c r="E489" s="724"/>
      <c r="F489" s="724"/>
      <c r="G489" s="152"/>
    </row>
    <row r="490" spans="1:7" customFormat="1" ht="14.45" customHeight="1">
      <c r="A490" s="270"/>
      <c r="B490" s="703" t="s">
        <v>328</v>
      </c>
      <c r="C490" s="323"/>
      <c r="D490" s="1023" t="s">
        <v>1242</v>
      </c>
      <c r="E490" s="1023"/>
      <c r="F490" s="1023"/>
      <c r="G490" s="152"/>
    </row>
    <row r="491" spans="1:7" customFormat="1">
      <c r="A491" s="269"/>
      <c r="B491" s="269"/>
      <c r="C491" s="323"/>
      <c r="D491" s="1023"/>
      <c r="E491" s="1023"/>
      <c r="F491" s="1023"/>
      <c r="G491" s="152"/>
    </row>
    <row r="492" spans="1:7" customFormat="1">
      <c r="A492" s="269"/>
      <c r="B492" s="269"/>
      <c r="C492" s="323"/>
      <c r="D492" s="1023"/>
      <c r="E492" s="1023"/>
      <c r="F492" s="1023"/>
      <c r="G492" s="152"/>
    </row>
    <row r="493" spans="1:7" customFormat="1">
      <c r="A493" s="269"/>
      <c r="B493" s="269"/>
      <c r="C493" s="323"/>
      <c r="D493" s="1023"/>
      <c r="E493" s="1023"/>
      <c r="F493" s="1023"/>
      <c r="G493" s="152"/>
    </row>
    <row r="494" spans="1:7" customFormat="1">
      <c r="A494" s="269"/>
      <c r="B494" s="269"/>
      <c r="C494" s="323"/>
      <c r="D494" s="1023"/>
      <c r="E494" s="1023"/>
      <c r="F494" s="1023"/>
      <c r="G494" s="152"/>
    </row>
    <row r="495" spans="1:7" customFormat="1">
      <c r="A495" s="269"/>
      <c r="B495" s="269"/>
      <c r="C495" s="323"/>
      <c r="D495" s="1023"/>
      <c r="E495" s="1023"/>
      <c r="F495" s="1023"/>
      <c r="G495" s="152"/>
    </row>
    <row r="496" spans="1:7" customFormat="1">
      <c r="A496" s="269"/>
      <c r="B496" s="269"/>
      <c r="C496" s="323"/>
      <c r="D496" s="1023"/>
      <c r="E496" s="1023"/>
      <c r="F496" s="1023"/>
      <c r="G496" s="152"/>
    </row>
    <row r="497" spans="1:7" customFormat="1">
      <c r="A497" s="504"/>
      <c r="B497" s="504"/>
      <c r="C497" s="503"/>
      <c r="D497" s="1023"/>
      <c r="E497" s="1023"/>
      <c r="F497" s="1023"/>
      <c r="G497" s="152"/>
    </row>
    <row r="498" spans="1:7" customFormat="1">
      <c r="A498" s="504"/>
      <c r="B498" s="504"/>
      <c r="C498" s="503"/>
      <c r="D498" s="1023"/>
      <c r="E498" s="1023"/>
      <c r="F498" s="1023"/>
      <c r="G498" s="152"/>
    </row>
    <row r="499" spans="1:7" customFormat="1">
      <c r="A499" s="504"/>
      <c r="B499" s="504"/>
      <c r="C499" s="503"/>
      <c r="D499" s="460"/>
      <c r="E499" s="152"/>
      <c r="F499" s="154"/>
      <c r="G499" s="152"/>
    </row>
    <row r="500" spans="1:7" customFormat="1" ht="13.15" customHeight="1">
      <c r="A500" s="504"/>
      <c r="B500" s="703" t="s">
        <v>328</v>
      </c>
      <c r="C500" s="503"/>
      <c r="D500" s="973" t="s">
        <v>1386</v>
      </c>
      <c r="E500" s="973"/>
      <c r="F500" s="973"/>
      <c r="G500" s="152"/>
    </row>
    <row r="501" spans="1:7" customFormat="1">
      <c r="A501" s="504"/>
      <c r="B501" s="504"/>
      <c r="C501" s="503"/>
      <c r="D501" s="973"/>
      <c r="E501" s="973"/>
      <c r="F501" s="973"/>
      <c r="G501" s="152"/>
    </row>
    <row r="502" spans="1:7" customFormat="1">
      <c r="A502" s="504"/>
      <c r="B502" s="504"/>
      <c r="C502" s="503"/>
      <c r="D502" s="973"/>
      <c r="E502" s="973"/>
      <c r="F502" s="973"/>
      <c r="G502" s="152"/>
    </row>
    <row r="503" spans="1:7" customFormat="1">
      <c r="A503" s="504"/>
      <c r="B503" s="504"/>
      <c r="C503" s="503"/>
      <c r="D503" s="973"/>
      <c r="E503" s="973"/>
      <c r="F503" s="973"/>
      <c r="G503" s="152"/>
    </row>
    <row r="504" spans="1:7" customFormat="1">
      <c r="A504" s="269"/>
      <c r="B504" s="269"/>
      <c r="C504" s="323"/>
      <c r="D504" s="973"/>
      <c r="E504" s="973"/>
      <c r="F504" s="973"/>
      <c r="G504" s="152"/>
    </row>
    <row r="505" spans="1:7" s="741" customFormat="1">
      <c r="A505" s="744"/>
      <c r="B505" s="744"/>
      <c r="C505" s="323"/>
      <c r="D505" s="765"/>
      <c r="E505" s="765"/>
      <c r="F505" s="765"/>
      <c r="G505" s="152"/>
    </row>
    <row r="506" spans="1:7" customFormat="1" ht="14.45" customHeight="1">
      <c r="A506" s="270"/>
      <c r="B506" s="703" t="s">
        <v>328</v>
      </c>
      <c r="C506" s="10"/>
      <c r="D506" s="1023" t="s">
        <v>1244</v>
      </c>
      <c r="E506" s="1023"/>
      <c r="F506" s="1023"/>
      <c r="G506" s="152"/>
    </row>
    <row r="507" spans="1:7" customFormat="1">
      <c r="A507" s="135"/>
      <c r="B507" s="700"/>
      <c r="C507" s="10"/>
      <c r="D507" s="1023"/>
      <c r="E507" s="1023"/>
      <c r="F507" s="1023"/>
      <c r="G507" s="152"/>
    </row>
    <row r="508" spans="1:7" customFormat="1">
      <c r="A508" s="135"/>
      <c r="B508" s="700"/>
      <c r="C508" s="10"/>
      <c r="D508" s="1023"/>
      <c r="E508" s="1023"/>
      <c r="F508" s="1023"/>
      <c r="G508" s="152"/>
    </row>
    <row r="509" spans="1:7" customFormat="1" ht="12" customHeight="1">
      <c r="A509" s="138"/>
      <c r="B509" s="138"/>
      <c r="C509" s="325"/>
      <c r="D509" s="138"/>
      <c r="E509" s="152"/>
      <c r="F509" s="324"/>
      <c r="G509" s="152"/>
    </row>
    <row r="510" spans="1:7">
      <c r="A510" s="981" t="s">
        <v>1207</v>
      </c>
      <c r="B510" s="981"/>
      <c r="C510" s="981"/>
      <c r="D510" s="981"/>
      <c r="E510" s="981"/>
      <c r="F510" s="981"/>
      <c r="G510" s="981"/>
    </row>
    <row r="511" spans="1:7">
      <c r="A511" s="138"/>
      <c r="B511" s="138"/>
      <c r="C511" s="275"/>
      <c r="F511" s="137"/>
    </row>
    <row r="512" spans="1:7">
      <c r="B512" s="1009" t="s">
        <v>482</v>
      </c>
      <c r="C512" s="1009"/>
      <c r="D512" s="1009"/>
      <c r="E512" s="1009"/>
      <c r="F512" s="1009"/>
    </row>
    <row r="513" spans="1:7">
      <c r="A513" s="138"/>
      <c r="B513" s="138"/>
      <c r="C513" s="275"/>
      <c r="D513" s="138"/>
      <c r="F513" s="138"/>
    </row>
    <row r="514" spans="1:7">
      <c r="A514" s="1031" t="s">
        <v>1208</v>
      </c>
      <c r="B514" s="1031"/>
      <c r="C514" s="1031"/>
      <c r="D514" s="1031"/>
      <c r="E514" s="1031"/>
      <c r="F514" s="1031"/>
      <c r="G514" s="1031"/>
    </row>
    <row r="515" spans="1:7">
      <c r="A515" s="138"/>
      <c r="B515" s="138"/>
      <c r="C515" s="275"/>
      <c r="D515" s="138"/>
      <c r="F515" s="138"/>
    </row>
    <row r="516" spans="1:7">
      <c r="C516" s="275"/>
      <c r="D516" s="984" t="s">
        <v>735</v>
      </c>
      <c r="E516" s="984"/>
      <c r="F516" s="984"/>
    </row>
    <row r="517" spans="1:7" s="706" customFormat="1">
      <c r="A517" s="723"/>
      <c r="B517" s="723"/>
      <c r="C517" s="275"/>
      <c r="D517" s="974" t="s">
        <v>1265</v>
      </c>
      <c r="E517" s="974"/>
      <c r="F517" s="974"/>
      <c r="G517" s="7"/>
    </row>
    <row r="518" spans="1:7" s="706" customFormat="1">
      <c r="A518" s="723"/>
      <c r="B518" s="723"/>
      <c r="C518" s="275"/>
      <c r="D518" s="728"/>
      <c r="E518" s="728"/>
      <c r="F518" s="728"/>
      <c r="G518" s="7"/>
    </row>
    <row r="519" spans="1:7" ht="13.15" customHeight="1">
      <c r="A519" s="270"/>
      <c r="B519" s="703" t="s">
        <v>328</v>
      </c>
      <c r="C519" s="275"/>
      <c r="D519" s="974" t="s">
        <v>977</v>
      </c>
      <c r="E519" s="974"/>
      <c r="F519" s="974"/>
      <c r="G519" s="12"/>
    </row>
    <row r="520" spans="1:7" ht="13.15" customHeight="1">
      <c r="A520" s="275"/>
      <c r="B520" s="275"/>
      <c r="C520" s="275"/>
      <c r="D520" s="728"/>
      <c r="E520" s="701"/>
      <c r="F520" s="701"/>
      <c r="G520" s="12"/>
    </row>
    <row r="521" spans="1:7" ht="14.25">
      <c r="A521" s="270"/>
      <c r="B521" s="703" t="s">
        <v>328</v>
      </c>
      <c r="C521" s="275"/>
      <c r="D521" s="961" t="s">
        <v>1266</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4.25">
      <c r="A524" s="270"/>
      <c r="B524" s="703" t="s">
        <v>328</v>
      </c>
      <c r="C524" s="275"/>
      <c r="D524" s="961" t="s">
        <v>1267</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4.25">
      <c r="A527" s="270"/>
      <c r="B527" s="703" t="s">
        <v>328</v>
      </c>
      <c r="C527" s="275"/>
      <c r="D527" s="961" t="s">
        <v>1268</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4.25">
      <c r="A530" s="270"/>
      <c r="B530" s="703" t="s">
        <v>328</v>
      </c>
      <c r="C530" s="275"/>
      <c r="D530" s="961" t="s">
        <v>1269</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4.25">
      <c r="A534" s="270"/>
      <c r="B534" s="703" t="s">
        <v>328</v>
      </c>
      <c r="C534" s="275"/>
      <c r="D534" s="996" t="s">
        <v>1387</v>
      </c>
      <c r="E534" s="996"/>
      <c r="F534" s="996"/>
    </row>
    <row r="535" spans="1:7">
      <c r="A535" s="275"/>
      <c r="B535" s="275"/>
      <c r="C535" s="275"/>
      <c r="D535" s="996"/>
      <c r="E535" s="996"/>
      <c r="F535" s="996"/>
    </row>
    <row r="536" spans="1:7">
      <c r="A536" s="275"/>
      <c r="B536" s="275"/>
      <c r="C536" s="275"/>
      <c r="D536" s="138"/>
      <c r="E536" s="138"/>
      <c r="F536" s="138"/>
    </row>
    <row r="537" spans="1:7" ht="14.25">
      <c r="A537" s="270"/>
      <c r="B537" s="703" t="s">
        <v>328</v>
      </c>
      <c r="C537" s="275"/>
      <c r="D537" s="996" t="s">
        <v>1270</v>
      </c>
      <c r="E537" s="996"/>
      <c r="F537" s="996"/>
    </row>
    <row r="538" spans="1:7">
      <c r="A538" s="275"/>
      <c r="B538" s="275"/>
      <c r="C538" s="275"/>
      <c r="D538" s="996"/>
      <c r="E538" s="996"/>
      <c r="F538" s="996"/>
    </row>
    <row r="539" spans="1:7">
      <c r="A539" s="275"/>
      <c r="B539" s="275"/>
      <c r="C539" s="275"/>
      <c r="D539" s="138"/>
      <c r="E539" s="138"/>
      <c r="F539" s="138"/>
    </row>
    <row r="540" spans="1:7" ht="14.25">
      <c r="A540" s="270"/>
      <c r="B540" s="703" t="s">
        <v>328</v>
      </c>
      <c r="C540" s="275"/>
      <c r="D540" s="961" t="s">
        <v>1271</v>
      </c>
      <c r="E540" s="961"/>
      <c r="F540" s="961"/>
    </row>
    <row r="541" spans="1:7">
      <c r="A541" s="275"/>
      <c r="B541" s="275"/>
      <c r="C541" s="275"/>
      <c r="D541" s="961"/>
      <c r="E541" s="961"/>
      <c r="F541" s="961"/>
      <c r="G541" s="57"/>
    </row>
    <row r="542" spans="1:7">
      <c r="A542" s="275"/>
      <c r="B542" s="275"/>
      <c r="C542" s="275"/>
      <c r="D542" s="138"/>
      <c r="E542" s="138"/>
      <c r="F542" s="138"/>
      <c r="G542" s="57"/>
    </row>
    <row r="543" spans="1:7" ht="14.25">
      <c r="A543" s="270"/>
      <c r="B543" s="703" t="s">
        <v>328</v>
      </c>
      <c r="C543" s="275"/>
      <c r="D543" s="974" t="s">
        <v>1272</v>
      </c>
      <c r="E543" s="974"/>
      <c r="F543" s="974"/>
      <c r="G543" s="57"/>
    </row>
    <row r="544" spans="1:7">
      <c r="A544" s="23"/>
      <c r="B544" s="699"/>
      <c r="C544" s="275"/>
      <c r="D544" s="974" t="s">
        <v>903</v>
      </c>
      <c r="E544" s="974"/>
      <c r="F544" s="974"/>
      <c r="G544" s="57"/>
    </row>
    <row r="545" spans="1:7">
      <c r="A545" s="23"/>
      <c r="B545" s="699"/>
      <c r="C545" s="275"/>
      <c r="D545" s="6"/>
      <c r="E545" s="992" t="s">
        <v>1273</v>
      </c>
      <c r="F545" s="992"/>
      <c r="G545" s="57"/>
    </row>
    <row r="546" spans="1:7" ht="14.25">
      <c r="A546" s="270"/>
      <c r="B546" s="270"/>
      <c r="C546" s="275"/>
      <c r="E546" s="138"/>
      <c r="F546" s="138"/>
      <c r="G546" s="57"/>
    </row>
    <row r="547" spans="1:7" ht="14.25">
      <c r="A547" s="270"/>
      <c r="B547" s="703" t="s">
        <v>328</v>
      </c>
      <c r="C547" s="275"/>
      <c r="D547" s="1036" t="s">
        <v>1274</v>
      </c>
      <c r="E547" s="1036"/>
      <c r="F547" s="1036"/>
      <c r="G547" s="57"/>
    </row>
    <row r="548" spans="1:7">
      <c r="C548" s="275"/>
      <c r="D548" s="961" t="s">
        <v>1275</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4.25">
      <c r="A552" s="270"/>
      <c r="B552" s="703" t="s">
        <v>328</v>
      </c>
      <c r="C552" s="275"/>
      <c r="D552" s="961" t="s">
        <v>1276</v>
      </c>
      <c r="E552" s="961"/>
      <c r="F552" s="961"/>
      <c r="G552" s="57"/>
    </row>
    <row r="553" spans="1:7" ht="14.25">
      <c r="A553" s="270"/>
      <c r="B553" s="270"/>
      <c r="C553" s="275"/>
      <c r="D553" s="961"/>
      <c r="E553" s="961"/>
      <c r="F553" s="961"/>
      <c r="G553" s="57"/>
    </row>
    <row r="554" spans="1:7" ht="14.25">
      <c r="A554" s="270"/>
      <c r="B554" s="270"/>
      <c r="C554" s="275"/>
      <c r="D554" s="961"/>
      <c r="E554" s="961"/>
      <c r="F554" s="961"/>
      <c r="G554" s="57"/>
    </row>
    <row r="555" spans="1:7" ht="14.25">
      <c r="A555" s="270"/>
      <c r="B555" s="270"/>
      <c r="C555" s="275"/>
      <c r="D555" s="961"/>
      <c r="E555" s="961"/>
      <c r="F555" s="961"/>
      <c r="G555" s="57"/>
    </row>
    <row r="556" spans="1:7" ht="14.25">
      <c r="A556" s="270"/>
      <c r="B556" s="270"/>
      <c r="C556" s="275"/>
      <c r="D556" s="138"/>
      <c r="E556" s="138"/>
      <c r="F556" s="138"/>
      <c r="G556" s="57"/>
    </row>
    <row r="557" spans="1:7">
      <c r="A557" s="981" t="s">
        <v>1209</v>
      </c>
      <c r="B557" s="981"/>
      <c r="C557" s="981"/>
      <c r="D557" s="981"/>
      <c r="E557" s="981"/>
      <c r="F557" s="981"/>
      <c r="G557" s="981"/>
    </row>
    <row r="558" spans="1:7">
      <c r="A558" s="275"/>
      <c r="B558" s="275"/>
      <c r="C558" s="275"/>
      <c r="E558" s="138"/>
      <c r="F558" s="138"/>
      <c r="G558" s="57"/>
    </row>
    <row r="559" spans="1:7" ht="12.75" customHeight="1">
      <c r="C559" s="264"/>
      <c r="D559" s="1010" t="s">
        <v>224</v>
      </c>
      <c r="E559" s="1010"/>
      <c r="F559" s="1010"/>
      <c r="G559" s="57"/>
    </row>
    <row r="560" spans="1:7">
      <c r="A560" s="269"/>
      <c r="B560" s="269"/>
      <c r="C560" s="269"/>
      <c r="D560" s="1004" t="s">
        <v>1225</v>
      </c>
      <c r="E560" s="1004"/>
      <c r="F560" s="1004"/>
      <c r="G560" s="57"/>
    </row>
    <row r="561" spans="1:7">
      <c r="A561" s="12"/>
      <c r="B561" s="12"/>
      <c r="C561" s="269"/>
      <c r="D561" s="393"/>
      <c r="G561" s="57"/>
    </row>
    <row r="562" spans="1:7">
      <c r="A562" s="269"/>
      <c r="B562" s="703" t="s">
        <v>328</v>
      </c>
      <c r="D562" s="1004" t="s">
        <v>983</v>
      </c>
      <c r="E562" s="1004"/>
      <c r="F562" s="1004"/>
      <c r="G562" s="57"/>
    </row>
    <row r="563" spans="1:7">
      <c r="A563" s="23"/>
      <c r="B563" s="699"/>
      <c r="D563" s="335"/>
    </row>
    <row r="564" spans="1:7">
      <c r="A564" s="23"/>
      <c r="B564" s="703" t="s">
        <v>328</v>
      </c>
      <c r="D564" s="980" t="s">
        <v>1226</v>
      </c>
      <c r="E564" s="980"/>
      <c r="F564" s="980"/>
    </row>
    <row r="565" spans="1:7">
      <c r="A565" s="23"/>
      <c r="B565" s="699"/>
      <c r="D565" s="980"/>
      <c r="E565" s="980"/>
      <c r="F565" s="980"/>
    </row>
    <row r="566" spans="1:7">
      <c r="A566" s="23"/>
      <c r="B566" s="712"/>
      <c r="D566" s="980"/>
      <c r="E566" s="980"/>
      <c r="F566" s="980"/>
    </row>
    <row r="567" spans="1:7">
      <c r="A567" s="23"/>
      <c r="B567" s="699"/>
      <c r="D567" s="495"/>
    </row>
    <row r="568" spans="1:7" s="706" customFormat="1">
      <c r="A568" s="712"/>
      <c r="B568" s="703" t="s">
        <v>328</v>
      </c>
      <c r="C568" s="713"/>
      <c r="D568" s="980" t="s">
        <v>1227</v>
      </c>
      <c r="E568" s="980"/>
      <c r="F568" s="980"/>
      <c r="G568" s="7"/>
    </row>
    <row r="569" spans="1:7" s="706" customFormat="1">
      <c r="A569" s="712"/>
      <c r="B569" s="712"/>
      <c r="C569" s="713"/>
      <c r="D569" s="980"/>
      <c r="E569" s="980"/>
      <c r="F569" s="980"/>
      <c r="G569" s="7"/>
    </row>
    <row r="570" spans="1:7" s="706" customFormat="1">
      <c r="A570" s="712"/>
      <c r="B570" s="712"/>
      <c r="C570" s="713"/>
      <c r="D570" s="980"/>
      <c r="E570" s="980"/>
      <c r="F570" s="980"/>
      <c r="G570" s="7"/>
    </row>
    <row r="571" spans="1:7" s="706" customFormat="1">
      <c r="A571" s="712"/>
      <c r="B571" s="712"/>
      <c r="C571" s="713"/>
      <c r="D571" s="980"/>
      <c r="E571" s="980"/>
      <c r="F571" s="980"/>
      <c r="G571" s="7"/>
    </row>
    <row r="572" spans="1:7" s="706" customFormat="1">
      <c r="A572" s="712"/>
      <c r="B572" s="712"/>
      <c r="C572" s="713"/>
      <c r="D572" s="718"/>
      <c r="E572" s="718"/>
      <c r="F572" s="718"/>
      <c r="G572" s="7"/>
    </row>
    <row r="573" spans="1:7">
      <c r="A573" s="23"/>
      <c r="B573" s="703" t="s">
        <v>328</v>
      </c>
      <c r="D573" s="980" t="s">
        <v>1228</v>
      </c>
      <c r="E573" s="980"/>
      <c r="F573" s="980"/>
    </row>
    <row r="574" spans="1:7">
      <c r="A574" s="23"/>
      <c r="B574" s="699"/>
      <c r="D574" s="980"/>
      <c r="E574" s="980"/>
      <c r="F574" s="980"/>
    </row>
    <row r="575" spans="1:7">
      <c r="A575" s="23"/>
      <c r="B575" s="699"/>
      <c r="D575" s="393"/>
    </row>
    <row r="576" spans="1:7" s="706" customFormat="1">
      <c r="A576" s="712"/>
      <c r="B576" s="703" t="s">
        <v>328</v>
      </c>
      <c r="C576" s="713"/>
      <c r="D576" s="1004" t="s">
        <v>1229</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328</v>
      </c>
      <c r="D579" s="1004" t="s">
        <v>978</v>
      </c>
      <c r="E579" s="1004"/>
      <c r="F579" s="1004"/>
    </row>
    <row r="580" spans="1:7" ht="14.25">
      <c r="A580" s="270"/>
      <c r="B580" s="270"/>
      <c r="D580" s="393"/>
    </row>
    <row r="581" spans="1:7" ht="14.25">
      <c r="A581" s="270"/>
      <c r="B581" s="703" t="s">
        <v>328</v>
      </c>
      <c r="D581" s="1004" t="s">
        <v>1230</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1" t="s">
        <v>1210</v>
      </c>
      <c r="B588" s="981"/>
      <c r="C588" s="981"/>
      <c r="D588" s="981"/>
      <c r="E588" s="981"/>
      <c r="F588" s="981"/>
      <c r="G588" s="981"/>
    </row>
    <row r="589" spans="1:7"/>
    <row r="590" spans="1:7">
      <c r="D590" s="998" t="s">
        <v>1310</v>
      </c>
      <c r="E590" s="998"/>
      <c r="F590" s="998"/>
    </row>
    <row r="591" spans="1:7">
      <c r="D591" s="1037" t="s">
        <v>1311</v>
      </c>
      <c r="E591" s="1037"/>
      <c r="F591" s="1037"/>
    </row>
    <row r="592" spans="1:7" s="743" customFormat="1">
      <c r="A592" s="729"/>
      <c r="B592" s="729"/>
      <c r="C592" s="729"/>
      <c r="D592" s="747"/>
      <c r="E592" s="746"/>
      <c r="F592" s="746"/>
      <c r="G592" s="7"/>
    </row>
    <row r="593" spans="1:7" s="39" customFormat="1" ht="14.25">
      <c r="A593" s="420"/>
      <c r="B593" s="703" t="s">
        <v>328</v>
      </c>
      <c r="C593" s="282"/>
      <c r="D593" s="1000" t="s">
        <v>1312</v>
      </c>
      <c r="E593" s="1000"/>
      <c r="F593" s="1000"/>
      <c r="G593" s="133"/>
    </row>
    <row r="594" spans="1:7">
      <c r="D594" s="1000"/>
      <c r="E594" s="1000"/>
      <c r="F594" s="1000"/>
    </row>
    <row r="595" spans="1:7">
      <c r="D595" s="1000"/>
      <c r="E595" s="1000"/>
      <c r="F595" s="1000"/>
    </row>
    <row r="596" spans="1:7"/>
    <row r="597" spans="1:7">
      <c r="A597" s="981" t="s">
        <v>1211</v>
      </c>
      <c r="B597" s="981"/>
      <c r="C597" s="981"/>
      <c r="D597" s="981"/>
      <c r="E597" s="981"/>
      <c r="F597" s="981"/>
      <c r="G597" s="981"/>
    </row>
    <row r="598" spans="1:7">
      <c r="A598" s="138"/>
      <c r="B598" s="138"/>
      <c r="G598" s="57"/>
    </row>
    <row r="599" spans="1:7">
      <c r="A599" s="266"/>
      <c r="B599" s="698"/>
      <c r="C599" s="264"/>
      <c r="D599" s="1038" t="s">
        <v>1313</v>
      </c>
      <c r="E599" s="1038"/>
      <c r="F599" s="1038"/>
      <c r="G599" s="57"/>
    </row>
    <row r="600" spans="1:7">
      <c r="A600" s="266"/>
      <c r="B600" s="698"/>
      <c r="C600" s="264"/>
      <c r="D600" s="1038"/>
      <c r="E600" s="1038"/>
      <c r="F600" s="1038"/>
      <c r="G600" s="57"/>
    </row>
    <row r="601" spans="1:7">
      <c r="C601" s="269"/>
      <c r="D601" s="1037" t="s">
        <v>1314</v>
      </c>
      <c r="E601" s="1037"/>
      <c r="F601" s="1037"/>
      <c r="G601" s="57"/>
    </row>
    <row r="602" spans="1:7" s="743" customFormat="1">
      <c r="A602" s="729"/>
      <c r="B602" s="729"/>
      <c r="C602" s="744"/>
      <c r="D602" s="748"/>
      <c r="E602" s="748"/>
      <c r="F602" s="748"/>
      <c r="G602" s="57"/>
    </row>
    <row r="603" spans="1:7">
      <c r="A603" s="23"/>
      <c r="B603" s="703" t="s">
        <v>328</v>
      </c>
      <c r="D603" s="1037" t="s">
        <v>466</v>
      </c>
      <c r="E603" s="1037"/>
      <c r="F603" s="1037"/>
      <c r="G603" s="57"/>
    </row>
    <row r="604" spans="1:7">
      <c r="C604" s="277"/>
      <c r="E604" s="12"/>
      <c r="G604" s="57"/>
    </row>
    <row r="605" spans="1:7">
      <c r="A605" s="23"/>
      <c r="B605" s="703" t="s">
        <v>328</v>
      </c>
      <c r="D605" s="997" t="s">
        <v>1315</v>
      </c>
      <c r="E605" s="997"/>
      <c r="F605" s="997"/>
      <c r="G605" s="57"/>
    </row>
    <row r="606" spans="1:7">
      <c r="D606" s="997"/>
      <c r="E606" s="997"/>
      <c r="F606" s="997"/>
      <c r="G606" s="57"/>
    </row>
    <row r="607" spans="1:7">
      <c r="D607" s="12"/>
      <c r="G607" s="57"/>
    </row>
    <row r="608" spans="1:7">
      <c r="B608" s="703" t="s">
        <v>328</v>
      </c>
      <c r="D608" s="997" t="s">
        <v>1316</v>
      </c>
      <c r="E608" s="997"/>
      <c r="F608" s="997"/>
      <c r="G608" s="57"/>
    </row>
    <row r="609" spans="1:7">
      <c r="C609" s="277"/>
      <c r="D609" s="997"/>
      <c r="E609" s="997"/>
      <c r="F609" s="997"/>
      <c r="G609" s="57"/>
    </row>
    <row r="610" spans="1:7">
      <c r="C610" s="277"/>
      <c r="G610" s="57"/>
    </row>
    <row r="611" spans="1:7">
      <c r="B611" s="703" t="s">
        <v>328</v>
      </c>
      <c r="C611" s="277"/>
      <c r="D611" s="997" t="s">
        <v>1317</v>
      </c>
      <c r="E611" s="997"/>
      <c r="F611" s="997"/>
      <c r="G611" s="57"/>
    </row>
    <row r="612" spans="1:7">
      <c r="C612" s="277"/>
      <c r="D612" s="997"/>
      <c r="E612" s="997"/>
      <c r="F612" s="997"/>
      <c r="G612" s="57"/>
    </row>
    <row r="613" spans="1:7">
      <c r="C613" s="277"/>
      <c r="G613" s="57"/>
    </row>
    <row r="614" spans="1:7">
      <c r="A614" s="981" t="s">
        <v>1212</v>
      </c>
      <c r="B614" s="981"/>
      <c r="C614" s="981"/>
      <c r="D614" s="981"/>
      <c r="E614" s="981"/>
      <c r="F614" s="981"/>
      <c r="G614" s="981"/>
    </row>
    <row r="615" spans="1:7">
      <c r="A615" s="276"/>
      <c r="B615" s="276"/>
      <c r="C615" s="276"/>
      <c r="G615" s="57"/>
    </row>
    <row r="616" spans="1:7">
      <c r="C616" s="23"/>
      <c r="D616" s="998" t="s">
        <v>1318</v>
      </c>
      <c r="E616" s="998"/>
      <c r="F616" s="998"/>
      <c r="G616" s="57"/>
    </row>
    <row r="617" spans="1:7">
      <c r="A617" s="23"/>
      <c r="B617" s="699"/>
      <c r="C617" s="274"/>
      <c r="D617" s="50"/>
      <c r="G617" s="57"/>
    </row>
    <row r="618" spans="1:7" ht="14.25">
      <c r="A618" s="270"/>
      <c r="B618" s="703" t="s">
        <v>328</v>
      </c>
      <c r="C618" s="274"/>
      <c r="D618" s="999" t="s">
        <v>1319</v>
      </c>
      <c r="E618" s="999"/>
      <c r="F618" s="999"/>
      <c r="G618" s="57"/>
    </row>
    <row r="619" spans="1:7">
      <c r="C619" s="274"/>
      <c r="D619" s="999"/>
      <c r="E619" s="999"/>
      <c r="F619" s="999"/>
      <c r="G619" s="57"/>
    </row>
    <row r="620" spans="1:7">
      <c r="C620" s="274"/>
      <c r="D620" s="999"/>
      <c r="E620" s="999"/>
      <c r="F620" s="999"/>
      <c r="G620" s="57"/>
    </row>
    <row r="621" spans="1:7">
      <c r="C621" s="274"/>
      <c r="D621" s="999"/>
      <c r="E621" s="999"/>
      <c r="F621" s="999"/>
      <c r="G621" s="57"/>
    </row>
    <row r="622" spans="1:7">
      <c r="C622" s="274"/>
      <c r="D622" s="999"/>
      <c r="E622" s="999"/>
      <c r="F622" s="999"/>
      <c r="G622" s="57"/>
    </row>
    <row r="623" spans="1:7">
      <c r="C623" s="274"/>
      <c r="D623" s="999"/>
      <c r="E623" s="999"/>
      <c r="F623" s="999"/>
      <c r="G623" s="57"/>
    </row>
    <row r="624" spans="1:7" s="743" customFormat="1">
      <c r="A624" s="729"/>
      <c r="B624" s="729"/>
      <c r="C624" s="274"/>
      <c r="D624" s="749"/>
      <c r="E624" s="749"/>
      <c r="F624" s="749"/>
      <c r="G624" s="57"/>
    </row>
    <row r="625" spans="1:7" ht="14.25">
      <c r="A625" s="270"/>
      <c r="B625" s="703" t="s">
        <v>328</v>
      </c>
      <c r="C625" s="274"/>
      <c r="D625" s="999" t="s">
        <v>1320</v>
      </c>
      <c r="E625" s="999"/>
      <c r="F625" s="999"/>
      <c r="G625" s="57"/>
    </row>
    <row r="626" spans="1:7">
      <c r="A626" s="275"/>
      <c r="B626" s="275"/>
      <c r="C626" s="275"/>
      <c r="D626" s="999"/>
      <c r="E626" s="999"/>
      <c r="F626" s="999"/>
      <c r="G626" s="57"/>
    </row>
    <row r="627" spans="1:7">
      <c r="A627" s="275"/>
      <c r="B627" s="275"/>
      <c r="C627" s="275"/>
      <c r="D627" s="154"/>
      <c r="E627" s="150"/>
      <c r="F627" s="150"/>
      <c r="G627" s="57"/>
    </row>
    <row r="628" spans="1:7" ht="14.25">
      <c r="A628" s="270"/>
      <c r="B628" s="703" t="s">
        <v>328</v>
      </c>
      <c r="C628" s="275"/>
      <c r="D628" s="1000" t="s">
        <v>1321</v>
      </c>
      <c r="E628" s="1000"/>
      <c r="F628" s="1000"/>
      <c r="G628" s="57"/>
    </row>
    <row r="629" spans="1:7" ht="14.25">
      <c r="A629" s="270"/>
      <c r="B629" s="270"/>
      <c r="C629" s="275"/>
      <c r="D629" s="1000"/>
      <c r="E629" s="1000"/>
      <c r="F629" s="1000"/>
      <c r="G629" s="57"/>
    </row>
    <row r="630" spans="1:7" ht="14.25">
      <c r="A630" s="270"/>
      <c r="B630" s="270"/>
      <c r="C630" s="275"/>
      <c r="D630" s="1000"/>
      <c r="E630" s="1000"/>
      <c r="F630" s="1000"/>
      <c r="G630" s="57"/>
    </row>
    <row r="631" spans="1:7">
      <c r="A631" s="275"/>
      <c r="B631" s="275"/>
      <c r="C631" s="275"/>
      <c r="D631" s="1000"/>
      <c r="E631" s="1000"/>
      <c r="F631" s="1000"/>
      <c r="G631" s="57"/>
    </row>
    <row r="632" spans="1:7" s="743" customFormat="1">
      <c r="A632" s="275"/>
      <c r="B632" s="275"/>
      <c r="C632" s="275"/>
      <c r="D632" s="750"/>
      <c r="E632" s="750"/>
      <c r="F632" s="750"/>
      <c r="G632" s="57"/>
    </row>
    <row r="633" spans="1:7">
      <c r="A633" s="275"/>
      <c r="B633" s="703" t="s">
        <v>328</v>
      </c>
      <c r="C633" s="275"/>
      <c r="D633" s="1001" t="s">
        <v>1322</v>
      </c>
      <c r="E633" s="1001"/>
      <c r="F633" s="1001"/>
      <c r="G633" s="57"/>
    </row>
    <row r="634" spans="1:7">
      <c r="A634" s="275"/>
      <c r="B634" s="275"/>
      <c r="C634" s="275"/>
      <c r="D634" s="751"/>
      <c r="E634" s="751"/>
      <c r="F634" s="751"/>
      <c r="G634" s="57"/>
    </row>
    <row r="635" spans="1:7">
      <c r="A635" s="981" t="s">
        <v>1213</v>
      </c>
      <c r="B635" s="981"/>
      <c r="C635" s="981"/>
      <c r="D635" s="981"/>
      <c r="E635" s="981"/>
      <c r="F635" s="981"/>
      <c r="G635" s="981"/>
    </row>
    <row r="636" spans="1:7">
      <c r="A636" s="138"/>
      <c r="B636" s="138"/>
      <c r="C636" s="275"/>
      <c r="D636" s="150"/>
      <c r="E636" s="150"/>
      <c r="F636" s="150"/>
      <c r="G636" s="57"/>
    </row>
    <row r="637" spans="1:7">
      <c r="C637" s="276"/>
      <c r="D637" s="1002" t="s">
        <v>1372</v>
      </c>
      <c r="E637" s="1002"/>
      <c r="F637" s="1002"/>
      <c r="G637" s="57"/>
    </row>
    <row r="638" spans="1:7">
      <c r="A638" s="269"/>
      <c r="B638" s="269"/>
      <c r="C638" s="269"/>
      <c r="D638" s="1003" t="s">
        <v>1373</v>
      </c>
      <c r="E638" s="1003"/>
      <c r="F638" s="1003"/>
      <c r="G638" s="57"/>
    </row>
    <row r="639" spans="1:7" s="743" customFormat="1">
      <c r="A639" s="744"/>
      <c r="B639" s="744"/>
      <c r="C639" s="744"/>
      <c r="D639" s="758"/>
      <c r="E639" s="758"/>
      <c r="F639" s="758"/>
      <c r="G639" s="57"/>
    </row>
    <row r="640" spans="1:7" ht="14.45" customHeight="1">
      <c r="A640" s="270"/>
      <c r="B640" s="703" t="s">
        <v>328</v>
      </c>
      <c r="C640" s="275"/>
      <c r="D640" s="959" t="s">
        <v>1374</v>
      </c>
      <c r="E640" s="959"/>
      <c r="F640" s="959"/>
      <c r="G640" s="57"/>
    </row>
    <row r="641" spans="1:11" ht="14.25">
      <c r="A641" s="270"/>
      <c r="B641" s="270"/>
      <c r="C641" s="275"/>
      <c r="D641" s="959"/>
      <c r="E641" s="959"/>
      <c r="F641" s="959"/>
      <c r="G641" s="57"/>
    </row>
    <row r="642" spans="1:11" ht="14.25">
      <c r="A642" s="270"/>
      <c r="B642" s="270"/>
      <c r="C642" s="275"/>
      <c r="D642" s="959"/>
      <c r="E642" s="959"/>
      <c r="F642" s="959"/>
      <c r="G642" s="57"/>
    </row>
    <row r="643" spans="1:11" ht="14.25">
      <c r="A643" s="270"/>
      <c r="B643" s="270"/>
      <c r="C643" s="275"/>
      <c r="D643" s="959"/>
      <c r="E643" s="959"/>
      <c r="F643" s="959"/>
      <c r="G643" s="57"/>
    </row>
    <row r="644" spans="1:11" s="706" customFormat="1" ht="14.25">
      <c r="A644" s="270"/>
      <c r="B644" s="270"/>
      <c r="C644" s="275"/>
      <c r="D644" s="959"/>
      <c r="E644" s="959"/>
      <c r="F644" s="959"/>
      <c r="G644" s="57"/>
    </row>
    <row r="645" spans="1:11" s="743" customFormat="1" ht="14.25">
      <c r="A645" s="738"/>
      <c r="B645" s="738"/>
      <c r="C645" s="275"/>
      <c r="D645" s="760"/>
      <c r="E645" s="760"/>
      <c r="F645" s="760"/>
      <c r="G645" s="57"/>
    </row>
    <row r="646" spans="1:11" s="706" customFormat="1" ht="14.25">
      <c r="A646" s="270"/>
      <c r="B646" s="703" t="s">
        <v>328</v>
      </c>
      <c r="C646" s="275"/>
      <c r="D646" s="1020" t="s">
        <v>1224</v>
      </c>
      <c r="E646" s="1020"/>
      <c r="F646" s="1020"/>
      <c r="G646" s="57"/>
    </row>
    <row r="647" spans="1:11" s="706" customFormat="1" ht="14.25">
      <c r="A647" s="270"/>
      <c r="B647" s="270"/>
      <c r="C647" s="275"/>
      <c r="D647" s="1021" t="s">
        <v>1375</v>
      </c>
      <c r="E647" s="1021"/>
      <c r="F647" s="1021"/>
      <c r="G647" s="57"/>
    </row>
    <row r="648" spans="1:11" s="706" customFormat="1" ht="14.25">
      <c r="A648" s="270"/>
      <c r="B648" s="270"/>
      <c r="C648" s="275"/>
      <c r="D648" s="1021"/>
      <c r="E648" s="1021"/>
      <c r="F648" s="1021"/>
      <c r="G648" s="57"/>
    </row>
    <row r="649" spans="1:11" s="706" customFormat="1" ht="14.25">
      <c r="A649" s="270"/>
      <c r="B649" s="270"/>
      <c r="C649" s="275"/>
      <c r="D649" s="1021"/>
      <c r="E649" s="1021"/>
      <c r="F649" s="1021"/>
      <c r="G649" s="57"/>
    </row>
    <row r="650" spans="1:11" s="706" customFormat="1" ht="14.25">
      <c r="A650" s="270"/>
      <c r="B650" s="270"/>
      <c r="C650" s="275"/>
      <c r="D650" s="1021"/>
      <c r="E650" s="1021"/>
      <c r="F650" s="1021"/>
      <c r="G650" s="57"/>
    </row>
    <row r="651" spans="1:11" s="706" customFormat="1" ht="14.25">
      <c r="A651" s="270"/>
      <c r="B651" s="270"/>
      <c r="C651" s="275"/>
      <c r="D651" s="1021"/>
      <c r="E651" s="1021"/>
      <c r="F651" s="1021"/>
      <c r="G651" s="57"/>
    </row>
    <row r="652" spans="1:11" s="706" customFormat="1" ht="14.25">
      <c r="A652" s="270"/>
      <c r="B652" s="270"/>
      <c r="C652" s="275"/>
      <c r="D652" s="1022" t="s">
        <v>1376</v>
      </c>
      <c r="E652" s="1022"/>
      <c r="F652" s="1022"/>
      <c r="G652" s="57"/>
    </row>
    <row r="653" spans="1:11">
      <c r="A653" s="275"/>
      <c r="B653" s="275"/>
      <c r="C653" s="275"/>
      <c r="D653" s="150"/>
      <c r="E653" s="150"/>
      <c r="F653" s="150"/>
      <c r="G653" s="57"/>
    </row>
    <row r="654" spans="1:11">
      <c r="A654" s="981" t="s">
        <v>1214</v>
      </c>
      <c r="B654" s="981"/>
      <c r="C654" s="981"/>
      <c r="D654" s="981"/>
      <c r="E654" s="981"/>
      <c r="F654" s="981"/>
      <c r="G654" s="98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74" t="s">
        <v>1250</v>
      </c>
      <c r="E658" s="974"/>
      <c r="F658" s="974"/>
      <c r="G658" s="57"/>
      <c r="H658" s="278"/>
      <c r="I658" s="278"/>
      <c r="J658" s="278"/>
      <c r="K658" s="278"/>
    </row>
    <row r="659" spans="1:11">
      <c r="A659" s="269"/>
      <c r="B659" s="269"/>
      <c r="C659" s="269"/>
      <c r="G659" s="57"/>
      <c r="H659" s="278"/>
      <c r="I659" s="278"/>
      <c r="J659" s="278"/>
      <c r="K659" s="278"/>
    </row>
    <row r="660" spans="1:11" ht="14.25">
      <c r="A660" s="270"/>
      <c r="B660" s="703" t="s">
        <v>328</v>
      </c>
      <c r="C660" s="269"/>
      <c r="D660" s="974" t="s">
        <v>979</v>
      </c>
      <c r="E660" s="974"/>
      <c r="F660" s="974"/>
      <c r="G660" s="57"/>
      <c r="H660" s="278"/>
      <c r="I660" s="278"/>
      <c r="J660" s="278"/>
      <c r="K660" s="278"/>
    </row>
    <row r="661" spans="1:11">
      <c r="A661" s="269"/>
      <c r="B661" s="269"/>
      <c r="C661" s="269"/>
      <c r="D661" s="974" t="s">
        <v>990</v>
      </c>
      <c r="E661" s="974"/>
      <c r="F661" s="974"/>
      <c r="G661" s="57"/>
      <c r="H661" s="278"/>
      <c r="I661" s="278"/>
      <c r="J661" s="278"/>
      <c r="K661" s="278"/>
    </row>
    <row r="662" spans="1:11">
      <c r="A662" s="269"/>
      <c r="B662" s="269"/>
      <c r="C662" s="269"/>
      <c r="D662" s="6"/>
      <c r="E662" s="970" t="s">
        <v>1251</v>
      </c>
      <c r="F662" s="970"/>
      <c r="G662" s="57"/>
      <c r="H662" s="278"/>
      <c r="I662" s="278"/>
      <c r="J662" s="278"/>
      <c r="K662" s="278"/>
    </row>
    <row r="663" spans="1:11">
      <c r="A663" s="269"/>
      <c r="B663" s="269"/>
      <c r="C663" s="269"/>
      <c r="D663" s="6"/>
      <c r="E663" s="970"/>
      <c r="F663" s="970"/>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61" t="s">
        <v>1252</v>
      </c>
      <c r="E665" s="961"/>
      <c r="F665" s="961"/>
      <c r="G665" s="57"/>
      <c r="H665" s="278"/>
      <c r="I665" s="278"/>
      <c r="J665" s="278"/>
      <c r="K665" s="278"/>
    </row>
    <row r="666" spans="1:11">
      <c r="A666" s="23"/>
      <c r="B666" s="699"/>
      <c r="C666" s="269"/>
      <c r="D666" s="961"/>
      <c r="E666" s="961"/>
      <c r="F666" s="961"/>
      <c r="G666" s="57"/>
      <c r="H666" s="278"/>
      <c r="I666" s="278"/>
      <c r="J666" s="278"/>
      <c r="K666" s="278"/>
    </row>
    <row r="667" spans="1:11">
      <c r="A667" s="269"/>
      <c r="B667" s="269"/>
      <c r="C667" s="269"/>
      <c r="D667" s="961"/>
      <c r="E667" s="961"/>
      <c r="F667" s="961"/>
      <c r="G667" s="57"/>
      <c r="H667" s="278"/>
      <c r="I667" s="278"/>
      <c r="J667" s="278"/>
      <c r="K667" s="278"/>
    </row>
    <row r="668" spans="1:11">
      <c r="A668" s="269"/>
      <c r="B668" s="269"/>
      <c r="C668" s="269"/>
      <c r="G668" s="57"/>
      <c r="H668" s="278"/>
      <c r="I668" s="278"/>
      <c r="J668" s="278"/>
      <c r="K668" s="278"/>
    </row>
    <row r="669" spans="1:11" ht="14.25">
      <c r="A669" s="270"/>
      <c r="B669" s="703" t="s">
        <v>328</v>
      </c>
      <c r="C669" s="269"/>
      <c r="D669" s="974" t="s">
        <v>1020</v>
      </c>
      <c r="E669" s="974"/>
      <c r="F669" s="974"/>
      <c r="G669" s="57"/>
      <c r="H669" s="278"/>
      <c r="I669" s="278"/>
      <c r="J669" s="278"/>
      <c r="K669" s="278"/>
    </row>
    <row r="670" spans="1:11" ht="14.25">
      <c r="A670" s="270"/>
      <c r="B670" s="270"/>
      <c r="C670" s="269"/>
      <c r="D670" s="974" t="s">
        <v>990</v>
      </c>
      <c r="E670" s="974"/>
      <c r="F670" s="974"/>
      <c r="G670" s="57"/>
      <c r="H670" s="278"/>
      <c r="I670" s="278"/>
      <c r="J670" s="278"/>
      <c r="K670" s="278"/>
    </row>
    <row r="671" spans="1:11">
      <c r="A671" s="269"/>
      <c r="B671" s="269"/>
      <c r="C671" s="269"/>
      <c r="D671" s="6"/>
      <c r="E671" s="992" t="s">
        <v>1253</v>
      </c>
      <c r="F671" s="992"/>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96" t="s">
        <v>1263</v>
      </c>
      <c r="E673" s="996"/>
      <c r="F673" s="996"/>
      <c r="G673" s="57"/>
      <c r="H673" s="278"/>
      <c r="I673" s="278"/>
      <c r="J673" s="278"/>
      <c r="K673" s="278"/>
    </row>
    <row r="674" spans="1:11">
      <c r="A674" s="269"/>
      <c r="B674" s="269"/>
      <c r="C674" s="269"/>
      <c r="D674" s="996"/>
      <c r="E674" s="996"/>
      <c r="F674" s="996"/>
      <c r="G674" s="57"/>
      <c r="H674" s="278"/>
      <c r="I674" s="278"/>
      <c r="J674" s="278"/>
      <c r="K674" s="278"/>
    </row>
    <row r="675" spans="1:11">
      <c r="A675" s="269"/>
      <c r="B675" s="269"/>
      <c r="C675" s="269"/>
      <c r="D675" s="996"/>
      <c r="E675" s="996"/>
      <c r="F675" s="996"/>
      <c r="G675" s="57"/>
      <c r="H675" s="278"/>
      <c r="I675" s="278"/>
      <c r="J675" s="278"/>
      <c r="K675" s="278"/>
    </row>
    <row r="676" spans="1:11">
      <c r="A676" s="269"/>
      <c r="B676" s="269"/>
      <c r="C676" s="269"/>
      <c r="D676" s="996"/>
      <c r="E676" s="996"/>
      <c r="F676" s="996"/>
      <c r="G676" s="57"/>
      <c r="H676" s="278"/>
      <c r="I676" s="278"/>
      <c r="J676" s="278"/>
      <c r="K676" s="278"/>
    </row>
    <row r="677" spans="1:11">
      <c r="A677" s="269"/>
      <c r="B677" s="269"/>
      <c r="C677" s="269"/>
      <c r="D677" s="996"/>
      <c r="E677" s="996"/>
      <c r="F677" s="996"/>
      <c r="G677" s="57"/>
      <c r="H677" s="278"/>
      <c r="I677" s="278"/>
      <c r="J677" s="278"/>
      <c r="K677" s="278"/>
    </row>
    <row r="678" spans="1:11" s="39" customFormat="1">
      <c r="A678" s="504"/>
      <c r="B678" s="504"/>
      <c r="C678" s="504"/>
      <c r="D678" s="996"/>
      <c r="E678" s="996"/>
      <c r="F678" s="996"/>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96" t="s">
        <v>1254</v>
      </c>
      <c r="E680" s="996"/>
      <c r="F680" s="996"/>
      <c r="G680" s="57"/>
      <c r="H680" s="278"/>
      <c r="I680" s="278"/>
      <c r="J680" s="278"/>
      <c r="K680" s="278"/>
    </row>
    <row r="681" spans="1:11">
      <c r="A681" s="269"/>
      <c r="B681" s="269"/>
      <c r="C681" s="269"/>
      <c r="D681" s="996"/>
      <c r="E681" s="996"/>
      <c r="F681" s="996"/>
      <c r="G681" s="57"/>
      <c r="H681" s="278"/>
      <c r="I681" s="278"/>
      <c r="J681" s="278"/>
      <c r="K681" s="278"/>
    </row>
    <row r="682" spans="1:11">
      <c r="A682" s="269"/>
      <c r="B682" s="269"/>
      <c r="C682" s="269"/>
      <c r="D682" s="996"/>
      <c r="E682" s="996"/>
      <c r="F682" s="996"/>
      <c r="G682" s="57"/>
      <c r="H682" s="278"/>
      <c r="I682" s="278"/>
      <c r="J682" s="278"/>
      <c r="K682" s="278"/>
    </row>
    <row r="683" spans="1:11" ht="15" customHeight="1">
      <c r="A683" s="269"/>
      <c r="B683" s="269"/>
      <c r="C683" s="269"/>
      <c r="D683" s="996"/>
      <c r="E683" s="996"/>
      <c r="F683" s="996"/>
      <c r="G683" s="57"/>
      <c r="H683" s="278"/>
      <c r="I683" s="278"/>
      <c r="J683" s="278"/>
      <c r="K683" s="278"/>
    </row>
    <row r="684" spans="1:11" ht="15" customHeight="1">
      <c r="A684" s="269"/>
      <c r="B684" s="269"/>
      <c r="C684" s="269"/>
      <c r="D684" s="996"/>
      <c r="E684" s="996"/>
      <c r="F684" s="996"/>
      <c r="G684" s="57"/>
      <c r="H684" s="278"/>
      <c r="I684" s="278"/>
      <c r="J684" s="278"/>
      <c r="K684" s="278"/>
    </row>
    <row r="685" spans="1:11">
      <c r="A685" s="269"/>
      <c r="B685" s="269"/>
      <c r="C685" s="269"/>
      <c r="D685" s="996"/>
      <c r="E685" s="996"/>
      <c r="F685" s="996"/>
      <c r="G685" s="57"/>
      <c r="H685" s="278"/>
      <c r="I685" s="278"/>
      <c r="J685" s="278"/>
      <c r="K685" s="278"/>
    </row>
    <row r="686" spans="1:11">
      <c r="A686" s="269"/>
      <c r="B686" s="269"/>
      <c r="C686" s="269"/>
      <c r="D686" s="996"/>
      <c r="E686" s="996"/>
      <c r="F686" s="996"/>
      <c r="G686" s="57"/>
      <c r="H686" s="278"/>
      <c r="I686" s="278"/>
      <c r="J686" s="278"/>
      <c r="K686" s="278"/>
    </row>
    <row r="687" spans="1:11">
      <c r="A687" s="269"/>
      <c r="B687" s="269"/>
      <c r="C687" s="269"/>
      <c r="D687" s="996"/>
      <c r="E687" s="996"/>
      <c r="F687" s="996"/>
      <c r="G687" s="57"/>
      <c r="H687" s="278"/>
      <c r="I687" s="278"/>
      <c r="J687" s="278"/>
      <c r="K687" s="278"/>
    </row>
    <row r="688" spans="1:11" ht="15" customHeight="1">
      <c r="A688" s="269"/>
      <c r="B688" s="269"/>
      <c r="C688" s="269"/>
      <c r="D688" s="996"/>
      <c r="E688" s="996"/>
      <c r="F688" s="996"/>
      <c r="G688" s="57"/>
      <c r="H688" s="278"/>
      <c r="I688" s="278"/>
      <c r="J688" s="278"/>
      <c r="K688" s="278"/>
    </row>
    <row r="689" spans="1:11">
      <c r="A689" s="269"/>
      <c r="B689" s="269"/>
      <c r="C689" s="269"/>
      <c r="D689" s="996"/>
      <c r="E689" s="996"/>
      <c r="F689" s="996"/>
      <c r="G689" s="57"/>
      <c r="H689" s="278"/>
      <c r="I689" s="278"/>
      <c r="J689" s="278"/>
      <c r="K689" s="278"/>
    </row>
    <row r="690" spans="1:11">
      <c r="A690" s="269"/>
      <c r="B690" s="269"/>
      <c r="C690" s="269"/>
      <c r="D690" s="996"/>
      <c r="E690" s="996"/>
      <c r="F690" s="996"/>
      <c r="G690" s="57"/>
      <c r="H690" s="278"/>
      <c r="I690" s="278"/>
      <c r="J690" s="278"/>
      <c r="K690" s="278"/>
    </row>
    <row r="691" spans="1:11">
      <c r="A691" s="269"/>
      <c r="B691" s="269"/>
      <c r="C691" s="269"/>
      <c r="D691" s="996"/>
      <c r="E691" s="996"/>
      <c r="F691" s="996"/>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96" t="s">
        <v>1264</v>
      </c>
      <c r="E693" s="996"/>
      <c r="F693" s="996"/>
      <c r="G693" s="57"/>
      <c r="H693" s="278"/>
      <c r="I693" s="278"/>
      <c r="J693" s="278"/>
      <c r="K693" s="278"/>
    </row>
    <row r="694" spans="1:11">
      <c r="A694" s="269"/>
      <c r="B694" s="269"/>
      <c r="C694" s="269"/>
      <c r="D694" s="996"/>
      <c r="E694" s="996"/>
      <c r="F694" s="996"/>
      <c r="G694" s="57"/>
      <c r="H694" s="278"/>
      <c r="I694" s="278"/>
      <c r="J694" s="278"/>
      <c r="K694" s="278"/>
    </row>
    <row r="695" spans="1:11">
      <c r="A695" s="269"/>
      <c r="B695" s="269"/>
      <c r="C695" s="269"/>
      <c r="D695" s="996"/>
      <c r="E695" s="996"/>
      <c r="F695" s="99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96" t="s">
        <v>1261</v>
      </c>
      <c r="E697" s="996"/>
      <c r="F697" s="996"/>
      <c r="G697" s="57"/>
      <c r="H697" s="278"/>
      <c r="I697" s="278"/>
      <c r="J697" s="278"/>
      <c r="K697" s="278"/>
    </row>
    <row r="698" spans="1:11" s="706" customFormat="1">
      <c r="A698" s="269"/>
      <c r="B698" s="269"/>
      <c r="C698" s="269"/>
      <c r="D698" s="996"/>
      <c r="E698" s="996"/>
      <c r="F698" s="99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96" t="s">
        <v>1262</v>
      </c>
      <c r="E700" s="996"/>
      <c r="F700" s="996"/>
      <c r="G700" s="57"/>
      <c r="H700" s="278"/>
      <c r="I700" s="278"/>
      <c r="J700" s="278"/>
      <c r="K700" s="278"/>
    </row>
    <row r="701" spans="1:11" s="706" customFormat="1">
      <c r="A701" s="269"/>
      <c r="B701" s="269"/>
      <c r="C701" s="269"/>
      <c r="D701" s="996"/>
      <c r="E701" s="996"/>
      <c r="F701" s="996"/>
      <c r="G701" s="57"/>
      <c r="H701" s="278"/>
      <c r="I701" s="278"/>
      <c r="J701" s="278"/>
      <c r="K701" s="278"/>
    </row>
    <row r="702" spans="1:11" s="706" customFormat="1">
      <c r="A702" s="269"/>
      <c r="B702" s="269"/>
      <c r="C702" s="269"/>
      <c r="D702" s="996"/>
      <c r="E702" s="996"/>
      <c r="F702" s="99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96" t="s">
        <v>1255</v>
      </c>
      <c r="E704" s="996"/>
      <c r="F704" s="996"/>
      <c r="G704" s="57"/>
      <c r="H704" s="278"/>
      <c r="I704" s="278"/>
      <c r="J704" s="278"/>
      <c r="K704" s="278"/>
    </row>
    <row r="705" spans="1:11">
      <c r="A705" s="269"/>
      <c r="B705" s="269"/>
      <c r="C705" s="269"/>
      <c r="D705" s="996"/>
      <c r="E705" s="996"/>
      <c r="F705" s="996"/>
      <c r="G705" s="57"/>
      <c r="H705" s="278"/>
      <c r="I705" s="278"/>
      <c r="J705" s="278"/>
      <c r="K705" s="278"/>
    </row>
    <row r="706" spans="1:11">
      <c r="A706" s="269"/>
      <c r="B706" s="269"/>
      <c r="C706" s="269"/>
      <c r="D706" s="996"/>
      <c r="E706" s="996"/>
      <c r="F706" s="996"/>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96" t="s">
        <v>1256</v>
      </c>
      <c r="E708" s="996"/>
      <c r="F708" s="996"/>
      <c r="G708" s="57"/>
      <c r="H708" s="278"/>
      <c r="I708" s="278"/>
      <c r="J708" s="278"/>
      <c r="K708" s="278"/>
    </row>
    <row r="709" spans="1:11">
      <c r="A709" s="269"/>
      <c r="B709" s="269"/>
      <c r="C709" s="269"/>
      <c r="D709" s="996"/>
      <c r="E709" s="996"/>
      <c r="F709" s="996"/>
      <c r="G709" s="57"/>
      <c r="H709" s="278"/>
      <c r="I709" s="278"/>
      <c r="J709" s="278"/>
      <c r="K709" s="278"/>
    </row>
    <row r="710" spans="1:11">
      <c r="A710" s="269"/>
      <c r="B710" s="269"/>
      <c r="C710" s="269"/>
      <c r="D710" s="996"/>
      <c r="E710" s="996"/>
      <c r="F710" s="996"/>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61" t="s">
        <v>1257</v>
      </c>
      <c r="E712" s="961"/>
      <c r="F712" s="961"/>
      <c r="G712" s="57"/>
      <c r="H712" s="278"/>
      <c r="I712" s="278"/>
      <c r="J712" s="278"/>
      <c r="K712" s="278"/>
    </row>
    <row r="713" spans="1:11">
      <c r="A713" s="269"/>
      <c r="B713" s="269"/>
      <c r="C713" s="269"/>
      <c r="D713" s="961"/>
      <c r="E713" s="961"/>
      <c r="F713" s="961"/>
      <c r="G713" s="57"/>
      <c r="H713" s="278"/>
      <c r="I713" s="278"/>
      <c r="J713" s="278"/>
      <c r="K713" s="278"/>
    </row>
    <row r="714" spans="1:11">
      <c r="A714" s="269"/>
      <c r="B714" s="269"/>
      <c r="C714" s="269"/>
      <c r="D714" s="961"/>
      <c r="E714" s="961"/>
      <c r="F714" s="961"/>
      <c r="G714" s="57"/>
      <c r="H714" s="278"/>
      <c r="I714" s="278"/>
      <c r="J714" s="278"/>
      <c r="K714" s="278"/>
    </row>
    <row r="715" spans="1:11">
      <c r="A715" s="269"/>
      <c r="B715" s="269"/>
      <c r="C715" s="269"/>
      <c r="D715" s="961"/>
      <c r="E715" s="961"/>
      <c r="F715" s="961"/>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96" t="s">
        <v>1390</v>
      </c>
      <c r="E717" s="996"/>
      <c r="F717" s="996"/>
      <c r="G717" s="57"/>
      <c r="H717" s="278"/>
      <c r="I717" s="278"/>
      <c r="J717" s="278"/>
      <c r="K717" s="278"/>
    </row>
    <row r="718" spans="1:11">
      <c r="A718" s="269"/>
      <c r="B718" s="269"/>
      <c r="C718" s="269"/>
      <c r="D718" s="996"/>
      <c r="E718" s="996"/>
      <c r="F718" s="996"/>
      <c r="G718" s="57"/>
      <c r="H718" s="278"/>
      <c r="I718" s="278"/>
      <c r="J718" s="278"/>
      <c r="K718" s="278"/>
    </row>
    <row r="719" spans="1:11">
      <c r="A719" s="269"/>
      <c r="B719" s="269"/>
      <c r="C719" s="269"/>
      <c r="D719" s="996"/>
      <c r="E719" s="996"/>
      <c r="F719" s="996"/>
      <c r="G719" s="57"/>
      <c r="H719" s="278"/>
      <c r="I719" s="278"/>
      <c r="J719" s="278"/>
      <c r="K719" s="278"/>
    </row>
    <row r="720" spans="1:11">
      <c r="A720" s="269"/>
      <c r="B720" s="269"/>
      <c r="C720" s="269"/>
      <c r="D720" s="996"/>
      <c r="E720" s="996"/>
      <c r="F720" s="996"/>
      <c r="G720" s="57"/>
      <c r="H720" s="278"/>
      <c r="I720" s="278"/>
      <c r="J720" s="278"/>
      <c r="K720" s="278"/>
    </row>
    <row r="721" spans="1:11">
      <c r="A721" s="269"/>
      <c r="B721" s="269"/>
      <c r="C721" s="269"/>
      <c r="D721" s="996"/>
      <c r="E721" s="996"/>
      <c r="F721" s="996"/>
      <c r="G721" s="57"/>
      <c r="H721" s="278"/>
      <c r="I721" s="278"/>
      <c r="J721" s="278"/>
      <c r="K721" s="278"/>
    </row>
    <row r="722" spans="1:11">
      <c r="A722" s="269"/>
      <c r="B722" s="269"/>
      <c r="C722" s="269"/>
      <c r="D722" s="996"/>
      <c r="E722" s="996"/>
      <c r="F722" s="996"/>
      <c r="G722" s="57"/>
      <c r="H722" s="278"/>
      <c r="I722" s="278"/>
      <c r="J722" s="278"/>
      <c r="K722" s="278"/>
    </row>
    <row r="723" spans="1:11">
      <c r="A723" s="269"/>
      <c r="B723" s="269"/>
      <c r="C723" s="269"/>
      <c r="D723" s="996"/>
      <c r="E723" s="996"/>
      <c r="F723" s="996"/>
      <c r="G723" s="57"/>
      <c r="H723" s="278"/>
      <c r="I723" s="278"/>
      <c r="J723" s="278"/>
      <c r="K723" s="278"/>
    </row>
    <row r="724" spans="1:11">
      <c r="A724" s="269"/>
      <c r="B724" s="269"/>
      <c r="C724" s="269"/>
      <c r="D724" s="1029" t="s">
        <v>1258</v>
      </c>
      <c r="E724" s="1029"/>
      <c r="F724" s="1029"/>
      <c r="G724" s="57"/>
      <c r="H724" s="278"/>
      <c r="I724" s="278"/>
      <c r="J724" s="278"/>
      <c r="K724" s="278"/>
    </row>
    <row r="725" spans="1:11" s="706" customFormat="1">
      <c r="A725" s="269"/>
      <c r="B725" s="269"/>
      <c r="C725" s="269"/>
      <c r="D725" s="557"/>
      <c r="E725" s="7"/>
      <c r="F725" s="7"/>
      <c r="G725" s="57"/>
      <c r="H725" s="278"/>
      <c r="I725" s="278"/>
      <c r="J725" s="278"/>
      <c r="K725" s="278"/>
    </row>
    <row r="726" spans="1:11">
      <c r="A726" s="1031" t="s">
        <v>1215</v>
      </c>
      <c r="B726" s="1031"/>
      <c r="C726" s="1031"/>
      <c r="D726" s="1031"/>
      <c r="E726" s="1031"/>
      <c r="F726" s="1031"/>
      <c r="G726" s="1031"/>
      <c r="H726" s="278"/>
      <c r="I726" s="278"/>
      <c r="J726" s="278"/>
      <c r="K726" s="278"/>
    </row>
    <row r="727" spans="1:11">
      <c r="A727" s="269"/>
      <c r="B727" s="269"/>
      <c r="C727" s="269"/>
      <c r="D727" s="272"/>
      <c r="G727" s="280"/>
      <c r="H727" s="278"/>
      <c r="I727" s="278"/>
      <c r="J727" s="278"/>
      <c r="K727" s="278"/>
    </row>
    <row r="728" spans="1:11" ht="13.15" customHeight="1">
      <c r="C728" s="269"/>
      <c r="D728" s="1010" t="s">
        <v>1231</v>
      </c>
      <c r="E728" s="1010"/>
      <c r="F728" s="1010"/>
      <c r="G728" s="280"/>
      <c r="H728" s="278"/>
      <c r="I728" s="278"/>
      <c r="J728" s="278"/>
      <c r="K728" s="278"/>
    </row>
    <row r="729" spans="1:11">
      <c r="A729" s="269"/>
      <c r="B729" s="269"/>
      <c r="C729" s="269"/>
      <c r="D729" s="1027" t="s">
        <v>1232</v>
      </c>
      <c r="E729" s="1027"/>
      <c r="F729" s="1027"/>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61" t="s">
        <v>1233</v>
      </c>
      <c r="E731" s="961"/>
      <c r="F731" s="961"/>
      <c r="G731" s="280"/>
      <c r="H731" s="281"/>
      <c r="I731" s="281"/>
      <c r="J731" s="281"/>
      <c r="K731" s="281"/>
    </row>
    <row r="732" spans="1:11" s="39" customFormat="1" ht="10.5" customHeight="1">
      <c r="A732" s="135"/>
      <c r="B732" s="700"/>
      <c r="C732" s="135"/>
      <c r="D732" s="961"/>
      <c r="E732" s="961"/>
      <c r="F732" s="961"/>
      <c r="G732" s="280"/>
      <c r="H732" s="281"/>
      <c r="I732" s="281"/>
      <c r="J732" s="281"/>
      <c r="K732" s="281"/>
    </row>
    <row r="733" spans="1:11" s="39" customFormat="1">
      <c r="A733" s="135"/>
      <c r="B733" s="700"/>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6"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2" t="s">
        <v>1234</v>
      </c>
      <c r="E738" s="962"/>
      <c r="F738" s="962"/>
      <c r="G738" s="321"/>
    </row>
    <row r="739" spans="1:11" s="426" customFormat="1">
      <c r="A739" s="425"/>
      <c r="B739" s="425"/>
      <c r="C739" s="425"/>
      <c r="D739" s="962"/>
      <c r="E739" s="962"/>
      <c r="F739" s="962"/>
      <c r="G739" s="321"/>
    </row>
    <row r="740" spans="1:11" s="426" customFormat="1">
      <c r="A740" s="425"/>
      <c r="B740" s="425"/>
      <c r="C740" s="425"/>
      <c r="D740" s="962"/>
      <c r="E740" s="962"/>
      <c r="F740" s="962"/>
      <c r="G740" s="321"/>
    </row>
    <row r="741" spans="1:11" s="426" customFormat="1">
      <c r="A741" s="425"/>
      <c r="B741" s="425"/>
      <c r="C741" s="425"/>
      <c r="D741" s="962"/>
      <c r="E741" s="962"/>
      <c r="F741" s="962"/>
      <c r="G741" s="321"/>
    </row>
    <row r="742" spans="1:11" s="426" customFormat="1">
      <c r="A742" s="425"/>
      <c r="B742" s="425"/>
      <c r="C742" s="425"/>
      <c r="D742" s="393"/>
      <c r="E742" s="321"/>
      <c r="F742" s="321"/>
      <c r="G742" s="321"/>
    </row>
    <row r="743" spans="1:11" s="426" customFormat="1" ht="14.25">
      <c r="A743" s="270"/>
      <c r="B743" s="703" t="s">
        <v>328</v>
      </c>
      <c r="C743" s="425"/>
      <c r="D743" s="1028" t="s">
        <v>1235</v>
      </c>
      <c r="E743" s="1028"/>
      <c r="F743" s="1028"/>
      <c r="G743" s="321"/>
    </row>
    <row r="744" spans="1:11" s="426" customFormat="1">
      <c r="A744" s="425"/>
      <c r="B744" s="425"/>
      <c r="C744" s="425"/>
      <c r="D744" s="1028"/>
      <c r="E744" s="1028"/>
      <c r="F744" s="1028"/>
      <c r="G744" s="321"/>
    </row>
    <row r="745" spans="1:11" s="426" customFormat="1">
      <c r="A745" s="425"/>
      <c r="B745" s="425"/>
      <c r="C745" s="425"/>
      <c r="D745" s="1028"/>
      <c r="E745" s="1028"/>
      <c r="F745" s="1028"/>
      <c r="G745" s="321"/>
    </row>
    <row r="746" spans="1:11">
      <c r="A746" s="282"/>
      <c r="B746" s="282"/>
      <c r="C746" s="282"/>
      <c r="D746" s="393"/>
      <c r="E746" s="283"/>
      <c r="F746" s="283"/>
      <c r="G746" s="284"/>
      <c r="H746" s="278"/>
      <c r="I746" s="278"/>
      <c r="J746" s="278"/>
      <c r="K746" s="278"/>
    </row>
    <row r="747" spans="1:11" ht="14.25">
      <c r="A747" s="270"/>
      <c r="B747" s="703" t="s">
        <v>328</v>
      </c>
      <c r="C747" s="282"/>
      <c r="D747" s="962" t="s">
        <v>1236</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2" t="s">
        <v>1237</v>
      </c>
      <c r="E750" s="962"/>
      <c r="F750" s="962"/>
      <c r="G750" s="284"/>
      <c r="H750" s="278"/>
      <c r="I750" s="278"/>
      <c r="J750" s="278"/>
      <c r="K750" s="278"/>
    </row>
    <row r="751" spans="1:11" s="706" customFormat="1">
      <c r="A751" s="282"/>
      <c r="B751" s="282"/>
      <c r="C751" s="282"/>
      <c r="D751" s="962"/>
      <c r="E751" s="962"/>
      <c r="F751" s="962"/>
      <c r="G751" s="284"/>
      <c r="H751" s="278"/>
      <c r="I751" s="278"/>
      <c r="J751" s="278"/>
      <c r="K751" s="278"/>
    </row>
    <row r="752" spans="1:11" s="706" customFormat="1">
      <c r="A752" s="282"/>
      <c r="B752" s="282"/>
      <c r="C752" s="282"/>
      <c r="D752" s="962"/>
      <c r="E752" s="962"/>
      <c r="F752" s="96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3" t="s">
        <v>1238</v>
      </c>
      <c r="B754" s="1033"/>
      <c r="C754" s="1033"/>
      <c r="D754" s="1033"/>
      <c r="E754" s="1033"/>
      <c r="F754" s="1033"/>
      <c r="G754" s="1033"/>
    </row>
    <row r="755" spans="1:11">
      <c r="A755" s="269"/>
      <c r="B755" s="269"/>
      <c r="C755" s="269"/>
      <c r="D755" s="285"/>
      <c r="F755" s="150"/>
      <c r="G755" s="280"/>
    </row>
    <row r="756" spans="1:11">
      <c r="A756" s="282"/>
      <c r="B756" s="282"/>
      <c r="C756" s="459"/>
      <c r="D756" s="1034" t="s">
        <v>1222</v>
      </c>
      <c r="E756" s="1034"/>
      <c r="F756" s="1034"/>
      <c r="G756" s="280"/>
    </row>
    <row r="757" spans="1:11">
      <c r="A757" s="523"/>
      <c r="B757" s="523"/>
      <c r="C757" s="522"/>
      <c r="D757" s="1024" t="s">
        <v>1239</v>
      </c>
      <c r="E757" s="1024"/>
      <c r="F757" s="1024"/>
      <c r="G757" s="280"/>
    </row>
    <row r="758" spans="1:11">
      <c r="A758" s="282"/>
      <c r="B758" s="282"/>
      <c r="C758" s="459"/>
      <c r="D758" s="717"/>
      <c r="E758" s="717"/>
      <c r="F758" s="717"/>
      <c r="G758" s="280"/>
    </row>
    <row r="759" spans="1:11" ht="14.25">
      <c r="A759" s="270"/>
      <c r="B759" s="703" t="s">
        <v>328</v>
      </c>
      <c r="C759" s="459"/>
      <c r="D759" s="1025" t="s">
        <v>1100</v>
      </c>
      <c r="E759" s="1025"/>
      <c r="F759" s="1025"/>
      <c r="G759" s="280"/>
    </row>
    <row r="760" spans="1:11">
      <c r="A760" s="282"/>
      <c r="B760" s="282"/>
      <c r="C760" s="459"/>
      <c r="D760" s="716"/>
      <c r="E760" s="1026" t="s">
        <v>1223</v>
      </c>
      <c r="F760" s="1026"/>
      <c r="G760" s="280"/>
    </row>
    <row r="761" spans="1:11">
      <c r="A761" s="276"/>
      <c r="B761" s="276"/>
      <c r="C761" s="276"/>
      <c r="D761" s="138"/>
      <c r="F761" s="57"/>
      <c r="G761" s="280"/>
    </row>
    <row r="762" spans="1:11">
      <c r="A762" s="1030" t="s">
        <v>483</v>
      </c>
      <c r="B762" s="1030"/>
      <c r="C762" s="1030"/>
      <c r="D762" s="1030"/>
      <c r="E762" s="1030"/>
      <c r="F762" s="1030"/>
      <c r="G762" s="1030"/>
    </row>
    <row r="763" spans="1:11">
      <c r="A763" s="264"/>
      <c r="B763" s="697"/>
      <c r="C763" s="275"/>
      <c r="D763" s="280"/>
      <c r="E763" s="280"/>
      <c r="F763" s="280"/>
      <c r="G763" s="280"/>
    </row>
    <row r="764" spans="1:11">
      <c r="A764" s="138"/>
      <c r="B764" s="1032" t="s">
        <v>1099</v>
      </c>
      <c r="C764" s="1032"/>
      <c r="D764" s="1032"/>
      <c r="E764" s="1032"/>
      <c r="F764" s="1032"/>
      <c r="G764" s="280"/>
    </row>
    <row r="765" spans="1:11">
      <c r="A765" s="23"/>
      <c r="B765" s="699"/>
      <c r="G765" s="280"/>
    </row>
    <row r="766" spans="1:11">
      <c r="A766" s="1030" t="s">
        <v>484</v>
      </c>
      <c r="B766" s="1030"/>
      <c r="C766" s="1030"/>
      <c r="D766" s="1030"/>
      <c r="E766" s="1030"/>
      <c r="F766" s="1030"/>
      <c r="G766" s="1030"/>
    </row>
    <row r="767" spans="1:11">
      <c r="A767" s="264"/>
      <c r="B767" s="697"/>
      <c r="C767" s="264"/>
      <c r="D767" s="272"/>
      <c r="G767" s="280"/>
    </row>
    <row r="768" spans="1:11">
      <c r="A768" s="138"/>
      <c r="B768" s="976" t="s">
        <v>482</v>
      </c>
      <c r="C768" s="976"/>
      <c r="D768" s="976"/>
      <c r="E768" s="976"/>
      <c r="F768" s="976"/>
      <c r="G768" s="280"/>
    </row>
    <row r="769" spans="1:7" ht="14.25">
      <c r="A769" s="270"/>
      <c r="B769" s="270"/>
      <c r="D769" s="138"/>
      <c r="E769" s="138"/>
      <c r="F769" s="280"/>
      <c r="G769" s="280"/>
    </row>
    <row r="770" spans="1:7">
      <c r="A770" s="1030" t="s">
        <v>485</v>
      </c>
      <c r="B770" s="1030"/>
      <c r="C770" s="1030"/>
      <c r="D770" s="1030"/>
      <c r="E770" s="1030"/>
      <c r="F770" s="1030"/>
      <c r="G770" s="1030"/>
    </row>
    <row r="771" spans="1:7">
      <c r="C771" s="269"/>
      <c r="D771" s="268"/>
      <c r="E771" s="138"/>
      <c r="F771" s="280"/>
      <c r="G771" s="280"/>
    </row>
    <row r="772" spans="1:7">
      <c r="A772" s="138"/>
      <c r="B772" s="976" t="s">
        <v>482</v>
      </c>
      <c r="C772" s="976"/>
      <c r="D772" s="976"/>
      <c r="E772" s="976"/>
      <c r="F772" s="976"/>
      <c r="G772" s="280"/>
    </row>
    <row r="773" spans="1:7">
      <c r="A773" s="138"/>
      <c r="B773" s="138"/>
      <c r="C773" s="275"/>
      <c r="D773" s="280"/>
      <c r="E773" s="280"/>
      <c r="F773" s="280"/>
      <c r="G773" s="280"/>
    </row>
    <row r="774" spans="1:7">
      <c r="A774" s="1030" t="s">
        <v>486</v>
      </c>
      <c r="B774" s="1030"/>
      <c r="C774" s="1030"/>
      <c r="D774" s="1030"/>
      <c r="E774" s="1030"/>
      <c r="F774" s="1030"/>
      <c r="G774" s="1030"/>
    </row>
    <row r="775" spans="1:7">
      <c r="A775" s="138"/>
      <c r="B775" s="138"/>
    </row>
    <row r="776" spans="1:7">
      <c r="A776" s="138"/>
      <c r="B776" s="976" t="s">
        <v>482</v>
      </c>
      <c r="C776" s="976"/>
      <c r="D776" s="976"/>
      <c r="E776" s="976"/>
      <c r="F776" s="976"/>
    </row>
    <row r="777" spans="1:7">
      <c r="A777" s="275"/>
      <c r="B777" s="275"/>
      <c r="C777" s="275"/>
      <c r="D777" s="267"/>
      <c r="F777" s="280"/>
    </row>
    <row r="778" spans="1:7">
      <c r="A778" s="1030" t="s">
        <v>487</v>
      </c>
      <c r="B778" s="1030"/>
      <c r="C778" s="1030"/>
      <c r="D778" s="1030"/>
      <c r="E778" s="1030"/>
      <c r="F778" s="1030"/>
      <c r="G778" s="1030"/>
    </row>
    <row r="779" spans="1:7">
      <c r="A779" s="138"/>
      <c r="B779" s="138"/>
    </row>
    <row r="780" spans="1:7">
      <c r="A780" s="138"/>
      <c r="B780" s="976" t="s">
        <v>482</v>
      </c>
      <c r="C780" s="976"/>
      <c r="D780" s="976"/>
      <c r="E780" s="976"/>
      <c r="F780" s="976"/>
    </row>
    <row r="781" spans="1:7">
      <c r="A781" s="275"/>
      <c r="B781" s="275"/>
      <c r="C781" s="275"/>
      <c r="D781" s="267"/>
      <c r="F781" s="280"/>
    </row>
    <row r="782" spans="1:7">
      <c r="A782" s="1030" t="s">
        <v>488</v>
      </c>
      <c r="B782" s="1030"/>
      <c r="C782" s="1030"/>
      <c r="D782" s="1030"/>
      <c r="E782" s="1030"/>
      <c r="F782" s="1030"/>
      <c r="G782" s="1030"/>
    </row>
    <row r="783" spans="1:7">
      <c r="A783" s="138"/>
      <c r="B783" s="138"/>
    </row>
    <row r="784" spans="1:7">
      <c r="A784" s="138"/>
      <c r="B784" s="976" t="s">
        <v>482</v>
      </c>
      <c r="C784" s="976"/>
      <c r="D784" s="976"/>
      <c r="E784" s="976"/>
      <c r="F784" s="976"/>
    </row>
    <row r="785" spans="1:7">
      <c r="A785" s="274"/>
      <c r="B785" s="274"/>
      <c r="C785" s="274"/>
      <c r="D785" s="286"/>
      <c r="E785" s="57"/>
      <c r="F785" s="57"/>
      <c r="G785" s="57"/>
    </row>
    <row r="786" spans="1:7">
      <c r="A786" s="1030" t="s">
        <v>199</v>
      </c>
      <c r="B786" s="1030"/>
      <c r="C786" s="1030"/>
      <c r="D786" s="1030"/>
      <c r="E786" s="1030"/>
      <c r="F786" s="1030"/>
      <c r="G786" s="1030"/>
    </row>
    <row r="787" spans="1:7">
      <c r="A787" s="138"/>
      <c r="B787" s="138"/>
    </row>
    <row r="788" spans="1:7">
      <c r="A788" s="138"/>
      <c r="B788" s="976" t="s">
        <v>482</v>
      </c>
      <c r="C788" s="976"/>
      <c r="D788" s="976"/>
      <c r="E788" s="976"/>
      <c r="F788" s="976"/>
    </row>
    <row r="789" spans="1:7">
      <c r="A789" s="138"/>
      <c r="B789" s="138"/>
      <c r="D789" s="267"/>
    </row>
    <row r="790" spans="1:7">
      <c r="A790" s="1030" t="s">
        <v>966</v>
      </c>
      <c r="B790" s="1030"/>
      <c r="C790" s="1030"/>
      <c r="D790" s="1030"/>
      <c r="E790" s="1030"/>
      <c r="F790" s="1030"/>
      <c r="G790" s="1030"/>
    </row>
    <row r="791" spans="1:7">
      <c r="A791" s="138"/>
      <c r="B791" s="138"/>
    </row>
    <row r="792" spans="1:7">
      <c r="A792" s="138"/>
      <c r="B792" s="976" t="s">
        <v>482</v>
      </c>
      <c r="C792" s="976"/>
      <c r="D792" s="976"/>
      <c r="E792" s="976"/>
      <c r="F792" s="976"/>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topLeftCell="A22"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9" t="s">
        <v>1470</v>
      </c>
      <c r="B2" s="1040"/>
      <c r="C2" s="1040"/>
      <c r="D2" s="1040"/>
      <c r="E2" s="1040"/>
      <c r="F2" s="1040"/>
      <c r="G2" s="1040"/>
      <c r="H2" s="1040"/>
      <c r="I2" s="1040"/>
      <c r="J2" s="1040"/>
    </row>
    <row r="3" spans="1:10" ht="15.75">
      <c r="A3" s="1044" t="s">
        <v>697</v>
      </c>
      <c r="B3" s="1045"/>
      <c r="C3" s="1045"/>
      <c r="D3" s="1045"/>
      <c r="E3" s="1045"/>
      <c r="F3" s="1045"/>
      <c r="G3" s="1045"/>
      <c r="H3" s="1045"/>
      <c r="I3" s="1045"/>
      <c r="J3" s="1045"/>
    </row>
    <row r="4" spans="1:10" ht="15">
      <c r="A4" s="1046" t="s">
        <v>1557</v>
      </c>
      <c r="B4" s="1045"/>
      <c r="C4" s="1045"/>
      <c r="D4" s="1045"/>
      <c r="E4" s="1045"/>
      <c r="F4" s="1045"/>
      <c r="G4" s="1045"/>
      <c r="H4" s="1045"/>
      <c r="I4" s="1045"/>
      <c r="J4" s="1045"/>
    </row>
    <row r="5" spans="1:10" ht="12.75"/>
    <row r="6" spans="1:10" ht="12.75">
      <c r="A6" s="1041" t="s">
        <v>1596</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1431</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1526</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1432</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1" t="s">
        <v>1433</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1434</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1433</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1435</v>
      </c>
      <c r="B75" s="1043"/>
      <c r="C75" s="1043"/>
      <c r="D75" s="1043"/>
      <c r="E75" s="1043"/>
      <c r="F75" s="1043"/>
      <c r="G75" s="1043"/>
      <c r="H75" s="1043"/>
      <c r="I75" s="1043"/>
    </row>
    <row r="76" spans="1:9" ht="12.75">
      <c r="A76" s="967" t="s">
        <v>1129</v>
      </c>
      <c r="B76" s="967"/>
      <c r="C76" s="967"/>
      <c r="D76" s="967"/>
      <c r="E76" s="967"/>
    </row>
    <row r="77" spans="1:9" ht="12.75">
      <c r="A77" s="967" t="s">
        <v>1436</v>
      </c>
      <c r="B77" s="967"/>
      <c r="C77" s="967"/>
      <c r="D77" s="967"/>
      <c r="E77" s="96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6" t="s">
        <v>1558</v>
      </c>
      <c r="B2" s="1056"/>
      <c r="C2" s="1057"/>
      <c r="D2" s="1057"/>
      <c r="E2" s="1057"/>
      <c r="F2" s="1057"/>
      <c r="G2" s="1057"/>
    </row>
    <row r="3" spans="1:9">
      <c r="A3" s="1064" t="s">
        <v>1561</v>
      </c>
      <c r="B3" s="1064"/>
      <c r="C3" s="1065"/>
      <c r="D3" s="1065"/>
      <c r="E3" s="1065"/>
      <c r="F3" s="1065"/>
      <c r="G3" s="1065"/>
      <c r="I3" s="717" t="s">
        <v>1196</v>
      </c>
    </row>
    <row r="4" spans="1:9">
      <c r="A4" s="1060" t="s">
        <v>1560</v>
      </c>
      <c r="B4" s="1060"/>
      <c r="C4" s="1066"/>
      <c r="D4" s="1066"/>
      <c r="E4" s="1066"/>
      <c r="F4" s="1066"/>
      <c r="G4" s="1066"/>
      <c r="I4" s="717"/>
    </row>
    <row r="5" spans="1:9" s="816" customFormat="1">
      <c r="A5" s="1060"/>
      <c r="B5" s="1060"/>
      <c r="C5" s="1061"/>
      <c r="D5" s="1061"/>
      <c r="E5" s="1061"/>
      <c r="F5" s="1061"/>
      <c r="G5" s="1061"/>
      <c r="I5" s="717" t="s">
        <v>1197</v>
      </c>
    </row>
    <row r="6" spans="1:9" s="816" customFormat="1">
      <c r="A6" s="1058" t="s">
        <v>1292</v>
      </c>
      <c r="B6" s="1058"/>
      <c r="C6" s="1059"/>
      <c r="D6" s="1059"/>
      <c r="E6" s="1059"/>
      <c r="F6" s="1059"/>
      <c r="G6" s="1059"/>
    </row>
    <row r="7" spans="1:9" s="816" customFormat="1">
      <c r="A7" s="1058" t="s">
        <v>1293</v>
      </c>
      <c r="B7" s="1058"/>
      <c r="C7" s="1059"/>
      <c r="D7" s="1059"/>
      <c r="E7" s="1059"/>
      <c r="F7" s="1059"/>
      <c r="G7" s="1059"/>
    </row>
    <row r="8" spans="1:9">
      <c r="A8" s="817"/>
      <c r="B8" s="817"/>
      <c r="C8" s="818"/>
      <c r="D8" s="818"/>
      <c r="E8" s="818"/>
      <c r="F8" s="818"/>
    </row>
    <row r="9" spans="1:9">
      <c r="A9" s="1017" t="s">
        <v>1295</v>
      </c>
      <c r="B9" s="1017"/>
      <c r="C9" s="1017"/>
      <c r="D9" s="1017"/>
      <c r="E9" s="1017"/>
      <c r="F9" s="1017"/>
      <c r="G9" s="1017"/>
    </row>
    <row r="10" spans="1:9">
      <c r="A10" s="818"/>
      <c r="B10" s="818"/>
      <c r="E10" s="819"/>
    </row>
    <row r="11" spans="1:9" ht="13.7" customHeight="1">
      <c r="C11" s="818"/>
      <c r="D11" s="1083" t="s">
        <v>1294</v>
      </c>
      <c r="E11" s="1083"/>
      <c r="F11" s="1083"/>
    </row>
    <row r="12" spans="1:9">
      <c r="C12" s="818"/>
      <c r="D12" s="1083"/>
      <c r="E12" s="1083"/>
      <c r="F12" s="1083"/>
    </row>
    <row r="13" spans="1:9">
      <c r="A13" s="820"/>
      <c r="B13" s="820"/>
      <c r="C13" s="820"/>
      <c r="D13" s="1001" t="s">
        <v>1277</v>
      </c>
      <c r="E13" s="1001"/>
      <c r="F13" s="1001"/>
    </row>
    <row r="14" spans="1:9">
      <c r="A14" s="820"/>
      <c r="B14" s="820"/>
      <c r="C14" s="820"/>
      <c r="D14" s="821"/>
    </row>
    <row r="15" spans="1:9" ht="14.25">
      <c r="A15" s="822"/>
      <c r="B15" s="823" t="s">
        <v>328</v>
      </c>
      <c r="C15" s="824"/>
      <c r="D15" s="999" t="s">
        <v>1278</v>
      </c>
      <c r="E15" s="999"/>
      <c r="F15" s="999"/>
    </row>
    <row r="16" spans="1:9">
      <c r="A16" s="820"/>
      <c r="B16" s="820"/>
      <c r="C16" s="824"/>
      <c r="D16" s="999"/>
      <c r="E16" s="999"/>
      <c r="F16" s="999"/>
    </row>
    <row r="17" spans="1:7">
      <c r="A17" s="820"/>
      <c r="B17" s="820"/>
      <c r="C17" s="824"/>
      <c r="D17" s="999"/>
      <c r="E17" s="999"/>
      <c r="F17" s="999"/>
    </row>
    <row r="18" spans="1:7">
      <c r="A18" s="820"/>
      <c r="B18" s="820"/>
      <c r="C18" s="820"/>
    </row>
    <row r="19" spans="1:7" ht="14.25">
      <c r="A19" s="822"/>
      <c r="B19" s="823" t="s">
        <v>328</v>
      </c>
      <c r="D19" s="1025" t="s">
        <v>1279</v>
      </c>
      <c r="E19" s="1025"/>
      <c r="F19" s="1025"/>
    </row>
    <row r="20" spans="1:7" ht="14.25">
      <c r="A20" s="822"/>
      <c r="B20" s="822"/>
      <c r="D20" s="825"/>
    </row>
    <row r="21" spans="1:7" ht="14.25">
      <c r="A21" s="822"/>
      <c r="B21" s="823" t="s">
        <v>328</v>
      </c>
      <c r="D21" s="999" t="s">
        <v>1280</v>
      </c>
      <c r="E21" s="999"/>
      <c r="F21" s="999"/>
    </row>
    <row r="22" spans="1:7" ht="14.25">
      <c r="A22" s="822"/>
      <c r="B22" s="822"/>
      <c r="D22" s="999"/>
      <c r="E22" s="999"/>
      <c r="F22" s="999"/>
    </row>
    <row r="23" spans="1:7"/>
    <row r="24" spans="1:7" ht="14.25">
      <c r="A24" s="822"/>
      <c r="B24" s="823" t="s">
        <v>328</v>
      </c>
      <c r="D24" s="1053" t="s">
        <v>1281</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328</v>
      </c>
      <c r="C30" s="826"/>
      <c r="D30" s="1000" t="s">
        <v>1282</v>
      </c>
      <c r="E30" s="1000"/>
      <c r="F30" s="1000"/>
      <c r="G30" s="827"/>
    </row>
    <row r="31" spans="1:7" s="816" customFormat="1">
      <c r="A31" s="826"/>
      <c r="B31" s="826"/>
      <c r="C31" s="826"/>
      <c r="D31" s="1000"/>
      <c r="E31" s="1000"/>
      <c r="F31" s="1000"/>
      <c r="G31" s="827"/>
    </row>
    <row r="32" spans="1:7" ht="14.25">
      <c r="A32" s="822"/>
      <c r="B32" s="822"/>
      <c r="D32" s="828"/>
    </row>
    <row r="33" spans="1:6" ht="14.45" customHeight="1">
      <c r="A33" s="822"/>
      <c r="B33" s="823" t="s">
        <v>328</v>
      </c>
      <c r="D33" s="1000" t="s">
        <v>1471</v>
      </c>
      <c r="E33" s="1000"/>
      <c r="F33" s="1000"/>
    </row>
    <row r="34" spans="1:6" ht="14.25">
      <c r="A34" s="822"/>
      <c r="B34" s="822"/>
      <c r="D34" s="1000"/>
      <c r="E34" s="1000"/>
      <c r="F34" s="1000"/>
    </row>
    <row r="35" spans="1:6" ht="14.25">
      <c r="A35" s="822"/>
      <c r="B35" s="822"/>
      <c r="D35" s="1000"/>
      <c r="E35" s="1000"/>
      <c r="F35" s="1000"/>
    </row>
    <row r="36" spans="1:6" ht="14.25">
      <c r="A36" s="822"/>
      <c r="B36" s="822"/>
      <c r="D36" s="1000"/>
      <c r="E36" s="1000"/>
      <c r="F36" s="1000"/>
    </row>
    <row r="37" spans="1:6" ht="14.25">
      <c r="A37" s="822"/>
      <c r="B37" s="822"/>
      <c r="D37" s="815"/>
    </row>
    <row r="38" spans="1:6" ht="14.25">
      <c r="A38" s="822"/>
      <c r="B38" s="823" t="s">
        <v>328</v>
      </c>
      <c r="D38" s="1000" t="s">
        <v>1284</v>
      </c>
      <c r="E38" s="1000"/>
      <c r="F38" s="1000"/>
    </row>
    <row r="39" spans="1:6" ht="14.25">
      <c r="A39" s="822"/>
      <c r="B39" s="822"/>
      <c r="D39" s="1000"/>
      <c r="E39" s="1000"/>
      <c r="F39" s="1000"/>
    </row>
    <row r="40" spans="1:6" ht="14.25">
      <c r="A40" s="822"/>
      <c r="B40" s="822"/>
      <c r="D40" s="1000"/>
      <c r="E40" s="1000"/>
      <c r="F40" s="1000"/>
    </row>
    <row r="41" spans="1:6" ht="14.25">
      <c r="A41" s="822"/>
      <c r="B41" s="822"/>
      <c r="D41" s="1000"/>
      <c r="E41" s="1000"/>
      <c r="F41" s="1000"/>
    </row>
    <row r="42" spans="1:6" ht="14.25">
      <c r="A42" s="822"/>
      <c r="B42" s="822"/>
      <c r="D42" s="1000"/>
      <c r="E42" s="1000"/>
      <c r="F42" s="1000"/>
    </row>
    <row r="43" spans="1:6" ht="14.25">
      <c r="A43" s="822"/>
      <c r="B43" s="822"/>
      <c r="D43" s="805"/>
      <c r="E43" s="805"/>
      <c r="F43" s="805"/>
    </row>
    <row r="44" spans="1:6" ht="14.25">
      <c r="A44" s="822"/>
      <c r="B44" s="823" t="s">
        <v>328</v>
      </c>
      <c r="D44" s="1000" t="s">
        <v>1285</v>
      </c>
      <c r="E44" s="1000"/>
      <c r="F44" s="1000"/>
    </row>
    <row r="45" spans="1:6" ht="14.25">
      <c r="A45" s="822"/>
      <c r="B45" s="822"/>
      <c r="D45" s="1000"/>
      <c r="E45" s="1000"/>
      <c r="F45" s="1000"/>
    </row>
    <row r="46" spans="1:6" ht="14.25">
      <c r="A46" s="822"/>
      <c r="B46" s="822"/>
      <c r="D46" s="1000"/>
      <c r="E46" s="1000"/>
      <c r="F46" s="1000"/>
    </row>
    <row r="47" spans="1:6" ht="23.25" customHeight="1">
      <c r="A47" s="822"/>
      <c r="B47" s="822"/>
      <c r="D47" s="1000"/>
      <c r="E47" s="1000"/>
      <c r="F47" s="1000"/>
    </row>
    <row r="48" spans="1:6" ht="14.25">
      <c r="A48" s="822"/>
      <c r="B48" s="822"/>
      <c r="D48" s="810"/>
    </row>
    <row r="49" spans="1:7" ht="14.45" customHeight="1">
      <c r="A49" s="822"/>
      <c r="B49" s="823" t="s">
        <v>328</v>
      </c>
      <c r="D49" s="1000" t="s">
        <v>1286</v>
      </c>
      <c r="E49" s="1000"/>
      <c r="F49" s="1000"/>
    </row>
    <row r="50" spans="1:7" ht="14.25">
      <c r="A50" s="822"/>
      <c r="B50" s="822"/>
      <c r="D50" s="1000"/>
      <c r="E50" s="1000"/>
      <c r="F50" s="1000"/>
    </row>
    <row r="51" spans="1:7" ht="14.25">
      <c r="A51" s="822"/>
      <c r="B51" s="822"/>
      <c r="D51" s="1000"/>
      <c r="E51" s="1000"/>
      <c r="F51" s="1000"/>
    </row>
    <row r="52" spans="1:7" s="642" customFormat="1" ht="14.25">
      <c r="A52" s="822"/>
      <c r="B52" s="822"/>
      <c r="C52" s="829"/>
      <c r="D52" s="827"/>
      <c r="E52" s="717"/>
      <c r="F52" s="717"/>
      <c r="G52" s="717"/>
    </row>
    <row r="53" spans="1:7" s="642" customFormat="1" ht="14.25">
      <c r="A53" s="830"/>
      <c r="B53" s="823" t="s">
        <v>328</v>
      </c>
      <c r="C53" s="831"/>
      <c r="D53" s="1000" t="s">
        <v>1287</v>
      </c>
      <c r="E53" s="1000"/>
      <c r="F53" s="1000"/>
      <c r="G53" s="717"/>
    </row>
    <row r="54" spans="1:7" s="642" customFormat="1" ht="14.25">
      <c r="A54" s="830"/>
      <c r="B54" s="830"/>
      <c r="C54" s="831"/>
      <c r="D54" s="1000"/>
      <c r="E54" s="1000"/>
      <c r="F54" s="1000"/>
      <c r="G54" s="717"/>
    </row>
    <row r="55" spans="1:7" s="816" customFormat="1">
      <c r="A55" s="826"/>
      <c r="B55" s="826"/>
      <c r="C55" s="826"/>
      <c r="D55" s="757"/>
      <c r="E55" s="827"/>
      <c r="F55" s="827"/>
      <c r="G55" s="827"/>
    </row>
    <row r="56" spans="1:7" ht="14.25">
      <c r="A56" s="822"/>
      <c r="B56" s="823" t="s">
        <v>328</v>
      </c>
      <c r="D56" s="1000" t="s">
        <v>1288</v>
      </c>
      <c r="E56" s="1000"/>
      <c r="F56" s="1000"/>
    </row>
    <row r="57" spans="1:7">
      <c r="D57" s="1000"/>
      <c r="E57" s="1000"/>
      <c r="F57" s="1000"/>
    </row>
    <row r="58" spans="1:7">
      <c r="D58" s="1000"/>
      <c r="E58" s="1000"/>
      <c r="F58" s="1000"/>
    </row>
    <row r="59" spans="1:7">
      <c r="D59" s="717"/>
    </row>
    <row r="60" spans="1:7" ht="14.25">
      <c r="A60" s="822"/>
      <c r="B60" s="823" t="s">
        <v>328</v>
      </c>
      <c r="D60" s="1000" t="s">
        <v>1289</v>
      </c>
      <c r="E60" s="1000"/>
      <c r="F60" s="1000"/>
    </row>
    <row r="61" spans="1:7">
      <c r="D61" s="1000"/>
      <c r="E61" s="1000"/>
      <c r="F61" s="1000"/>
    </row>
    <row r="62" spans="1:7"/>
    <row r="63" spans="1:7" ht="14.25">
      <c r="A63" s="822"/>
      <c r="B63" s="823" t="s">
        <v>328</v>
      </c>
      <c r="D63" s="1000" t="s">
        <v>1290</v>
      </c>
      <c r="E63" s="1000"/>
      <c r="F63" s="1000"/>
    </row>
    <row r="64" spans="1:7">
      <c r="D64" s="1000"/>
      <c r="E64" s="1000"/>
      <c r="F64" s="1000"/>
    </row>
    <row r="65" spans="1:7">
      <c r="D65" s="1000"/>
      <c r="E65" s="1000"/>
      <c r="F65" s="1000"/>
    </row>
    <row r="66" spans="1:7">
      <c r="D66" s="815"/>
    </row>
    <row r="67" spans="1:7" ht="14.25">
      <c r="A67" s="822"/>
      <c r="B67" s="823" t="s">
        <v>328</v>
      </c>
      <c r="D67" s="999" t="s">
        <v>1291</v>
      </c>
      <c r="E67" s="999"/>
      <c r="F67" s="999"/>
    </row>
    <row r="68" spans="1:7">
      <c r="D68" s="999"/>
      <c r="E68" s="999"/>
      <c r="F68" s="999"/>
    </row>
    <row r="69" spans="1:7" ht="14.25">
      <c r="A69" s="822"/>
      <c r="B69" s="822"/>
      <c r="D69" s="825"/>
    </row>
    <row r="70" spans="1:7">
      <c r="A70" s="981" t="s">
        <v>1198</v>
      </c>
      <c r="B70" s="981"/>
      <c r="C70" s="981"/>
      <c r="D70" s="981"/>
      <c r="E70" s="981"/>
      <c r="F70" s="981"/>
      <c r="G70" s="981"/>
    </row>
    <row r="71" spans="1:7"/>
    <row r="72" spans="1:7">
      <c r="C72" s="832"/>
      <c r="D72" s="1070" t="s">
        <v>1296</v>
      </c>
      <c r="E72" s="1070"/>
      <c r="F72" s="1070"/>
    </row>
    <row r="73" spans="1:7">
      <c r="A73" s="825"/>
      <c r="B73" s="825"/>
      <c r="D73" s="999" t="s">
        <v>1323</v>
      </c>
      <c r="E73" s="999"/>
      <c r="F73" s="999"/>
    </row>
    <row r="74" spans="1:7">
      <c r="A74" s="825"/>
      <c r="B74" s="825"/>
    </row>
    <row r="75" spans="1:7" ht="13.7" customHeight="1">
      <c r="A75" s="822"/>
      <c r="B75" s="823" t="s">
        <v>328</v>
      </c>
      <c r="D75" s="999" t="s">
        <v>1525</v>
      </c>
      <c r="E75" s="999"/>
      <c r="F75" s="999"/>
    </row>
    <row r="76" spans="1:7" ht="14.25">
      <c r="A76" s="822"/>
      <c r="B76" s="822"/>
      <c r="D76" s="999"/>
      <c r="E76" s="999"/>
      <c r="F76" s="999"/>
    </row>
    <row r="77" spans="1:7" ht="14.25">
      <c r="A77" s="822"/>
      <c r="B77" s="822"/>
      <c r="D77" s="999"/>
      <c r="E77" s="999"/>
      <c r="F77" s="999"/>
    </row>
    <row r="78" spans="1:7" ht="14.25">
      <c r="A78" s="822"/>
      <c r="B78" s="822"/>
      <c r="D78" s="999"/>
      <c r="E78" s="999"/>
      <c r="F78" s="999"/>
    </row>
    <row r="79" spans="1:7" ht="14.25">
      <c r="A79" s="822"/>
      <c r="B79" s="822"/>
      <c r="D79" s="999"/>
      <c r="E79" s="999"/>
      <c r="F79" s="999"/>
    </row>
    <row r="80" spans="1:7" ht="14.25">
      <c r="A80" s="822"/>
      <c r="B80" s="822"/>
      <c r="D80" s="999"/>
      <c r="E80" s="999"/>
      <c r="F80" s="999"/>
    </row>
    <row r="81" spans="1:6" ht="14.25">
      <c r="A81" s="822"/>
      <c r="B81" s="822"/>
      <c r="D81" s="999"/>
      <c r="E81" s="999"/>
      <c r="F81" s="999"/>
    </row>
    <row r="82" spans="1:6" ht="14.25">
      <c r="A82" s="822"/>
      <c r="B82" s="822"/>
      <c r="D82" s="999"/>
      <c r="E82" s="999"/>
      <c r="F82" s="999"/>
    </row>
    <row r="83" spans="1:6" s="815" customFormat="1" ht="14.25">
      <c r="A83" s="822"/>
      <c r="B83" s="822"/>
      <c r="C83" s="813"/>
      <c r="D83" s="999"/>
      <c r="E83" s="999"/>
      <c r="F83" s="999"/>
    </row>
    <row r="84" spans="1:6" s="815" customFormat="1" ht="14.45" customHeight="1">
      <c r="A84" s="822"/>
      <c r="B84" s="823" t="s">
        <v>328</v>
      </c>
      <c r="C84" s="813"/>
      <c r="D84" s="999" t="s">
        <v>1443</v>
      </c>
      <c r="E84" s="999"/>
      <c r="F84" s="999"/>
    </row>
    <row r="85" spans="1:6" s="815" customFormat="1" ht="14.25">
      <c r="A85" s="822"/>
      <c r="B85" s="822"/>
      <c r="C85" s="813"/>
      <c r="D85" s="999"/>
      <c r="E85" s="999"/>
      <c r="F85" s="999"/>
    </row>
    <row r="86" spans="1:6" s="815" customFormat="1" ht="14.25">
      <c r="A86" s="822"/>
      <c r="B86" s="822"/>
      <c r="C86" s="813"/>
      <c r="D86" s="999"/>
      <c r="E86" s="999"/>
      <c r="F86" s="999"/>
    </row>
    <row r="87" spans="1:6" s="815" customFormat="1" ht="14.25">
      <c r="A87" s="822"/>
      <c r="B87" s="822"/>
      <c r="C87" s="813"/>
      <c r="D87" s="999"/>
      <c r="E87" s="999"/>
      <c r="F87" s="999"/>
    </row>
    <row r="88" spans="1:6" s="815" customFormat="1" ht="14.25">
      <c r="A88" s="822"/>
      <c r="B88" s="822"/>
      <c r="C88" s="813"/>
      <c r="D88" s="999"/>
      <c r="E88" s="999"/>
      <c r="F88" s="999"/>
    </row>
    <row r="89" spans="1:6" s="815" customFormat="1" ht="14.25">
      <c r="A89" s="822"/>
      <c r="B89" s="822"/>
      <c r="C89" s="813"/>
      <c r="D89" s="999"/>
      <c r="E89" s="999"/>
      <c r="F89" s="999"/>
    </row>
    <row r="90" spans="1:6" s="815" customFormat="1" ht="14.25">
      <c r="A90" s="822"/>
      <c r="B90" s="822"/>
      <c r="C90" s="813"/>
      <c r="D90" s="999"/>
      <c r="E90" s="999"/>
      <c r="F90" s="999"/>
    </row>
    <row r="91" spans="1:6" s="815" customFormat="1" ht="14.25">
      <c r="A91" s="822"/>
      <c r="B91" s="822"/>
      <c r="C91" s="813"/>
      <c r="D91" s="999"/>
      <c r="E91" s="999"/>
      <c r="F91" s="999"/>
    </row>
    <row r="92" spans="1:6" s="815" customFormat="1" ht="14.25">
      <c r="A92" s="822"/>
      <c r="B92" s="822"/>
      <c r="C92" s="813"/>
      <c r="D92" s="999"/>
      <c r="E92" s="999"/>
      <c r="F92" s="999"/>
    </row>
    <row r="93" spans="1:6" s="815" customFormat="1" ht="14.25">
      <c r="A93" s="822"/>
      <c r="B93" s="822"/>
      <c r="C93" s="813"/>
      <c r="D93" s="999"/>
      <c r="E93" s="999"/>
      <c r="F93" s="999"/>
    </row>
    <row r="94" spans="1:6" s="815" customFormat="1" ht="14.25">
      <c r="A94" s="822"/>
      <c r="B94" s="822"/>
      <c r="C94" s="813"/>
      <c r="D94" s="999"/>
      <c r="E94" s="999"/>
      <c r="F94" s="999"/>
    </row>
    <row r="95" spans="1:6" s="815" customFormat="1" ht="14.25">
      <c r="A95" s="822"/>
      <c r="B95" s="822"/>
      <c r="C95" s="813"/>
      <c r="D95" s="999"/>
      <c r="E95" s="999"/>
      <c r="F95" s="999"/>
    </row>
    <row r="96" spans="1:6" s="815" customFormat="1" ht="14.25">
      <c r="A96" s="822"/>
      <c r="B96" s="822"/>
      <c r="C96" s="813"/>
      <c r="D96" s="999"/>
      <c r="E96" s="999"/>
      <c r="F96" s="999"/>
    </row>
    <row r="97" spans="1:11" ht="14.25">
      <c r="A97" s="822"/>
      <c r="B97" s="822"/>
      <c r="D97" s="999"/>
      <c r="E97" s="999"/>
      <c r="F97" s="999"/>
    </row>
    <row r="98" spans="1:11" ht="14.25">
      <c r="A98" s="822"/>
      <c r="B98" s="822"/>
      <c r="D98" s="999"/>
      <c r="E98" s="999"/>
      <c r="F98" s="999"/>
    </row>
    <row r="99" spans="1:11" ht="14.25">
      <c r="A99" s="822"/>
      <c r="B99" s="822"/>
      <c r="D99" s="947"/>
      <c r="E99" s="947"/>
      <c r="F99" s="947"/>
    </row>
    <row r="100" spans="1:11" ht="14.25" customHeight="1">
      <c r="A100" s="822"/>
      <c r="B100" s="823" t="s">
        <v>328</v>
      </c>
      <c r="D100" s="1019" t="s">
        <v>1298</v>
      </c>
      <c r="E100" s="1019"/>
      <c r="F100" s="1019"/>
    </row>
    <row r="101" spans="1:11" ht="14.25">
      <c r="A101" s="822"/>
      <c r="B101" s="822"/>
      <c r="D101" s="1019"/>
      <c r="E101" s="1019"/>
      <c r="F101" s="1019"/>
    </row>
    <row r="102" spans="1:11" ht="14.25">
      <c r="A102" s="822"/>
      <c r="B102" s="822"/>
      <c r="D102" s="1019"/>
      <c r="E102" s="1019"/>
      <c r="F102" s="1019"/>
    </row>
    <row r="103" spans="1:11" ht="14.25">
      <c r="A103" s="822"/>
      <c r="B103" s="822"/>
      <c r="D103" s="1019"/>
      <c r="E103" s="1019"/>
      <c r="F103" s="1019"/>
    </row>
    <row r="104" spans="1:11" ht="14.25">
      <c r="A104" s="822"/>
      <c r="B104" s="822"/>
      <c r="D104" s="1019"/>
      <c r="E104" s="1019"/>
      <c r="F104" s="1019"/>
    </row>
    <row r="105" spans="1:11" ht="14.25">
      <c r="A105" s="822"/>
      <c r="B105" s="822"/>
      <c r="D105" s="1019"/>
      <c r="E105" s="1019"/>
      <c r="F105" s="1019"/>
    </row>
    <row r="106" spans="1:11" ht="14.25">
      <c r="A106" s="822"/>
      <c r="B106" s="822"/>
      <c r="D106" s="1019"/>
      <c r="E106" s="1019"/>
      <c r="F106" s="1019"/>
    </row>
    <row r="107" spans="1:11" ht="14.25">
      <c r="A107" s="822"/>
      <c r="B107" s="822"/>
      <c r="D107" s="1019"/>
      <c r="E107" s="1019"/>
      <c r="F107" s="1019"/>
    </row>
    <row r="108" spans="1:11">
      <c r="C108" s="746"/>
      <c r="D108" s="948"/>
      <c r="E108" s="948"/>
      <c r="F108" s="948"/>
      <c r="G108" s="746"/>
      <c r="H108" s="746"/>
      <c r="I108" s="746"/>
      <c r="J108" s="746"/>
      <c r="K108" s="746"/>
    </row>
    <row r="109" spans="1:11" ht="14.25">
      <c r="A109" s="822"/>
      <c r="B109" s="823" t="s">
        <v>328</v>
      </c>
      <c r="C109" s="746"/>
      <c r="D109" s="1019" t="s">
        <v>1300</v>
      </c>
      <c r="E109" s="1019"/>
      <c r="F109" s="1019"/>
      <c r="G109" s="746"/>
      <c r="H109" s="746"/>
      <c r="I109" s="746"/>
      <c r="J109" s="746"/>
      <c r="K109" s="746"/>
    </row>
    <row r="110" spans="1:11" ht="14.25">
      <c r="A110" s="822"/>
      <c r="B110" s="822"/>
      <c r="C110" s="746"/>
      <c r="D110" s="1019"/>
      <c r="E110" s="1019"/>
      <c r="F110" s="1019"/>
      <c r="G110" s="746"/>
      <c r="H110" s="746"/>
      <c r="I110" s="746"/>
      <c r="J110" s="746"/>
      <c r="K110" s="746"/>
    </row>
    <row r="111" spans="1:11"/>
    <row r="112" spans="1:11" ht="14.25">
      <c r="A112" s="822"/>
      <c r="B112" s="823" t="s">
        <v>328</v>
      </c>
      <c r="C112" s="829"/>
      <c r="D112" s="999" t="s">
        <v>1301</v>
      </c>
      <c r="E112" s="999"/>
      <c r="F112" s="999"/>
    </row>
    <row r="113" spans="1:7">
      <c r="C113" s="829"/>
      <c r="D113" s="999"/>
      <c r="E113" s="999"/>
      <c r="F113" s="999"/>
    </row>
    <row r="114" spans="1:7">
      <c r="C114" s="829"/>
      <c r="D114" s="999"/>
      <c r="E114" s="999"/>
      <c r="F114" s="999"/>
    </row>
    <row r="115" spans="1:7">
      <c r="C115" s="829"/>
      <c r="D115" s="999"/>
      <c r="E115" s="999"/>
      <c r="F115" s="999"/>
    </row>
    <row r="116" spans="1:7">
      <c r="C116" s="829"/>
      <c r="D116" s="999"/>
      <c r="E116" s="999"/>
      <c r="F116" s="999"/>
    </row>
    <row r="117" spans="1:7">
      <c r="C117" s="829"/>
      <c r="D117" s="696"/>
      <c r="E117" s="696"/>
      <c r="F117" s="696"/>
    </row>
    <row r="118" spans="1:7" s="746" customFormat="1" ht="14.25">
      <c r="A118" s="822"/>
      <c r="B118" s="823" t="s">
        <v>328</v>
      </c>
      <c r="C118" s="829"/>
      <c r="D118" s="1000" t="s">
        <v>1302</v>
      </c>
      <c r="E118" s="1000"/>
      <c r="F118" s="1000"/>
      <c r="G118" s="696"/>
    </row>
    <row r="119" spans="1:7" s="837" customFormat="1" ht="13.7" customHeight="1">
      <c r="A119" s="834"/>
      <c r="B119" s="834"/>
      <c r="C119" s="835"/>
      <c r="D119" s="1000"/>
      <c r="E119" s="1000"/>
      <c r="F119" s="1000"/>
      <c r="G119" s="836"/>
    </row>
    <row r="120" spans="1:7" s="746" customFormat="1" ht="13.7" customHeight="1">
      <c r="A120" s="813"/>
      <c r="B120" s="813"/>
      <c r="C120" s="829"/>
      <c r="D120" s="1000"/>
      <c r="E120" s="1000"/>
      <c r="F120" s="1000"/>
      <c r="G120" s="696"/>
    </row>
    <row r="121" spans="1:7" s="746" customFormat="1" ht="13.7" customHeight="1">
      <c r="A121" s="813"/>
      <c r="B121" s="813"/>
      <c r="C121" s="829"/>
      <c r="D121" s="1000"/>
      <c r="E121" s="1000"/>
      <c r="F121" s="1000"/>
      <c r="G121" s="696"/>
    </row>
    <row r="122" spans="1:7" s="746" customFormat="1" ht="13.7" customHeight="1">
      <c r="A122" s="813"/>
      <c r="B122" s="813"/>
      <c r="C122" s="829"/>
      <c r="D122" s="1000"/>
      <c r="E122" s="1000"/>
      <c r="F122" s="1000"/>
      <c r="G122" s="696"/>
    </row>
    <row r="123" spans="1:7" s="746" customFormat="1" ht="13.7" customHeight="1">
      <c r="A123" s="838"/>
      <c r="B123" s="838"/>
      <c r="C123" s="829"/>
      <c r="D123" s="1000"/>
      <c r="E123" s="1000"/>
      <c r="F123" s="1000"/>
      <c r="G123" s="696"/>
    </row>
    <row r="124" spans="1:7" s="642" customFormat="1" ht="13.7" customHeight="1">
      <c r="A124" s="826"/>
      <c r="B124" s="826"/>
      <c r="C124" s="831"/>
      <c r="D124" s="1000"/>
      <c r="E124" s="1000"/>
      <c r="F124" s="1000"/>
      <c r="G124" s="717"/>
    </row>
    <row r="125" spans="1:7" s="642" customFormat="1" ht="13.7" customHeight="1">
      <c r="A125" s="826"/>
      <c r="B125" s="826"/>
      <c r="C125" s="831"/>
      <c r="D125" s="1000"/>
      <c r="E125" s="1000"/>
      <c r="F125" s="1000"/>
      <c r="G125" s="717"/>
    </row>
    <row r="126" spans="1:7" s="746" customFormat="1" ht="13.7" customHeight="1">
      <c r="A126" s="813"/>
      <c r="B126" s="813"/>
      <c r="C126" s="829"/>
      <c r="D126" s="1000"/>
      <c r="E126" s="1000"/>
      <c r="F126" s="1000"/>
      <c r="G126" s="696"/>
    </row>
    <row r="127" spans="1:7" s="746" customFormat="1" ht="13.7" customHeight="1">
      <c r="A127" s="813"/>
      <c r="B127" s="813"/>
      <c r="C127" s="829"/>
      <c r="D127" s="1000"/>
      <c r="E127" s="1000"/>
      <c r="F127" s="1000"/>
      <c r="G127" s="696"/>
    </row>
    <row r="128" spans="1:7" s="746" customFormat="1" ht="13.7" customHeight="1">
      <c r="A128" s="813"/>
      <c r="B128" s="813"/>
      <c r="C128" s="829"/>
      <c r="D128" s="1000"/>
      <c r="E128" s="1000"/>
      <c r="F128" s="1000"/>
      <c r="G128" s="696"/>
    </row>
    <row r="129" spans="1:7" s="746" customFormat="1" ht="13.7" customHeight="1">
      <c r="A129" s="813"/>
      <c r="B129" s="813"/>
      <c r="C129" s="829"/>
      <c r="D129" s="1000"/>
      <c r="E129" s="1000"/>
      <c r="F129" s="1000"/>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68" t="s">
        <v>1410</v>
      </c>
      <c r="E131" s="1068"/>
      <c r="F131" s="1068"/>
      <c r="G131" s="696"/>
    </row>
    <row r="132" spans="1:7" s="746" customFormat="1" ht="13.7" customHeight="1">
      <c r="A132" s="813"/>
      <c r="B132" s="813"/>
      <c r="C132" s="829"/>
      <c r="D132" s="1068"/>
      <c r="E132" s="1068"/>
      <c r="F132" s="1068"/>
      <c r="G132" s="696"/>
    </row>
    <row r="133" spans="1:7" s="746" customFormat="1" ht="13.7" customHeight="1">
      <c r="A133" s="813"/>
      <c r="B133" s="813"/>
      <c r="C133" s="829"/>
      <c r="D133" s="1068"/>
      <c r="E133" s="1068"/>
      <c r="F133" s="1068"/>
      <c r="G133" s="696"/>
    </row>
    <row r="134" spans="1:7" s="746" customFormat="1" ht="13.7" customHeight="1">
      <c r="A134" s="813"/>
      <c r="B134" s="813"/>
      <c r="C134" s="829"/>
      <c r="D134" s="1068"/>
      <c r="E134" s="1068"/>
      <c r="F134" s="1068"/>
      <c r="G134" s="696"/>
    </row>
    <row r="135" spans="1:7" s="746" customFormat="1" ht="13.7" customHeight="1">
      <c r="A135" s="813"/>
      <c r="B135" s="813"/>
      <c r="C135" s="829"/>
      <c r="D135" s="1068"/>
      <c r="E135" s="1068"/>
      <c r="F135" s="1068"/>
      <c r="G135" s="696"/>
    </row>
    <row r="136" spans="1:7" s="746" customFormat="1" ht="13.7" customHeight="1">
      <c r="A136" s="813"/>
      <c r="B136" s="813"/>
      <c r="C136" s="829"/>
      <c r="D136" s="1068"/>
      <c r="E136" s="1068"/>
      <c r="F136" s="1068"/>
      <c r="G136" s="696"/>
    </row>
    <row r="137" spans="1:7" s="746" customFormat="1" ht="13.7" customHeight="1">
      <c r="A137" s="813"/>
      <c r="B137" s="813"/>
      <c r="C137" s="829"/>
      <c r="D137" s="1068"/>
      <c r="E137" s="1068"/>
      <c r="F137" s="1068"/>
      <c r="G137" s="696"/>
    </row>
    <row r="138" spans="1:7" s="746" customFormat="1" ht="13.7" customHeight="1">
      <c r="A138" s="813"/>
      <c r="B138" s="813"/>
      <c r="C138" s="829"/>
      <c r="D138" s="1068"/>
      <c r="E138" s="1068"/>
      <c r="F138" s="1068"/>
      <c r="G138" s="696"/>
    </row>
    <row r="139" spans="1:7" s="746" customFormat="1" ht="13.7" customHeight="1">
      <c r="A139" s="813"/>
      <c r="B139" s="813"/>
      <c r="C139" s="829"/>
      <c r="D139" s="1068"/>
      <c r="E139" s="1068"/>
      <c r="F139" s="1068"/>
      <c r="G139" s="696"/>
    </row>
    <row r="140" spans="1:7" s="746" customFormat="1" ht="13.7" customHeight="1">
      <c r="A140" s="813"/>
      <c r="B140" s="813"/>
      <c r="C140" s="829"/>
      <c r="D140" s="1068"/>
      <c r="E140" s="1068"/>
      <c r="F140" s="1068"/>
      <c r="G140" s="696"/>
    </row>
    <row r="141" spans="1:7" s="746" customFormat="1" ht="13.7" customHeight="1">
      <c r="A141" s="813"/>
      <c r="B141" s="813"/>
      <c r="C141" s="829"/>
      <c r="D141" s="1068"/>
      <c r="E141" s="1068"/>
      <c r="F141" s="1068"/>
      <c r="G141" s="696"/>
    </row>
    <row r="142" spans="1:7" s="746" customFormat="1" ht="13.7" customHeight="1">
      <c r="A142" s="813"/>
      <c r="B142" s="813"/>
      <c r="C142" s="829"/>
      <c r="D142" s="1068"/>
      <c r="E142" s="1068"/>
      <c r="F142" s="1068"/>
      <c r="G142" s="696"/>
    </row>
    <row r="143" spans="1:7" s="746" customFormat="1" ht="13.7" customHeight="1">
      <c r="A143" s="813"/>
      <c r="B143" s="813"/>
      <c r="C143" s="829"/>
      <c r="D143" s="1068"/>
      <c r="E143" s="1068"/>
      <c r="F143" s="1068"/>
      <c r="G143" s="696"/>
    </row>
    <row r="144" spans="1:7" s="746" customFormat="1" ht="13.7" customHeight="1">
      <c r="A144" s="813"/>
      <c r="B144" s="813"/>
      <c r="C144" s="829"/>
      <c r="D144" s="1068"/>
      <c r="E144" s="1068"/>
      <c r="F144" s="1068"/>
      <c r="G144" s="696"/>
    </row>
    <row r="145" spans="1:7" s="746" customFormat="1" ht="13.7" customHeight="1">
      <c r="A145" s="813"/>
      <c r="B145" s="813"/>
      <c r="C145" s="829"/>
      <c r="D145" s="1068"/>
      <c r="E145" s="1068"/>
      <c r="F145" s="1068"/>
      <c r="G145" s="696"/>
    </row>
    <row r="146" spans="1:7" s="746" customFormat="1" ht="13.7" customHeight="1">
      <c r="A146" s="813"/>
      <c r="B146" s="813"/>
      <c r="C146" s="829"/>
      <c r="D146" s="1068"/>
      <c r="E146" s="1068"/>
      <c r="F146" s="1068"/>
      <c r="G146" s="696"/>
    </row>
    <row r="147" spans="1:7" s="746" customFormat="1" ht="13.7" customHeight="1">
      <c r="A147" s="813"/>
      <c r="B147" s="813"/>
      <c r="C147" s="829"/>
      <c r="D147" s="1068"/>
      <c r="E147" s="1068"/>
      <c r="F147" s="1068"/>
      <c r="G147" s="696"/>
    </row>
    <row r="148" spans="1:7" s="746" customFormat="1" ht="13.7" customHeight="1">
      <c r="A148" s="813"/>
      <c r="B148" s="813"/>
      <c r="C148" s="829"/>
      <c r="D148" s="1068"/>
      <c r="E148" s="1068"/>
      <c r="F148" s="1068"/>
      <c r="G148" s="696"/>
    </row>
    <row r="149" spans="1:7" s="746" customFormat="1" ht="13.7" customHeight="1">
      <c r="A149" s="813"/>
      <c r="B149" s="813"/>
      <c r="C149" s="829"/>
      <c r="D149" s="1069" t="s">
        <v>1453</v>
      </c>
      <c r="E149" s="1069"/>
      <c r="F149" s="1069"/>
      <c r="G149" s="887"/>
    </row>
    <row r="150" spans="1:7" s="746" customFormat="1" ht="13.7" customHeight="1">
      <c r="A150" s="813"/>
      <c r="B150" s="813"/>
      <c r="C150" s="829"/>
      <c r="D150" s="1067"/>
      <c r="E150" s="1067"/>
      <c r="F150" s="1067"/>
      <c r="G150" s="1067"/>
    </row>
    <row r="151" spans="1:7" s="746" customFormat="1" ht="14.45" customHeight="1">
      <c r="A151" s="838"/>
      <c r="B151" s="823" t="s">
        <v>328</v>
      </c>
      <c r="C151" s="839"/>
      <c r="D151" s="973" t="s">
        <v>1485</v>
      </c>
      <c r="E151" s="973"/>
      <c r="F151" s="973"/>
      <c r="G151" s="840"/>
    </row>
    <row r="152" spans="1:7" s="746" customFormat="1" ht="14.45" customHeight="1">
      <c r="A152" s="838"/>
      <c r="B152" s="838"/>
      <c r="C152" s="839"/>
      <c r="D152" s="973"/>
      <c r="E152" s="973"/>
      <c r="F152" s="973"/>
      <c r="G152" s="840"/>
    </row>
    <row r="153" spans="1:7" s="746" customFormat="1" ht="13.7" customHeight="1">
      <c r="A153" s="838"/>
      <c r="B153" s="838"/>
      <c r="C153" s="839"/>
      <c r="D153" s="973"/>
      <c r="E153" s="973"/>
      <c r="F153" s="973"/>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69" t="s">
        <v>1304</v>
      </c>
      <c r="E155" s="969"/>
      <c r="F155" s="969"/>
      <c r="G155" s="840"/>
    </row>
    <row r="156" spans="1:7" s="746" customFormat="1" ht="13.7" customHeight="1">
      <c r="A156" s="838"/>
      <c r="B156" s="838"/>
      <c r="C156" s="839"/>
      <c r="D156" s="969"/>
      <c r="E156" s="969"/>
      <c r="F156" s="969"/>
      <c r="G156" s="840"/>
    </row>
    <row r="157" spans="1:7" s="746" customFormat="1" ht="13.7" customHeight="1">
      <c r="A157" s="838"/>
      <c r="B157" s="838"/>
      <c r="C157" s="839"/>
      <c r="D157" s="969"/>
      <c r="E157" s="969"/>
      <c r="F157" s="969"/>
      <c r="G157" s="840"/>
    </row>
    <row r="158" spans="1:7" s="746" customFormat="1" ht="13.7" customHeight="1">
      <c r="A158" s="838"/>
      <c r="B158" s="838"/>
      <c r="C158" s="839"/>
      <c r="D158" s="969"/>
      <c r="E158" s="969"/>
      <c r="F158" s="969"/>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4" t="s">
        <v>1305</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1" t="s">
        <v>1199</v>
      </c>
      <c r="B164" s="981"/>
      <c r="C164" s="981"/>
      <c r="D164" s="981"/>
      <c r="E164" s="981"/>
      <c r="F164" s="981"/>
      <c r="G164" s="981"/>
    </row>
    <row r="165" spans="1:7" ht="12" customHeight="1">
      <c r="D165" s="825"/>
      <c r="E165" s="825"/>
      <c r="F165" s="825"/>
    </row>
    <row r="166" spans="1:7">
      <c r="B166" s="1063" t="s">
        <v>482</v>
      </c>
      <c r="C166" s="1063"/>
      <c r="D166" s="1063"/>
      <c r="E166" s="1063"/>
      <c r="F166" s="1063"/>
    </row>
    <row r="167" spans="1:7" ht="12" customHeight="1">
      <c r="A167" s="818"/>
      <c r="B167" s="818"/>
      <c r="C167" s="818"/>
    </row>
    <row r="168" spans="1:7">
      <c r="A168" s="981" t="s">
        <v>1200</v>
      </c>
      <c r="B168" s="981"/>
      <c r="C168" s="981"/>
      <c r="D168" s="981"/>
      <c r="E168" s="981"/>
      <c r="F168" s="981"/>
      <c r="G168" s="981"/>
    </row>
    <row r="169" spans="1:7" ht="12" customHeight="1">
      <c r="A169" s="842"/>
      <c r="B169" s="842"/>
      <c r="C169" s="843"/>
      <c r="D169" s="844"/>
      <c r="E169" s="845"/>
      <c r="F169" s="844"/>
      <c r="G169" s="844"/>
    </row>
    <row r="170" spans="1:7" ht="13.7" customHeight="1">
      <c r="A170" s="842"/>
      <c r="B170" s="842"/>
      <c r="C170" s="843"/>
      <c r="D170" s="1005" t="s">
        <v>1308</v>
      </c>
      <c r="E170" s="1005"/>
      <c r="F170" s="1005"/>
      <c r="G170" s="844"/>
    </row>
    <row r="171" spans="1:7">
      <c r="A171" s="842"/>
      <c r="B171" s="842"/>
      <c r="C171" s="843"/>
      <c r="D171" s="1005"/>
      <c r="E171" s="1005"/>
      <c r="F171" s="1005"/>
      <c r="G171" s="844"/>
    </row>
    <row r="172" spans="1:7">
      <c r="A172" s="842"/>
      <c r="B172" s="842"/>
      <c r="C172" s="843"/>
      <c r="D172" s="1006" t="s">
        <v>1444</v>
      </c>
      <c r="E172" s="1006"/>
      <c r="F172" s="1006"/>
      <c r="G172" s="844"/>
    </row>
    <row r="173" spans="1:7" ht="12" customHeight="1">
      <c r="A173" s="842"/>
      <c r="B173" s="842"/>
      <c r="C173" s="843"/>
      <c r="D173" s="844"/>
      <c r="E173" s="845"/>
      <c r="F173" s="844"/>
      <c r="G173" s="844"/>
    </row>
    <row r="174" spans="1:7" ht="14.25">
      <c r="A174" s="822"/>
      <c r="B174" s="823" t="s">
        <v>328</v>
      </c>
      <c r="C174" s="843"/>
      <c r="D174" s="999" t="s">
        <v>1307</v>
      </c>
      <c r="E174" s="999"/>
      <c r="F174" s="999"/>
      <c r="G174" s="844"/>
    </row>
    <row r="175" spans="1:7" ht="14.25">
      <c r="A175" s="822"/>
      <c r="B175" s="822"/>
      <c r="C175" s="843"/>
      <c r="D175" s="999"/>
      <c r="E175" s="999"/>
      <c r="F175" s="999"/>
      <c r="G175" s="844"/>
    </row>
    <row r="176" spans="1:7" ht="14.25">
      <c r="A176" s="822"/>
      <c r="B176" s="822"/>
      <c r="C176" s="843"/>
      <c r="D176" s="999"/>
      <c r="E176" s="999"/>
      <c r="F176" s="999"/>
      <c r="G176" s="844"/>
    </row>
    <row r="177" spans="1:7">
      <c r="A177" s="843"/>
      <c r="B177" s="843"/>
      <c r="C177" s="843"/>
      <c r="D177" s="999"/>
      <c r="E177" s="999"/>
      <c r="F177" s="999"/>
    </row>
    <row r="178" spans="1:7">
      <c r="A178" s="843"/>
      <c r="B178" s="843"/>
      <c r="C178" s="843"/>
      <c r="D178" s="828"/>
      <c r="E178" s="844"/>
      <c r="F178" s="844"/>
    </row>
    <row r="179" spans="1:7">
      <c r="A179" s="843"/>
      <c r="B179" s="843"/>
      <c r="C179" s="843"/>
      <c r="D179" s="969" t="s">
        <v>1216</v>
      </c>
      <c r="E179" s="969"/>
      <c r="F179" s="969"/>
    </row>
    <row r="180" spans="1:7">
      <c r="A180" s="843"/>
      <c r="B180" s="843"/>
      <c r="C180" s="843"/>
      <c r="D180" s="969"/>
      <c r="E180" s="969"/>
      <c r="F180" s="969"/>
    </row>
    <row r="181" spans="1:7">
      <c r="A181" s="843"/>
      <c r="B181" s="843"/>
      <c r="C181" s="843"/>
      <c r="D181" s="803"/>
      <c r="E181" s="803"/>
      <c r="F181" s="803"/>
    </row>
    <row r="182" spans="1:7" s="642" customFormat="1" ht="14.25">
      <c r="A182" s="822"/>
      <c r="B182" s="823" t="s">
        <v>328</v>
      </c>
      <c r="C182" s="831"/>
      <c r="D182" s="999" t="s">
        <v>1473</v>
      </c>
      <c r="E182" s="999"/>
      <c r="F182" s="999"/>
      <c r="G182" s="717"/>
    </row>
    <row r="183" spans="1:7" s="642" customFormat="1" ht="14.45" customHeight="1">
      <c r="A183" s="822"/>
      <c r="C183" s="831"/>
      <c r="D183" s="999"/>
      <c r="E183" s="999"/>
      <c r="F183" s="999"/>
      <c r="G183" s="717"/>
    </row>
    <row r="184" spans="1:7" s="642" customFormat="1" ht="14.25">
      <c r="A184" s="822"/>
      <c r="B184" s="843"/>
      <c r="C184" s="831"/>
      <c r="D184" s="999"/>
      <c r="E184" s="999"/>
      <c r="F184" s="999"/>
      <c r="G184" s="717"/>
    </row>
    <row r="185" spans="1:7" s="642" customFormat="1" ht="14.25">
      <c r="A185" s="822"/>
      <c r="B185" s="843"/>
      <c r="C185" s="831"/>
      <c r="D185" s="999"/>
      <c r="E185" s="999"/>
      <c r="F185" s="999"/>
      <c r="G185" s="717"/>
    </row>
    <row r="186" spans="1:7">
      <c r="A186" s="843"/>
      <c r="B186" s="843"/>
      <c r="C186" s="843"/>
      <c r="D186" s="803"/>
      <c r="E186" s="803"/>
      <c r="F186" s="803"/>
    </row>
    <row r="187" spans="1:7">
      <c r="A187" s="981" t="s">
        <v>1201</v>
      </c>
      <c r="B187" s="981"/>
      <c r="C187" s="981"/>
      <c r="D187" s="981"/>
      <c r="E187" s="981"/>
      <c r="F187" s="981"/>
      <c r="G187" s="981"/>
    </row>
    <row r="188" spans="1:7" ht="12" customHeight="1">
      <c r="D188" s="825"/>
      <c r="E188" s="825"/>
      <c r="F188" s="825"/>
    </row>
    <row r="189" spans="1:7">
      <c r="C189" s="832"/>
      <c r="D189" s="1062" t="s">
        <v>221</v>
      </c>
      <c r="E189" s="1062"/>
      <c r="F189" s="1062"/>
    </row>
    <row r="190" spans="1:7">
      <c r="A190" s="818"/>
      <c r="B190" s="818"/>
      <c r="C190" s="818"/>
      <c r="D190" s="1076" t="s">
        <v>1330</v>
      </c>
      <c r="E190" s="1076"/>
      <c r="F190" s="1076"/>
    </row>
    <row r="191" spans="1:7" ht="12" customHeight="1">
      <c r="A191" s="841"/>
      <c r="B191" s="841"/>
      <c r="C191" s="841"/>
    </row>
    <row r="192" spans="1:7" ht="13.7" customHeight="1">
      <c r="A192" s="841"/>
      <c r="C192" s="841"/>
      <c r="D192" s="998" t="s">
        <v>591</v>
      </c>
      <c r="E192" s="998"/>
      <c r="F192" s="998"/>
    </row>
    <row r="193" spans="1:6" ht="14.25">
      <c r="A193" s="822"/>
      <c r="B193" s="823" t="s">
        <v>328</v>
      </c>
      <c r="D193" s="999" t="s">
        <v>1325</v>
      </c>
      <c r="E193" s="999"/>
      <c r="F193" s="999"/>
    </row>
    <row r="194" spans="1:6" ht="14.25">
      <c r="A194" s="822"/>
      <c r="B194" s="822"/>
      <c r="D194" s="999"/>
      <c r="E194" s="999"/>
      <c r="F194" s="999"/>
    </row>
    <row r="195" spans="1:6" ht="14.25">
      <c r="A195" s="822"/>
      <c r="B195" s="822"/>
      <c r="D195" s="999"/>
      <c r="E195" s="999"/>
      <c r="F195" s="999"/>
    </row>
    <row r="196" spans="1:6" ht="5.0999999999999996" customHeight="1">
      <c r="A196" s="822"/>
      <c r="B196" s="822"/>
      <c r="D196" s="810"/>
      <c r="E196" s="825"/>
      <c r="F196" s="825"/>
    </row>
    <row r="197" spans="1:6" ht="14.25">
      <c r="A197" s="822"/>
      <c r="B197" s="822"/>
      <c r="D197" s="999" t="s">
        <v>1326</v>
      </c>
      <c r="E197" s="999"/>
      <c r="F197" s="999"/>
    </row>
    <row r="198" spans="1:6" ht="14.25">
      <c r="A198" s="822"/>
      <c r="B198" s="822"/>
      <c r="D198" s="999"/>
      <c r="E198" s="999"/>
      <c r="F198" s="999"/>
    </row>
    <row r="199" spans="1:6" ht="14.25">
      <c r="A199" s="822"/>
      <c r="B199" s="822"/>
      <c r="D199" s="999"/>
      <c r="E199" s="999"/>
      <c r="F199" s="999"/>
    </row>
    <row r="200" spans="1:6" ht="14.25">
      <c r="A200" s="822"/>
      <c r="B200" s="822"/>
      <c r="D200" s="999"/>
      <c r="E200" s="999"/>
      <c r="F200" s="999"/>
    </row>
    <row r="201" spans="1:6" ht="14.25">
      <c r="A201" s="822"/>
      <c r="B201" s="822"/>
      <c r="D201" s="999"/>
      <c r="E201" s="999"/>
      <c r="F201" s="999"/>
    </row>
    <row r="202" spans="1:6" ht="14.25">
      <c r="A202" s="822"/>
      <c r="B202" s="822"/>
      <c r="D202" s="825"/>
      <c r="E202" s="825"/>
      <c r="F202" s="825"/>
    </row>
    <row r="203" spans="1:6" ht="14.25">
      <c r="A203" s="822"/>
      <c r="B203" s="823" t="s">
        <v>328</v>
      </c>
      <c r="D203" s="1071" t="s">
        <v>1327</v>
      </c>
      <c r="E203" s="1071"/>
      <c r="F203" s="1071"/>
    </row>
    <row r="204" spans="1:6" ht="14.25">
      <c r="A204" s="822"/>
      <c r="B204" s="822"/>
      <c r="D204" s="1071"/>
      <c r="E204" s="1071"/>
      <c r="F204" s="1071"/>
    </row>
    <row r="205" spans="1:6" ht="14.25">
      <c r="A205" s="822"/>
      <c r="B205" s="822"/>
      <c r="D205" s="1063" t="s">
        <v>991</v>
      </c>
      <c r="E205" s="1063"/>
      <c r="F205" s="1063"/>
    </row>
    <row r="206" spans="1:6" ht="14.25">
      <c r="A206" s="822"/>
      <c r="B206" s="822"/>
      <c r="D206" s="825"/>
      <c r="E206" s="825"/>
      <c r="F206" s="825"/>
    </row>
    <row r="207" spans="1:6" ht="14.45" customHeight="1">
      <c r="A207" s="822"/>
      <c r="B207" s="823" t="s">
        <v>328</v>
      </c>
      <c r="D207" s="1071" t="s">
        <v>1329</v>
      </c>
      <c r="E207" s="1071"/>
      <c r="F207" s="1071"/>
    </row>
    <row r="208" spans="1:6" ht="14.25">
      <c r="A208" s="822"/>
      <c r="B208" s="822"/>
      <c r="D208" s="1071"/>
      <c r="E208" s="1071"/>
      <c r="F208" s="1071"/>
    </row>
    <row r="209" spans="1:7" ht="14.25">
      <c r="A209" s="822"/>
      <c r="B209" s="822"/>
      <c r="D209" s="1071"/>
      <c r="E209" s="1071"/>
      <c r="F209" s="1071"/>
    </row>
    <row r="210" spans="1:7" ht="14.25">
      <c r="A210" s="822"/>
      <c r="B210" s="822"/>
      <c r="D210" s="1071"/>
      <c r="E210" s="1071"/>
      <c r="F210" s="1071"/>
    </row>
    <row r="211" spans="1:7" ht="14.25">
      <c r="A211" s="822"/>
      <c r="B211" s="822"/>
      <c r="D211" s="1071"/>
      <c r="E211" s="1071"/>
      <c r="F211" s="1071"/>
    </row>
    <row r="212" spans="1:7">
      <c r="D212" s="825"/>
      <c r="E212" s="825"/>
      <c r="F212" s="825"/>
    </row>
    <row r="213" spans="1:7" ht="14.25">
      <c r="A213" s="822"/>
      <c r="B213" s="823" t="s">
        <v>328</v>
      </c>
      <c r="D213" s="999" t="s">
        <v>1328</v>
      </c>
      <c r="E213" s="999"/>
      <c r="F213" s="999"/>
    </row>
    <row r="214" spans="1:7" ht="14.25">
      <c r="A214" s="822"/>
      <c r="B214" s="822"/>
      <c r="D214" s="999"/>
      <c r="E214" s="999"/>
      <c r="F214" s="999"/>
    </row>
    <row r="215" spans="1:7">
      <c r="D215" s="846"/>
    </row>
    <row r="216" spans="1:7">
      <c r="A216" s="981" t="s">
        <v>1202</v>
      </c>
      <c r="B216" s="981"/>
      <c r="C216" s="981"/>
      <c r="D216" s="981"/>
      <c r="E216" s="981"/>
      <c r="F216" s="981"/>
      <c r="G216" s="981"/>
    </row>
    <row r="217" spans="1:7">
      <c r="D217" s="846"/>
    </row>
    <row r="218" spans="1:7">
      <c r="C218" s="832"/>
      <c r="D218" s="998" t="s">
        <v>1331</v>
      </c>
      <c r="E218" s="998"/>
      <c r="F218" s="998"/>
    </row>
    <row r="219" spans="1:7">
      <c r="A219" s="818"/>
      <c r="B219" s="818"/>
      <c r="C219" s="818"/>
      <c r="D219" s="825"/>
      <c r="E219" s="825"/>
      <c r="F219" s="825"/>
    </row>
    <row r="220" spans="1:7">
      <c r="A220" s="820"/>
      <c r="B220" s="820"/>
      <c r="C220" s="820"/>
      <c r="D220" s="998" t="s">
        <v>284</v>
      </c>
      <c r="E220" s="998"/>
      <c r="F220" s="998"/>
    </row>
    <row r="221" spans="1:7" ht="14.45" customHeight="1">
      <c r="A221" s="822"/>
      <c r="B221" s="823" t="s">
        <v>328</v>
      </c>
      <c r="D221" s="1073" t="s">
        <v>1445</v>
      </c>
      <c r="E221" s="1073"/>
      <c r="F221" s="1073"/>
    </row>
    <row r="222" spans="1:7">
      <c r="D222" s="1073"/>
      <c r="E222" s="1073"/>
      <c r="F222" s="1073"/>
    </row>
    <row r="223" spans="1:7">
      <c r="D223" s="1076" t="s">
        <v>982</v>
      </c>
      <c r="E223" s="1076"/>
      <c r="F223" s="1076"/>
    </row>
    <row r="224" spans="1:7">
      <c r="D224" s="825"/>
      <c r="E224" s="825"/>
      <c r="F224" s="825"/>
    </row>
    <row r="225" spans="1:7" ht="14.45" customHeight="1">
      <c r="A225" s="822"/>
      <c r="B225" s="823" t="s">
        <v>328</v>
      </c>
      <c r="D225" s="1071" t="s">
        <v>1446</v>
      </c>
      <c r="E225" s="1071"/>
      <c r="F225" s="1071"/>
    </row>
    <row r="226" spans="1:7">
      <c r="D226" s="1071"/>
      <c r="E226" s="1071"/>
      <c r="F226" s="1071"/>
    </row>
    <row r="227" spans="1:7">
      <c r="D227" s="1071"/>
      <c r="E227" s="1071"/>
      <c r="F227" s="1071"/>
    </row>
    <row r="228" spans="1:7">
      <c r="D228" s="1071"/>
      <c r="E228" s="1071"/>
      <c r="F228" s="1071"/>
    </row>
    <row r="229" spans="1:7">
      <c r="D229" s="1071"/>
      <c r="E229" s="1071"/>
      <c r="F229" s="1071"/>
    </row>
    <row r="230" spans="1:7">
      <c r="D230" s="825"/>
      <c r="E230" s="825"/>
      <c r="F230" s="825"/>
    </row>
    <row r="231" spans="1:7" ht="14.25">
      <c r="A231" s="822"/>
      <c r="B231" s="823" t="s">
        <v>328</v>
      </c>
      <c r="D231" s="999" t="s">
        <v>1334</v>
      </c>
      <c r="E231" s="999"/>
      <c r="F231" s="999"/>
    </row>
    <row r="232" spans="1:7">
      <c r="D232" s="999"/>
      <c r="E232" s="999"/>
      <c r="F232" s="999"/>
    </row>
    <row r="233" spans="1:7">
      <c r="D233" s="999"/>
      <c r="E233" s="999"/>
      <c r="F233" s="999"/>
    </row>
    <row r="234" spans="1:7">
      <c r="D234" s="847"/>
      <c r="E234" s="825"/>
      <c r="F234" s="825"/>
    </row>
    <row r="235" spans="1:7">
      <c r="A235" s="981" t="s">
        <v>1203</v>
      </c>
      <c r="B235" s="981"/>
      <c r="C235" s="981"/>
      <c r="D235" s="981"/>
      <c r="E235" s="981"/>
      <c r="F235" s="981"/>
      <c r="G235" s="981"/>
    </row>
    <row r="236" spans="1:7">
      <c r="D236" s="847"/>
      <c r="E236" s="825"/>
      <c r="F236" s="825"/>
    </row>
    <row r="237" spans="1:7">
      <c r="C237" s="818"/>
      <c r="D237" s="1070" t="s">
        <v>1336</v>
      </c>
      <c r="E237" s="1070"/>
      <c r="F237" s="1070"/>
    </row>
    <row r="238" spans="1:7">
      <c r="C238" s="818"/>
      <c r="D238" s="1070"/>
      <c r="E238" s="1070"/>
      <c r="F238" s="1070"/>
    </row>
    <row r="239" spans="1:7">
      <c r="A239" s="820"/>
      <c r="B239" s="820"/>
      <c r="C239" s="820"/>
      <c r="D239" s="646"/>
      <c r="E239" s="696"/>
      <c r="F239" s="696"/>
    </row>
    <row r="240" spans="1:7">
      <c r="C240" s="820"/>
      <c r="D240" s="998" t="s">
        <v>222</v>
      </c>
      <c r="E240" s="998"/>
      <c r="F240" s="998"/>
    </row>
    <row r="241" spans="1:7" ht="15.75" customHeight="1">
      <c r="A241" s="822"/>
      <c r="B241" s="822"/>
      <c r="D241" s="1054" t="s">
        <v>1337</v>
      </c>
      <c r="E241" s="1054"/>
      <c r="F241" s="1054"/>
    </row>
    <row r="242" spans="1:7">
      <c r="E242" s="825"/>
      <c r="F242" s="825"/>
    </row>
    <row r="243" spans="1:7" ht="14.25">
      <c r="A243" s="822"/>
      <c r="B243" s="823" t="s">
        <v>328</v>
      </c>
      <c r="D243" s="999" t="s">
        <v>1338</v>
      </c>
      <c r="E243" s="999"/>
      <c r="F243" s="999"/>
    </row>
    <row r="244" spans="1:7" ht="14.25">
      <c r="A244" s="822"/>
      <c r="B244" s="822"/>
      <c r="D244" s="999"/>
      <c r="E244" s="999"/>
      <c r="F244" s="999"/>
    </row>
    <row r="245" spans="1:7">
      <c r="D245" s="825"/>
      <c r="E245" s="825"/>
      <c r="F245" s="825"/>
    </row>
    <row r="246" spans="1:7" ht="14.25">
      <c r="A246" s="822"/>
      <c r="B246" s="823" t="s">
        <v>328</v>
      </c>
      <c r="D246" s="1071" t="s">
        <v>1339</v>
      </c>
      <c r="E246" s="1071"/>
      <c r="F246" s="1071"/>
    </row>
    <row r="247" spans="1:7" ht="14.25">
      <c r="A247" s="822"/>
      <c r="B247" s="822"/>
      <c r="D247" s="1071"/>
      <c r="E247" s="1071"/>
      <c r="F247" s="1071"/>
    </row>
    <row r="248" spans="1:7" ht="14.25">
      <c r="A248" s="822"/>
      <c r="B248" s="822"/>
      <c r="D248" s="1071"/>
      <c r="E248" s="1071"/>
      <c r="F248" s="1071"/>
    </row>
    <row r="249" spans="1:7">
      <c r="D249" s="825"/>
      <c r="E249" s="825"/>
      <c r="F249" s="825"/>
    </row>
    <row r="250" spans="1:7" ht="14.25">
      <c r="A250" s="822"/>
      <c r="B250" s="823" t="s">
        <v>328</v>
      </c>
      <c r="D250" s="999" t="s">
        <v>1340</v>
      </c>
      <c r="E250" s="999"/>
      <c r="F250" s="999"/>
    </row>
    <row r="251" spans="1:7" ht="14.25">
      <c r="A251" s="822"/>
      <c r="B251" s="822"/>
      <c r="D251" s="999"/>
      <c r="E251" s="999"/>
      <c r="F251" s="999"/>
    </row>
    <row r="252" spans="1:7">
      <c r="A252" s="841"/>
      <c r="B252" s="841"/>
      <c r="E252" s="825"/>
      <c r="F252" s="825"/>
    </row>
    <row r="253" spans="1:7">
      <c r="A253" s="981" t="s">
        <v>1204</v>
      </c>
      <c r="B253" s="981"/>
      <c r="C253" s="981"/>
      <c r="D253" s="981"/>
      <c r="E253" s="981"/>
      <c r="F253" s="981"/>
      <c r="G253" s="981"/>
    </row>
    <row r="254" spans="1:7">
      <c r="A254" s="841"/>
      <c r="B254" s="841"/>
      <c r="D254" s="825"/>
      <c r="E254" s="825"/>
      <c r="F254" s="825"/>
    </row>
    <row r="255" spans="1:7">
      <c r="C255" s="841"/>
      <c r="D255" s="998" t="s">
        <v>734</v>
      </c>
      <c r="E255" s="998"/>
      <c r="F255" s="998"/>
    </row>
    <row r="256" spans="1:7">
      <c r="C256" s="841"/>
      <c r="D256" s="1001" t="s">
        <v>1341</v>
      </c>
      <c r="E256" s="1001"/>
      <c r="F256" s="1001"/>
    </row>
    <row r="257" spans="1:7">
      <c r="C257" s="841"/>
      <c r="D257" s="848"/>
    </row>
    <row r="258" spans="1:7">
      <c r="A258" s="826"/>
      <c r="B258" s="823" t="s">
        <v>328</v>
      </c>
      <c r="D258" s="1001" t="s">
        <v>1342</v>
      </c>
      <c r="E258" s="1001"/>
      <c r="F258" s="1001"/>
    </row>
    <row r="259" spans="1:7" s="816" customFormat="1" ht="14.25">
      <c r="A259" s="830"/>
      <c r="B259" s="830"/>
      <c r="C259" s="826"/>
      <c r="D259" s="849"/>
      <c r="E259" s="850"/>
      <c r="F259" s="850"/>
      <c r="G259" s="827"/>
    </row>
    <row r="260" spans="1:7" s="816" customFormat="1" ht="13.7" customHeight="1">
      <c r="A260" s="826"/>
      <c r="B260" s="823" t="s">
        <v>328</v>
      </c>
      <c r="C260" s="826"/>
      <c r="D260" s="1080" t="s">
        <v>1478</v>
      </c>
      <c r="E260" s="1080"/>
      <c r="F260" s="1080"/>
      <c r="G260" s="827"/>
    </row>
    <row r="261" spans="1:7" s="816" customFormat="1" ht="14.25">
      <c r="A261" s="830"/>
      <c r="B261" s="830"/>
      <c r="C261" s="826"/>
      <c r="D261" s="1080"/>
      <c r="E261" s="1080"/>
      <c r="F261" s="1080"/>
      <c r="G261" s="827"/>
    </row>
    <row r="262" spans="1:7" s="816" customFormat="1" ht="14.25">
      <c r="A262" s="830"/>
      <c r="B262" s="830"/>
      <c r="C262" s="826"/>
      <c r="D262" s="1080"/>
      <c r="E262" s="1080"/>
      <c r="F262" s="1080"/>
      <c r="G262" s="827"/>
    </row>
    <row r="263" spans="1:7" s="816" customFormat="1" ht="14.25">
      <c r="A263" s="830"/>
      <c r="B263" s="830"/>
      <c r="C263" s="826"/>
      <c r="D263" s="1080"/>
      <c r="E263" s="1080"/>
      <c r="F263" s="1080"/>
      <c r="G263" s="827"/>
    </row>
    <row r="264" spans="1:7" s="816" customFormat="1" ht="14.25">
      <c r="A264" s="830"/>
      <c r="B264" s="830"/>
      <c r="C264" s="826"/>
      <c r="D264" s="1080"/>
      <c r="E264" s="1080"/>
      <c r="F264" s="1080"/>
      <c r="G264" s="827"/>
    </row>
    <row r="265" spans="1:7" s="816" customFormat="1" ht="14.25">
      <c r="A265" s="830"/>
      <c r="B265" s="830"/>
      <c r="C265" s="826"/>
      <c r="D265" s="849"/>
      <c r="E265" s="850"/>
      <c r="F265" s="850"/>
      <c r="G265" s="827"/>
    </row>
    <row r="266" spans="1:7" s="816" customFormat="1" ht="13.7" customHeight="1">
      <c r="A266" s="826"/>
      <c r="B266" s="823" t="s">
        <v>328</v>
      </c>
      <c r="C266" s="826"/>
      <c r="D266" s="1080" t="s">
        <v>1344</v>
      </c>
      <c r="E266" s="1080"/>
      <c r="F266" s="1080"/>
      <c r="G266" s="827"/>
    </row>
    <row r="267" spans="1:7" s="816" customFormat="1">
      <c r="A267" s="826"/>
      <c r="B267" s="826"/>
      <c r="C267" s="826"/>
      <c r="D267" s="1080"/>
      <c r="E267" s="1080"/>
      <c r="F267" s="1080"/>
      <c r="G267" s="827"/>
    </row>
    <row r="268" spans="1:7" s="816" customFormat="1" ht="14.25">
      <c r="A268" s="830"/>
      <c r="B268" s="830"/>
      <c r="C268" s="826"/>
      <c r="D268" s="849"/>
      <c r="E268" s="850"/>
      <c r="F268" s="850"/>
      <c r="G268" s="827"/>
    </row>
    <row r="269" spans="1:7">
      <c r="A269" s="826"/>
      <c r="B269" s="823" t="s">
        <v>328</v>
      </c>
      <c r="D269" s="1001" t="s">
        <v>1345</v>
      </c>
      <c r="E269" s="1001"/>
      <c r="F269" s="1001"/>
    </row>
    <row r="270" spans="1:7">
      <c r="E270" s="825"/>
      <c r="F270" s="825"/>
    </row>
    <row r="271" spans="1:7" ht="14.25">
      <c r="A271" s="822"/>
      <c r="B271" s="823" t="s">
        <v>328</v>
      </c>
      <c r="D271" s="1071" t="s">
        <v>1508</v>
      </c>
      <c r="E271" s="1071"/>
      <c r="F271" s="1071"/>
    </row>
    <row r="272" spans="1:7" ht="14.25">
      <c r="A272" s="822"/>
      <c r="B272" s="822"/>
      <c r="D272" s="1071"/>
      <c r="E272" s="1071"/>
      <c r="F272" s="1071"/>
    </row>
    <row r="273" spans="1:6" ht="14.25">
      <c r="A273" s="822"/>
      <c r="B273" s="822"/>
      <c r="D273" s="1071"/>
      <c r="E273" s="1071"/>
      <c r="F273" s="1071"/>
    </row>
    <row r="274" spans="1:6" ht="14.25">
      <c r="A274" s="822"/>
      <c r="B274" s="822"/>
      <c r="D274" s="1071"/>
      <c r="E274" s="1071"/>
      <c r="F274" s="1071"/>
    </row>
    <row r="275" spans="1:6" ht="14.25">
      <c r="A275" s="822"/>
      <c r="B275" s="822"/>
      <c r="D275" s="1071"/>
      <c r="E275" s="1071"/>
      <c r="F275" s="1071"/>
    </row>
    <row r="276" spans="1:6" ht="14.25">
      <c r="A276" s="822"/>
      <c r="B276" s="822"/>
      <c r="D276" s="1071"/>
      <c r="E276" s="1071"/>
      <c r="F276" s="1071"/>
    </row>
    <row r="277" spans="1:6" ht="14.25">
      <c r="A277" s="822"/>
      <c r="B277" s="822"/>
      <c r="D277" s="1071"/>
      <c r="E277" s="1071"/>
      <c r="F277" s="1071"/>
    </row>
    <row r="278" spans="1:6" ht="14.25">
      <c r="A278" s="822"/>
      <c r="B278" s="822"/>
      <c r="D278" s="1071"/>
      <c r="E278" s="1071"/>
      <c r="F278" s="1071"/>
    </row>
    <row r="279" spans="1:6" ht="14.25">
      <c r="A279" s="822"/>
      <c r="B279" s="822"/>
      <c r="D279" s="1071"/>
      <c r="E279" s="1071"/>
      <c r="F279" s="1071"/>
    </row>
    <row r="280" spans="1:6" ht="14.25">
      <c r="A280" s="822"/>
      <c r="B280" s="822"/>
      <c r="D280" s="1071"/>
      <c r="E280" s="1071"/>
      <c r="F280" s="1071"/>
    </row>
    <row r="281" spans="1:6" ht="14.25">
      <c r="A281" s="822"/>
      <c r="B281" s="822"/>
      <c r="D281" s="1071"/>
      <c r="E281" s="1071"/>
      <c r="F281" s="1071"/>
    </row>
    <row r="282" spans="1:6" ht="14.25">
      <c r="A282" s="822"/>
      <c r="B282" s="822"/>
      <c r="D282" s="1071"/>
      <c r="E282" s="1071"/>
      <c r="F282" s="1071"/>
    </row>
    <row r="283" spans="1:6" ht="14.25">
      <c r="A283" s="822"/>
      <c r="B283" s="822"/>
      <c r="D283" s="1071"/>
      <c r="E283" s="1071"/>
      <c r="F283" s="1071"/>
    </row>
    <row r="284" spans="1:6" ht="14.25">
      <c r="A284" s="822"/>
      <c r="B284" s="822"/>
      <c r="D284" s="1071"/>
      <c r="E284" s="1071"/>
      <c r="F284" s="1071"/>
    </row>
    <row r="285" spans="1:6" ht="14.25">
      <c r="A285" s="822"/>
      <c r="B285" s="822"/>
      <c r="D285" s="1071"/>
      <c r="E285" s="1071"/>
      <c r="F285" s="1071"/>
    </row>
    <row r="286" spans="1:6">
      <c r="D286" s="825"/>
      <c r="E286" s="825"/>
      <c r="F286" s="825"/>
    </row>
    <row r="287" spans="1:6" ht="14.25">
      <c r="A287" s="822"/>
      <c r="B287" s="823" t="s">
        <v>328</v>
      </c>
      <c r="D287" s="1071" t="s">
        <v>1347</v>
      </c>
      <c r="E287" s="1071"/>
      <c r="F287" s="1071"/>
    </row>
    <row r="288" spans="1:6">
      <c r="D288" s="1071"/>
      <c r="E288" s="1071"/>
      <c r="F288" s="1071"/>
    </row>
    <row r="289" spans="1:7">
      <c r="D289" s="1071"/>
      <c r="E289" s="1071"/>
      <c r="F289" s="1071"/>
    </row>
    <row r="290" spans="1:7">
      <c r="D290" s="1071"/>
      <c r="E290" s="1071"/>
      <c r="F290" s="1071"/>
    </row>
    <row r="291" spans="1:7">
      <c r="D291" s="1071"/>
      <c r="E291" s="1071"/>
      <c r="F291" s="1071"/>
    </row>
    <row r="292" spans="1:7">
      <c r="D292" s="1071"/>
      <c r="E292" s="1071"/>
      <c r="F292" s="1071"/>
    </row>
    <row r="293" spans="1:7">
      <c r="D293" s="1071"/>
      <c r="E293" s="1071"/>
      <c r="F293" s="1071"/>
    </row>
    <row r="294" spans="1:7">
      <c r="D294" s="1071"/>
      <c r="E294" s="1071"/>
      <c r="F294" s="1071"/>
    </row>
    <row r="295" spans="1:7">
      <c r="D295" s="1071"/>
      <c r="E295" s="1071"/>
      <c r="F295" s="1071"/>
    </row>
    <row r="296" spans="1:7">
      <c r="D296" s="825"/>
      <c r="E296" s="825"/>
      <c r="F296" s="825"/>
    </row>
    <row r="297" spans="1:7" ht="14.25">
      <c r="A297" s="822"/>
      <c r="B297" s="823" t="s">
        <v>328</v>
      </c>
      <c r="D297" s="999" t="s">
        <v>1579</v>
      </c>
      <c r="E297" s="999"/>
      <c r="F297" s="999"/>
    </row>
    <row r="298" spans="1:7">
      <c r="D298" s="999"/>
      <c r="E298" s="999"/>
      <c r="F298" s="999"/>
      <c r="G298" s="815"/>
    </row>
    <row r="299" spans="1:7">
      <c r="D299" s="999"/>
      <c r="E299" s="999"/>
      <c r="F299" s="999"/>
      <c r="G299" s="815"/>
    </row>
    <row r="300" spans="1:7">
      <c r="D300" s="999"/>
      <c r="E300" s="999"/>
      <c r="F300" s="999"/>
      <c r="G300" s="815"/>
    </row>
    <row r="301" spans="1:7">
      <c r="D301" s="999"/>
      <c r="E301" s="999"/>
      <c r="F301" s="999"/>
      <c r="G301" s="815"/>
    </row>
    <row r="302" spans="1:7">
      <c r="D302" s="999"/>
      <c r="E302" s="999"/>
      <c r="F302" s="999"/>
      <c r="G302" s="815"/>
    </row>
    <row r="303" spans="1:7">
      <c r="D303" s="809"/>
      <c r="E303" s="809"/>
      <c r="F303" s="809"/>
      <c r="G303" s="815"/>
    </row>
    <row r="304" spans="1:7" ht="13.5" thickBot="1">
      <c r="D304" s="1072" t="s">
        <v>1090</v>
      </c>
      <c r="E304" s="1072"/>
      <c r="F304" s="1072"/>
      <c r="G304" s="815"/>
    </row>
    <row r="305" spans="1:7" ht="13.5" thickTop="1">
      <c r="D305" s="1081" t="s">
        <v>1349</v>
      </c>
      <c r="E305" s="1081"/>
      <c r="F305" s="1081"/>
      <c r="G305" s="815"/>
    </row>
    <row r="306" spans="1:7">
      <c r="A306" s="839"/>
      <c r="B306" s="839"/>
      <c r="C306" s="839"/>
      <c r="D306" s="811"/>
      <c r="E306" s="811"/>
      <c r="F306" s="825"/>
      <c r="G306" s="815"/>
    </row>
    <row r="307" spans="1:7" ht="14.25">
      <c r="A307" s="822"/>
      <c r="B307" s="823" t="s">
        <v>328</v>
      </c>
      <c r="C307" s="839"/>
      <c r="D307" s="995" t="s">
        <v>1350</v>
      </c>
      <c r="E307" s="995"/>
      <c r="F307" s="995"/>
      <c r="G307" s="815"/>
    </row>
    <row r="308" spans="1:7">
      <c r="A308" s="839"/>
      <c r="B308" s="839"/>
      <c r="C308" s="839"/>
      <c r="D308" s="811"/>
      <c r="E308" s="811"/>
      <c r="F308" s="825"/>
      <c r="G308" s="815"/>
    </row>
    <row r="309" spans="1:7">
      <c r="A309" s="839"/>
      <c r="B309" s="823" t="s">
        <v>328</v>
      </c>
      <c r="C309" s="839"/>
      <c r="D309" s="990" t="s">
        <v>1482</v>
      </c>
      <c r="E309" s="990"/>
      <c r="F309" s="990"/>
      <c r="G309" s="815"/>
    </row>
    <row r="310" spans="1:7">
      <c r="A310" s="839"/>
      <c r="B310" s="839"/>
      <c r="C310" s="839"/>
      <c r="D310" s="990"/>
      <c r="E310" s="990"/>
      <c r="F310" s="990"/>
      <c r="G310" s="815"/>
    </row>
    <row r="311" spans="1:7">
      <c r="A311" s="839"/>
      <c r="B311" s="839"/>
      <c r="C311" s="839"/>
      <c r="D311" s="990"/>
      <c r="E311" s="990"/>
      <c r="F311" s="990"/>
      <c r="G311" s="815"/>
    </row>
    <row r="312" spans="1:7">
      <c r="A312" s="839"/>
      <c r="B312" s="839"/>
      <c r="C312" s="839"/>
      <c r="D312" s="990"/>
      <c r="E312" s="990"/>
      <c r="F312" s="990"/>
      <c r="G312" s="815"/>
    </row>
    <row r="313" spans="1:7">
      <c r="A313" s="839"/>
      <c r="B313" s="839"/>
      <c r="C313" s="839"/>
      <c r="D313" s="990"/>
      <c r="E313" s="990"/>
      <c r="F313" s="990"/>
      <c r="G313" s="815"/>
    </row>
    <row r="314" spans="1:7">
      <c r="A314" s="839"/>
      <c r="B314" s="839"/>
      <c r="C314" s="839"/>
      <c r="D314" s="990"/>
      <c r="E314" s="990"/>
      <c r="F314" s="990"/>
      <c r="G314" s="815"/>
    </row>
    <row r="315" spans="1:7">
      <c r="A315" s="839"/>
      <c r="B315" s="839"/>
      <c r="C315" s="839"/>
      <c r="D315" s="990"/>
      <c r="E315" s="990"/>
      <c r="F315" s="990"/>
      <c r="G315" s="815"/>
    </row>
    <row r="316" spans="1:7">
      <c r="A316" s="839"/>
      <c r="B316" s="839"/>
      <c r="C316" s="839"/>
      <c r="D316" s="990"/>
      <c r="E316" s="990"/>
      <c r="F316" s="990"/>
      <c r="G316" s="815"/>
    </row>
    <row r="317" spans="1:7">
      <c r="A317" s="839"/>
      <c r="B317" s="839"/>
      <c r="C317" s="839"/>
      <c r="D317" s="990"/>
      <c r="E317" s="990"/>
      <c r="F317" s="990"/>
      <c r="G317" s="815"/>
    </row>
    <row r="318" spans="1:7">
      <c r="A318" s="839"/>
      <c r="B318" s="839"/>
      <c r="C318" s="839"/>
      <c r="D318" s="990"/>
      <c r="E318" s="990"/>
      <c r="F318" s="990"/>
      <c r="G318" s="815"/>
    </row>
    <row r="319" spans="1:7">
      <c r="A319" s="839"/>
      <c r="B319" s="839"/>
      <c r="C319" s="839"/>
      <c r="D319" s="990"/>
      <c r="E319" s="990"/>
      <c r="F319" s="990"/>
      <c r="G319" s="815"/>
    </row>
    <row r="320" spans="1:7">
      <c r="A320" s="839"/>
      <c r="B320" s="839"/>
      <c r="C320" s="839"/>
      <c r="D320" s="990"/>
      <c r="E320" s="990"/>
      <c r="F320" s="990"/>
      <c r="G320" s="815"/>
    </row>
    <row r="321" spans="1:7" ht="12.4" customHeight="1">
      <c r="A321" s="839"/>
      <c r="B321" s="823" t="s">
        <v>328</v>
      </c>
      <c r="C321" s="839"/>
      <c r="D321" s="1082" t="s">
        <v>1483</v>
      </c>
      <c r="E321" s="1082"/>
      <c r="F321" s="1082"/>
      <c r="G321" s="815"/>
    </row>
    <row r="322" spans="1:7">
      <c r="A322" s="839"/>
      <c r="B322" s="839"/>
      <c r="C322" s="839"/>
      <c r="D322" s="1082"/>
      <c r="E322" s="1082"/>
      <c r="F322" s="1082"/>
      <c r="G322" s="815"/>
    </row>
    <row r="323" spans="1:7">
      <c r="A323" s="839"/>
      <c r="B323" s="839"/>
      <c r="C323" s="839"/>
      <c r="D323" s="1082"/>
      <c r="E323" s="1082"/>
      <c r="F323" s="1082"/>
      <c r="G323" s="815"/>
    </row>
    <row r="324" spans="1:7">
      <c r="A324" s="839"/>
      <c r="B324" s="839"/>
      <c r="C324" s="839"/>
      <c r="D324" s="1082"/>
      <c r="E324" s="1082"/>
      <c r="F324" s="1082"/>
      <c r="G324" s="815"/>
    </row>
    <row r="325" spans="1:7">
      <c r="A325" s="839"/>
      <c r="B325" s="839"/>
      <c r="C325" s="839"/>
      <c r="D325" s="815"/>
      <c r="E325" s="811"/>
      <c r="F325" s="825"/>
      <c r="G325" s="815"/>
    </row>
    <row r="326" spans="1:7" ht="14.25">
      <c r="A326" s="822"/>
      <c r="B326" s="823" t="s">
        <v>328</v>
      </c>
      <c r="C326" s="839"/>
      <c r="D326" s="988" t="s">
        <v>1352</v>
      </c>
      <c r="E326" s="988"/>
      <c r="F326" s="988"/>
      <c r="G326" s="815"/>
    </row>
    <row r="327" spans="1:7">
      <c r="A327" s="839"/>
      <c r="B327" s="839"/>
      <c r="C327" s="839"/>
      <c r="D327" s="988"/>
      <c r="E327" s="988"/>
      <c r="F327" s="988"/>
      <c r="G327" s="815"/>
    </row>
    <row r="328" spans="1:7">
      <c r="A328" s="839"/>
      <c r="B328" s="839"/>
      <c r="C328" s="839"/>
      <c r="D328" s="988"/>
      <c r="E328" s="988"/>
      <c r="F328" s="988"/>
      <c r="G328" s="815"/>
    </row>
    <row r="329" spans="1:7">
      <c r="A329" s="839"/>
      <c r="B329" s="839"/>
      <c r="C329" s="839"/>
      <c r="D329" s="988"/>
      <c r="E329" s="988"/>
      <c r="F329" s="988"/>
      <c r="G329" s="815"/>
    </row>
    <row r="330" spans="1:7">
      <c r="A330" s="839"/>
      <c r="B330" s="839"/>
      <c r="C330" s="839"/>
      <c r="D330" s="851"/>
      <c r="E330" s="811"/>
      <c r="F330" s="825"/>
      <c r="G330" s="815"/>
    </row>
    <row r="331" spans="1:7">
      <c r="A331" s="839"/>
      <c r="B331" s="839"/>
      <c r="C331" s="839"/>
      <c r="D331" s="988" t="s">
        <v>1353</v>
      </c>
      <c r="E331" s="988"/>
      <c r="F331" s="988"/>
      <c r="G331" s="815"/>
    </row>
    <row r="332" spans="1:7">
      <c r="A332" s="839"/>
      <c r="B332" s="839"/>
      <c r="C332" s="839"/>
      <c r="D332" s="988"/>
      <c r="E332" s="988"/>
      <c r="F332" s="988"/>
      <c r="G332" s="815"/>
    </row>
    <row r="333" spans="1:7">
      <c r="A333" s="839"/>
      <c r="B333" s="839"/>
      <c r="C333" s="839"/>
      <c r="D333" s="988"/>
      <c r="E333" s="988"/>
      <c r="F333" s="988"/>
      <c r="G333" s="815"/>
    </row>
    <row r="334" spans="1:7">
      <c r="A334" s="839"/>
      <c r="B334" s="839"/>
      <c r="C334" s="839"/>
      <c r="D334" s="988"/>
      <c r="E334" s="988"/>
      <c r="F334" s="988"/>
      <c r="G334" s="815"/>
    </row>
    <row r="335" spans="1:7" ht="18" customHeight="1">
      <c r="A335" s="839"/>
      <c r="B335" s="839"/>
      <c r="C335" s="839"/>
      <c r="D335" s="988"/>
      <c r="E335" s="988"/>
      <c r="F335" s="988"/>
      <c r="G335" s="815"/>
    </row>
    <row r="336" spans="1:7">
      <c r="A336" s="839"/>
      <c r="B336" s="839"/>
      <c r="C336" s="839"/>
      <c r="D336" s="988"/>
      <c r="E336" s="988"/>
      <c r="F336" s="988"/>
      <c r="G336" s="815"/>
    </row>
    <row r="337" spans="1:7">
      <c r="A337" s="839"/>
      <c r="B337" s="839"/>
      <c r="C337" s="839"/>
      <c r="D337" s="988"/>
      <c r="E337" s="988"/>
      <c r="F337" s="988"/>
      <c r="G337" s="815"/>
    </row>
    <row r="338" spans="1:7">
      <c r="A338" s="839"/>
      <c r="B338" s="839"/>
      <c r="C338" s="839"/>
      <c r="D338" s="988"/>
      <c r="E338" s="988"/>
      <c r="F338" s="988"/>
      <c r="G338" s="815"/>
    </row>
    <row r="339" spans="1:7" ht="8.25" customHeight="1">
      <c r="A339" s="839"/>
      <c r="B339" s="839"/>
      <c r="C339" s="839"/>
      <c r="D339" s="988"/>
      <c r="E339" s="988"/>
      <c r="F339" s="988"/>
      <c r="G339" s="815"/>
    </row>
    <row r="340" spans="1:7" ht="13.7" customHeight="1">
      <c r="A340" s="839"/>
      <c r="B340" s="839"/>
      <c r="C340" s="839"/>
      <c r="D340" s="989" t="s">
        <v>1354</v>
      </c>
      <c r="E340" s="989"/>
      <c r="F340" s="989"/>
      <c r="G340" s="815"/>
    </row>
    <row r="341" spans="1:7">
      <c r="A341" s="839"/>
      <c r="B341" s="839"/>
      <c r="C341" s="839"/>
      <c r="D341" s="989"/>
      <c r="E341" s="989"/>
      <c r="F341" s="989"/>
      <c r="G341" s="815"/>
    </row>
    <row r="342" spans="1:7">
      <c r="A342" s="839"/>
      <c r="B342" s="839"/>
      <c r="C342" s="839"/>
      <c r="D342" s="989"/>
      <c r="E342" s="989"/>
      <c r="F342" s="989"/>
      <c r="G342" s="815"/>
    </row>
    <row r="343" spans="1:7">
      <c r="A343" s="839"/>
      <c r="B343" s="839"/>
      <c r="C343" s="839"/>
      <c r="D343" s="989"/>
      <c r="E343" s="989"/>
      <c r="F343" s="989"/>
      <c r="G343" s="815"/>
    </row>
    <row r="344" spans="1:7">
      <c r="A344" s="839"/>
      <c r="B344" s="839"/>
      <c r="C344" s="839"/>
      <c r="D344" s="989"/>
      <c r="E344" s="989"/>
      <c r="F344" s="989"/>
      <c r="G344" s="815"/>
    </row>
    <row r="345" spans="1:7">
      <c r="A345" s="839"/>
      <c r="B345" s="839"/>
      <c r="C345" s="839"/>
      <c r="D345" s="989"/>
      <c r="E345" s="989"/>
      <c r="F345" s="989"/>
      <c r="G345" s="815"/>
    </row>
    <row r="346" spans="1:7">
      <c r="A346" s="839"/>
      <c r="B346" s="839"/>
      <c r="C346" s="839"/>
      <c r="D346" s="989"/>
      <c r="E346" s="989"/>
      <c r="F346" s="989"/>
      <c r="G346" s="815"/>
    </row>
    <row r="347" spans="1:7">
      <c r="A347" s="839"/>
      <c r="B347" s="839"/>
      <c r="C347" s="839"/>
      <c r="D347" s="989"/>
      <c r="E347" s="989"/>
      <c r="F347" s="989"/>
      <c r="G347" s="815"/>
    </row>
    <row r="348" spans="1:7">
      <c r="A348" s="839"/>
      <c r="B348" s="839"/>
      <c r="C348" s="839"/>
      <c r="D348" s="989"/>
      <c r="E348" s="989"/>
      <c r="F348" s="989"/>
      <c r="G348" s="815"/>
    </row>
    <row r="349" spans="1:7">
      <c r="A349" s="839"/>
      <c r="B349" s="839"/>
      <c r="C349" s="839"/>
      <c r="D349" s="989"/>
      <c r="E349" s="989"/>
      <c r="F349" s="989"/>
      <c r="G349" s="815"/>
    </row>
    <row r="350" spans="1:7">
      <c r="A350" s="839"/>
      <c r="B350" s="839"/>
      <c r="C350" s="839"/>
      <c r="D350" s="989"/>
      <c r="E350" s="989"/>
      <c r="F350" s="989"/>
      <c r="G350" s="815"/>
    </row>
    <row r="351" spans="1:7">
      <c r="A351" s="839"/>
      <c r="B351" s="839"/>
      <c r="C351" s="839"/>
      <c r="D351" s="989"/>
      <c r="E351" s="989"/>
      <c r="F351" s="989"/>
      <c r="G351" s="815"/>
    </row>
    <row r="352" spans="1:7">
      <c r="A352" s="839"/>
      <c r="B352" s="839"/>
      <c r="C352" s="852"/>
      <c r="D352" s="989"/>
      <c r="E352" s="989"/>
      <c r="F352" s="989"/>
      <c r="G352" s="815"/>
    </row>
    <row r="353" spans="1:7">
      <c r="A353" s="839"/>
      <c r="B353" s="839"/>
      <c r="C353" s="852"/>
      <c r="D353" s="989"/>
      <c r="E353" s="989"/>
      <c r="F353" s="989"/>
      <c r="G353" s="815"/>
    </row>
    <row r="354" spans="1:7">
      <c r="A354" s="839"/>
      <c r="B354" s="839"/>
      <c r="C354" s="839"/>
      <c r="D354" s="989"/>
      <c r="E354" s="989"/>
      <c r="F354" s="989"/>
      <c r="G354" s="815"/>
    </row>
    <row r="355" spans="1:7">
      <c r="A355" s="839"/>
      <c r="B355" s="839"/>
      <c r="C355" s="852"/>
      <c r="D355" s="989"/>
      <c r="E355" s="989"/>
      <c r="F355" s="989"/>
      <c r="G355" s="815"/>
    </row>
    <row r="356" spans="1:7">
      <c r="A356" s="839"/>
      <c r="B356" s="839"/>
      <c r="C356" s="852"/>
      <c r="D356" s="989"/>
      <c r="E356" s="989"/>
      <c r="F356" s="989"/>
      <c r="G356" s="815"/>
    </row>
    <row r="357" spans="1:7">
      <c r="A357" s="839"/>
      <c r="B357" s="839"/>
      <c r="C357" s="852"/>
      <c r="D357" s="989"/>
      <c r="E357" s="989"/>
      <c r="F357" s="989"/>
      <c r="G357" s="815"/>
    </row>
    <row r="358" spans="1:7">
      <c r="A358" s="839"/>
      <c r="B358" s="839"/>
      <c r="C358" s="839"/>
      <c r="D358" s="851"/>
      <c r="E358" s="811"/>
      <c r="F358" s="825"/>
      <c r="G358" s="815"/>
    </row>
    <row r="359" spans="1:7">
      <c r="A359" s="839"/>
      <c r="B359" s="823" t="s">
        <v>328</v>
      </c>
      <c r="C359" s="839"/>
      <c r="D359" s="989" t="s">
        <v>1355</v>
      </c>
      <c r="E359" s="989"/>
      <c r="F359" s="989"/>
      <c r="G359" s="815"/>
    </row>
    <row r="360" spans="1:7">
      <c r="A360" s="839"/>
      <c r="B360" s="839"/>
      <c r="C360" s="839"/>
      <c r="D360" s="989"/>
      <c r="E360" s="989"/>
      <c r="F360" s="989"/>
      <c r="G360" s="815"/>
    </row>
    <row r="361" spans="1:7">
      <c r="A361" s="839"/>
      <c r="B361" s="839"/>
      <c r="C361" s="839"/>
      <c r="D361" s="946"/>
      <c r="E361" s="946"/>
      <c r="F361" s="946"/>
      <c r="G361" s="815"/>
    </row>
    <row r="362" spans="1:7" ht="14.45" customHeight="1">
      <c r="A362" s="822"/>
      <c r="B362" s="914" t="s">
        <v>328</v>
      </c>
      <c r="D362" s="989" t="s">
        <v>1602</v>
      </c>
      <c r="E362" s="989"/>
      <c r="F362" s="989"/>
    </row>
    <row r="363" spans="1:7" ht="14.45" customHeight="1">
      <c r="A363" s="822"/>
      <c r="D363" s="989"/>
      <c r="E363" s="989"/>
      <c r="F363" s="989"/>
    </row>
    <row r="364" spans="1:7" ht="14.45" customHeight="1">
      <c r="A364" s="822"/>
      <c r="D364" s="989"/>
      <c r="E364" s="989"/>
      <c r="F364" s="989"/>
    </row>
    <row r="365" spans="1:7" ht="14.45" customHeight="1">
      <c r="A365" s="822"/>
      <c r="D365" s="989"/>
      <c r="E365" s="989"/>
      <c r="F365" s="989"/>
    </row>
    <row r="366" spans="1:7" ht="14.45" customHeight="1">
      <c r="A366" s="822"/>
      <c r="D366" s="989"/>
      <c r="E366" s="989"/>
      <c r="F366" s="989"/>
    </row>
    <row r="367" spans="1:7" ht="14.45" customHeight="1">
      <c r="A367" s="822"/>
      <c r="D367" s="913"/>
      <c r="E367" s="913"/>
      <c r="F367" s="913"/>
    </row>
    <row r="368" spans="1:7" ht="13.7" customHeight="1">
      <c r="A368" s="822"/>
      <c r="B368" s="823" t="s">
        <v>328</v>
      </c>
      <c r="C368" s="839"/>
      <c r="D368" s="990" t="s">
        <v>1509</v>
      </c>
      <c r="E368" s="990"/>
      <c r="F368" s="990"/>
      <c r="G368" s="815"/>
    </row>
    <row r="369" spans="1:7" ht="14.25">
      <c r="A369" s="853"/>
      <c r="B369" s="853"/>
      <c r="C369" s="839"/>
      <c r="D369" s="990"/>
      <c r="E369" s="990"/>
      <c r="F369" s="990"/>
      <c r="G369" s="815"/>
    </row>
    <row r="370" spans="1:7" ht="14.25">
      <c r="A370" s="853"/>
      <c r="B370" s="853"/>
      <c r="C370" s="839"/>
      <c r="D370" s="990"/>
      <c r="E370" s="990"/>
      <c r="F370" s="990"/>
      <c r="G370" s="815"/>
    </row>
    <row r="371" spans="1:7" ht="14.25">
      <c r="A371" s="853"/>
      <c r="B371" s="853"/>
      <c r="C371" s="839"/>
      <c r="D371" s="990"/>
      <c r="E371" s="990"/>
      <c r="F371" s="990"/>
      <c r="G371" s="815"/>
    </row>
    <row r="372" spans="1:7" ht="15.75" customHeight="1">
      <c r="A372" s="853"/>
      <c r="B372" s="853"/>
      <c r="C372" s="839"/>
      <c r="D372" s="1084" t="s">
        <v>1580</v>
      </c>
      <c r="E372" s="990"/>
      <c r="F372" s="990"/>
      <c r="G372" s="815"/>
    </row>
    <row r="373" spans="1:7">
      <c r="D373" s="825"/>
      <c r="E373" s="825"/>
      <c r="F373" s="825"/>
      <c r="G373" s="815"/>
    </row>
    <row r="374" spans="1:7" ht="14.25">
      <c r="A374" s="822"/>
      <c r="B374" s="823" t="s">
        <v>328</v>
      </c>
      <c r="C374" s="854"/>
      <c r="D374" s="999" t="s">
        <v>1357</v>
      </c>
      <c r="E374" s="999"/>
      <c r="F374" s="999"/>
      <c r="G374" s="815"/>
    </row>
    <row r="375" spans="1:7" ht="14.25">
      <c r="A375" s="822"/>
      <c r="B375" s="822"/>
      <c r="D375" s="999"/>
      <c r="E375" s="999"/>
      <c r="F375" s="999"/>
      <c r="G375" s="815"/>
    </row>
    <row r="376" spans="1:7">
      <c r="D376" s="999"/>
      <c r="E376" s="999"/>
      <c r="F376" s="999"/>
      <c r="G376" s="815"/>
    </row>
    <row r="377" spans="1:7">
      <c r="D377" s="999"/>
      <c r="E377" s="999"/>
      <c r="F377" s="999"/>
      <c r="G377" s="815"/>
    </row>
    <row r="378" spans="1:7">
      <c r="D378" s="999"/>
      <c r="E378" s="999"/>
      <c r="F378" s="999"/>
      <c r="G378" s="815"/>
    </row>
    <row r="379" spans="1:7">
      <c r="D379" s="999"/>
      <c r="E379" s="999"/>
      <c r="F379" s="999"/>
      <c r="G379" s="815"/>
    </row>
    <row r="380" spans="1:7">
      <c r="D380" s="999"/>
      <c r="E380" s="999"/>
      <c r="F380" s="999"/>
      <c r="G380" s="815"/>
    </row>
    <row r="381" spans="1:7">
      <c r="D381" s="999"/>
      <c r="E381" s="999"/>
      <c r="F381" s="999"/>
      <c r="G381" s="815"/>
    </row>
    <row r="382" spans="1:7">
      <c r="D382" s="999"/>
      <c r="E382" s="999"/>
      <c r="F382" s="999"/>
      <c r="G382" s="815"/>
    </row>
    <row r="383" spans="1:7">
      <c r="D383" s="999"/>
      <c r="E383" s="999"/>
      <c r="F383" s="999"/>
      <c r="G383" s="815"/>
    </row>
    <row r="384" spans="1:7">
      <c r="D384" s="999"/>
      <c r="E384" s="999"/>
      <c r="F384" s="999"/>
      <c r="G384" s="815"/>
    </row>
    <row r="385" spans="1:7">
      <c r="D385" s="999"/>
      <c r="E385" s="999"/>
      <c r="F385" s="999"/>
      <c r="G385" s="815"/>
    </row>
    <row r="386" spans="1:7">
      <c r="D386" s="999"/>
      <c r="E386" s="999"/>
      <c r="F386" s="999"/>
      <c r="G386" s="815"/>
    </row>
    <row r="387" spans="1:7">
      <c r="A387" s="815"/>
      <c r="B387" s="815"/>
      <c r="C387" s="815"/>
      <c r="D387" s="999"/>
      <c r="E387" s="999"/>
      <c r="F387" s="999"/>
      <c r="G387" s="815"/>
    </row>
    <row r="388" spans="1:7">
      <c r="A388" s="815"/>
      <c r="B388" s="815"/>
      <c r="C388" s="815"/>
      <c r="D388" s="999"/>
      <c r="E388" s="999"/>
      <c r="F388" s="999"/>
      <c r="G388" s="815"/>
    </row>
    <row r="389" spans="1:7">
      <c r="A389" s="815"/>
      <c r="B389" s="815"/>
      <c r="C389" s="815"/>
      <c r="D389" s="999"/>
      <c r="E389" s="999"/>
      <c r="F389" s="999"/>
      <c r="G389" s="815"/>
    </row>
    <row r="390" spans="1:7">
      <c r="A390" s="815"/>
      <c r="B390" s="815"/>
      <c r="C390" s="815"/>
      <c r="D390" s="999"/>
      <c r="E390" s="999"/>
      <c r="F390" s="999"/>
      <c r="G390" s="815"/>
    </row>
    <row r="391" spans="1:7">
      <c r="A391" s="815"/>
      <c r="B391" s="815"/>
      <c r="C391" s="815"/>
      <c r="D391" s="999"/>
      <c r="E391" s="999"/>
      <c r="F391" s="999"/>
      <c r="G391" s="815"/>
    </row>
    <row r="392" spans="1:7">
      <c r="A392" s="815"/>
      <c r="B392" s="815"/>
      <c r="C392" s="815"/>
      <c r="D392" s="999"/>
      <c r="E392" s="999"/>
      <c r="F392" s="999"/>
      <c r="G392" s="815"/>
    </row>
    <row r="393" spans="1:7">
      <c r="A393" s="815"/>
      <c r="B393" s="815"/>
      <c r="C393" s="815"/>
      <c r="D393" s="999"/>
      <c r="E393" s="999"/>
      <c r="F393" s="999"/>
      <c r="G393" s="815"/>
    </row>
    <row r="394" spans="1:7">
      <c r="A394" s="815"/>
      <c r="B394" s="815"/>
      <c r="C394" s="815"/>
      <c r="D394" s="999"/>
      <c r="E394" s="999"/>
      <c r="F394" s="999"/>
      <c r="G394" s="815"/>
    </row>
    <row r="395" spans="1:7">
      <c r="A395" s="815"/>
      <c r="B395" s="815"/>
      <c r="C395" s="815"/>
      <c r="D395" s="999"/>
      <c r="E395" s="999"/>
      <c r="F395" s="999"/>
      <c r="G395" s="815"/>
    </row>
    <row r="396" spans="1:7">
      <c r="A396" s="815"/>
      <c r="B396" s="815"/>
      <c r="C396" s="815"/>
      <c r="D396" s="999"/>
      <c r="E396" s="999"/>
      <c r="F396" s="999"/>
      <c r="G396" s="815"/>
    </row>
    <row r="397" spans="1:7">
      <c r="A397" s="815"/>
      <c r="B397" s="815"/>
      <c r="C397" s="815"/>
      <c r="D397" s="999"/>
      <c r="E397" s="999"/>
      <c r="F397" s="999"/>
      <c r="G397" s="815"/>
    </row>
    <row r="398" spans="1:7">
      <c r="A398" s="815"/>
      <c r="B398" s="815"/>
      <c r="C398" s="815"/>
      <c r="D398" s="999"/>
      <c r="E398" s="999"/>
      <c r="F398" s="999"/>
      <c r="G398" s="815"/>
    </row>
    <row r="399" spans="1:7">
      <c r="A399" s="815"/>
      <c r="B399" s="815"/>
      <c r="C399" s="815"/>
      <c r="D399" s="999"/>
      <c r="E399" s="999"/>
      <c r="F399" s="999"/>
      <c r="G399" s="815"/>
    </row>
    <row r="400" spans="1:7">
      <c r="A400" s="815"/>
      <c r="B400" s="815"/>
      <c r="C400" s="815"/>
      <c r="D400" s="999"/>
      <c r="E400" s="999"/>
      <c r="F400" s="999"/>
      <c r="G400" s="815"/>
    </row>
    <row r="401" spans="1:7">
      <c r="A401" s="815"/>
      <c r="B401" s="815"/>
      <c r="C401" s="815"/>
      <c r="D401" s="999"/>
      <c r="E401" s="999"/>
      <c r="F401" s="999"/>
      <c r="G401" s="815"/>
    </row>
    <row r="402" spans="1:7">
      <c r="A402" s="815"/>
      <c r="B402" s="815"/>
      <c r="C402" s="815"/>
      <c r="D402" s="999"/>
      <c r="E402" s="999"/>
      <c r="F402" s="999"/>
      <c r="G402" s="815"/>
    </row>
    <row r="403" spans="1:7" s="856" customFormat="1">
      <c r="A403" s="813"/>
      <c r="B403" s="813"/>
      <c r="C403" s="813"/>
      <c r="D403" s="999"/>
      <c r="E403" s="999"/>
      <c r="F403" s="999"/>
      <c r="G403" s="855"/>
    </row>
    <row r="404" spans="1:7" s="856" customFormat="1" ht="40.700000000000003" customHeight="1">
      <c r="A404" s="813"/>
      <c r="B404" s="813"/>
      <c r="C404" s="813"/>
      <c r="D404" s="999"/>
      <c r="E404" s="999"/>
      <c r="F404" s="999"/>
      <c r="G404" s="855"/>
    </row>
    <row r="405" spans="1:7" s="856" customFormat="1">
      <c r="A405" s="813"/>
      <c r="B405" s="813"/>
      <c r="C405" s="813"/>
      <c r="D405" s="825"/>
      <c r="E405" s="825"/>
      <c r="F405" s="825"/>
      <c r="G405" s="855"/>
    </row>
    <row r="406" spans="1:7" ht="14.25">
      <c r="A406" s="822"/>
      <c r="B406" s="823" t="s">
        <v>328</v>
      </c>
      <c r="C406" s="854"/>
      <c r="D406" s="1001" t="s">
        <v>1358</v>
      </c>
      <c r="E406" s="1001"/>
      <c r="F406" s="1001"/>
    </row>
    <row r="407" spans="1:7">
      <c r="D407" s="991" t="s">
        <v>1506</v>
      </c>
      <c r="E407" s="991"/>
      <c r="F407" s="991"/>
    </row>
    <row r="408" spans="1:7">
      <c r="D408" s="1071" t="s">
        <v>1505</v>
      </c>
      <c r="E408" s="1071"/>
      <c r="F408" s="1071"/>
    </row>
    <row r="409" spans="1:7">
      <c r="D409" s="1071"/>
      <c r="E409" s="1071"/>
      <c r="F409" s="1071"/>
    </row>
    <row r="410" spans="1:7">
      <c r="D410" s="1071"/>
      <c r="E410" s="1071"/>
      <c r="F410" s="1071"/>
    </row>
    <row r="411" spans="1:7">
      <c r="D411" s="825"/>
      <c r="E411" s="825"/>
      <c r="F411" s="825"/>
      <c r="G411" s="815"/>
    </row>
    <row r="412" spans="1:7" ht="14.25">
      <c r="A412" s="822"/>
      <c r="B412" s="823" t="s">
        <v>328</v>
      </c>
      <c r="C412" s="854"/>
      <c r="D412" s="999" t="s">
        <v>1360</v>
      </c>
      <c r="E412" s="999"/>
      <c r="F412" s="999"/>
      <c r="G412" s="815"/>
    </row>
    <row r="413" spans="1:7">
      <c r="D413" s="999"/>
      <c r="E413" s="999"/>
      <c r="F413" s="999"/>
      <c r="G413" s="815"/>
    </row>
    <row r="414" spans="1:7">
      <c r="D414" s="999"/>
      <c r="E414" s="999"/>
      <c r="F414" s="999"/>
      <c r="G414" s="815"/>
    </row>
    <row r="415" spans="1:7">
      <c r="D415" s="809"/>
      <c r="E415" s="809"/>
      <c r="F415" s="809"/>
      <c r="G415" s="815"/>
    </row>
    <row r="416" spans="1:7" ht="14.25">
      <c r="B416" s="823" t="s">
        <v>328</v>
      </c>
      <c r="C416" s="822"/>
      <c r="D416" s="1071" t="s">
        <v>1447</v>
      </c>
      <c r="E416" s="1071"/>
      <c r="F416" s="1071"/>
      <c r="G416" s="815"/>
    </row>
    <row r="417" spans="1:7">
      <c r="D417" s="1071"/>
      <c r="E417" s="1071"/>
      <c r="F417" s="1071"/>
      <c r="G417" s="815"/>
    </row>
    <row r="418" spans="1:7">
      <c r="D418" s="825"/>
      <c r="E418" s="825"/>
      <c r="F418" s="825"/>
      <c r="G418" s="815"/>
    </row>
    <row r="419" spans="1:7" ht="14.25">
      <c r="B419" s="823" t="s">
        <v>328</v>
      </c>
      <c r="C419" s="822"/>
      <c r="D419" s="1071" t="s">
        <v>1362</v>
      </c>
      <c r="E419" s="1071"/>
      <c r="F419" s="1071"/>
      <c r="G419" s="815"/>
    </row>
    <row r="420" spans="1:7">
      <c r="D420" s="1071"/>
      <c r="E420" s="1071"/>
      <c r="F420" s="1071"/>
      <c r="G420" s="815"/>
    </row>
    <row r="421" spans="1:7">
      <c r="D421" s="1071"/>
      <c r="E421" s="1071"/>
      <c r="F421" s="1071"/>
      <c r="G421" s="815"/>
    </row>
    <row r="422" spans="1:7">
      <c r="D422" s="1071"/>
      <c r="E422" s="1071"/>
      <c r="F422" s="1071"/>
      <c r="G422" s="815"/>
    </row>
    <row r="423" spans="1:7">
      <c r="B423" s="823" t="s">
        <v>328</v>
      </c>
      <c r="D423" s="1071"/>
      <c r="E423" s="1071"/>
      <c r="F423" s="1071"/>
      <c r="G423" s="815"/>
    </row>
    <row r="424" spans="1:7">
      <c r="A424" s="815"/>
      <c r="B424" s="815"/>
      <c r="C424" s="815"/>
      <c r="D424" s="1071"/>
      <c r="E424" s="1071"/>
      <c r="F424" s="1071"/>
      <c r="G424" s="815"/>
    </row>
    <row r="425" spans="1:7">
      <c r="A425" s="815"/>
      <c r="C425" s="815"/>
      <c r="D425" s="1071"/>
      <c r="E425" s="1071"/>
      <c r="F425" s="1071"/>
      <c r="G425" s="815"/>
    </row>
    <row r="426" spans="1:7">
      <c r="A426" s="815"/>
      <c r="B426" s="823" t="s">
        <v>328</v>
      </c>
      <c r="C426" s="815"/>
      <c r="D426" s="1071"/>
      <c r="E426" s="1071"/>
      <c r="F426" s="1071"/>
      <c r="G426" s="815"/>
    </row>
    <row r="427" spans="1:7">
      <c r="A427" s="815"/>
      <c r="B427" s="815"/>
      <c r="C427" s="815"/>
      <c r="D427" s="1071"/>
      <c r="E427" s="1071"/>
      <c r="F427" s="1071"/>
      <c r="G427" s="815"/>
    </row>
    <row r="428" spans="1:7">
      <c r="A428" s="815"/>
      <c r="C428" s="815"/>
      <c r="D428" s="1071"/>
      <c r="E428" s="1071"/>
      <c r="F428" s="1071"/>
      <c r="G428" s="815"/>
    </row>
    <row r="429" spans="1:7">
      <c r="A429" s="815"/>
      <c r="C429" s="815"/>
      <c r="D429" s="1071"/>
      <c r="E429" s="1071"/>
      <c r="F429" s="1071"/>
      <c r="G429" s="815"/>
    </row>
    <row r="430" spans="1:7">
      <c r="A430" s="815"/>
      <c r="B430" s="823" t="s">
        <v>328</v>
      </c>
      <c r="C430" s="815"/>
      <c r="D430" s="1071"/>
      <c r="E430" s="1071"/>
      <c r="F430" s="1071"/>
      <c r="G430" s="815"/>
    </row>
    <row r="431" spans="1:7">
      <c r="A431" s="815"/>
      <c r="B431" s="815"/>
      <c r="C431" s="815"/>
      <c r="D431" s="1071"/>
      <c r="E431" s="1071"/>
      <c r="F431" s="1071"/>
      <c r="G431" s="815"/>
    </row>
    <row r="432" spans="1:7">
      <c r="A432" s="815"/>
      <c r="B432" s="823" t="s">
        <v>328</v>
      </c>
      <c r="C432" s="815"/>
      <c r="D432" s="1071"/>
      <c r="E432" s="1071"/>
      <c r="F432" s="1071"/>
      <c r="G432" s="815"/>
    </row>
    <row r="433" spans="1:7">
      <c r="A433" s="815"/>
      <c r="B433" s="815"/>
      <c r="C433" s="815"/>
      <c r="D433" s="857"/>
      <c r="E433" s="857"/>
      <c r="F433" s="857"/>
      <c r="G433" s="815"/>
    </row>
    <row r="434" spans="1:7">
      <c r="A434" s="815"/>
      <c r="B434" s="823" t="s">
        <v>328</v>
      </c>
      <c r="C434" s="815"/>
      <c r="D434" s="1071" t="s">
        <v>1363</v>
      </c>
      <c r="E434" s="1071"/>
      <c r="F434" s="1071"/>
      <c r="G434" s="815"/>
    </row>
    <row r="435" spans="1:7">
      <c r="A435" s="815"/>
      <c r="B435" s="815"/>
      <c r="C435" s="815"/>
      <c r="D435" s="1071"/>
      <c r="E435" s="1071"/>
      <c r="F435" s="1071"/>
      <c r="G435" s="815"/>
    </row>
    <row r="436" spans="1:7">
      <c r="A436" s="815"/>
      <c r="B436" s="815"/>
      <c r="C436" s="815"/>
      <c r="D436" s="1071"/>
      <c r="E436" s="1071"/>
      <c r="F436" s="1071"/>
      <c r="G436" s="815"/>
    </row>
    <row r="437" spans="1:7">
      <c r="A437" s="815"/>
      <c r="B437" s="815"/>
      <c r="C437" s="815"/>
      <c r="D437" s="1071"/>
      <c r="E437" s="1071"/>
      <c r="F437" s="1071"/>
      <c r="G437" s="815"/>
    </row>
    <row r="438" spans="1:7">
      <c r="D438" s="1071"/>
      <c r="E438" s="1071"/>
      <c r="F438" s="1071"/>
    </row>
    <row r="439" spans="1:7">
      <c r="D439" s="825"/>
      <c r="E439" s="825"/>
      <c r="F439" s="825"/>
    </row>
    <row r="440" spans="1:7">
      <c r="B440" s="823" t="s">
        <v>328</v>
      </c>
      <c r="D440" s="1076" t="s">
        <v>1364</v>
      </c>
      <c r="E440" s="1076"/>
      <c r="F440" s="1076"/>
    </row>
    <row r="441" spans="1:7">
      <c r="A441" s="825"/>
      <c r="B441" s="825"/>
    </row>
    <row r="442" spans="1:7">
      <c r="A442" s="981" t="s">
        <v>1205</v>
      </c>
      <c r="B442" s="981"/>
      <c r="C442" s="981"/>
      <c r="D442" s="981"/>
      <c r="E442" s="981"/>
      <c r="F442" s="981"/>
      <c r="G442" s="981"/>
    </row>
    <row r="443" spans="1:7">
      <c r="A443" s="825"/>
      <c r="B443" s="825"/>
    </row>
    <row r="444" spans="1:7">
      <c r="D444" s="977" t="s">
        <v>976</v>
      </c>
      <c r="E444" s="977"/>
      <c r="F444" s="977"/>
    </row>
    <row r="445" spans="1:7" s="816" customFormat="1" ht="14.25">
      <c r="A445" s="830"/>
      <c r="B445" s="830"/>
      <c r="C445" s="826"/>
      <c r="D445" s="978" t="s">
        <v>1365</v>
      </c>
      <c r="E445" s="978"/>
      <c r="F445" s="978"/>
      <c r="G445" s="827"/>
    </row>
    <row r="446" spans="1:7" s="816" customFormat="1" ht="14.25">
      <c r="A446" s="830"/>
      <c r="B446" s="830"/>
      <c r="C446" s="826"/>
      <c r="D446" s="812"/>
      <c r="E446" s="696"/>
      <c r="F446" s="696"/>
      <c r="G446" s="827"/>
    </row>
    <row r="447" spans="1:7" s="816" customFormat="1" ht="14.25">
      <c r="A447" s="822"/>
      <c r="B447" s="823" t="s">
        <v>328</v>
      </c>
      <c r="C447" s="826"/>
      <c r="D447" s="979" t="s">
        <v>1366</v>
      </c>
      <c r="E447" s="979"/>
      <c r="F447" s="979"/>
      <c r="G447" s="827"/>
    </row>
    <row r="448" spans="1:7" s="816" customFormat="1" ht="14.25">
      <c r="A448" s="822"/>
      <c r="B448" s="822"/>
      <c r="C448" s="826"/>
      <c r="D448" s="979"/>
      <c r="E448" s="979"/>
      <c r="F448" s="979"/>
      <c r="G448" s="827"/>
    </row>
    <row r="449" spans="1:7" s="816" customFormat="1" ht="14.25">
      <c r="A449" s="822"/>
      <c r="B449" s="822"/>
      <c r="C449" s="826"/>
      <c r="D449" s="810"/>
      <c r="E449" s="696"/>
      <c r="F449" s="696"/>
      <c r="G449" s="827"/>
    </row>
    <row r="450" spans="1:7" ht="12.75" customHeight="1">
      <c r="B450" s="823" t="s">
        <v>328</v>
      </c>
      <c r="D450" s="980" t="s">
        <v>1581</v>
      </c>
      <c r="E450" s="980"/>
      <c r="F450" s="980"/>
    </row>
    <row r="451" spans="1:7" ht="14.25">
      <c r="A451" s="822"/>
      <c r="D451" s="980"/>
      <c r="E451" s="980"/>
      <c r="F451" s="980"/>
    </row>
    <row r="452" spans="1:7" ht="14.25">
      <c r="A452" s="822"/>
      <c r="B452" s="822"/>
      <c r="D452" s="980"/>
      <c r="E452" s="980"/>
      <c r="F452" s="980"/>
    </row>
    <row r="453" spans="1:7" ht="14.25">
      <c r="A453" s="822"/>
      <c r="B453" s="822"/>
      <c r="D453" s="980"/>
      <c r="E453" s="980"/>
      <c r="F453" s="980"/>
    </row>
    <row r="454" spans="1:7" ht="14.25">
      <c r="A454" s="822"/>
      <c r="D454" s="936"/>
      <c r="E454" s="936"/>
      <c r="F454" s="936"/>
      <c r="G454" s="815"/>
    </row>
    <row r="455" spans="1:7" ht="14.25">
      <c r="A455" s="822"/>
      <c r="B455" s="823" t="s">
        <v>328</v>
      </c>
      <c r="D455" s="1001" t="s">
        <v>1369</v>
      </c>
      <c r="E455" s="1001"/>
      <c r="F455" s="1001"/>
      <c r="G455" s="815"/>
    </row>
    <row r="456" spans="1:7" ht="14.25">
      <c r="A456" s="822"/>
      <c r="B456" s="822"/>
      <c r="D456" s="810"/>
      <c r="E456" s="696"/>
      <c r="F456" s="696"/>
      <c r="G456" s="815"/>
    </row>
    <row r="457" spans="1:7" ht="14.25">
      <c r="A457" s="822"/>
      <c r="B457" s="823" t="s">
        <v>328</v>
      </c>
      <c r="D457" s="999" t="s">
        <v>1370</v>
      </c>
      <c r="E457" s="999"/>
      <c r="F457" s="999"/>
      <c r="G457" s="815"/>
    </row>
    <row r="458" spans="1:7" ht="14.25">
      <c r="A458" s="822"/>
      <c r="D458" s="999"/>
      <c r="E458" s="999"/>
      <c r="F458" s="999"/>
      <c r="G458" s="815"/>
    </row>
    <row r="459" spans="1:7">
      <c r="A459" s="841"/>
      <c r="B459" s="841"/>
      <c r="D459" s="757"/>
      <c r="E459" s="696"/>
      <c r="F459" s="696"/>
      <c r="G459" s="815"/>
    </row>
    <row r="460" spans="1:7">
      <c r="A460" s="841"/>
      <c r="B460" s="823" t="s">
        <v>328</v>
      </c>
      <c r="D460" s="1001" t="s">
        <v>1371</v>
      </c>
      <c r="E460" s="1001"/>
      <c r="F460" s="1001"/>
      <c r="G460" s="815"/>
    </row>
    <row r="461" spans="1:7" ht="14.25">
      <c r="A461" s="822"/>
      <c r="B461" s="822"/>
      <c r="D461" s="825"/>
    </row>
    <row r="462" spans="1:7">
      <c r="A462" s="981" t="s">
        <v>1206</v>
      </c>
      <c r="B462" s="981"/>
      <c r="C462" s="981"/>
      <c r="D462" s="981"/>
      <c r="E462" s="981"/>
      <c r="F462" s="981"/>
      <c r="G462" s="981"/>
    </row>
    <row r="463" spans="1:7" s="746" customFormat="1" ht="12" customHeight="1">
      <c r="A463" s="822"/>
      <c r="B463" s="822"/>
      <c r="C463" s="829"/>
      <c r="D463" s="810"/>
      <c r="E463" s="696"/>
      <c r="F463" s="696"/>
      <c r="G463" s="696"/>
    </row>
    <row r="464" spans="1:7" s="746" customFormat="1">
      <c r="A464" s="826"/>
      <c r="B464" s="826"/>
      <c r="C464" s="858"/>
      <c r="D464" s="1075" t="s">
        <v>873</v>
      </c>
      <c r="E464" s="1075"/>
      <c r="F464" s="1075"/>
      <c r="G464" s="717"/>
    </row>
    <row r="465" spans="1:7" s="746" customFormat="1">
      <c r="A465" s="826"/>
      <c r="B465" s="826"/>
      <c r="C465" s="858"/>
      <c r="D465" s="886" t="s">
        <v>1450</v>
      </c>
      <c r="E465" s="886"/>
      <c r="F465" s="886"/>
      <c r="G465" s="717"/>
    </row>
    <row r="466" spans="1:7" s="746" customFormat="1">
      <c r="A466" s="826"/>
      <c r="B466" s="826"/>
      <c r="C466" s="858"/>
      <c r="D466" s="886" t="s">
        <v>1451</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973" t="s">
        <v>1449</v>
      </c>
      <c r="E468" s="973"/>
      <c r="F468" s="973"/>
      <c r="G468" s="696"/>
    </row>
    <row r="469" spans="1:7" s="746" customFormat="1">
      <c r="A469" s="820"/>
      <c r="B469" s="820"/>
      <c r="C469" s="824"/>
      <c r="D469" s="973"/>
      <c r="E469" s="973"/>
      <c r="F469" s="973"/>
      <c r="G469" s="696"/>
    </row>
    <row r="470" spans="1:7" s="746" customFormat="1">
      <c r="A470" s="820"/>
      <c r="B470" s="820"/>
      <c r="C470" s="824"/>
      <c r="D470" s="859"/>
      <c r="E470" s="696"/>
      <c r="F470" s="810"/>
      <c r="G470" s="696"/>
    </row>
    <row r="471" spans="1:7" s="746" customFormat="1" ht="14.45" customHeight="1">
      <c r="A471" s="822"/>
      <c r="B471" s="823" t="s">
        <v>328</v>
      </c>
      <c r="C471" s="824"/>
      <c r="D471" s="973" t="s">
        <v>1626</v>
      </c>
      <c r="E471" s="973"/>
      <c r="F471" s="973"/>
      <c r="G471" s="696"/>
    </row>
    <row r="472" spans="1:7" s="746" customFormat="1">
      <c r="A472" s="820"/>
      <c r="B472" s="820"/>
      <c r="C472" s="824"/>
      <c r="D472" s="973"/>
      <c r="E472" s="973"/>
      <c r="F472" s="973"/>
      <c r="G472" s="696"/>
    </row>
    <row r="473" spans="1:7" s="746" customFormat="1">
      <c r="A473" s="820"/>
      <c r="B473" s="820"/>
      <c r="C473" s="824"/>
      <c r="D473" s="973"/>
      <c r="E473" s="973"/>
      <c r="F473" s="973"/>
      <c r="G473" s="696"/>
    </row>
    <row r="474" spans="1:7" s="746" customFormat="1">
      <c r="A474" s="820"/>
      <c r="B474" s="820"/>
      <c r="C474" s="824"/>
      <c r="D474" s="973"/>
      <c r="E474" s="973"/>
      <c r="F474" s="973"/>
      <c r="G474" s="696"/>
    </row>
    <row r="475" spans="1:7" s="746" customFormat="1">
      <c r="A475" s="820"/>
      <c r="B475" s="820"/>
      <c r="C475" s="824"/>
      <c r="D475" s="973"/>
      <c r="E475" s="973"/>
      <c r="F475" s="973"/>
      <c r="G475" s="696"/>
    </row>
    <row r="476" spans="1:7" s="746" customFormat="1">
      <c r="A476" s="820"/>
      <c r="B476" s="820"/>
      <c r="C476" s="824"/>
      <c r="D476" s="757"/>
      <c r="E476" s="696"/>
      <c r="F476" s="810"/>
      <c r="G476" s="696"/>
    </row>
    <row r="477" spans="1:7" s="746" customFormat="1" ht="14.45" customHeight="1">
      <c r="A477" s="822"/>
      <c r="B477" s="823" t="s">
        <v>328</v>
      </c>
      <c r="C477" s="824"/>
      <c r="D477" s="973" t="s">
        <v>1243</v>
      </c>
      <c r="E477" s="973"/>
      <c r="F477" s="973"/>
      <c r="G477" s="696"/>
    </row>
    <row r="478" spans="1:7" s="746" customFormat="1">
      <c r="A478" s="820"/>
      <c r="B478" s="820"/>
      <c r="C478" s="824"/>
      <c r="D478" s="973"/>
      <c r="E478" s="973"/>
      <c r="F478" s="973"/>
      <c r="G478" s="696"/>
    </row>
    <row r="479" spans="1:7" s="746" customFormat="1">
      <c r="A479" s="820"/>
      <c r="B479" s="820"/>
      <c r="C479" s="824"/>
      <c r="D479" s="973"/>
      <c r="E479" s="973"/>
      <c r="F479" s="973"/>
      <c r="G479" s="696"/>
    </row>
    <row r="480" spans="1:7" s="746" customFormat="1">
      <c r="A480" s="820"/>
      <c r="B480" s="820"/>
      <c r="C480" s="824"/>
      <c r="D480" s="973"/>
      <c r="E480" s="973"/>
      <c r="F480" s="973"/>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973" t="s">
        <v>1241</v>
      </c>
      <c r="E482" s="973"/>
      <c r="F482" s="973"/>
      <c r="G482" s="696"/>
    </row>
    <row r="483" spans="1:7" s="746" customFormat="1">
      <c r="A483" s="820"/>
      <c r="B483" s="820"/>
      <c r="C483" s="824"/>
      <c r="D483" s="973"/>
      <c r="E483" s="973"/>
      <c r="F483" s="973"/>
      <c r="G483" s="696"/>
    </row>
    <row r="484" spans="1:7" s="746" customFormat="1">
      <c r="A484" s="820"/>
      <c r="B484" s="820"/>
      <c r="C484" s="824"/>
      <c r="D484" s="973"/>
      <c r="E484" s="973"/>
      <c r="F484" s="973"/>
      <c r="G484" s="696"/>
    </row>
    <row r="485" spans="1:7" s="746" customFormat="1">
      <c r="A485" s="820"/>
      <c r="B485" s="820"/>
      <c r="C485" s="824"/>
      <c r="D485" s="808"/>
      <c r="E485" s="808"/>
      <c r="F485" s="808"/>
      <c r="G485" s="696"/>
    </row>
    <row r="486" spans="1:7" s="746" customFormat="1" ht="14.45" customHeight="1">
      <c r="A486" s="822"/>
      <c r="B486" s="823" t="s">
        <v>328</v>
      </c>
      <c r="C486" s="824"/>
      <c r="D486" s="973" t="s">
        <v>1242</v>
      </c>
      <c r="E486" s="973"/>
      <c r="F486" s="973"/>
      <c r="G486" s="696"/>
    </row>
    <row r="487" spans="1:7" s="746" customFormat="1">
      <c r="A487" s="820"/>
      <c r="B487" s="820"/>
      <c r="C487" s="824"/>
      <c r="D487" s="973"/>
      <c r="E487" s="973"/>
      <c r="F487" s="973"/>
      <c r="G487" s="696"/>
    </row>
    <row r="488" spans="1:7" s="746" customFormat="1">
      <c r="A488" s="820"/>
      <c r="B488" s="820"/>
      <c r="C488" s="824"/>
      <c r="D488" s="973"/>
      <c r="E488" s="973"/>
      <c r="F488" s="973"/>
      <c r="G488" s="696"/>
    </row>
    <row r="489" spans="1:7" s="746" customFormat="1">
      <c r="A489" s="820"/>
      <c r="B489" s="820"/>
      <c r="C489" s="824"/>
      <c r="D489" s="973"/>
      <c r="E489" s="973"/>
      <c r="F489" s="973"/>
      <c r="G489" s="696"/>
    </row>
    <row r="490" spans="1:7" s="746" customFormat="1">
      <c r="A490" s="820"/>
      <c r="B490" s="820"/>
      <c r="C490" s="824"/>
      <c r="D490" s="973"/>
      <c r="E490" s="973"/>
      <c r="F490" s="973"/>
      <c r="G490" s="696"/>
    </row>
    <row r="491" spans="1:7" s="746" customFormat="1">
      <c r="A491" s="820"/>
      <c r="B491" s="820"/>
      <c r="C491" s="824"/>
      <c r="D491" s="973"/>
      <c r="E491" s="973"/>
      <c r="F491" s="973"/>
      <c r="G491" s="696"/>
    </row>
    <row r="492" spans="1:7" s="746" customFormat="1">
      <c r="A492" s="820"/>
      <c r="B492" s="820"/>
      <c r="C492" s="824"/>
      <c r="D492" s="973"/>
      <c r="E492" s="973"/>
      <c r="F492" s="973"/>
      <c r="G492" s="696"/>
    </row>
    <row r="493" spans="1:7" s="746" customFormat="1">
      <c r="A493" s="860"/>
      <c r="B493" s="860"/>
      <c r="C493" s="861"/>
      <c r="D493" s="973"/>
      <c r="E493" s="973"/>
      <c r="F493" s="973"/>
      <c r="G493" s="696"/>
    </row>
    <row r="494" spans="1:7" s="746" customFormat="1">
      <c r="A494" s="860"/>
      <c r="B494" s="860"/>
      <c r="C494" s="861"/>
      <c r="D494" s="973"/>
      <c r="E494" s="973"/>
      <c r="F494" s="973"/>
      <c r="G494" s="696"/>
    </row>
    <row r="495" spans="1:7" s="746" customFormat="1">
      <c r="A495" s="860"/>
      <c r="B495" s="860"/>
      <c r="C495" s="861"/>
      <c r="D495" s="757"/>
      <c r="E495" s="696"/>
      <c r="F495" s="810"/>
      <c r="G495" s="696"/>
    </row>
    <row r="496" spans="1:7" s="746" customFormat="1" ht="13.7" customHeight="1">
      <c r="A496" s="860"/>
      <c r="B496" s="823" t="s">
        <v>328</v>
      </c>
      <c r="C496" s="861"/>
      <c r="D496" s="973" t="s">
        <v>1386</v>
      </c>
      <c r="E496" s="973"/>
      <c r="F496" s="973"/>
      <c r="G496" s="696"/>
    </row>
    <row r="497" spans="1:7" s="746" customFormat="1">
      <c r="A497" s="860"/>
      <c r="B497" s="860"/>
      <c r="C497" s="861"/>
      <c r="D497" s="973"/>
      <c r="E497" s="973"/>
      <c r="F497" s="973"/>
      <c r="G497" s="696"/>
    </row>
    <row r="498" spans="1:7" s="746" customFormat="1">
      <c r="A498" s="860"/>
      <c r="B498" s="860"/>
      <c r="C498" s="861"/>
      <c r="D498" s="973"/>
      <c r="E498" s="973"/>
      <c r="F498" s="973"/>
      <c r="G498" s="696"/>
    </row>
    <row r="499" spans="1:7" s="746" customFormat="1">
      <c r="A499" s="860"/>
      <c r="B499" s="860"/>
      <c r="C499" s="861"/>
      <c r="D499" s="973"/>
      <c r="E499" s="973"/>
      <c r="F499" s="973"/>
      <c r="G499" s="696"/>
    </row>
    <row r="500" spans="1:7" s="746" customFormat="1">
      <c r="A500" s="820"/>
      <c r="B500" s="820"/>
      <c r="C500" s="824"/>
      <c r="D500" s="973"/>
      <c r="E500" s="973"/>
      <c r="F500" s="973"/>
      <c r="G500" s="696"/>
    </row>
    <row r="501" spans="1:7" s="746" customFormat="1">
      <c r="A501" s="820"/>
      <c r="B501" s="820"/>
      <c r="C501" s="824"/>
      <c r="D501" s="912"/>
      <c r="E501" s="912"/>
      <c r="F501" s="912"/>
      <c r="G501" s="696"/>
    </row>
    <row r="502" spans="1:7" s="746" customFormat="1" ht="13.15" customHeight="1">
      <c r="A502" s="820"/>
      <c r="B502" s="823" t="s">
        <v>328</v>
      </c>
      <c r="C502" s="824"/>
      <c r="D502" s="1053" t="s">
        <v>1270</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328</v>
      </c>
      <c r="C505" s="829"/>
      <c r="D505" s="973" t="s">
        <v>1244</v>
      </c>
      <c r="E505" s="973"/>
      <c r="F505" s="973"/>
      <c r="G505" s="696"/>
    </row>
    <row r="506" spans="1:7" s="746" customFormat="1">
      <c r="A506" s="813"/>
      <c r="B506" s="813"/>
      <c r="C506" s="829"/>
      <c r="D506" s="973"/>
      <c r="E506" s="973"/>
      <c r="F506" s="973"/>
      <c r="G506" s="696"/>
    </row>
    <row r="507" spans="1:7" s="746" customFormat="1">
      <c r="A507" s="813"/>
      <c r="B507" s="813"/>
      <c r="C507" s="829"/>
      <c r="D507" s="973"/>
      <c r="E507" s="973"/>
      <c r="F507" s="973"/>
      <c r="G507" s="696"/>
    </row>
    <row r="508" spans="1:7" s="746" customFormat="1" ht="12" customHeight="1">
      <c r="A508" s="825"/>
      <c r="B508" s="825"/>
      <c r="C508" s="833"/>
      <c r="D508" s="825"/>
      <c r="E508" s="696"/>
      <c r="F508" s="862"/>
      <c r="G508" s="696"/>
    </row>
    <row r="509" spans="1:7">
      <c r="A509" s="981" t="s">
        <v>1207</v>
      </c>
      <c r="B509" s="981"/>
      <c r="C509" s="981"/>
      <c r="D509" s="981"/>
      <c r="E509" s="981"/>
      <c r="F509" s="981"/>
      <c r="G509" s="981"/>
    </row>
    <row r="510" spans="1:7">
      <c r="A510" s="825"/>
      <c r="B510" s="825"/>
      <c r="C510" s="854"/>
      <c r="F510" s="863"/>
    </row>
    <row r="511" spans="1:7">
      <c r="B511" s="1063" t="s">
        <v>482</v>
      </c>
      <c r="C511" s="1063"/>
      <c r="D511" s="1063"/>
      <c r="E511" s="1063"/>
      <c r="F511" s="1063"/>
    </row>
    <row r="512" spans="1:7">
      <c r="A512" s="825"/>
      <c r="B512" s="825"/>
      <c r="C512" s="854"/>
      <c r="D512" s="825"/>
      <c r="F512" s="825"/>
    </row>
    <row r="513" spans="1:7">
      <c r="A513" s="1031" t="s">
        <v>1208</v>
      </c>
      <c r="B513" s="1031"/>
      <c r="C513" s="1031"/>
      <c r="D513" s="1031"/>
      <c r="E513" s="1031"/>
      <c r="F513" s="1031"/>
      <c r="G513" s="1031"/>
    </row>
    <row r="514" spans="1:7">
      <c r="A514" s="825"/>
      <c r="B514" s="825"/>
      <c r="C514" s="854"/>
      <c r="D514" s="825"/>
      <c r="F514" s="825"/>
    </row>
    <row r="515" spans="1:7">
      <c r="C515" s="854"/>
      <c r="D515" s="998" t="s">
        <v>735</v>
      </c>
      <c r="E515" s="998"/>
      <c r="F515" s="998"/>
    </row>
    <row r="516" spans="1:7">
      <c r="C516" s="854"/>
      <c r="D516" s="1001" t="s">
        <v>1265</v>
      </c>
      <c r="E516" s="1001"/>
      <c r="F516" s="1001"/>
    </row>
    <row r="517" spans="1:7">
      <c r="C517" s="854"/>
      <c r="D517" s="810"/>
      <c r="E517" s="810"/>
      <c r="F517" s="810"/>
    </row>
    <row r="518" spans="1:7" ht="13.7" customHeight="1">
      <c r="A518" s="822"/>
      <c r="B518" s="823" t="s">
        <v>328</v>
      </c>
      <c r="C518" s="854"/>
      <c r="D518" s="1001" t="s">
        <v>977</v>
      </c>
      <c r="E518" s="1001"/>
      <c r="F518" s="1001"/>
      <c r="G518" s="815"/>
    </row>
    <row r="519" spans="1:7" ht="13.7" customHeight="1">
      <c r="A519" s="854"/>
      <c r="B519" s="854"/>
      <c r="C519" s="854"/>
      <c r="D519" s="810"/>
      <c r="E519" s="642"/>
      <c r="F519" s="642"/>
      <c r="G519" s="815"/>
    </row>
    <row r="520" spans="1:7" ht="14.25">
      <c r="A520" s="822"/>
      <c r="B520" s="823" t="s">
        <v>328</v>
      </c>
      <c r="C520" s="854"/>
      <c r="D520" s="999" t="s">
        <v>1266</v>
      </c>
      <c r="E520" s="999"/>
      <c r="F520" s="999"/>
      <c r="G520" s="815"/>
    </row>
    <row r="521" spans="1:7">
      <c r="A521" s="854"/>
      <c r="B521" s="854"/>
      <c r="C521" s="854"/>
      <c r="D521" s="999"/>
      <c r="E521" s="999"/>
      <c r="F521" s="999"/>
      <c r="G521" s="815"/>
    </row>
    <row r="522" spans="1:7">
      <c r="A522" s="854"/>
      <c r="B522" s="854"/>
      <c r="C522" s="854"/>
      <c r="D522" s="825"/>
      <c r="E522" s="825"/>
      <c r="F522" s="825"/>
      <c r="G522" s="815"/>
    </row>
    <row r="523" spans="1:7" ht="14.25">
      <c r="A523" s="822"/>
      <c r="B523" s="823" t="s">
        <v>328</v>
      </c>
      <c r="C523" s="854"/>
      <c r="D523" s="999" t="s">
        <v>1267</v>
      </c>
      <c r="E523" s="999"/>
      <c r="F523" s="999"/>
      <c r="G523" s="815"/>
    </row>
    <row r="524" spans="1:7">
      <c r="A524" s="854"/>
      <c r="B524" s="854"/>
      <c r="C524" s="854"/>
      <c r="D524" s="999"/>
      <c r="E524" s="999"/>
      <c r="F524" s="999"/>
      <c r="G524" s="815"/>
    </row>
    <row r="525" spans="1:7">
      <c r="A525" s="854"/>
      <c r="B525" s="854"/>
      <c r="C525" s="854"/>
      <c r="D525" s="825"/>
      <c r="E525" s="825"/>
      <c r="F525" s="825"/>
      <c r="G525" s="815"/>
    </row>
    <row r="526" spans="1:7" ht="14.25">
      <c r="A526" s="822"/>
      <c r="B526" s="823" t="s">
        <v>328</v>
      </c>
      <c r="C526" s="854"/>
      <c r="D526" s="999" t="s">
        <v>1268</v>
      </c>
      <c r="E526" s="999"/>
      <c r="F526" s="999"/>
      <c r="G526" s="815"/>
    </row>
    <row r="527" spans="1:7">
      <c r="A527" s="854"/>
      <c r="B527" s="854"/>
      <c r="C527" s="854"/>
      <c r="D527" s="999"/>
      <c r="E527" s="999"/>
      <c r="F527" s="999"/>
      <c r="G527" s="815"/>
    </row>
    <row r="528" spans="1:7">
      <c r="A528" s="854"/>
      <c r="B528" s="854"/>
      <c r="C528" s="854"/>
      <c r="D528" s="825"/>
      <c r="E528" s="825"/>
      <c r="F528" s="825"/>
      <c r="G528" s="815"/>
    </row>
    <row r="529" spans="1:7" ht="14.25">
      <c r="A529" s="822"/>
      <c r="B529" s="823" t="s">
        <v>328</v>
      </c>
      <c r="C529" s="854"/>
      <c r="D529" s="999" t="s">
        <v>1269</v>
      </c>
      <c r="E529" s="999"/>
      <c r="F529" s="999"/>
      <c r="G529" s="815"/>
    </row>
    <row r="530" spans="1:7">
      <c r="A530" s="854"/>
      <c r="B530" s="854"/>
      <c r="C530" s="854"/>
      <c r="D530" s="999"/>
      <c r="E530" s="999"/>
      <c r="F530" s="999"/>
      <c r="G530" s="815"/>
    </row>
    <row r="531" spans="1:7">
      <c r="A531" s="854"/>
      <c r="B531" s="854"/>
      <c r="C531" s="854"/>
      <c r="D531" s="999"/>
      <c r="E531" s="999"/>
      <c r="F531" s="999"/>
      <c r="G531" s="815"/>
    </row>
    <row r="532" spans="1:7">
      <c r="A532" s="854"/>
      <c r="B532" s="854"/>
      <c r="C532" s="854"/>
      <c r="D532" s="825"/>
      <c r="E532" s="825"/>
      <c r="F532" s="825"/>
    </row>
    <row r="533" spans="1:7" ht="14.25">
      <c r="A533" s="822"/>
      <c r="B533" s="823" t="s">
        <v>328</v>
      </c>
      <c r="C533" s="854"/>
      <c r="D533" s="1053" t="s">
        <v>1387</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328</v>
      </c>
      <c r="C536" s="854"/>
      <c r="D536" s="999" t="s">
        <v>1271</v>
      </c>
      <c r="E536" s="999"/>
      <c r="F536" s="999"/>
    </row>
    <row r="537" spans="1:7">
      <c r="A537" s="854"/>
      <c r="B537" s="854"/>
      <c r="C537" s="854"/>
      <c r="D537" s="999"/>
      <c r="E537" s="999"/>
      <c r="F537" s="999"/>
      <c r="G537" s="844"/>
    </row>
    <row r="538" spans="1:7">
      <c r="A538" s="854"/>
      <c r="B538" s="854"/>
      <c r="C538" s="854"/>
      <c r="D538" s="825"/>
      <c r="E538" s="825"/>
      <c r="F538" s="825"/>
      <c r="G538" s="844"/>
    </row>
    <row r="539" spans="1:7" ht="14.25">
      <c r="A539" s="822"/>
      <c r="B539" s="823" t="s">
        <v>328</v>
      </c>
      <c r="C539" s="854"/>
      <c r="D539" s="1001" t="s">
        <v>1272</v>
      </c>
      <c r="E539" s="1001"/>
      <c r="F539" s="1001"/>
      <c r="G539" s="844"/>
    </row>
    <row r="540" spans="1:7">
      <c r="A540" s="841"/>
      <c r="B540" s="841"/>
      <c r="C540" s="854"/>
      <c r="D540" s="1001" t="s">
        <v>903</v>
      </c>
      <c r="E540" s="1001"/>
      <c r="F540" s="1001"/>
      <c r="G540" s="844"/>
    </row>
    <row r="541" spans="1:7">
      <c r="A541" s="841"/>
      <c r="B541" s="841"/>
      <c r="C541" s="854"/>
      <c r="D541" s="696"/>
      <c r="E541" s="1054" t="s">
        <v>1273</v>
      </c>
      <c r="F541" s="1054"/>
      <c r="G541" s="844"/>
    </row>
    <row r="542" spans="1:7" ht="14.25">
      <c r="A542" s="822"/>
      <c r="B542" s="822"/>
      <c r="C542" s="854"/>
      <c r="E542" s="825"/>
      <c r="F542" s="825"/>
      <c r="G542" s="844"/>
    </row>
    <row r="543" spans="1:7" ht="14.25">
      <c r="A543" s="822"/>
      <c r="B543" s="823" t="s">
        <v>328</v>
      </c>
      <c r="C543" s="854"/>
      <c r="D543" s="1085" t="s">
        <v>1274</v>
      </c>
      <c r="E543" s="1085"/>
      <c r="F543" s="1085"/>
      <c r="G543" s="844"/>
    </row>
    <row r="544" spans="1:7">
      <c r="C544" s="854"/>
      <c r="D544" s="999" t="s">
        <v>1275</v>
      </c>
      <c r="E544" s="999"/>
      <c r="F544" s="999"/>
      <c r="G544" s="844"/>
    </row>
    <row r="545" spans="1:7">
      <c r="A545" s="854"/>
      <c r="B545" s="854"/>
      <c r="C545" s="854"/>
      <c r="D545" s="999"/>
      <c r="E545" s="999"/>
      <c r="F545" s="999"/>
      <c r="G545" s="844"/>
    </row>
    <row r="546" spans="1:7">
      <c r="A546" s="854"/>
      <c r="B546" s="854"/>
      <c r="C546" s="854"/>
      <c r="D546" s="999"/>
      <c r="E546" s="999"/>
      <c r="F546" s="999"/>
      <c r="G546" s="844"/>
    </row>
    <row r="547" spans="1:7">
      <c r="A547" s="854"/>
      <c r="B547" s="854"/>
      <c r="C547" s="854"/>
      <c r="D547" s="825"/>
      <c r="E547" s="825"/>
      <c r="F547" s="825"/>
      <c r="G547" s="844"/>
    </row>
    <row r="548" spans="1:7" ht="14.25">
      <c r="A548" s="822"/>
      <c r="B548" s="823" t="s">
        <v>328</v>
      </c>
      <c r="C548" s="854"/>
      <c r="D548" s="999" t="s">
        <v>1276</v>
      </c>
      <c r="E548" s="999"/>
      <c r="F548" s="999"/>
      <c r="G548" s="844"/>
    </row>
    <row r="549" spans="1:7" ht="14.25">
      <c r="A549" s="822"/>
      <c r="B549" s="822"/>
      <c r="C549" s="854"/>
      <c r="D549" s="999"/>
      <c r="E549" s="999"/>
      <c r="F549" s="999"/>
      <c r="G549" s="844"/>
    </row>
    <row r="550" spans="1:7" ht="14.25">
      <c r="A550" s="822"/>
      <c r="B550" s="822"/>
      <c r="C550" s="854"/>
      <c r="D550" s="999"/>
      <c r="E550" s="999"/>
      <c r="F550" s="999"/>
      <c r="G550" s="844"/>
    </row>
    <row r="551" spans="1:7" ht="14.25">
      <c r="A551" s="822"/>
      <c r="B551" s="822"/>
      <c r="C551" s="854"/>
      <c r="D551" s="999"/>
      <c r="E551" s="999"/>
      <c r="F551" s="999"/>
      <c r="G551" s="844"/>
    </row>
    <row r="552" spans="1:7" ht="14.25">
      <c r="A552" s="822"/>
      <c r="B552" s="822"/>
      <c r="C552" s="854"/>
      <c r="D552" s="825"/>
      <c r="E552" s="825"/>
      <c r="F552" s="825"/>
      <c r="G552" s="844"/>
    </row>
    <row r="553" spans="1:7">
      <c r="A553" s="981" t="s">
        <v>1209</v>
      </c>
      <c r="B553" s="981"/>
      <c r="C553" s="981"/>
      <c r="D553" s="981"/>
      <c r="E553" s="981"/>
      <c r="F553" s="981"/>
      <c r="G553" s="981"/>
    </row>
    <row r="554" spans="1:7">
      <c r="A554" s="854"/>
      <c r="B554" s="854"/>
      <c r="C554" s="854"/>
      <c r="E554" s="825"/>
      <c r="F554" s="825"/>
      <c r="G554" s="844"/>
    </row>
    <row r="555" spans="1:7" ht="12.75" customHeight="1">
      <c r="C555" s="818"/>
      <c r="D555" s="1070" t="s">
        <v>224</v>
      </c>
      <c r="E555" s="1070"/>
      <c r="F555" s="1070"/>
      <c r="G555" s="844"/>
    </row>
    <row r="556" spans="1:7">
      <c r="A556" s="820"/>
      <c r="B556" s="820"/>
      <c r="C556" s="820"/>
      <c r="D556" s="1004" t="s">
        <v>1225</v>
      </c>
      <c r="E556" s="1004"/>
      <c r="F556" s="1004"/>
      <c r="G556" s="844"/>
    </row>
    <row r="557" spans="1:7">
      <c r="A557" s="815"/>
      <c r="B557" s="815"/>
      <c r="C557" s="820"/>
      <c r="D557" s="864"/>
      <c r="G557" s="844"/>
    </row>
    <row r="558" spans="1:7">
      <c r="A558" s="820"/>
      <c r="B558" s="823" t="s">
        <v>328</v>
      </c>
      <c r="D558" s="1004" t="s">
        <v>983</v>
      </c>
      <c r="E558" s="1004"/>
      <c r="F558" s="1004"/>
      <c r="G558" s="844"/>
    </row>
    <row r="559" spans="1:7">
      <c r="A559" s="841"/>
      <c r="B559" s="841"/>
      <c r="D559" s="839"/>
    </row>
    <row r="560" spans="1:7">
      <c r="A560" s="841"/>
      <c r="B560" s="823" t="s">
        <v>328</v>
      </c>
      <c r="D560" s="980" t="s">
        <v>1226</v>
      </c>
      <c r="E560" s="980"/>
      <c r="F560" s="980"/>
    </row>
    <row r="561" spans="1:7">
      <c r="A561" s="841"/>
      <c r="B561" s="841"/>
      <c r="D561" s="980"/>
      <c r="E561" s="980"/>
      <c r="F561" s="980"/>
      <c r="G561" s="815"/>
    </row>
    <row r="562" spans="1:7">
      <c r="A562" s="841"/>
      <c r="B562" s="841"/>
      <c r="D562" s="980"/>
      <c r="E562" s="980"/>
      <c r="F562" s="980"/>
      <c r="G562" s="815"/>
    </row>
    <row r="563" spans="1:7">
      <c r="A563" s="841"/>
      <c r="B563" s="841"/>
      <c r="D563" s="980"/>
      <c r="E563" s="980"/>
      <c r="F563" s="980"/>
      <c r="G563" s="815"/>
    </row>
    <row r="564" spans="1:7">
      <c r="A564" s="841"/>
      <c r="B564" s="823" t="s">
        <v>328</v>
      </c>
      <c r="D564" s="980" t="s">
        <v>1227</v>
      </c>
      <c r="E564" s="980"/>
      <c r="F564" s="980"/>
      <c r="G564" s="815"/>
    </row>
    <row r="565" spans="1:7">
      <c r="A565" s="841"/>
      <c r="B565" s="841"/>
      <c r="D565" s="980"/>
      <c r="E565" s="980"/>
      <c r="F565" s="980"/>
      <c r="G565" s="815"/>
    </row>
    <row r="566" spans="1:7">
      <c r="A566" s="841"/>
      <c r="B566" s="841"/>
      <c r="D566" s="980"/>
      <c r="E566" s="980"/>
      <c r="F566" s="980"/>
      <c r="G566" s="815"/>
    </row>
    <row r="567" spans="1:7">
      <c r="A567" s="841"/>
      <c r="B567" s="841"/>
      <c r="D567" s="980"/>
      <c r="E567" s="980"/>
      <c r="F567" s="980"/>
      <c r="G567" s="815"/>
    </row>
    <row r="568" spans="1:7">
      <c r="A568" s="841"/>
      <c r="B568" s="841"/>
      <c r="D568" s="807"/>
      <c r="E568" s="807"/>
      <c r="F568" s="807"/>
      <c r="G568" s="815"/>
    </row>
    <row r="569" spans="1:7">
      <c r="A569" s="841"/>
      <c r="B569" s="823" t="s">
        <v>328</v>
      </c>
      <c r="D569" s="980" t="s">
        <v>1228</v>
      </c>
      <c r="E569" s="980"/>
      <c r="F569" s="980"/>
      <c r="G569" s="815"/>
    </row>
    <row r="570" spans="1:7">
      <c r="A570" s="841"/>
      <c r="B570" s="841"/>
      <c r="D570" s="980"/>
      <c r="E570" s="980"/>
      <c r="F570" s="980"/>
      <c r="G570" s="815"/>
    </row>
    <row r="571" spans="1:7">
      <c r="A571" s="841"/>
      <c r="B571" s="841"/>
      <c r="D571" s="864"/>
      <c r="G571" s="815"/>
    </row>
    <row r="572" spans="1:7">
      <c r="A572" s="841"/>
      <c r="B572" s="823" t="s">
        <v>328</v>
      </c>
      <c r="D572" s="1004" t="s">
        <v>1229</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328</v>
      </c>
      <c r="D575" s="1004" t="s">
        <v>978</v>
      </c>
      <c r="E575" s="1004"/>
      <c r="F575" s="1004"/>
      <c r="G575" s="815"/>
    </row>
    <row r="576" spans="1:7" ht="14.25">
      <c r="A576" s="822"/>
      <c r="B576" s="822"/>
      <c r="D576" s="864"/>
      <c r="G576" s="815"/>
    </row>
    <row r="577" spans="1:7">
      <c r="A577" s="981" t="s">
        <v>1210</v>
      </c>
      <c r="B577" s="981"/>
      <c r="C577" s="981"/>
      <c r="D577" s="981"/>
      <c r="E577" s="981"/>
      <c r="F577" s="981"/>
      <c r="G577" s="981"/>
    </row>
    <row r="578" spans="1:7"/>
    <row r="579" spans="1:7">
      <c r="D579" s="998" t="s">
        <v>1310</v>
      </c>
      <c r="E579" s="998"/>
      <c r="F579" s="998"/>
    </row>
    <row r="580" spans="1:7">
      <c r="D580" s="1037" t="s">
        <v>1311</v>
      </c>
      <c r="E580" s="1037"/>
      <c r="F580" s="1037"/>
    </row>
    <row r="581" spans="1:7">
      <c r="D581" s="804"/>
      <c r="E581" s="746"/>
      <c r="F581" s="746"/>
    </row>
    <row r="582" spans="1:7" s="816" customFormat="1" ht="14.25">
      <c r="A582" s="830"/>
      <c r="B582" s="823" t="s">
        <v>328</v>
      </c>
      <c r="C582" s="826"/>
      <c r="D582" s="1000" t="s">
        <v>1312</v>
      </c>
      <c r="E582" s="1000"/>
      <c r="F582" s="1000"/>
      <c r="G582" s="827"/>
    </row>
    <row r="583" spans="1:7">
      <c r="D583" s="1000"/>
      <c r="E583" s="1000"/>
      <c r="F583" s="1000"/>
    </row>
    <row r="584" spans="1:7">
      <c r="D584" s="1000"/>
      <c r="E584" s="1000"/>
      <c r="F584" s="1000"/>
    </row>
    <row r="585" spans="1:7"/>
    <row r="586" spans="1:7">
      <c r="A586" s="981" t="s">
        <v>1211</v>
      </c>
      <c r="B586" s="981"/>
      <c r="C586" s="981"/>
      <c r="D586" s="981"/>
      <c r="E586" s="981"/>
      <c r="F586" s="981"/>
      <c r="G586" s="981"/>
    </row>
    <row r="587" spans="1:7">
      <c r="A587" s="825"/>
      <c r="B587" s="825"/>
      <c r="G587" s="844"/>
    </row>
    <row r="588" spans="1:7">
      <c r="A588" s="865"/>
      <c r="B588" s="865"/>
      <c r="C588" s="818"/>
      <c r="D588" s="1038" t="s">
        <v>1313</v>
      </c>
      <c r="E588" s="1038"/>
      <c r="F588" s="1038"/>
      <c r="G588" s="844"/>
    </row>
    <row r="589" spans="1:7">
      <c r="A589" s="865"/>
      <c r="B589" s="865"/>
      <c r="C589" s="818"/>
      <c r="D589" s="1038"/>
      <c r="E589" s="1038"/>
      <c r="F589" s="1038"/>
      <c r="G589" s="844"/>
    </row>
    <row r="590" spans="1:7">
      <c r="C590" s="820"/>
      <c r="D590" s="1037" t="s">
        <v>1314</v>
      </c>
      <c r="E590" s="1037"/>
      <c r="F590" s="1037"/>
      <c r="G590" s="844"/>
    </row>
    <row r="591" spans="1:7">
      <c r="C591" s="820"/>
      <c r="D591" s="804"/>
      <c r="E591" s="804"/>
      <c r="F591" s="804"/>
      <c r="G591" s="844"/>
    </row>
    <row r="592" spans="1:7">
      <c r="A592" s="841"/>
      <c r="B592" s="823" t="s">
        <v>328</v>
      </c>
      <c r="D592" s="1037" t="s">
        <v>466</v>
      </c>
      <c r="E592" s="1037"/>
      <c r="F592" s="1037"/>
      <c r="G592" s="844"/>
    </row>
    <row r="593" spans="1:7">
      <c r="C593" s="866"/>
      <c r="E593" s="815"/>
      <c r="G593" s="844"/>
    </row>
    <row r="594" spans="1:7">
      <c r="A594" s="841"/>
      <c r="B594" s="823" t="s">
        <v>328</v>
      </c>
      <c r="D594" s="997" t="s">
        <v>1315</v>
      </c>
      <c r="E594" s="997"/>
      <c r="F594" s="997"/>
      <c r="G594" s="844"/>
    </row>
    <row r="595" spans="1:7">
      <c r="D595" s="997"/>
      <c r="E595" s="997"/>
      <c r="F595" s="997"/>
      <c r="G595" s="844"/>
    </row>
    <row r="596" spans="1:7">
      <c r="D596" s="815"/>
      <c r="G596" s="844"/>
    </row>
    <row r="597" spans="1:7">
      <c r="B597" s="823" t="s">
        <v>328</v>
      </c>
      <c r="D597" s="997" t="s">
        <v>1316</v>
      </c>
      <c r="E597" s="997"/>
      <c r="F597" s="997"/>
      <c r="G597" s="844"/>
    </row>
    <row r="598" spans="1:7">
      <c r="C598" s="866"/>
      <c r="D598" s="997"/>
      <c r="E598" s="997"/>
      <c r="F598" s="997"/>
      <c r="G598" s="844"/>
    </row>
    <row r="599" spans="1:7">
      <c r="C599" s="866"/>
      <c r="G599" s="844"/>
    </row>
    <row r="600" spans="1:7">
      <c r="B600" s="823" t="s">
        <v>328</v>
      </c>
      <c r="C600" s="866"/>
      <c r="D600" s="997" t="s">
        <v>1317</v>
      </c>
      <c r="E600" s="997"/>
      <c r="F600" s="997"/>
      <c r="G600" s="844"/>
    </row>
    <row r="601" spans="1:7">
      <c r="C601" s="866"/>
      <c r="D601" s="997"/>
      <c r="E601" s="997"/>
      <c r="F601" s="997"/>
      <c r="G601" s="844"/>
    </row>
    <row r="602" spans="1:7">
      <c r="C602" s="866"/>
      <c r="G602" s="844"/>
    </row>
    <row r="603" spans="1:7">
      <c r="A603" s="981" t="s">
        <v>1212</v>
      </c>
      <c r="B603" s="981"/>
      <c r="C603" s="981"/>
      <c r="D603" s="981"/>
      <c r="E603" s="981"/>
      <c r="F603" s="981"/>
      <c r="G603" s="981"/>
    </row>
    <row r="604" spans="1:7">
      <c r="A604" s="867"/>
      <c r="B604" s="867"/>
      <c r="C604" s="867"/>
      <c r="G604" s="844"/>
    </row>
    <row r="605" spans="1:7">
      <c r="C605" s="841"/>
      <c r="D605" s="998" t="s">
        <v>1318</v>
      </c>
      <c r="E605" s="998"/>
      <c r="F605" s="998"/>
      <c r="G605" s="844"/>
    </row>
    <row r="606" spans="1:7">
      <c r="A606" s="841"/>
      <c r="B606" s="841"/>
      <c r="C606" s="843"/>
      <c r="D606" s="819"/>
      <c r="G606" s="844"/>
    </row>
    <row r="607" spans="1:7" ht="14.25">
      <c r="A607" s="822"/>
      <c r="B607" s="823" t="s">
        <v>328</v>
      </c>
      <c r="C607" s="843"/>
      <c r="D607" s="999" t="s">
        <v>1564</v>
      </c>
      <c r="E607" s="999"/>
      <c r="F607" s="999"/>
      <c r="G607" s="844"/>
    </row>
    <row r="608" spans="1:7">
      <c r="C608" s="843"/>
      <c r="D608" s="999"/>
      <c r="E608" s="999"/>
      <c r="F608" s="999"/>
      <c r="G608" s="844"/>
    </row>
    <row r="609" spans="1:7">
      <c r="C609" s="843"/>
      <c r="D609" s="999"/>
      <c r="E609" s="999"/>
      <c r="F609" s="999"/>
      <c r="G609" s="844"/>
    </row>
    <row r="610" spans="1:7">
      <c r="C610" s="843"/>
      <c r="D610" s="999"/>
      <c r="E610" s="999"/>
      <c r="F610" s="999"/>
      <c r="G610" s="844"/>
    </row>
    <row r="611" spans="1:7">
      <c r="C611" s="843"/>
      <c r="D611" s="999"/>
      <c r="E611" s="999"/>
      <c r="F611" s="999"/>
      <c r="G611" s="844"/>
    </row>
    <row r="612" spans="1:7">
      <c r="C612" s="843"/>
      <c r="D612" s="999"/>
      <c r="E612" s="999"/>
      <c r="F612" s="999"/>
      <c r="G612" s="844"/>
    </row>
    <row r="613" spans="1:7">
      <c r="C613" s="843"/>
      <c r="D613" s="809"/>
      <c r="E613" s="809"/>
      <c r="F613" s="809"/>
      <c r="G613" s="844"/>
    </row>
    <row r="614" spans="1:7" ht="14.25">
      <c r="A614" s="822"/>
      <c r="B614" s="823" t="s">
        <v>328</v>
      </c>
      <c r="C614" s="843"/>
      <c r="D614" s="999" t="s">
        <v>1320</v>
      </c>
      <c r="E614" s="999"/>
      <c r="F614" s="999"/>
      <c r="G614" s="844"/>
    </row>
    <row r="615" spans="1:7">
      <c r="A615" s="854"/>
      <c r="B615" s="854"/>
      <c r="C615" s="854"/>
      <c r="D615" s="999"/>
      <c r="E615" s="999"/>
      <c r="F615" s="999"/>
      <c r="G615" s="844"/>
    </row>
    <row r="616" spans="1:7">
      <c r="A616" s="854"/>
      <c r="B616" s="854"/>
      <c r="C616" s="854"/>
      <c r="D616" s="810"/>
      <c r="E616" s="868"/>
      <c r="F616" s="868"/>
      <c r="G616" s="844"/>
    </row>
    <row r="617" spans="1:7" ht="14.25">
      <c r="A617" s="822"/>
      <c r="B617" s="823" t="s">
        <v>328</v>
      </c>
      <c r="C617" s="854"/>
      <c r="D617" s="1000" t="s">
        <v>1490</v>
      </c>
      <c r="E617" s="1000"/>
      <c r="F617" s="1000"/>
      <c r="G617" s="844"/>
    </row>
    <row r="618" spans="1:7" ht="14.25">
      <c r="A618" s="822"/>
      <c r="B618" s="822"/>
      <c r="C618" s="854"/>
      <c r="D618" s="1000"/>
      <c r="E618" s="1000"/>
      <c r="F618" s="1000"/>
      <c r="G618" s="844"/>
    </row>
    <row r="619" spans="1:7" ht="14.25">
      <c r="A619" s="822"/>
      <c r="B619" s="822"/>
      <c r="C619" s="854"/>
      <c r="D619" s="1000"/>
      <c r="E619" s="1000"/>
      <c r="F619" s="1000"/>
      <c r="G619" s="844"/>
    </row>
    <row r="620" spans="1:7">
      <c r="A620" s="854"/>
      <c r="B620" s="823" t="s">
        <v>328</v>
      </c>
      <c r="C620" s="854"/>
      <c r="D620" s="1001" t="s">
        <v>1322</v>
      </c>
      <c r="E620" s="1001"/>
      <c r="F620" s="1001"/>
      <c r="G620" s="844"/>
    </row>
    <row r="621" spans="1:7">
      <c r="A621" s="854"/>
      <c r="B621" s="854"/>
      <c r="C621" s="854"/>
      <c r="D621" s="751"/>
      <c r="E621" s="751"/>
      <c r="F621" s="751"/>
      <c r="G621" s="844"/>
    </row>
    <row r="622" spans="1:7">
      <c r="A622" s="981" t="s">
        <v>1213</v>
      </c>
      <c r="B622" s="981"/>
      <c r="C622" s="981"/>
      <c r="D622" s="981"/>
      <c r="E622" s="981"/>
      <c r="F622" s="981"/>
      <c r="G622" s="981"/>
    </row>
    <row r="623" spans="1:7">
      <c r="A623" s="825"/>
      <c r="B623" s="825"/>
      <c r="C623" s="854"/>
      <c r="D623" s="868"/>
      <c r="E623" s="868"/>
      <c r="F623" s="868"/>
      <c r="G623" s="844"/>
    </row>
    <row r="624" spans="1:7">
      <c r="C624" s="867"/>
      <c r="D624" s="1077" t="s">
        <v>1372</v>
      </c>
      <c r="E624" s="1077"/>
      <c r="F624" s="1077"/>
      <c r="G624" s="844"/>
    </row>
    <row r="625" spans="1:7">
      <c r="A625" s="820"/>
      <c r="B625" s="820"/>
      <c r="C625" s="820"/>
      <c r="D625" s="1078" t="s">
        <v>1373</v>
      </c>
      <c r="E625" s="1078"/>
      <c r="F625" s="1078"/>
      <c r="G625" s="844"/>
    </row>
    <row r="626" spans="1:7">
      <c r="A626" s="820"/>
      <c r="B626" s="820"/>
      <c r="C626" s="820"/>
      <c r="D626" s="751"/>
      <c r="E626" s="751"/>
      <c r="F626" s="751"/>
      <c r="G626" s="844"/>
    </row>
    <row r="627" spans="1:7" ht="12.75" customHeight="1">
      <c r="B627" s="823" t="s">
        <v>328</v>
      </c>
      <c r="C627" s="854"/>
      <c r="D627" s="1068" t="s">
        <v>1598</v>
      </c>
      <c r="E627" s="1068"/>
      <c r="F627" s="1068"/>
    </row>
    <row r="628" spans="1:7">
      <c r="D628" s="1068"/>
      <c r="E628" s="1068"/>
      <c r="F628" s="1068"/>
    </row>
    <row r="629" spans="1:7">
      <c r="D629" s="1068"/>
      <c r="E629" s="1068"/>
      <c r="F629" s="1068"/>
    </row>
    <row r="630" spans="1:7">
      <c r="D630" s="1068"/>
      <c r="E630" s="1068"/>
      <c r="F630" s="1068"/>
    </row>
    <row r="631" spans="1:7" ht="14.45" customHeight="1">
      <c r="A631" s="822"/>
      <c r="B631" s="822"/>
      <c r="C631" s="854"/>
      <c r="D631" s="943"/>
      <c r="E631" s="943"/>
      <c r="F631" s="943"/>
      <c r="G631" s="844"/>
    </row>
    <row r="632" spans="1:7" ht="12.75" customHeight="1">
      <c r="A632" s="820"/>
      <c r="B632" s="823" t="s">
        <v>328</v>
      </c>
      <c r="C632" s="854"/>
      <c r="D632" s="1068" t="s">
        <v>1601</v>
      </c>
      <c r="E632" s="1068"/>
      <c r="F632" s="1068"/>
      <c r="G632" s="844"/>
    </row>
    <row r="633" spans="1:7" ht="14.25">
      <c r="A633" s="820"/>
      <c r="B633" s="822"/>
      <c r="C633" s="854"/>
      <c r="D633" s="1068"/>
      <c r="E633" s="1068"/>
      <c r="F633" s="1068"/>
      <c r="G633" s="844"/>
    </row>
    <row r="634" spans="1:7" ht="14.25">
      <c r="A634" s="820"/>
      <c r="B634" s="822"/>
      <c r="C634" s="854"/>
      <c r="D634" s="1068"/>
      <c r="E634" s="1068"/>
      <c r="F634" s="1068"/>
      <c r="G634" s="844"/>
    </row>
    <row r="635" spans="1:7" ht="14.25">
      <c r="A635" s="820"/>
      <c r="B635" s="822"/>
      <c r="C635" s="854"/>
      <c r="D635" s="1068"/>
      <c r="E635" s="1068"/>
      <c r="F635" s="1068"/>
      <c r="G635" s="844"/>
    </row>
    <row r="636" spans="1:7" ht="14.25">
      <c r="A636" s="820"/>
      <c r="B636" s="822"/>
      <c r="C636" s="854"/>
      <c r="D636" s="1068"/>
      <c r="E636" s="1068"/>
      <c r="F636" s="1068"/>
      <c r="G636" s="844"/>
    </row>
    <row r="637" spans="1:7" ht="14.25" customHeight="1">
      <c r="A637" s="820"/>
      <c r="B637" s="822"/>
      <c r="C637" s="854"/>
      <c r="F637" s="944"/>
      <c r="G637" s="844"/>
    </row>
    <row r="638" spans="1:7" ht="12.75" customHeight="1">
      <c r="A638" s="820"/>
      <c r="B638" s="823" t="s">
        <v>328</v>
      </c>
      <c r="C638" s="854"/>
      <c r="D638" s="1068" t="s">
        <v>1599</v>
      </c>
      <c r="E638" s="1068"/>
      <c r="F638" s="1068"/>
      <c r="G638" s="844"/>
    </row>
    <row r="639" spans="1:7" ht="14.25">
      <c r="A639" s="820"/>
      <c r="B639" s="822"/>
      <c r="C639" s="854"/>
      <c r="D639" s="1068"/>
      <c r="E639" s="1068"/>
      <c r="F639" s="1068"/>
      <c r="G639" s="844"/>
    </row>
    <row r="640" spans="1:7" ht="14.25">
      <c r="A640" s="822"/>
      <c r="B640" s="822"/>
      <c r="C640" s="854"/>
      <c r="D640" s="1068"/>
      <c r="E640" s="1068"/>
      <c r="F640" s="1068"/>
      <c r="G640" s="844"/>
    </row>
    <row r="641" spans="1:7" ht="14.25">
      <c r="A641" s="822"/>
      <c r="B641" s="822"/>
      <c r="C641" s="854"/>
      <c r="D641" s="1068"/>
      <c r="E641" s="1068"/>
      <c r="F641" s="1068"/>
      <c r="G641" s="844"/>
    </row>
    <row r="642" spans="1:7" ht="14.25">
      <c r="A642" s="822"/>
      <c r="B642" s="822"/>
      <c r="C642" s="854"/>
      <c r="D642" s="934"/>
      <c r="E642" s="934"/>
      <c r="F642" s="934"/>
      <c r="G642" s="844"/>
    </row>
    <row r="643" spans="1:7" ht="12.75" customHeight="1">
      <c r="A643" s="820"/>
      <c r="B643" s="823" t="s">
        <v>328</v>
      </c>
      <c r="C643" s="854"/>
      <c r="D643" s="1068" t="s">
        <v>1600</v>
      </c>
      <c r="E643" s="1068"/>
      <c r="F643" s="1068"/>
      <c r="G643" s="844"/>
    </row>
    <row r="644" spans="1:7" ht="12.75" customHeight="1">
      <c r="A644" s="820"/>
      <c r="B644" s="822"/>
      <c r="C644" s="854"/>
      <c r="D644" s="1068"/>
      <c r="E644" s="1068"/>
      <c r="F644" s="1068"/>
      <c r="G644" s="844"/>
    </row>
    <row r="645" spans="1:7" ht="12.75" customHeight="1">
      <c r="A645" s="820"/>
      <c r="B645" s="822"/>
      <c r="C645" s="854"/>
      <c r="D645" s="1068"/>
      <c r="E645" s="1068"/>
      <c r="F645" s="1068"/>
      <c r="G645" s="844"/>
    </row>
    <row r="646" spans="1:7" ht="12.75" customHeight="1">
      <c r="A646" s="820"/>
      <c r="B646" s="822"/>
      <c r="C646" s="854"/>
      <c r="D646" s="1068"/>
      <c r="E646" s="1068"/>
      <c r="F646" s="1068"/>
      <c r="G646" s="844"/>
    </row>
    <row r="647" spans="1:7" ht="12.75" customHeight="1">
      <c r="A647" s="820"/>
      <c r="B647" s="822"/>
      <c r="C647" s="854"/>
      <c r="D647" s="1068"/>
      <c r="E647" s="1068"/>
      <c r="F647" s="1068"/>
      <c r="G647" s="844"/>
    </row>
    <row r="648" spans="1:7" ht="12.75" customHeight="1">
      <c r="A648" s="820"/>
      <c r="B648" s="822"/>
      <c r="C648" s="854"/>
      <c r="D648" s="1068"/>
      <c r="E648" s="1068"/>
      <c r="F648" s="1068"/>
      <c r="G648" s="844"/>
    </row>
    <row r="649" spans="1:7" ht="12.75" customHeight="1">
      <c r="A649" s="820"/>
      <c r="B649" s="822"/>
      <c r="C649" s="854"/>
      <c r="D649" s="1068"/>
      <c r="E649" s="1068"/>
      <c r="F649" s="1068"/>
      <c r="G649" s="844"/>
    </row>
    <row r="650" spans="1:7" ht="12.75" customHeight="1">
      <c r="A650" s="820"/>
      <c r="B650" s="822"/>
      <c r="C650" s="854"/>
      <c r="D650" s="1068"/>
      <c r="E650" s="1068"/>
      <c r="F650" s="1068"/>
      <c r="G650" s="844"/>
    </row>
    <row r="651" spans="1:7" ht="12.75" customHeight="1">
      <c r="A651" s="820"/>
      <c r="B651" s="822"/>
      <c r="C651" s="854"/>
      <c r="D651" s="1068"/>
      <c r="E651" s="1068"/>
      <c r="F651" s="1068"/>
      <c r="G651" s="844"/>
    </row>
    <row r="652" spans="1:7" ht="14.25">
      <c r="A652" s="822"/>
      <c r="B652" s="822"/>
      <c r="C652" s="854"/>
      <c r="D652" s="934"/>
      <c r="E652" s="934"/>
      <c r="F652" s="934"/>
      <c r="G652" s="844"/>
    </row>
    <row r="653" spans="1:7" ht="14.25">
      <c r="A653" s="822"/>
      <c r="B653" s="823" t="s">
        <v>328</v>
      </c>
      <c r="C653" s="854"/>
      <c r="D653" s="1074" t="s">
        <v>1224</v>
      </c>
      <c r="E653" s="1074"/>
      <c r="F653" s="1074"/>
      <c r="G653" s="844"/>
    </row>
    <row r="654" spans="1:7" ht="14.25">
      <c r="A654" s="822"/>
      <c r="B654" s="822"/>
      <c r="C654" s="854"/>
      <c r="D654" s="997" t="s">
        <v>1375</v>
      </c>
      <c r="E654" s="997"/>
      <c r="F654" s="997"/>
      <c r="G654" s="844"/>
    </row>
    <row r="655" spans="1:7" ht="14.25">
      <c r="A655" s="822"/>
      <c r="B655" s="822"/>
      <c r="C655" s="854"/>
      <c r="D655" s="997"/>
      <c r="E655" s="997"/>
      <c r="F655" s="997"/>
      <c r="G655" s="844"/>
    </row>
    <row r="656" spans="1:7" ht="14.25">
      <c r="A656" s="822"/>
      <c r="B656" s="822"/>
      <c r="C656" s="854"/>
      <c r="D656" s="997"/>
      <c r="E656" s="997"/>
      <c r="F656" s="997"/>
      <c r="G656" s="844"/>
    </row>
    <row r="657" spans="1:11" ht="14.25">
      <c r="A657" s="822"/>
      <c r="B657" s="822"/>
      <c r="C657" s="854"/>
      <c r="D657" s="997"/>
      <c r="E657" s="997"/>
      <c r="F657" s="997"/>
      <c r="G657" s="844"/>
    </row>
    <row r="658" spans="1:11" ht="14.25">
      <c r="A658" s="822"/>
      <c r="B658" s="822"/>
      <c r="C658" s="854"/>
      <c r="D658" s="997"/>
      <c r="E658" s="997"/>
      <c r="F658" s="997"/>
      <c r="G658" s="844"/>
    </row>
    <row r="659" spans="1:11" ht="14.25">
      <c r="A659" s="822"/>
      <c r="B659" s="822"/>
      <c r="C659" s="854"/>
      <c r="D659" s="1022" t="s">
        <v>1563</v>
      </c>
      <c r="E659" s="1022"/>
      <c r="F659" s="1022"/>
      <c r="G659" s="844"/>
    </row>
    <row r="660" spans="1:11">
      <c r="A660" s="854"/>
      <c r="B660" s="854"/>
      <c r="C660" s="854"/>
      <c r="D660" s="868"/>
      <c r="E660" s="868"/>
      <c r="F660" s="868"/>
      <c r="G660" s="844"/>
    </row>
    <row r="661" spans="1:11">
      <c r="A661" s="981" t="s">
        <v>1214</v>
      </c>
      <c r="B661" s="981"/>
      <c r="C661" s="981"/>
      <c r="D661" s="981"/>
      <c r="E661" s="981"/>
      <c r="F661" s="981"/>
      <c r="G661" s="981"/>
      <c r="H661" s="869"/>
      <c r="I661" s="869"/>
      <c r="J661" s="869"/>
      <c r="K661" s="869"/>
    </row>
    <row r="662" spans="1:11">
      <c r="A662" s="759"/>
      <c r="B662" s="759"/>
      <c r="C662" s="759"/>
      <c r="D662" s="759"/>
      <c r="E662" s="759"/>
      <c r="F662" s="759"/>
      <c r="G662" s="759"/>
      <c r="H662" s="869"/>
      <c r="I662" s="869"/>
      <c r="J662" s="869"/>
      <c r="K662" s="869"/>
    </row>
    <row r="663" spans="1:11">
      <c r="C663" s="867"/>
      <c r="D663" s="998" t="s">
        <v>106</v>
      </c>
      <c r="E663" s="998"/>
      <c r="F663" s="998"/>
      <c r="G663" s="844"/>
      <c r="H663" s="869"/>
      <c r="I663" s="869"/>
      <c r="J663" s="869"/>
      <c r="K663" s="869"/>
    </row>
    <row r="664" spans="1:11">
      <c r="A664" s="867"/>
      <c r="B664" s="867"/>
      <c r="C664" s="867"/>
      <c r="D664" s="998" t="s">
        <v>130</v>
      </c>
      <c r="E664" s="998"/>
      <c r="F664" s="998"/>
      <c r="G664" s="844"/>
      <c r="H664" s="869"/>
      <c r="I664" s="869"/>
      <c r="J664" s="869"/>
      <c r="K664" s="869"/>
    </row>
    <row r="665" spans="1:11">
      <c r="A665" s="820"/>
      <c r="B665" s="820"/>
      <c r="C665" s="820"/>
      <c r="D665" s="1001" t="s">
        <v>1250</v>
      </c>
      <c r="E665" s="1001"/>
      <c r="F665" s="1001"/>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01" t="s">
        <v>979</v>
      </c>
      <c r="E667" s="1001"/>
      <c r="F667" s="1001"/>
      <c r="G667" s="844"/>
      <c r="H667" s="869"/>
      <c r="I667" s="869"/>
      <c r="J667" s="869"/>
      <c r="K667" s="869"/>
    </row>
    <row r="668" spans="1:11">
      <c r="A668" s="820"/>
      <c r="B668" s="820"/>
      <c r="C668" s="820"/>
      <c r="D668" s="1001" t="s">
        <v>990</v>
      </c>
      <c r="E668" s="1001"/>
      <c r="F668" s="1001"/>
      <c r="G668" s="844"/>
      <c r="H668" s="869"/>
      <c r="I668" s="869"/>
      <c r="J668" s="869"/>
      <c r="K668" s="869"/>
    </row>
    <row r="669" spans="1:11">
      <c r="A669" s="820"/>
      <c r="B669" s="820"/>
      <c r="C669" s="820"/>
      <c r="D669" s="696"/>
      <c r="E669" s="1055" t="s">
        <v>1251</v>
      </c>
      <c r="F669" s="1055"/>
      <c r="G669" s="844"/>
      <c r="H669" s="869"/>
      <c r="I669" s="869"/>
      <c r="J669" s="869"/>
      <c r="K669" s="869"/>
    </row>
    <row r="670" spans="1:11">
      <c r="A670" s="820"/>
      <c r="B670" s="820"/>
      <c r="C670" s="820"/>
      <c r="D670" s="696"/>
      <c r="E670" s="1055"/>
      <c r="F670" s="105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999" t="s">
        <v>1452</v>
      </c>
      <c r="E672" s="999"/>
      <c r="F672" s="999"/>
      <c r="G672" s="844"/>
      <c r="H672" s="869"/>
      <c r="I672" s="869"/>
      <c r="J672" s="869"/>
      <c r="K672" s="869"/>
    </row>
    <row r="673" spans="1:11">
      <c r="A673" s="841"/>
      <c r="B673" s="841"/>
      <c r="C673" s="820"/>
      <c r="D673" s="999"/>
      <c r="E673" s="999"/>
      <c r="F673" s="999"/>
      <c r="G673" s="844"/>
      <c r="H673" s="869"/>
      <c r="I673" s="869"/>
      <c r="J673" s="869"/>
      <c r="K673" s="869"/>
    </row>
    <row r="674" spans="1:11">
      <c r="A674" s="820"/>
      <c r="B674" s="820"/>
      <c r="C674" s="820"/>
      <c r="D674" s="999"/>
      <c r="E674" s="999"/>
      <c r="F674" s="999"/>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01" t="s">
        <v>1020</v>
      </c>
      <c r="E676" s="1001"/>
      <c r="F676" s="1001"/>
      <c r="G676" s="844"/>
      <c r="H676" s="869"/>
      <c r="I676" s="869"/>
      <c r="J676" s="869"/>
      <c r="K676" s="869"/>
    </row>
    <row r="677" spans="1:11" ht="14.25">
      <c r="A677" s="822"/>
      <c r="B677" s="822"/>
      <c r="C677" s="820"/>
      <c r="D677" s="1001" t="s">
        <v>990</v>
      </c>
      <c r="E677" s="1001"/>
      <c r="F677" s="1001"/>
      <c r="G677" s="844"/>
      <c r="H677" s="869"/>
      <c r="I677" s="869"/>
      <c r="J677" s="869"/>
      <c r="K677" s="869"/>
    </row>
    <row r="678" spans="1:11">
      <c r="A678" s="820"/>
      <c r="B678" s="820"/>
      <c r="C678" s="820"/>
      <c r="D678" s="696"/>
      <c r="E678" s="1054" t="s">
        <v>1253</v>
      </c>
      <c r="F678" s="1054"/>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3" t="s">
        <v>1263</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3" t="s">
        <v>1454</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3" t="s">
        <v>1254</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328</v>
      </c>
      <c r="C703" s="820"/>
      <c r="D703" s="1053" t="s">
        <v>1261</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3" t="s">
        <v>1262</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3" t="s">
        <v>1255</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3" t="s">
        <v>1256</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999" t="s">
        <v>1257</v>
      </c>
      <c r="E718" s="999"/>
      <c r="F718" s="999"/>
      <c r="G718" s="844"/>
      <c r="H718" s="869"/>
      <c r="I718" s="869"/>
      <c r="J718" s="869"/>
      <c r="K718" s="869"/>
    </row>
    <row r="719" spans="1:11">
      <c r="A719" s="820"/>
      <c r="B719" s="820"/>
      <c r="C719" s="820"/>
      <c r="D719" s="999"/>
      <c r="E719" s="999"/>
      <c r="F719" s="999"/>
      <c r="G719" s="844"/>
      <c r="H719" s="869"/>
      <c r="I719" s="869"/>
      <c r="J719" s="869"/>
      <c r="K719" s="869"/>
    </row>
    <row r="720" spans="1:11">
      <c r="A720" s="820"/>
      <c r="B720" s="820"/>
      <c r="C720" s="820"/>
      <c r="D720" s="999"/>
      <c r="E720" s="999"/>
      <c r="F720" s="999"/>
      <c r="G720" s="844"/>
      <c r="H720" s="869"/>
      <c r="I720" s="869"/>
      <c r="J720" s="869"/>
      <c r="K720" s="869"/>
    </row>
    <row r="721" spans="1:11">
      <c r="A721" s="820"/>
      <c r="B721" s="820"/>
      <c r="C721" s="820"/>
      <c r="D721" s="999"/>
      <c r="E721" s="999"/>
      <c r="F721" s="999"/>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3" t="s">
        <v>1390</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1029" t="s">
        <v>1258</v>
      </c>
      <c r="E730" s="1029"/>
      <c r="F730" s="1029"/>
      <c r="G730" s="844"/>
      <c r="H730" s="869"/>
      <c r="I730" s="869"/>
      <c r="J730" s="869"/>
      <c r="K730" s="869"/>
    </row>
    <row r="731" spans="1:11">
      <c r="A731" s="820"/>
      <c r="B731" s="820"/>
      <c r="C731" s="820"/>
      <c r="D731" s="806"/>
      <c r="G731" s="844"/>
      <c r="H731" s="869"/>
      <c r="I731" s="869"/>
      <c r="J731" s="869"/>
      <c r="K731" s="869"/>
    </row>
    <row r="732" spans="1:11">
      <c r="A732" s="1031" t="s">
        <v>1215</v>
      </c>
      <c r="B732" s="1031"/>
      <c r="C732" s="1031"/>
      <c r="D732" s="1031"/>
      <c r="E732" s="1031"/>
      <c r="F732" s="1031"/>
      <c r="G732" s="1031"/>
      <c r="H732" s="869"/>
      <c r="I732" s="869"/>
      <c r="J732" s="869"/>
      <c r="K732" s="869"/>
    </row>
    <row r="733" spans="1:11">
      <c r="A733" s="820"/>
      <c r="B733" s="820"/>
      <c r="C733" s="820"/>
      <c r="D733" s="847"/>
      <c r="G733" s="874"/>
      <c r="H733" s="869"/>
      <c r="I733" s="869"/>
      <c r="J733" s="869"/>
      <c r="K733" s="869"/>
    </row>
    <row r="734" spans="1:11" ht="13.7" customHeight="1">
      <c r="C734" s="820"/>
      <c r="D734" s="1070" t="s">
        <v>1231</v>
      </c>
      <c r="E734" s="1070"/>
      <c r="F734" s="1070"/>
      <c r="G734" s="874"/>
      <c r="H734" s="869"/>
      <c r="I734" s="869"/>
      <c r="J734" s="869"/>
      <c r="K734" s="869"/>
    </row>
    <row r="735" spans="1:11">
      <c r="A735" s="820"/>
      <c r="B735" s="820"/>
      <c r="C735" s="820"/>
      <c r="D735" s="1025" t="s">
        <v>1232</v>
      </c>
      <c r="E735" s="1025"/>
      <c r="F735" s="1025"/>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999" t="s">
        <v>1233</v>
      </c>
      <c r="E737" s="999"/>
      <c r="F737" s="999"/>
      <c r="G737" s="874"/>
      <c r="H737" s="872"/>
      <c r="I737" s="872"/>
      <c r="J737" s="872"/>
      <c r="K737" s="872"/>
    </row>
    <row r="738" spans="1:11" s="816" customFormat="1" ht="10.5" customHeight="1">
      <c r="A738" s="813"/>
      <c r="B738" s="813"/>
      <c r="C738" s="813"/>
      <c r="D738" s="999"/>
      <c r="E738" s="999"/>
      <c r="F738" s="999"/>
      <c r="G738" s="874"/>
      <c r="H738" s="872"/>
      <c r="I738" s="872"/>
      <c r="J738" s="872"/>
      <c r="K738" s="872"/>
    </row>
    <row r="739" spans="1:11" s="816" customFormat="1">
      <c r="A739" s="813"/>
      <c r="B739" s="813"/>
      <c r="C739" s="813"/>
      <c r="D739" s="999"/>
      <c r="E739" s="999"/>
      <c r="F739" s="999"/>
      <c r="G739" s="874"/>
      <c r="H739" s="872"/>
      <c r="I739" s="872"/>
      <c r="J739" s="872"/>
      <c r="K739" s="872"/>
    </row>
    <row r="740" spans="1:11">
      <c r="D740" s="999"/>
      <c r="E740" s="999"/>
      <c r="F740" s="999"/>
      <c r="G740" s="874"/>
      <c r="H740" s="869"/>
      <c r="I740" s="869"/>
      <c r="J740" s="869"/>
      <c r="K740" s="869"/>
    </row>
    <row r="741" spans="1:11">
      <c r="A741" s="826"/>
      <c r="B741" s="826"/>
      <c r="C741" s="826"/>
      <c r="D741" s="999"/>
      <c r="E741" s="999"/>
      <c r="F741" s="999"/>
      <c r="G741" s="875"/>
      <c r="H741" s="869"/>
      <c r="I741" s="869"/>
      <c r="J741" s="869"/>
      <c r="K741" s="869"/>
    </row>
    <row r="742" spans="1:11" ht="15.6" customHeight="1">
      <c r="A742" s="826"/>
      <c r="B742" s="826"/>
      <c r="C742" s="826"/>
      <c r="D742" s="999"/>
      <c r="E742" s="999"/>
      <c r="F742" s="99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1000" t="s">
        <v>1510</v>
      </c>
      <c r="E744" s="1000"/>
      <c r="F744" s="1000"/>
      <c r="G744" s="879"/>
    </row>
    <row r="745" spans="1:11" s="880" customFormat="1">
      <c r="A745" s="878"/>
      <c r="B745" s="878"/>
      <c r="C745" s="878"/>
      <c r="D745" s="1000"/>
      <c r="E745" s="1000"/>
      <c r="F745" s="1000"/>
      <c r="G745" s="879"/>
    </row>
    <row r="746" spans="1:11" s="880" customFormat="1">
      <c r="A746" s="878"/>
      <c r="B746" s="878"/>
      <c r="C746" s="878"/>
      <c r="D746" s="1000"/>
      <c r="E746" s="1000"/>
      <c r="F746" s="1000"/>
      <c r="G746" s="879"/>
    </row>
    <row r="747" spans="1:11" s="880" customFormat="1">
      <c r="A747" s="878"/>
      <c r="B747" s="878"/>
      <c r="C747" s="878"/>
      <c r="D747" s="1000"/>
      <c r="E747" s="1000"/>
      <c r="F747" s="1000"/>
      <c r="G747" s="879"/>
    </row>
    <row r="748" spans="1:11" s="880" customFormat="1">
      <c r="A748" s="878"/>
      <c r="B748" s="878"/>
      <c r="C748" s="878"/>
      <c r="D748" s="864"/>
      <c r="E748" s="879"/>
      <c r="F748" s="879"/>
      <c r="G748" s="879"/>
    </row>
    <row r="749" spans="1:11" s="880" customFormat="1" ht="14.25">
      <c r="A749" s="822"/>
      <c r="B749" s="823" t="s">
        <v>328</v>
      </c>
      <c r="C749" s="878"/>
      <c r="D749" s="1079" t="s">
        <v>1511</v>
      </c>
      <c r="E749" s="1079"/>
      <c r="F749" s="1079"/>
      <c r="G749" s="879"/>
    </row>
    <row r="750" spans="1:11" s="880" customFormat="1">
      <c r="A750" s="878"/>
      <c r="B750" s="878"/>
      <c r="C750" s="878"/>
      <c r="D750" s="1079"/>
      <c r="E750" s="1079"/>
      <c r="F750" s="1079"/>
      <c r="G750" s="879"/>
    </row>
    <row r="751" spans="1:11" s="880" customFormat="1">
      <c r="A751" s="878"/>
      <c r="B751" s="878"/>
      <c r="C751" s="878"/>
      <c r="D751" s="1079"/>
      <c r="E751" s="1079"/>
      <c r="F751" s="1079"/>
      <c r="G751" s="879"/>
    </row>
    <row r="752" spans="1:11">
      <c r="A752" s="826"/>
      <c r="B752" s="826"/>
      <c r="C752" s="826"/>
      <c r="D752" s="864"/>
      <c r="E752" s="876"/>
      <c r="F752" s="876"/>
      <c r="G752" s="875"/>
      <c r="H752" s="869"/>
      <c r="I752" s="869"/>
      <c r="J752" s="869"/>
      <c r="K752" s="869"/>
    </row>
    <row r="753" spans="1:11" ht="14.25">
      <c r="A753" s="822"/>
      <c r="B753" s="823" t="s">
        <v>328</v>
      </c>
      <c r="C753" s="826"/>
      <c r="D753" s="1000" t="s">
        <v>1448</v>
      </c>
      <c r="E753" s="1000"/>
      <c r="F753" s="1000"/>
      <c r="G753" s="875"/>
      <c r="H753" s="869"/>
      <c r="I753" s="869"/>
      <c r="J753" s="869"/>
      <c r="K753" s="869"/>
    </row>
    <row r="754" spans="1:11">
      <c r="A754" s="826"/>
      <c r="B754" s="826"/>
      <c r="C754" s="826"/>
      <c r="D754" s="1000"/>
      <c r="E754" s="1000"/>
      <c r="F754" s="1000"/>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1000" t="s">
        <v>1472</v>
      </c>
      <c r="E756" s="1000"/>
      <c r="F756" s="1000"/>
      <c r="G756" s="875"/>
      <c r="H756" s="869"/>
      <c r="I756" s="869"/>
      <c r="J756" s="869"/>
      <c r="K756" s="869"/>
    </row>
    <row r="757" spans="1:11">
      <c r="A757" s="826"/>
      <c r="B757" s="826"/>
      <c r="C757" s="826"/>
      <c r="D757" s="1000"/>
      <c r="E757" s="1000"/>
      <c r="F757" s="1000"/>
      <c r="G757" s="875"/>
      <c r="H757" s="869"/>
      <c r="I757" s="869"/>
      <c r="J757" s="869"/>
      <c r="K757" s="869"/>
    </row>
    <row r="758" spans="1:11">
      <c r="A758" s="826"/>
      <c r="B758" s="826"/>
      <c r="C758" s="826"/>
      <c r="D758" s="1000"/>
      <c r="E758" s="1000"/>
      <c r="F758" s="1000"/>
      <c r="G758" s="875"/>
      <c r="H758" s="869"/>
      <c r="I758" s="869"/>
      <c r="J758" s="869"/>
      <c r="K758" s="869"/>
    </row>
    <row r="759" spans="1:11">
      <c r="A759" s="826"/>
      <c r="B759" s="826"/>
      <c r="C759" s="826"/>
      <c r="D759" s="805"/>
      <c r="E759" s="805"/>
      <c r="F759" s="805"/>
      <c r="G759" s="875"/>
      <c r="H759" s="869"/>
      <c r="I759" s="869"/>
      <c r="J759" s="869"/>
      <c r="K759" s="869"/>
    </row>
    <row r="760" spans="1:11">
      <c r="A760" s="1033" t="s">
        <v>1569</v>
      </c>
      <c r="B760" s="1033"/>
      <c r="C760" s="1033"/>
      <c r="D760" s="1033"/>
      <c r="E760" s="1033"/>
      <c r="F760" s="1033"/>
      <c r="G760" s="1033"/>
    </row>
    <row r="761" spans="1:11">
      <c r="A761" s="820"/>
      <c r="B761" s="820"/>
      <c r="C761" s="820"/>
      <c r="D761" s="881"/>
      <c r="F761" s="868"/>
      <c r="G761" s="874"/>
    </row>
    <row r="762" spans="1:11">
      <c r="A762" s="826"/>
      <c r="B762" s="826"/>
      <c r="C762" s="831"/>
      <c r="D762" s="1034" t="s">
        <v>1577</v>
      </c>
      <c r="E762" s="1034"/>
      <c r="F762" s="1034"/>
      <c r="G762" s="874"/>
    </row>
    <row r="763" spans="1:11">
      <c r="A763" s="882"/>
      <c r="B763" s="882"/>
      <c r="C763" s="883"/>
      <c r="D763" s="1024" t="s">
        <v>1565</v>
      </c>
      <c r="E763" s="1024"/>
      <c r="F763" s="1024"/>
      <c r="G763" s="874"/>
    </row>
    <row r="764" spans="1:11">
      <c r="A764" s="882"/>
      <c r="B764" s="882"/>
      <c r="C764" s="883"/>
      <c r="D764" s="920"/>
      <c r="E764" s="920"/>
      <c r="F764" s="920"/>
      <c r="G764" s="874"/>
    </row>
    <row r="765" spans="1:11">
      <c r="A765" s="826"/>
      <c r="C765" s="831"/>
      <c r="D765" s="1034" t="s">
        <v>1562</v>
      </c>
      <c r="E765" s="1034"/>
      <c r="F765" s="1034"/>
      <c r="G765" s="874"/>
    </row>
    <row r="766" spans="1:11" ht="14.25">
      <c r="A766" s="822"/>
      <c r="B766" s="823" t="s">
        <v>328</v>
      </c>
      <c r="C766" s="831"/>
      <c r="D766" s="1025" t="s">
        <v>1100</v>
      </c>
      <c r="E766" s="1025"/>
      <c r="F766" s="1025"/>
      <c r="G766" s="874"/>
    </row>
    <row r="767" spans="1:11" ht="14.25">
      <c r="A767" s="822"/>
      <c r="B767" s="815"/>
      <c r="C767" s="831"/>
      <c r="D767" s="921"/>
      <c r="E767" s="1026" t="s">
        <v>1223</v>
      </c>
      <c r="F767" s="1026"/>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4" t="s">
        <v>1578</v>
      </c>
      <c r="E770" s="1034"/>
      <c r="F770" s="1034"/>
      <c r="G770" s="874"/>
    </row>
    <row r="771" spans="1:7" ht="14.25">
      <c r="A771" s="822"/>
      <c r="B771" s="823" t="s">
        <v>328</v>
      </c>
      <c r="C771" s="831"/>
      <c r="D771" s="1052" t="s">
        <v>1574</v>
      </c>
      <c r="E771" s="1052"/>
      <c r="F771" s="1052"/>
      <c r="G771" s="815"/>
    </row>
    <row r="772" spans="1:7" ht="14.25">
      <c r="A772" s="822"/>
      <c r="B772" s="815"/>
      <c r="C772" s="831"/>
      <c r="D772" s="1052" t="s">
        <v>1575</v>
      </c>
      <c r="E772" s="1052"/>
      <c r="F772" s="1052"/>
      <c r="G772" s="815"/>
    </row>
    <row r="773" spans="1:7" ht="14.25">
      <c r="A773" s="822"/>
      <c r="C773" s="831"/>
      <c r="D773" s="935"/>
      <c r="E773" s="928"/>
      <c r="F773" s="928"/>
      <c r="G773" s="874"/>
    </row>
    <row r="774" spans="1:7" ht="14.25">
      <c r="A774" s="822"/>
      <c r="B774" s="823" t="s">
        <v>328</v>
      </c>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1" t="s">
        <v>483</v>
      </c>
      <c r="B780" s="981"/>
      <c r="C780" s="981"/>
      <c r="D780" s="981"/>
      <c r="E780" s="981"/>
      <c r="F780" s="981"/>
      <c r="G780" s="981"/>
    </row>
    <row r="781" spans="1:7">
      <c r="A781" s="818"/>
      <c r="B781" s="818"/>
      <c r="C781" s="854"/>
      <c r="D781" s="874"/>
      <c r="E781" s="874"/>
      <c r="F781" s="874"/>
      <c r="G781" s="874"/>
    </row>
    <row r="782" spans="1:7">
      <c r="A782" s="825"/>
      <c r="B782" s="1063" t="s">
        <v>1099</v>
      </c>
      <c r="C782" s="1063"/>
      <c r="D782" s="1063"/>
      <c r="E782" s="1063"/>
      <c r="F782" s="1063"/>
      <c r="G782" s="874"/>
    </row>
    <row r="783" spans="1:7">
      <c r="A783" s="841"/>
      <c r="B783" s="841"/>
      <c r="G783" s="874"/>
    </row>
    <row r="784" spans="1:7">
      <c r="A784" s="981" t="s">
        <v>484</v>
      </c>
      <c r="B784" s="981"/>
      <c r="C784" s="981"/>
      <c r="D784" s="981"/>
      <c r="E784" s="981"/>
      <c r="F784" s="981"/>
      <c r="G784" s="981"/>
    </row>
    <row r="785" spans="1:7">
      <c r="A785" s="818"/>
      <c r="B785" s="818"/>
      <c r="C785" s="818"/>
      <c r="D785" s="847"/>
      <c r="G785" s="874"/>
    </row>
    <row r="786" spans="1:7">
      <c r="A786" s="825"/>
      <c r="B786" s="1076" t="s">
        <v>482</v>
      </c>
      <c r="C786" s="1076"/>
      <c r="D786" s="1076"/>
      <c r="E786" s="1076"/>
      <c r="F786" s="1076"/>
      <c r="G786" s="874"/>
    </row>
    <row r="787" spans="1:7" ht="14.25">
      <c r="A787" s="822"/>
      <c r="B787" s="822"/>
      <c r="D787" s="825"/>
      <c r="E787" s="825"/>
      <c r="F787" s="874"/>
      <c r="G787" s="874"/>
    </row>
    <row r="788" spans="1:7">
      <c r="A788" s="981" t="s">
        <v>485</v>
      </c>
      <c r="B788" s="981"/>
      <c r="C788" s="981"/>
      <c r="D788" s="981"/>
      <c r="E788" s="981"/>
      <c r="F788" s="981"/>
      <c r="G788" s="981"/>
    </row>
    <row r="789" spans="1:7">
      <c r="C789" s="820"/>
      <c r="D789" s="848"/>
      <c r="E789" s="825"/>
      <c r="F789" s="874"/>
      <c r="G789" s="874"/>
    </row>
    <row r="790" spans="1:7">
      <c r="A790" s="825"/>
      <c r="B790" s="1076" t="s">
        <v>482</v>
      </c>
      <c r="C790" s="1076"/>
      <c r="D790" s="1076"/>
      <c r="E790" s="1076"/>
      <c r="F790" s="1076"/>
      <c r="G790" s="874"/>
    </row>
    <row r="791" spans="1:7">
      <c r="A791" s="825"/>
      <c r="B791" s="825"/>
      <c r="C791" s="854"/>
      <c r="D791" s="874"/>
      <c r="E791" s="874"/>
      <c r="F791" s="874"/>
      <c r="G791" s="874"/>
    </row>
    <row r="792" spans="1:7">
      <c r="A792" s="981" t="s">
        <v>486</v>
      </c>
      <c r="B792" s="981"/>
      <c r="C792" s="981"/>
      <c r="D792" s="981"/>
      <c r="E792" s="981"/>
      <c r="F792" s="981"/>
      <c r="G792" s="981"/>
    </row>
    <row r="793" spans="1:7">
      <c r="A793" s="825"/>
      <c r="B793" s="825"/>
    </row>
    <row r="794" spans="1:7">
      <c r="A794" s="825"/>
      <c r="B794" s="1076" t="s">
        <v>482</v>
      </c>
      <c r="C794" s="1076"/>
      <c r="D794" s="1076"/>
      <c r="E794" s="1076"/>
      <c r="F794" s="1076"/>
    </row>
    <row r="795" spans="1:7">
      <c r="A795" s="854"/>
      <c r="B795" s="854"/>
      <c r="C795" s="854"/>
      <c r="D795" s="817"/>
      <c r="F795" s="874"/>
    </row>
    <row r="796" spans="1:7">
      <c r="A796" s="981" t="s">
        <v>487</v>
      </c>
      <c r="B796" s="981"/>
      <c r="C796" s="981"/>
      <c r="D796" s="981"/>
      <c r="E796" s="981"/>
      <c r="F796" s="981"/>
      <c r="G796" s="981"/>
    </row>
    <row r="797" spans="1:7">
      <c r="A797" s="825"/>
      <c r="B797" s="825"/>
    </row>
    <row r="798" spans="1:7">
      <c r="A798" s="825"/>
      <c r="B798" s="1076" t="s">
        <v>482</v>
      </c>
      <c r="C798" s="1076"/>
      <c r="D798" s="1076"/>
      <c r="E798" s="1076"/>
      <c r="F798" s="1076"/>
    </row>
    <row r="799" spans="1:7">
      <c r="A799" s="854"/>
      <c r="B799" s="854"/>
      <c r="C799" s="854"/>
      <c r="D799" s="817"/>
      <c r="F799" s="874"/>
    </row>
    <row r="800" spans="1:7">
      <c r="A800" s="981" t="s">
        <v>488</v>
      </c>
      <c r="B800" s="981"/>
      <c r="C800" s="981"/>
      <c r="D800" s="981"/>
      <c r="E800" s="981"/>
      <c r="F800" s="981"/>
      <c r="G800" s="981"/>
    </row>
    <row r="801" spans="1:7">
      <c r="A801" s="825"/>
      <c r="B801" s="825"/>
    </row>
    <row r="802" spans="1:7">
      <c r="A802" s="825"/>
      <c r="B802" s="1076" t="s">
        <v>482</v>
      </c>
      <c r="C802" s="1076"/>
      <c r="D802" s="1076"/>
      <c r="E802" s="1076"/>
      <c r="F802" s="1076"/>
    </row>
    <row r="803" spans="1:7">
      <c r="A803" s="843"/>
      <c r="B803" s="843"/>
      <c r="C803" s="843"/>
      <c r="D803" s="884"/>
      <c r="E803" s="844"/>
      <c r="F803" s="844"/>
      <c r="G803" s="844"/>
    </row>
    <row r="804" spans="1:7">
      <c r="A804" s="981" t="s">
        <v>199</v>
      </c>
      <c r="B804" s="981"/>
      <c r="C804" s="981"/>
      <c r="D804" s="981"/>
      <c r="E804" s="981"/>
      <c r="F804" s="981"/>
      <c r="G804" s="981"/>
    </row>
    <row r="805" spans="1:7">
      <c r="A805" s="825"/>
      <c r="B805" s="825"/>
    </row>
    <row r="806" spans="1:7">
      <c r="A806" s="825"/>
      <c r="B806" s="1076" t="s">
        <v>482</v>
      </c>
      <c r="C806" s="1076"/>
      <c r="D806" s="1076"/>
      <c r="E806" s="1076"/>
      <c r="F806" s="1076"/>
    </row>
    <row r="807" spans="1:7">
      <c r="A807" s="825"/>
      <c r="B807" s="825"/>
      <c r="D807" s="817"/>
    </row>
    <row r="808" spans="1:7">
      <c r="A808" s="981" t="s">
        <v>966</v>
      </c>
      <c r="B808" s="981"/>
      <c r="C808" s="981"/>
      <c r="D808" s="981"/>
      <c r="E808" s="981"/>
      <c r="F808" s="981"/>
      <c r="G808" s="981"/>
    </row>
    <row r="809" spans="1:7">
      <c r="A809" s="825"/>
      <c r="B809" s="825"/>
    </row>
    <row r="810" spans="1:7">
      <c r="A810" s="825"/>
      <c r="B810" s="1076" t="s">
        <v>482</v>
      </c>
      <c r="C810" s="1076"/>
      <c r="D810" s="1076"/>
      <c r="E810" s="1076"/>
      <c r="F810" s="107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8"/>
      <c r="H1747" s="998"/>
      <c r="I1747" s="998"/>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zoomScale="110" zoomScaleNormal="110" zoomScaleSheetLayoutView="100" workbookViewId="0">
      <selection activeCell="AD984" sqref="AD984:AK987"/>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7" t="s">
        <v>107</v>
      </c>
      <c r="B8" s="1087"/>
      <c r="C8" s="1087"/>
      <c r="D8" s="1087"/>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row>
    <row r="9" spans="1:38" ht="15" customHeight="1">
      <c r="A9" s="1505" t="s">
        <v>1567</v>
      </c>
      <c r="B9" s="1505"/>
      <c r="C9" s="1505"/>
      <c r="D9" s="1505"/>
      <c r="E9" s="1505"/>
      <c r="F9" s="1505"/>
      <c r="G9" s="1505"/>
      <c r="H9" s="1505"/>
      <c r="I9" s="1505"/>
      <c r="J9" s="1505"/>
      <c r="K9" s="1505"/>
      <c r="L9" s="1505"/>
      <c r="M9" s="1505"/>
      <c r="N9" s="1505"/>
      <c r="O9" s="1505"/>
      <c r="P9" s="1505"/>
      <c r="Q9" s="1505"/>
      <c r="R9" s="1505"/>
      <c r="S9" s="1505"/>
      <c r="T9" s="1505"/>
      <c r="U9" s="1505"/>
      <c r="V9" s="1505"/>
      <c r="W9" s="1505"/>
      <c r="X9" s="1505"/>
      <c r="Y9" s="1505"/>
      <c r="Z9" s="1505"/>
      <c r="AA9" s="1505"/>
      <c r="AB9" s="1505"/>
      <c r="AC9" s="1505"/>
      <c r="AD9" s="1505"/>
      <c r="AE9" s="1505"/>
      <c r="AF9" s="1505"/>
      <c r="AG9" s="1505"/>
      <c r="AH9" s="1505"/>
      <c r="AI9" s="1505"/>
      <c r="AJ9" s="1505"/>
      <c r="AK9" s="1505"/>
      <c r="AL9" s="1505"/>
    </row>
    <row r="10" spans="1:38" ht="15" customHeight="1">
      <c r="A10" s="1086" t="s">
        <v>1568</v>
      </c>
      <c r="B10" s="1086"/>
      <c r="C10" s="1086"/>
      <c r="D10" s="1086"/>
      <c r="E10" s="1086"/>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6"/>
      <c r="AL10" s="1086"/>
    </row>
    <row r="11" spans="1:38" ht="15" customHeight="1">
      <c r="A11" s="1086" t="s">
        <v>1566</v>
      </c>
      <c r="B11" s="1086"/>
      <c r="C11" s="1086"/>
      <c r="D11" s="1086"/>
      <c r="E11" s="1086"/>
      <c r="F11" s="1086"/>
      <c r="G11" s="1086"/>
      <c r="H11" s="1086"/>
      <c r="I11" s="1086"/>
      <c r="J11" s="1086"/>
      <c r="K11" s="1086"/>
      <c r="L11" s="1086"/>
      <c r="M11" s="1086"/>
      <c r="N11" s="1086"/>
      <c r="O11" s="1086"/>
      <c r="P11" s="1086"/>
      <c r="Q11" s="1086"/>
      <c r="R11" s="1086"/>
      <c r="S11" s="1086"/>
      <c r="T11" s="1086"/>
      <c r="U11" s="1086"/>
      <c r="V11" s="1086"/>
      <c r="W11" s="1086"/>
      <c r="X11" s="1086"/>
      <c r="Y11" s="1086"/>
      <c r="Z11" s="1086"/>
      <c r="AA11" s="1086"/>
      <c r="AB11" s="1086"/>
      <c r="AC11" s="1086"/>
      <c r="AD11" s="1086"/>
      <c r="AE11" s="1086"/>
      <c r="AF11" s="1086"/>
      <c r="AG11" s="1086"/>
      <c r="AH11" s="1086"/>
      <c r="AI11" s="1086"/>
      <c r="AJ11" s="1086"/>
      <c r="AK11" s="1086"/>
      <c r="AL11" s="1086"/>
    </row>
    <row r="12" spans="1:38" ht="12.75">
      <c r="A12" s="1531" t="s">
        <v>1627</v>
      </c>
      <c r="B12" s="1532"/>
      <c r="C12" s="1532"/>
      <c r="D12" s="1532"/>
      <c r="E12" s="1532"/>
      <c r="F12" s="1532"/>
      <c r="G12" s="1532"/>
      <c r="H12" s="1532"/>
      <c r="I12" s="1532"/>
      <c r="J12" s="1532"/>
      <c r="K12" s="1532"/>
      <c r="L12" s="1532"/>
      <c r="M12" s="1532"/>
      <c r="N12" s="1532"/>
      <c r="O12" s="1532"/>
      <c r="P12" s="1532"/>
      <c r="Q12" s="1532"/>
      <c r="R12" s="1532"/>
      <c r="S12" s="1532"/>
      <c r="T12" s="1532"/>
      <c r="U12" s="1532"/>
      <c r="V12" s="1532"/>
      <c r="W12" s="1532"/>
      <c r="X12" s="1532"/>
      <c r="Y12" s="1532"/>
      <c r="Z12" s="1532"/>
      <c r="AA12" s="1532"/>
      <c r="AB12" s="1532"/>
      <c r="AC12" s="1532"/>
      <c r="AD12" s="1532"/>
      <c r="AE12" s="1532"/>
      <c r="AF12" s="1532"/>
      <c r="AG12" s="1532"/>
      <c r="AH12" s="1532"/>
      <c r="AI12" s="1532"/>
      <c r="AJ12" s="1532"/>
      <c r="AK12" s="1532"/>
      <c r="AL12" s="1532"/>
    </row>
    <row r="13" spans="1:38" ht="12.75">
      <c r="A13" s="957" t="s">
        <v>1425</v>
      </c>
      <c r="B13" s="957"/>
      <c r="C13" s="957"/>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957"/>
    </row>
    <row r="14" spans="1:38" ht="12.75" customHeight="1" thickBot="1">
      <c r="A14" s="958"/>
      <c r="B14" s="958"/>
      <c r="C14" s="958"/>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95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1411</v>
      </c>
      <c r="C16" s="7"/>
      <c r="D16" s="7"/>
      <c r="E16" s="7"/>
      <c r="F16" s="7"/>
      <c r="G16" s="7"/>
      <c r="H16" s="1510" t="s">
        <v>1642</v>
      </c>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row>
    <row r="17" spans="1:39" ht="12.75" customHeight="1"/>
    <row r="18" spans="1:39" ht="12.75" customHeight="1">
      <c r="A18" s="137" t="s">
        <v>108</v>
      </c>
      <c r="C18" s="7"/>
      <c r="D18" s="7"/>
      <c r="E18" s="7"/>
      <c r="F18" s="7"/>
      <c r="G18" s="7"/>
      <c r="H18" s="1094" t="s">
        <v>1643</v>
      </c>
      <c r="I18" s="1227"/>
      <c r="J18" s="1227"/>
      <c r="K18" s="1227"/>
      <c r="L18" s="1227"/>
      <c r="M18" s="1227"/>
      <c r="N18" s="1227"/>
      <c r="O18" s="1227"/>
      <c r="P18" s="1227"/>
      <c r="Q18" s="1227"/>
      <c r="R18" s="1227"/>
      <c r="S18" s="1227"/>
      <c r="T18" s="1227"/>
      <c r="U18" s="1227"/>
      <c r="V18" s="1227"/>
      <c r="W18" s="1227"/>
      <c r="X18" s="1227"/>
      <c r="Y18" s="1227"/>
      <c r="Z18" s="1227"/>
      <c r="AA18" s="1227"/>
      <c r="AB18" s="1227"/>
      <c r="AC18" s="1227"/>
      <c r="AD18" s="1227"/>
      <c r="AE18" s="1227"/>
      <c r="AF18" s="1227"/>
      <c r="AG18" s="1227"/>
      <c r="AH18" s="1227"/>
      <c r="AI18" s="1227"/>
      <c r="AJ18" s="1227"/>
    </row>
    <row r="19" spans="1:39" ht="12.75" customHeight="1"/>
    <row r="20" spans="1:39" ht="14.25" customHeight="1">
      <c r="A20" s="1507" t="s">
        <v>964</v>
      </c>
      <c r="B20" s="1507"/>
      <c r="C20" s="1507"/>
      <c r="D20" s="1507"/>
      <c r="E20" s="1507"/>
      <c r="F20" s="1507"/>
      <c r="G20" s="1507"/>
      <c r="H20" s="1507"/>
      <c r="I20" s="1507"/>
      <c r="J20" s="1507"/>
      <c r="K20" s="1507"/>
      <c r="L20" s="1507"/>
      <c r="M20" s="1507"/>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c r="AL20" s="1507"/>
    </row>
    <row r="21" spans="1:39" ht="12.75" customHeight="1">
      <c r="A21" s="1534" t="s">
        <v>1151</v>
      </c>
      <c r="B21" s="1534"/>
      <c r="C21" s="1534"/>
      <c r="D21" s="1534"/>
      <c r="E21" s="1534"/>
      <c r="F21" s="1534"/>
      <c r="G21" s="1534"/>
      <c r="H21" s="1534"/>
      <c r="I21" s="1534"/>
      <c r="J21" s="1534"/>
      <c r="K21" s="1534"/>
      <c r="L21" s="1534"/>
      <c r="M21" s="1534"/>
      <c r="N21" s="1534"/>
      <c r="O21" s="1534"/>
      <c r="P21" s="1534"/>
      <c r="Q21" s="1534"/>
      <c r="R21" s="1534"/>
      <c r="S21" s="1534"/>
      <c r="T21" s="1534"/>
      <c r="U21" s="1534"/>
      <c r="V21" s="1534"/>
      <c r="W21" s="1534"/>
      <c r="X21" s="1534"/>
      <c r="Y21" s="1534"/>
      <c r="Z21" s="1534"/>
      <c r="AA21" s="1534"/>
      <c r="AB21" s="1534"/>
      <c r="AC21" s="1534"/>
      <c r="AD21" s="1534"/>
      <c r="AE21" s="1534"/>
      <c r="AF21" s="1534"/>
      <c r="AG21" s="1534"/>
      <c r="AH21" s="1534"/>
      <c r="AI21" s="1534"/>
      <c r="AJ21" s="1534"/>
      <c r="AK21" s="1534"/>
      <c r="AL21" s="153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1414</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1101</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33">
        <f>'Basis &amp; Credits'!AB56</f>
        <v>3682831</v>
      </c>
      <c r="N26" s="1533"/>
      <c r="O26" s="1533"/>
      <c r="P26" s="1533"/>
      <c r="Q26" s="1533"/>
      <c r="R26" s="7" t="s">
        <v>836</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5">
        <f>'Basis &amp; Credits'!AB77</f>
        <v>0</v>
      </c>
      <c r="N27" s="1115"/>
      <c r="O27" s="1115"/>
      <c r="P27" s="1115"/>
      <c r="Q27" s="1115"/>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820</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097" t="s">
        <v>721</v>
      </c>
      <c r="P33" s="1097"/>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896</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1104</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1105</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1106</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1107</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1108</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1109</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822</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823</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824</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825</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762</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763</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1155</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1111</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1110</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1103</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1102</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826</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827</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828</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1114</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1113</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1112</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829</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1164</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1165</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1167</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1166</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830</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831</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832</v>
      </c>
      <c r="B117" s="35"/>
      <c r="C117" s="35"/>
    </row>
    <row r="118" spans="1:38" ht="12.75"/>
    <row r="119" spans="1:38" ht="12.75" customHeight="1">
      <c r="A119" s="141" t="s">
        <v>833</v>
      </c>
      <c r="B119" s="58"/>
      <c r="D119" s="39"/>
      <c r="E119" s="247"/>
      <c r="F119" s="247"/>
      <c r="J119" s="247"/>
      <c r="K119" s="39"/>
      <c r="P119" s="247"/>
      <c r="Q119" s="247"/>
      <c r="R119" s="247"/>
      <c r="S119" s="58"/>
      <c r="T119" s="58"/>
      <c r="U119" s="58"/>
      <c r="V119" s="58"/>
      <c r="W119" s="58"/>
      <c r="AL119" s="58"/>
    </row>
    <row r="120" spans="1:38" ht="12.75">
      <c r="A120" s="141" t="s">
        <v>834</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509"/>
      <c r="H122" s="1509"/>
      <c r="I122" s="247" t="s">
        <v>194</v>
      </c>
      <c r="L122" s="1509"/>
      <c r="M122" s="1509"/>
      <c r="N122" s="1509"/>
      <c r="O122" s="954" t="s">
        <v>1556</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30"/>
      <c r="D124" s="1530"/>
      <c r="E124" s="1530"/>
      <c r="F124" s="1530"/>
      <c r="G124" s="1530"/>
      <c r="H124" s="1530"/>
      <c r="I124" s="1530"/>
      <c r="J124" s="1530"/>
      <c r="K124" s="1530"/>
      <c r="L124" s="333" t="s">
        <v>676</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677</v>
      </c>
      <c r="Y126" s="1509"/>
      <c r="Z126" s="1509"/>
      <c r="AA126" s="1509"/>
      <c r="AB126" s="1509"/>
      <c r="AC126" s="1509"/>
      <c r="AD126" s="1509"/>
      <c r="AE126" s="1509"/>
      <c r="AF126" s="1509"/>
      <c r="AG126" s="1509"/>
      <c r="AH126" s="1509"/>
      <c r="AI126" s="1509"/>
      <c r="AJ126" s="1509"/>
      <c r="AK126" s="1509"/>
    </row>
    <row r="127" spans="1:38" ht="12.75">
      <c r="A127" s="183"/>
      <c r="B127" s="183"/>
      <c r="R127" s="183"/>
      <c r="S127" s="183"/>
      <c r="T127" s="183"/>
      <c r="U127" s="183"/>
      <c r="V127" s="183"/>
      <c r="W127" s="183"/>
      <c r="X127" s="58"/>
      <c r="Y127" s="58"/>
      <c r="Z127" s="58" t="s">
        <v>678</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15"/>
      <c r="Z129" s="1515"/>
      <c r="AA129" s="1515"/>
      <c r="AB129" s="1515"/>
      <c r="AC129" s="1515"/>
      <c r="AD129" s="1515"/>
      <c r="AE129" s="1515"/>
      <c r="AF129" s="1515"/>
      <c r="AG129" s="1515"/>
      <c r="AH129" s="1515"/>
      <c r="AI129" s="1515"/>
      <c r="AJ129" s="1515"/>
      <c r="AK129" s="1515"/>
      <c r="AL129" s="721"/>
    </row>
    <row r="130" spans="1:38" ht="12.75">
      <c r="A130" s="182"/>
      <c r="B130" s="150"/>
      <c r="C130" s="274"/>
      <c r="R130" s="274"/>
      <c r="S130" s="274"/>
      <c r="T130" s="274"/>
      <c r="U130" s="274"/>
      <c r="V130" s="274"/>
      <c r="W130" s="274"/>
      <c r="X130" s="58"/>
      <c r="Y130" s="58"/>
      <c r="Z130" s="58" t="s">
        <v>679</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15"/>
      <c r="Z132" s="1515"/>
      <c r="AA132" s="1515"/>
      <c r="AB132" s="1515"/>
      <c r="AC132" s="1515"/>
      <c r="AD132" s="1515"/>
      <c r="AE132" s="1515"/>
      <c r="AF132" s="1515"/>
      <c r="AG132" s="1515"/>
      <c r="AH132" s="1515"/>
      <c r="AI132" s="1515"/>
      <c r="AJ132" s="1515"/>
      <c r="AK132" s="151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680</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6"/>
      <c r="G150" s="1526"/>
      <c r="H150" s="1526"/>
      <c r="I150" s="1526"/>
      <c r="J150" s="1526"/>
      <c r="K150" s="1526"/>
      <c r="L150" s="1526"/>
      <c r="M150" s="1526"/>
      <c r="N150" s="1526"/>
      <c r="O150" s="1526"/>
      <c r="P150" s="1526"/>
      <c r="Q150" s="1526"/>
      <c r="R150" s="1526"/>
      <c r="S150" s="1526"/>
      <c r="T150" s="152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694</v>
      </c>
      <c r="F153" s="32"/>
      <c r="G153" s="32"/>
      <c r="H153" s="32"/>
      <c r="I153" s="32"/>
      <c r="J153" s="32"/>
      <c r="K153" s="32"/>
      <c r="L153" s="32"/>
      <c r="M153" s="32"/>
      <c r="N153" s="32"/>
      <c r="O153" s="1094" t="s">
        <v>1644</v>
      </c>
      <c r="P153" s="1227"/>
      <c r="Q153" s="1227"/>
      <c r="R153" s="1227"/>
      <c r="S153" s="1227"/>
      <c r="T153" s="1227"/>
      <c r="U153" s="1227"/>
      <c r="V153" s="1227"/>
      <c r="W153" s="1227"/>
      <c r="X153" s="1227"/>
      <c r="Y153" s="1227"/>
      <c r="Z153" s="1227"/>
      <c r="AA153" s="1227"/>
      <c r="AB153" s="1227"/>
      <c r="AC153" s="1227"/>
      <c r="AD153" s="1227"/>
      <c r="AE153" s="1227"/>
      <c r="AF153" s="1227"/>
      <c r="AG153" s="1227"/>
      <c r="AH153" s="1227"/>
    </row>
    <row r="154" spans="1:59" ht="12.75" customHeight="1">
      <c r="D154" s="483" t="s">
        <v>475</v>
      </c>
      <c r="F154" s="32"/>
      <c r="G154" s="32"/>
      <c r="H154" s="32"/>
      <c r="I154" s="32"/>
      <c r="J154" s="32"/>
      <c r="K154" s="32"/>
      <c r="L154" s="32"/>
      <c r="M154" s="32"/>
      <c r="N154" s="32"/>
      <c r="O154" s="1126" t="s">
        <v>1645</v>
      </c>
      <c r="P154" s="1101"/>
      <c r="Q154" s="1101"/>
      <c r="R154" s="1101"/>
      <c r="S154" s="1101"/>
      <c r="T154" s="1101"/>
      <c r="U154" s="1101"/>
      <c r="V154" s="1101"/>
      <c r="W154" s="1101"/>
      <c r="X154" s="1101"/>
      <c r="Y154" s="1101"/>
      <c r="Z154" s="1101"/>
      <c r="AA154" s="1101"/>
      <c r="AB154" s="1101"/>
      <c r="AC154" s="1101"/>
      <c r="AD154" s="1101"/>
      <c r="AE154" s="1101"/>
      <c r="AF154" s="1101"/>
      <c r="AG154" s="1101"/>
      <c r="AH154" s="1101"/>
      <c r="AM154" s="25"/>
    </row>
    <row r="155" spans="1:59" ht="12.75">
      <c r="D155" s="13" t="s">
        <v>476</v>
      </c>
      <c r="F155" s="13"/>
      <c r="G155" s="13"/>
      <c r="H155" s="13"/>
      <c r="I155" s="13"/>
      <c r="J155" s="13"/>
      <c r="K155" s="13"/>
      <c r="L155" s="13"/>
      <c r="M155" s="13"/>
      <c r="N155" s="13"/>
      <c r="O155" s="1518" t="s">
        <v>1646</v>
      </c>
      <c r="P155" s="1519"/>
      <c r="Q155" s="1519"/>
      <c r="R155" s="1519"/>
      <c r="S155" s="1519"/>
      <c r="T155" s="1519"/>
      <c r="U155" s="1519"/>
      <c r="V155" s="1519"/>
      <c r="W155" s="1519"/>
      <c r="X155" s="1519"/>
      <c r="Y155" s="1519"/>
      <c r="Z155" s="1519"/>
      <c r="AA155" s="1519"/>
      <c r="AB155" s="1519"/>
      <c r="AC155" s="1519"/>
      <c r="AD155" s="1519"/>
      <c r="AE155" s="1519"/>
      <c r="AF155" s="1519"/>
      <c r="AG155" s="1519"/>
      <c r="AH155" s="1519"/>
      <c r="AM155" s="25"/>
    </row>
    <row r="156" spans="1:59" ht="12.75">
      <c r="D156" s="32" t="s">
        <v>334</v>
      </c>
      <c r="F156" s="32"/>
      <c r="G156" s="32"/>
      <c r="H156" s="32"/>
      <c r="I156" s="32"/>
      <c r="J156" s="32"/>
      <c r="K156" s="32"/>
      <c r="L156" s="32"/>
      <c r="M156" s="32"/>
      <c r="N156" s="32"/>
      <c r="O156" s="1123" t="s">
        <v>1647</v>
      </c>
      <c r="P156" s="1123"/>
      <c r="Q156" s="1123"/>
      <c r="R156" s="1123"/>
      <c r="S156" s="1123"/>
      <c r="T156" s="1123"/>
      <c r="U156" s="1123"/>
      <c r="V156" s="1123"/>
      <c r="W156" s="1123"/>
      <c r="X156" s="1123"/>
      <c r="Y156" s="1123"/>
      <c r="Z156" s="1123"/>
      <c r="AA156" s="1123"/>
      <c r="AB156" s="1123"/>
      <c r="AC156" s="1123"/>
      <c r="AD156" s="1123"/>
      <c r="AE156" s="1123"/>
      <c r="AF156" s="1123"/>
      <c r="AG156" s="1123"/>
      <c r="AH156" s="1123"/>
      <c r="BG156" s="12" t="s">
        <v>328</v>
      </c>
    </row>
    <row r="157" spans="1:59" ht="12.75">
      <c r="D157" s="32" t="s">
        <v>335</v>
      </c>
      <c r="F157" s="32"/>
      <c r="G157" s="32"/>
      <c r="H157" s="32"/>
      <c r="I157" s="32"/>
      <c r="J157" s="32"/>
      <c r="K157" s="32"/>
      <c r="L157" s="32"/>
      <c r="M157" s="32"/>
      <c r="N157" s="32"/>
      <c r="O157" s="1321" t="s">
        <v>790</v>
      </c>
      <c r="P157" s="1321"/>
      <c r="Q157" s="1321"/>
      <c r="R157" s="1321"/>
      <c r="S157" s="1321"/>
      <c r="T157" s="1321"/>
      <c r="U157" s="1321"/>
      <c r="V157" s="1321"/>
      <c r="W157" s="1321"/>
      <c r="X157" s="1321"/>
      <c r="Y157" s="14"/>
      <c r="Z157" s="14"/>
      <c r="AA157" s="14"/>
      <c r="AB157" s="14"/>
      <c r="AC157" s="14"/>
      <c r="AD157" s="14"/>
      <c r="AE157" s="14"/>
      <c r="AF157" s="14"/>
      <c r="BA157" s="36" t="s">
        <v>685</v>
      </c>
      <c r="BG157" s="12" t="s">
        <v>521</v>
      </c>
    </row>
    <row r="158" spans="1:59" ht="12.75">
      <c r="D158" s="32" t="s">
        <v>336</v>
      </c>
      <c r="F158" s="32"/>
      <c r="G158" s="32"/>
      <c r="H158" s="32"/>
      <c r="I158" s="32"/>
      <c r="J158" s="32"/>
      <c r="K158" s="32"/>
      <c r="L158" s="32"/>
      <c r="M158" s="32"/>
      <c r="N158" s="32"/>
      <c r="O158" s="1322">
        <v>94103</v>
      </c>
      <c r="P158" s="1322"/>
      <c r="Q158" s="1322"/>
      <c r="R158" s="1322"/>
      <c r="S158" s="15"/>
      <c r="T158" s="15"/>
      <c r="U158" s="15"/>
      <c r="V158" s="15"/>
      <c r="W158" s="15"/>
      <c r="X158" s="15"/>
      <c r="Y158" s="15"/>
      <c r="Z158" s="15"/>
      <c r="AA158" s="15"/>
      <c r="AB158" s="15"/>
      <c r="AC158" s="15"/>
      <c r="AD158" s="15"/>
      <c r="AE158" s="15"/>
      <c r="AF158" s="15"/>
      <c r="BA158" s="36" t="s">
        <v>686</v>
      </c>
      <c r="BG158" s="12" t="s">
        <v>522</v>
      </c>
    </row>
    <row r="159" spans="1:59" ht="12.75">
      <c r="D159" s="32" t="s">
        <v>337</v>
      </c>
      <c r="F159" s="32"/>
      <c r="G159" s="32"/>
      <c r="H159" s="32"/>
      <c r="I159" s="32"/>
      <c r="J159" s="32"/>
      <c r="K159" s="32"/>
      <c r="L159" s="32"/>
      <c r="M159" s="32"/>
      <c r="N159" s="32"/>
      <c r="O159" s="1320">
        <v>4157015616</v>
      </c>
      <c r="P159" s="1320"/>
      <c r="Q159" s="1320"/>
      <c r="R159" s="1320"/>
      <c r="S159" s="1320"/>
      <c r="T159" s="1320"/>
      <c r="V159" s="149" t="s">
        <v>286</v>
      </c>
      <c r="W159" s="1323"/>
      <c r="X159" s="1323"/>
      <c r="Y159" s="16"/>
      <c r="Z159" s="16"/>
      <c r="AA159" s="16"/>
      <c r="AB159" s="16"/>
      <c r="AC159" s="16"/>
      <c r="AD159" s="16"/>
      <c r="AE159" s="16"/>
      <c r="AF159" s="16"/>
      <c r="BA159" s="36" t="s">
        <v>362</v>
      </c>
      <c r="BG159" s="12" t="s">
        <v>523</v>
      </c>
    </row>
    <row r="160" spans="1:59" ht="12.75">
      <c r="D160" s="32" t="s">
        <v>338</v>
      </c>
      <c r="F160" s="32"/>
      <c r="G160" s="32"/>
      <c r="H160" s="32"/>
      <c r="I160" s="32"/>
      <c r="J160" s="32"/>
      <c r="K160" s="32"/>
      <c r="L160" s="32"/>
      <c r="M160" s="32"/>
      <c r="N160" s="32"/>
      <c r="O160" s="1521"/>
      <c r="P160" s="1521"/>
      <c r="Q160" s="1521"/>
      <c r="R160" s="1521"/>
      <c r="S160" s="1521"/>
      <c r="T160" s="1521"/>
      <c r="U160" s="16"/>
      <c r="V160" s="16"/>
      <c r="W160" s="16"/>
      <c r="X160" s="16"/>
      <c r="Y160" s="16"/>
      <c r="Z160" s="16"/>
      <c r="AA160" s="16"/>
      <c r="AB160" s="16"/>
      <c r="AC160" s="16"/>
      <c r="AD160" s="16"/>
      <c r="AE160" s="16"/>
      <c r="AF160" s="16"/>
      <c r="BA160" s="36" t="s">
        <v>712</v>
      </c>
      <c r="BG160" s="12" t="s">
        <v>524</v>
      </c>
    </row>
    <row r="161" spans="1:59" ht="12.75">
      <c r="D161" s="32" t="s">
        <v>339</v>
      </c>
      <c r="F161" s="32"/>
      <c r="G161" s="32"/>
      <c r="H161" s="32"/>
      <c r="I161" s="32"/>
      <c r="J161" s="32"/>
      <c r="K161" s="32"/>
      <c r="L161" s="32"/>
      <c r="M161" s="32"/>
      <c r="N161" s="32"/>
      <c r="O161" s="1522" t="s">
        <v>1648</v>
      </c>
      <c r="P161" s="1522"/>
      <c r="Q161" s="1522"/>
      <c r="R161" s="1522"/>
      <c r="S161" s="1522"/>
      <c r="T161" s="1522"/>
      <c r="U161" s="1522"/>
      <c r="V161" s="1522"/>
      <c r="W161" s="1522"/>
      <c r="X161" s="1522"/>
      <c r="Y161" s="1522"/>
      <c r="Z161" s="1522"/>
      <c r="AA161" s="1522"/>
      <c r="AB161" s="1522"/>
      <c r="AC161" s="1522"/>
      <c r="AD161" s="1522"/>
      <c r="AE161" s="1522"/>
      <c r="AF161" s="1522"/>
      <c r="AG161" s="1522"/>
      <c r="AH161" s="1522"/>
      <c r="AW161" s="12" t="s">
        <v>721</v>
      </c>
      <c r="BA161" s="36" t="s">
        <v>713</v>
      </c>
      <c r="BG161" s="12" t="s">
        <v>525</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714</v>
      </c>
      <c r="BG162" s="12" t="s">
        <v>526</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715</v>
      </c>
      <c r="BG163" s="12" t="s">
        <v>527</v>
      </c>
    </row>
    <row r="164" spans="1:59" ht="12.75">
      <c r="C164" s="144"/>
      <c r="D164" s="1514" t="s">
        <v>1507</v>
      </c>
      <c r="E164" s="1514"/>
      <c r="F164" s="1514"/>
      <c r="G164" s="1514"/>
      <c r="H164" s="1514"/>
      <c r="I164" s="1514"/>
      <c r="J164" s="1514"/>
      <c r="K164" s="1514"/>
      <c r="L164" s="1514"/>
      <c r="M164" s="1514"/>
      <c r="N164" s="1514"/>
      <c r="O164" s="1514"/>
      <c r="P164" s="1514"/>
      <c r="Q164" s="1514"/>
      <c r="R164" s="1514"/>
      <c r="S164" s="1514"/>
      <c r="T164" s="1514"/>
      <c r="U164" s="1514"/>
      <c r="V164" s="1514"/>
      <c r="W164" s="1514"/>
      <c r="X164" s="1514"/>
      <c r="Y164" s="1514"/>
      <c r="Z164" s="1514"/>
      <c r="AA164" s="1514"/>
      <c r="AB164" s="1514"/>
      <c r="AC164" s="1514"/>
      <c r="AD164" s="1514"/>
      <c r="AE164" s="1514"/>
      <c r="AF164" s="1514"/>
      <c r="AG164" s="1514"/>
      <c r="AH164" s="1514"/>
      <c r="AI164" s="39"/>
      <c r="AJ164" s="39"/>
      <c r="AK164" s="39"/>
      <c r="AL164" s="39"/>
      <c r="BA164" s="36" t="s">
        <v>716</v>
      </c>
      <c r="BG164" s="12" t="s">
        <v>528</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717</v>
      </c>
      <c r="BG165" s="12" t="s">
        <v>529</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719</v>
      </c>
      <c r="BG166" s="12" t="s">
        <v>530</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722</v>
      </c>
      <c r="BG167" s="12" t="s">
        <v>531</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723</v>
      </c>
      <c r="BG168" s="12" t="s">
        <v>532</v>
      </c>
    </row>
    <row r="169" spans="1:59" ht="12.75">
      <c r="A169" s="1267" t="s">
        <v>584</v>
      </c>
      <c r="B169" s="1267"/>
      <c r="C169" s="1267"/>
      <c r="D169" s="1267"/>
      <c r="E169" s="1267"/>
      <c r="F169" s="1267"/>
      <c r="G169" s="1267"/>
      <c r="H169" s="1267"/>
      <c r="I169" s="1267"/>
      <c r="J169" s="1267"/>
      <c r="K169" s="1267"/>
      <c r="L169" s="1267"/>
      <c r="M169" s="1267"/>
      <c r="N169" s="1267"/>
      <c r="O169" s="1267"/>
      <c r="P169" s="1267"/>
      <c r="Q169" s="1267"/>
      <c r="R169" s="1267"/>
      <c r="S169" s="1267"/>
      <c r="T169" s="1267"/>
      <c r="U169" s="1267"/>
      <c r="V169" s="1267"/>
      <c r="W169" s="1267"/>
      <c r="X169" s="1267"/>
      <c r="Y169" s="1267"/>
      <c r="Z169" s="1267"/>
      <c r="AA169" s="1267"/>
      <c r="AB169" s="1267"/>
      <c r="AC169" s="1267"/>
      <c r="AD169" s="1267"/>
      <c r="AE169" s="1267"/>
      <c r="AF169" s="1267"/>
      <c r="AG169" s="1267"/>
      <c r="AH169" s="1267"/>
      <c r="AI169" s="1267"/>
      <c r="AJ169" s="1267"/>
      <c r="AK169" s="1267"/>
      <c r="AL169" s="1267"/>
      <c r="BA169" s="36" t="s">
        <v>725</v>
      </c>
      <c r="BG169" s="12" t="s">
        <v>533</v>
      </c>
    </row>
    <row r="170" spans="1:59" ht="13.5" thickBot="1">
      <c r="A170" s="1268"/>
      <c r="B170" s="1268"/>
      <c r="C170" s="1268"/>
      <c r="D170" s="1268"/>
      <c r="E170" s="1268"/>
      <c r="F170" s="1268"/>
      <c r="G170" s="1268"/>
      <c r="H170" s="1268"/>
      <c r="I170" s="1268"/>
      <c r="J170" s="1268"/>
      <c r="K170" s="1268"/>
      <c r="L170" s="1268"/>
      <c r="M170" s="1268"/>
      <c r="N170" s="1268"/>
      <c r="O170" s="1268"/>
      <c r="P170" s="1268"/>
      <c r="Q170" s="1268"/>
      <c r="R170" s="1268"/>
      <c r="S170" s="1268"/>
      <c r="T170" s="1268"/>
      <c r="U170" s="1268"/>
      <c r="V170" s="1268"/>
      <c r="W170" s="1268"/>
      <c r="X170" s="1268"/>
      <c r="Y170" s="1268"/>
      <c r="Z170" s="1268"/>
      <c r="AA170" s="1268"/>
      <c r="AB170" s="1268"/>
      <c r="AC170" s="1268"/>
      <c r="AD170" s="1268"/>
      <c r="AE170" s="1268"/>
      <c r="AF170" s="1268"/>
      <c r="AG170" s="1268"/>
      <c r="AH170" s="1268"/>
      <c r="AI170" s="1268"/>
      <c r="AJ170" s="1268"/>
      <c r="AK170" s="1268"/>
      <c r="AL170" s="1268"/>
      <c r="BA170" s="36" t="s">
        <v>726</v>
      </c>
      <c r="BG170" s="12" t="s">
        <v>534</v>
      </c>
    </row>
    <row r="171" spans="1:59" ht="12.75" customHeight="1" thickTop="1">
      <c r="A171" s="25"/>
      <c r="B171" s="25"/>
      <c r="C171" s="25"/>
      <c r="D171" s="25"/>
      <c r="E171" s="25"/>
      <c r="F171" s="25"/>
      <c r="G171" s="3"/>
      <c r="H171" s="25"/>
      <c r="AK171" s="3"/>
      <c r="AL171" s="3"/>
      <c r="BA171" s="36" t="s">
        <v>225</v>
      </c>
      <c r="BG171" s="12" t="s">
        <v>535</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536</v>
      </c>
    </row>
    <row r="173" spans="1:59" ht="12.75">
      <c r="A173" s="25"/>
      <c r="C173" s="38"/>
      <c r="D173" s="39" t="s">
        <v>342</v>
      </c>
      <c r="J173" s="1512" t="s">
        <v>402</v>
      </c>
      <c r="K173" s="1512"/>
      <c r="L173" s="1512"/>
      <c r="M173" s="1512"/>
      <c r="N173" s="1512"/>
      <c r="O173" s="1512"/>
      <c r="P173" s="1512"/>
      <c r="Q173" s="1512"/>
      <c r="R173" s="1512"/>
      <c r="S173" s="1512"/>
      <c r="U173" s="40"/>
      <c r="X173" s="40"/>
      <c r="AF173" s="25"/>
      <c r="AH173" s="25"/>
      <c r="AJ173" s="3"/>
      <c r="AK173" s="3"/>
      <c r="AL173" s="3"/>
      <c r="BA173" s="36" t="s">
        <v>228</v>
      </c>
      <c r="BG173" s="12" t="s">
        <v>537</v>
      </c>
    </row>
    <row r="174" spans="1:59" ht="12.75">
      <c r="A174" s="25"/>
      <c r="C174" s="38"/>
      <c r="D174" s="58" t="s">
        <v>1455</v>
      </c>
      <c r="E174" s="25"/>
      <c r="F174" s="25"/>
      <c r="G174" s="25"/>
      <c r="H174" s="25"/>
      <c r="I174" s="25"/>
      <c r="J174" s="1096" t="s">
        <v>1649</v>
      </c>
      <c r="K174" s="1096"/>
      <c r="L174" s="1096"/>
      <c r="M174" s="1096"/>
      <c r="N174" s="1096"/>
      <c r="O174" s="1096"/>
      <c r="P174" s="1096"/>
      <c r="Q174" s="1096"/>
      <c r="R174" s="1096"/>
      <c r="S174" s="1096"/>
      <c r="T174" s="1096"/>
      <c r="U174" s="1096"/>
      <c r="V174" s="1096"/>
      <c r="W174" s="1096"/>
      <c r="X174" s="1096"/>
      <c r="Y174" s="1096"/>
      <c r="Z174" s="1096"/>
      <c r="AA174" s="3"/>
      <c r="AH174" s="25"/>
      <c r="AJ174" s="3"/>
      <c r="AK174" s="3"/>
      <c r="AL174" s="3"/>
      <c r="BA174" s="36" t="s">
        <v>230</v>
      </c>
      <c r="BG174" s="12" t="s">
        <v>538</v>
      </c>
    </row>
    <row r="175" spans="1:59" ht="12.75">
      <c r="A175" s="25"/>
      <c r="C175" s="13"/>
      <c r="D175" s="58" t="s">
        <v>343</v>
      </c>
      <c r="F175" s="743"/>
      <c r="G175" s="743"/>
      <c r="H175" s="743"/>
      <c r="I175" s="743"/>
      <c r="J175" s="743"/>
      <c r="K175" s="743"/>
      <c r="L175" s="743"/>
      <c r="M175" s="743"/>
      <c r="N175" s="743"/>
      <c r="O175" s="42"/>
      <c r="Q175" s="25"/>
      <c r="R175" s="25"/>
      <c r="T175" s="743"/>
      <c r="U175" s="1097" t="s">
        <v>721</v>
      </c>
      <c r="V175" s="1097"/>
      <c r="Z175" s="25"/>
      <c r="AC175" s="25"/>
      <c r="AD175" s="25"/>
      <c r="AE175" s="25"/>
      <c r="AF175" s="25"/>
      <c r="AH175" s="25"/>
      <c r="AJ175" s="3"/>
      <c r="AK175" s="3"/>
      <c r="AL175" s="3"/>
      <c r="BA175" s="36" t="s">
        <v>231</v>
      </c>
      <c r="BG175" s="12" t="s">
        <v>539</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508"/>
      <c r="V176" s="1508"/>
      <c r="W176" s="4" t="s">
        <v>327</v>
      </c>
      <c r="X176" s="1517"/>
      <c r="Y176" s="1517"/>
      <c r="AC176" s="25"/>
      <c r="AD176" s="25"/>
      <c r="AE176" s="25"/>
      <c r="AF176" s="25"/>
      <c r="AH176" s="25"/>
      <c r="AJ176" s="3"/>
      <c r="AK176" s="3"/>
      <c r="AL176" s="3"/>
      <c r="BA176" s="36" t="s">
        <v>233</v>
      </c>
      <c r="BG176" s="12" t="s">
        <v>540</v>
      </c>
    </row>
    <row r="177" spans="1:59" s="743" customFormat="1" ht="12.75">
      <c r="A177" s="25"/>
      <c r="B177" s="12"/>
      <c r="C177" s="43"/>
      <c r="D177" s="25" t="s">
        <v>264</v>
      </c>
      <c r="E177" s="12"/>
      <c r="F177" s="12"/>
      <c r="G177" s="12"/>
      <c r="H177" s="12"/>
      <c r="I177" s="12"/>
      <c r="J177" s="12"/>
      <c r="K177" s="12"/>
      <c r="L177" s="12"/>
      <c r="M177" s="25"/>
      <c r="N177" s="12"/>
      <c r="O177" s="12"/>
      <c r="P177" s="12"/>
      <c r="Q177" s="12"/>
      <c r="R177" s="1097" t="s">
        <v>721</v>
      </c>
      <c r="S177" s="1097"/>
      <c r="T177" s="3"/>
      <c r="V177" s="12"/>
      <c r="W177" s="3"/>
      <c r="X177" s="3"/>
      <c r="Y177" s="3"/>
      <c r="AD177" s="25"/>
      <c r="AF177" s="25"/>
      <c r="AH177" s="25"/>
      <c r="AJ177" s="705"/>
      <c r="AK177" s="705"/>
      <c r="AL177" s="705"/>
      <c r="BA177" s="36" t="s">
        <v>234</v>
      </c>
      <c r="BG177" s="743" t="s">
        <v>541</v>
      </c>
    </row>
    <row r="178" spans="1:59" s="743" customFormat="1" ht="12.75">
      <c r="A178" s="25"/>
      <c r="B178" s="12"/>
      <c r="C178" s="43"/>
      <c r="D178" s="58" t="s">
        <v>1456</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095"/>
      <c r="AG178" s="1095"/>
      <c r="AH178" s="4" t="s">
        <v>327</v>
      </c>
      <c r="AI178" s="1116"/>
      <c r="AJ178" s="1116"/>
      <c r="AK178" s="1116"/>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477</v>
      </c>
      <c r="E180" s="25"/>
      <c r="X180" s="1097" t="s">
        <v>721</v>
      </c>
      <c r="Y180" s="1097"/>
      <c r="Z180" s="911"/>
      <c r="AK180" s="705"/>
      <c r="AL180" s="705"/>
      <c r="BA180" s="36" t="s">
        <v>238</v>
      </c>
      <c r="BG180" s="743" t="s">
        <v>60</v>
      </c>
    </row>
    <row r="181" spans="1:59" s="743" customFormat="1" ht="12.95" customHeight="1">
      <c r="A181" s="25"/>
      <c r="B181" s="12"/>
      <c r="C181" s="44"/>
      <c r="E181" s="7" t="s">
        <v>1082</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244</v>
      </c>
      <c r="BG184" s="12" t="s">
        <v>67</v>
      </c>
    </row>
    <row r="185" spans="1:59" ht="12.75">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245</v>
      </c>
      <c r="BG185" s="12" t="s">
        <v>68</v>
      </c>
    </row>
    <row r="186" spans="1:59" ht="12.75">
      <c r="A186" s="25"/>
      <c r="C186" s="45"/>
      <c r="D186" s="25" t="s">
        <v>627</v>
      </c>
      <c r="E186" s="25"/>
      <c r="F186" s="25"/>
      <c r="G186" s="25"/>
      <c r="H186" s="25"/>
      <c r="I186" s="1098" t="str">
        <f>H18</f>
        <v>681 Florida Street</v>
      </c>
      <c r="J186" s="1098"/>
      <c r="K186" s="1098"/>
      <c r="L186" s="1098"/>
      <c r="M186" s="1098"/>
      <c r="N186" s="1098"/>
      <c r="O186" s="1098"/>
      <c r="P186" s="1098"/>
      <c r="Q186" s="1098"/>
      <c r="R186" s="1098"/>
      <c r="S186" s="1098"/>
      <c r="T186" s="1098"/>
      <c r="U186" s="1098"/>
      <c r="V186" s="1098"/>
      <c r="W186" s="1098"/>
      <c r="X186" s="1098"/>
      <c r="Y186" s="1098"/>
      <c r="Z186" s="1098"/>
      <c r="AA186" s="1098"/>
      <c r="AB186" s="1098"/>
      <c r="AC186" s="1098"/>
      <c r="AD186" s="1098"/>
      <c r="AE186" s="1098"/>
      <c r="AF186" s="25"/>
      <c r="AH186" s="25"/>
      <c r="AJ186" s="3"/>
      <c r="AK186" s="3"/>
      <c r="AL186" s="3"/>
      <c r="BA186" s="36" t="s">
        <v>246</v>
      </c>
      <c r="BG186" s="12" t="s">
        <v>69</v>
      </c>
    </row>
    <row r="187" spans="1:59" ht="12.75">
      <c r="A187" s="25"/>
      <c r="C187" s="45"/>
      <c r="D187" s="25" t="s">
        <v>628</v>
      </c>
      <c r="E187" s="25"/>
      <c r="F187" s="25"/>
      <c r="G187" s="25"/>
      <c r="H187" s="25"/>
      <c r="I187" s="1126" t="s">
        <v>1643</v>
      </c>
      <c r="J187" s="1118"/>
      <c r="K187" s="1118"/>
      <c r="L187" s="1118"/>
      <c r="M187" s="1118"/>
      <c r="N187" s="1118"/>
      <c r="O187" s="1118"/>
      <c r="P187" s="1118"/>
      <c r="Q187" s="1118"/>
      <c r="R187" s="1118"/>
      <c r="S187" s="1118"/>
      <c r="T187" s="1118"/>
      <c r="U187" s="1118"/>
      <c r="V187" s="1118"/>
      <c r="W187" s="1118"/>
      <c r="X187" s="1118"/>
      <c r="Y187" s="1118"/>
      <c r="Z187" s="1118"/>
      <c r="AA187" s="1118"/>
      <c r="AB187" s="1118"/>
      <c r="AC187" s="1118"/>
      <c r="AD187" s="1118"/>
      <c r="AE187" s="1118"/>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328"/>
      <c r="F189" s="1328"/>
      <c r="G189" s="1328"/>
      <c r="H189" s="1328"/>
      <c r="I189" s="1328"/>
      <c r="J189" s="1328"/>
      <c r="K189" s="1328"/>
      <c r="L189" s="1328"/>
      <c r="M189" s="1328"/>
      <c r="N189" s="1328"/>
      <c r="O189" s="1328"/>
      <c r="P189" s="1328"/>
      <c r="Q189" s="1328"/>
      <c r="R189" s="1328"/>
      <c r="S189" s="1328"/>
      <c r="T189" s="1328"/>
      <c r="U189" s="1328"/>
      <c r="V189" s="1328"/>
      <c r="W189" s="1328"/>
      <c r="X189" s="1328"/>
      <c r="Y189" s="1328"/>
      <c r="Z189" s="1328"/>
      <c r="AA189" s="1328"/>
      <c r="AB189" s="1328"/>
      <c r="AC189" s="1328"/>
      <c r="AD189" s="1328"/>
      <c r="AE189" s="1328"/>
      <c r="AF189" s="25"/>
      <c r="AH189" s="25"/>
      <c r="AJ189" s="3"/>
      <c r="AK189" s="3"/>
      <c r="AL189" s="3"/>
      <c r="AP189" s="12" t="s">
        <v>328</v>
      </c>
      <c r="BA189" s="36" t="s">
        <v>250</v>
      </c>
      <c r="BG189" s="12" t="s">
        <v>72</v>
      </c>
    </row>
    <row r="190" spans="1:59" ht="12.75">
      <c r="A190" s="25"/>
      <c r="C190" s="45"/>
      <c r="D190" s="25"/>
      <c r="E190" s="1329"/>
      <c r="F190" s="1329"/>
      <c r="G190" s="1329"/>
      <c r="H190" s="1329"/>
      <c r="I190" s="1329"/>
      <c r="J190" s="1329"/>
      <c r="K190" s="1329"/>
      <c r="L190" s="1329"/>
      <c r="M190" s="1329"/>
      <c r="N190" s="1329"/>
      <c r="O190" s="1329"/>
      <c r="P190" s="1329"/>
      <c r="Q190" s="1329"/>
      <c r="R190" s="1329"/>
      <c r="S190" s="1329"/>
      <c r="T190" s="1329"/>
      <c r="U190" s="1329"/>
      <c r="V190" s="1329"/>
      <c r="W190" s="1329"/>
      <c r="X190" s="1329"/>
      <c r="Y190" s="1329"/>
      <c r="Z190" s="1329"/>
      <c r="AA190" s="1329"/>
      <c r="AB190" s="1329"/>
      <c r="AC190" s="1329"/>
      <c r="AD190" s="1329"/>
      <c r="AE190" s="1329"/>
      <c r="AF190" s="25"/>
      <c r="AH190" s="25"/>
      <c r="AJ190" s="3"/>
      <c r="AK190" s="3"/>
      <c r="AL190" s="3"/>
      <c r="AP190" s="12" t="s">
        <v>1190</v>
      </c>
      <c r="BA190" s="36" t="s">
        <v>684</v>
      </c>
      <c r="BG190" s="12" t="s">
        <v>73</v>
      </c>
    </row>
    <row r="191" spans="1:59" ht="12.75">
      <c r="A191" s="25"/>
      <c r="C191" s="45"/>
      <c r="D191" s="25" t="s">
        <v>629</v>
      </c>
      <c r="E191" s="25"/>
      <c r="I191" s="1094" t="s">
        <v>790</v>
      </c>
      <c r="J191" s="1096"/>
      <c r="K191" s="1096"/>
      <c r="L191" s="1096"/>
      <c r="M191" s="1096"/>
      <c r="N191" s="1096"/>
      <c r="O191" s="1096"/>
      <c r="P191" s="1096"/>
      <c r="Q191" s="25" t="s">
        <v>631</v>
      </c>
      <c r="T191" s="1094" t="s">
        <v>790</v>
      </c>
      <c r="U191" s="1096"/>
      <c r="V191" s="1096"/>
      <c r="W191" s="1096"/>
      <c r="X191" s="1096"/>
      <c r="Y191" s="1096"/>
      <c r="Z191" s="1096"/>
      <c r="AA191" s="1096"/>
      <c r="AB191" s="1096"/>
      <c r="AC191" s="1096"/>
      <c r="AD191" s="1096"/>
      <c r="AE191" s="1096"/>
      <c r="AH191" s="25"/>
      <c r="AJ191" s="3"/>
      <c r="AK191" s="3"/>
      <c r="AL191" s="3"/>
      <c r="AP191" s="12" t="s">
        <v>1191</v>
      </c>
      <c r="BA191" s="36" t="s">
        <v>741</v>
      </c>
      <c r="BG191" s="12" t="s">
        <v>787</v>
      </c>
    </row>
    <row r="192" spans="1:59" ht="12.75">
      <c r="A192" s="25"/>
      <c r="C192" s="46"/>
      <c r="D192" s="25" t="s">
        <v>632</v>
      </c>
      <c r="E192" s="25"/>
      <c r="F192" s="25"/>
      <c r="G192" s="25"/>
      <c r="I192" s="1118">
        <v>94115</v>
      </c>
      <c r="J192" s="1118"/>
      <c r="K192" s="1118"/>
      <c r="L192" s="1118"/>
      <c r="M192" s="1118"/>
      <c r="N192" s="1118"/>
      <c r="O192" s="25" t="s">
        <v>634</v>
      </c>
      <c r="P192" s="25"/>
      <c r="Q192" s="25"/>
      <c r="R192" s="25"/>
      <c r="S192" s="25"/>
      <c r="T192" s="1511">
        <v>22801</v>
      </c>
      <c r="U192" s="1511"/>
      <c r="V192" s="1511"/>
      <c r="W192" s="1511"/>
      <c r="X192" s="1511"/>
      <c r="Y192" s="1511"/>
      <c r="Z192" s="1511"/>
      <c r="AA192" s="1511"/>
      <c r="AB192" s="1511"/>
      <c r="AC192" s="1511"/>
      <c r="AD192" s="1511"/>
      <c r="AE192" s="1511"/>
      <c r="AF192" s="25"/>
      <c r="AH192" s="25"/>
      <c r="AJ192" s="3"/>
      <c r="AK192" s="3"/>
      <c r="AL192" s="3"/>
      <c r="AP192" s="12" t="s">
        <v>1192</v>
      </c>
      <c r="BA192" s="36" t="s">
        <v>742</v>
      </c>
      <c r="BG192" s="12" t="s">
        <v>788</v>
      </c>
    </row>
    <row r="193" spans="1:66" ht="12.75">
      <c r="A193" s="25"/>
      <c r="C193" s="46"/>
      <c r="D193" s="25" t="s">
        <v>507</v>
      </c>
      <c r="E193" s="25"/>
      <c r="F193" s="25"/>
      <c r="G193" s="25"/>
      <c r="H193" s="25"/>
      <c r="I193" s="25"/>
      <c r="J193" s="25"/>
      <c r="K193" s="25"/>
      <c r="L193" s="25"/>
      <c r="M193" s="25"/>
      <c r="N193" s="1327" t="s">
        <v>1650</v>
      </c>
      <c r="O193" s="1328"/>
      <c r="P193" s="1328"/>
      <c r="Q193" s="1328"/>
      <c r="R193" s="1328"/>
      <c r="S193" s="1328"/>
      <c r="T193" s="1328"/>
      <c r="U193" s="1328"/>
      <c r="V193" s="1328"/>
      <c r="W193" s="1328"/>
      <c r="X193" s="1328"/>
      <c r="Y193" s="1328"/>
      <c r="Z193" s="1328"/>
      <c r="AA193" s="1328"/>
      <c r="AB193" s="1328"/>
      <c r="AC193" s="1328"/>
      <c r="AD193" s="1328"/>
      <c r="AE193" s="1328"/>
      <c r="AF193" s="25"/>
      <c r="AH193" s="25"/>
      <c r="AJ193" s="3"/>
      <c r="AK193" s="3"/>
      <c r="AL193" s="3"/>
      <c r="AP193" s="12" t="s">
        <v>1193</v>
      </c>
      <c r="BA193" s="36" t="s">
        <v>743</v>
      </c>
      <c r="BG193" s="12" t="s">
        <v>789</v>
      </c>
    </row>
    <row r="194" spans="1:66" ht="12.75">
      <c r="A194" s="25"/>
      <c r="C194" s="46"/>
      <c r="D194" s="25"/>
      <c r="E194" s="25"/>
      <c r="F194" s="25"/>
      <c r="G194" s="25"/>
      <c r="H194" s="25"/>
      <c r="I194" s="25"/>
      <c r="J194" s="25"/>
      <c r="K194" s="25"/>
      <c r="L194" s="25"/>
      <c r="M194" s="174"/>
      <c r="N194" s="1329"/>
      <c r="O194" s="1329"/>
      <c r="P194" s="1329"/>
      <c r="Q194" s="1329"/>
      <c r="R194" s="1329"/>
      <c r="S194" s="1329"/>
      <c r="T194" s="1329"/>
      <c r="U194" s="1329"/>
      <c r="V194" s="1329"/>
      <c r="W194" s="1329"/>
      <c r="X194" s="1329"/>
      <c r="Y194" s="1329"/>
      <c r="Z194" s="1329"/>
      <c r="AA194" s="1329"/>
      <c r="AB194" s="1329"/>
      <c r="AC194" s="1329"/>
      <c r="AD194" s="1329"/>
      <c r="AE194" s="1329"/>
      <c r="AF194" s="25"/>
      <c r="AH194" s="25"/>
      <c r="AJ194" s="3"/>
      <c r="AK194" s="3"/>
      <c r="AL194" s="3"/>
      <c r="AP194" s="12" t="s">
        <v>1194</v>
      </c>
      <c r="BA194" s="36" t="s">
        <v>744</v>
      </c>
      <c r="BG194" s="12" t="s">
        <v>790</v>
      </c>
    </row>
    <row r="195" spans="1:66" ht="12.75">
      <c r="A195" s="25"/>
      <c r="C195" s="46"/>
      <c r="D195" s="25" t="s">
        <v>353</v>
      </c>
      <c r="E195" s="25"/>
      <c r="F195" s="25"/>
      <c r="G195" s="25"/>
      <c r="H195" s="25"/>
      <c r="I195" s="25"/>
      <c r="J195" s="25"/>
      <c r="K195" s="25"/>
      <c r="L195" s="25"/>
      <c r="M195" s="25"/>
      <c r="N195" s="25"/>
      <c r="O195" s="25"/>
      <c r="P195" s="25"/>
      <c r="Q195" s="25"/>
      <c r="R195" s="25"/>
      <c r="T195" s="1097" t="s">
        <v>590</v>
      </c>
      <c r="U195" s="1097"/>
      <c r="W195" s="25" t="s">
        <v>737</v>
      </c>
      <c r="X195" s="25"/>
      <c r="Y195" s="25"/>
      <c r="Z195" s="25"/>
      <c r="AA195" s="25"/>
      <c r="AB195" s="25"/>
      <c r="AC195" s="25"/>
      <c r="AD195" s="25"/>
      <c r="AE195" s="25"/>
      <c r="AF195" s="25"/>
      <c r="AG195" s="25"/>
      <c r="AH195" s="1097">
        <v>12</v>
      </c>
      <c r="AI195" s="1097"/>
      <c r="AJ195" s="3"/>
      <c r="AK195" s="3"/>
      <c r="AL195" s="3"/>
      <c r="BA195" s="36" t="s">
        <v>256</v>
      </c>
      <c r="BG195" s="12" t="s">
        <v>791</v>
      </c>
    </row>
    <row r="196" spans="1:66" ht="12.75" customHeight="1">
      <c r="A196" s="25"/>
      <c r="C196" s="46"/>
      <c r="D196" s="25" t="s">
        <v>417</v>
      </c>
      <c r="E196" s="25"/>
      <c r="F196" s="25"/>
      <c r="G196" s="25"/>
      <c r="H196" s="25"/>
      <c r="I196" s="25"/>
      <c r="J196" s="25"/>
      <c r="K196" s="25"/>
      <c r="L196" s="25"/>
      <c r="M196" s="25"/>
      <c r="N196" s="25"/>
      <c r="O196" s="25"/>
      <c r="P196" s="25"/>
      <c r="Q196" s="25"/>
      <c r="R196" s="25"/>
      <c r="T196" s="1232" t="s">
        <v>721</v>
      </c>
      <c r="U196" s="1232"/>
      <c r="W196" s="25" t="s">
        <v>738</v>
      </c>
      <c r="X196" s="25"/>
      <c r="Y196" s="25"/>
      <c r="Z196" s="25"/>
      <c r="AA196" s="25"/>
      <c r="AB196" s="25"/>
      <c r="AC196" s="25"/>
      <c r="AD196" s="25"/>
      <c r="AE196" s="25"/>
      <c r="AF196" s="25"/>
      <c r="AG196" s="25"/>
      <c r="AH196" s="1097">
        <v>17</v>
      </c>
      <c r="AI196" s="1097"/>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232" t="s">
        <v>721</v>
      </c>
      <c r="U197" s="1232"/>
      <c r="V197" s="12"/>
      <c r="W197" s="25" t="s">
        <v>739</v>
      </c>
      <c r="X197" s="25"/>
      <c r="Y197" s="25"/>
      <c r="Z197" s="25"/>
      <c r="AA197" s="25"/>
      <c r="AB197" s="25"/>
      <c r="AC197" s="25"/>
      <c r="AD197" s="25"/>
      <c r="AE197" s="25"/>
      <c r="AF197" s="25"/>
      <c r="AG197" s="25"/>
      <c r="AH197" s="1097">
        <v>11</v>
      </c>
      <c r="AI197" s="1097"/>
      <c r="AJ197" s="3"/>
      <c r="AK197" s="3"/>
      <c r="AL197" s="3"/>
      <c r="AM197" s="52"/>
      <c r="AN197" s="52"/>
      <c r="AO197" s="21"/>
      <c r="AP197" s="711" t="s">
        <v>968</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1464</v>
      </c>
      <c r="E198" s="25"/>
      <c r="F198" s="25"/>
      <c r="G198" s="25"/>
      <c r="H198" s="25"/>
      <c r="I198" s="25"/>
      <c r="J198" s="25"/>
      <c r="K198" s="25"/>
      <c r="L198" s="25"/>
      <c r="M198" s="25"/>
      <c r="N198" s="25"/>
      <c r="O198" s="25"/>
      <c r="P198" s="25"/>
      <c r="Q198" s="25"/>
      <c r="R198" s="25"/>
      <c r="S198" s="12"/>
      <c r="T198" s="12"/>
      <c r="U198" s="12"/>
      <c r="V198" s="12"/>
      <c r="W198" s="25"/>
      <c r="X198" s="25"/>
      <c r="Y198" s="1232" t="s">
        <v>721</v>
      </c>
      <c r="Z198" s="1232"/>
      <c r="AA198" s="25"/>
      <c r="AB198" s="25"/>
      <c r="AC198" s="25"/>
      <c r="AD198" s="25"/>
      <c r="AE198" s="25"/>
      <c r="AF198" s="25"/>
      <c r="AG198" s="25"/>
      <c r="AJ198" s="3"/>
      <c r="AK198" s="3"/>
      <c r="AL198" s="3"/>
      <c r="AM198" s="52"/>
      <c r="AN198" s="52"/>
      <c r="AO198" s="21"/>
      <c r="AP198" s="710" t="s">
        <v>967</v>
      </c>
      <c r="AQ198" s="707"/>
      <c r="AR198" s="21"/>
      <c r="AS198" s="21"/>
      <c r="BA198" s="36" t="s">
        <v>755</v>
      </c>
      <c r="BB198" s="12"/>
      <c r="BC198" s="12"/>
      <c r="BD198" s="12"/>
      <c r="BE198" s="12"/>
      <c r="BF198" s="12"/>
      <c r="BG198" s="12" t="s">
        <v>204</v>
      </c>
      <c r="BH198" s="12"/>
    </row>
    <row r="199" spans="1:66" s="51" customFormat="1" ht="12.75">
      <c r="A199" s="25"/>
      <c r="B199" s="12"/>
      <c r="C199" s="46"/>
      <c r="D199" s="3" t="s">
        <v>736</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1217</v>
      </c>
      <c r="AQ199" s="707"/>
      <c r="AR199" s="21"/>
      <c r="AS199" s="21"/>
      <c r="BA199" s="36" t="s">
        <v>756</v>
      </c>
      <c r="BB199" s="53"/>
      <c r="BC199" s="54"/>
      <c r="BD199" s="54"/>
      <c r="BE199" s="54"/>
      <c r="BF199" s="54"/>
      <c r="BG199" s="54" t="s">
        <v>205</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660</v>
      </c>
      <c r="AQ200" s="707"/>
      <c r="BA200" s="36" t="s">
        <v>757</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1218</v>
      </c>
      <c r="AQ201" s="704"/>
      <c r="BA201" s="36" t="s">
        <v>758</v>
      </c>
      <c r="BB201" s="51"/>
      <c r="BC201" s="54"/>
      <c r="BD201" s="54"/>
      <c r="BE201" s="54"/>
      <c r="BF201" s="55"/>
      <c r="BG201" s="55" t="s">
        <v>207</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1219</v>
      </c>
      <c r="AQ202" s="704"/>
      <c r="BA202" s="36" t="s">
        <v>759</v>
      </c>
      <c r="BG202" s="55" t="s">
        <v>208</v>
      </c>
      <c r="BH202" s="51"/>
    </row>
    <row r="203" spans="1:66" ht="12.75" customHeight="1">
      <c r="A203" s="25"/>
      <c r="C203" s="25"/>
      <c r="D203" s="1098" t="s">
        <v>416</v>
      </c>
      <c r="E203" s="1098"/>
      <c r="F203" s="1098"/>
      <c r="G203" s="1098"/>
      <c r="H203" s="1098"/>
      <c r="I203" s="1098"/>
      <c r="J203" s="1098"/>
      <c r="K203" s="1098"/>
      <c r="L203" s="1098"/>
      <c r="M203" s="1098"/>
      <c r="P203" s="1506">
        <f>M26</f>
        <v>3682831</v>
      </c>
      <c r="Q203" s="1324"/>
      <c r="R203" s="1324"/>
      <c r="S203" s="1324"/>
      <c r="T203" s="1324"/>
      <c r="U203" s="1324"/>
      <c r="V203" s="25"/>
      <c r="W203" s="25"/>
      <c r="X203" s="25"/>
      <c r="Y203" s="25"/>
      <c r="Z203" s="25"/>
      <c r="AA203" s="25"/>
      <c r="AB203" s="25"/>
      <c r="AC203" s="25"/>
      <c r="AD203" s="25"/>
      <c r="AE203" s="25"/>
      <c r="AF203" s="25"/>
      <c r="AG203" s="25"/>
      <c r="AH203" s="25"/>
      <c r="AI203" s="25"/>
      <c r="AJ203" s="3"/>
      <c r="AK203" s="3"/>
      <c r="AL203" s="3"/>
      <c r="AP203" s="708" t="s">
        <v>659</v>
      </c>
      <c r="AQ203" s="704"/>
      <c r="BA203" s="36" t="s">
        <v>760</v>
      </c>
      <c r="BG203" s="55" t="s">
        <v>209</v>
      </c>
      <c r="BH203" s="51"/>
    </row>
    <row r="204" spans="1:66" ht="12.75">
      <c r="A204" s="25"/>
      <c r="C204" s="45"/>
      <c r="D204" s="1326" t="s">
        <v>1530</v>
      </c>
      <c r="E204" s="1098"/>
      <c r="F204" s="1098"/>
      <c r="G204" s="1098"/>
      <c r="H204" s="1098"/>
      <c r="I204" s="1098"/>
      <c r="J204" s="1098"/>
      <c r="K204" s="1098"/>
      <c r="L204" s="1098"/>
      <c r="M204" s="1098"/>
      <c r="P204" s="1324">
        <f>M27</f>
        <v>0</v>
      </c>
      <c r="Q204" s="1324"/>
      <c r="R204" s="1324"/>
      <c r="S204" s="1324"/>
      <c r="T204" s="1324"/>
      <c r="U204" s="1324"/>
      <c r="V204" s="47"/>
      <c r="W204" s="25" t="s">
        <v>1531</v>
      </c>
      <c r="X204" s="25"/>
      <c r="Y204" s="25"/>
      <c r="Z204" s="25"/>
      <c r="AA204" s="25"/>
      <c r="AB204" s="25"/>
      <c r="AC204" s="25"/>
      <c r="AD204" s="25"/>
      <c r="AE204" s="25"/>
      <c r="AF204" s="1097" t="s">
        <v>721</v>
      </c>
      <c r="AG204" s="1097"/>
      <c r="AH204" s="25"/>
      <c r="AI204" s="25"/>
      <c r="AJ204" s="3"/>
      <c r="AK204" s="3"/>
      <c r="AL204" s="3"/>
      <c r="AP204" s="708" t="s">
        <v>1174</v>
      </c>
      <c r="AQ204" s="704"/>
      <c r="BA204" s="36" t="s">
        <v>761</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1220</v>
      </c>
      <c r="AQ205" s="704"/>
      <c r="BA205" s="36" t="s">
        <v>116</v>
      </c>
      <c r="BG205" s="55" t="s">
        <v>186</v>
      </c>
    </row>
    <row r="206" spans="1:66" ht="12.75">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1474</v>
      </c>
      <c r="AQ206" s="704"/>
      <c r="BA206" s="36" t="s">
        <v>117</v>
      </c>
      <c r="BG206" s="55" t="s">
        <v>211</v>
      </c>
    </row>
    <row r="207" spans="1:66" ht="12.75">
      <c r="A207" s="25"/>
      <c r="C207" s="45"/>
      <c r="D207" s="1227" t="s">
        <v>1651</v>
      </c>
      <c r="E207" s="1227"/>
      <c r="F207" s="1227"/>
      <c r="G207" s="1227"/>
      <c r="H207" s="1227"/>
      <c r="I207" s="1227"/>
      <c r="J207" s="1227"/>
      <c r="K207" s="1227"/>
      <c r="L207" s="1227"/>
      <c r="M207" s="122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1221</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711</v>
      </c>
      <c r="AQ208" s="704"/>
      <c r="BA208" s="36" t="s">
        <v>51</v>
      </c>
      <c r="BG208" s="55" t="s">
        <v>213</v>
      </c>
    </row>
    <row r="209" spans="1:59" ht="12.75">
      <c r="A209" s="50" t="s">
        <v>639</v>
      </c>
      <c r="C209" s="50" t="s">
        <v>419</v>
      </c>
      <c r="AA209" s="25"/>
      <c r="AB209" s="25"/>
      <c r="AC209" s="25"/>
      <c r="AD209" s="25"/>
      <c r="AE209" s="25"/>
      <c r="AF209" s="25"/>
      <c r="AJ209" s="3"/>
      <c r="AK209" s="3"/>
      <c r="AL209" s="3"/>
      <c r="BA209" s="36" t="s">
        <v>52</v>
      </c>
      <c r="BG209" s="55" t="s">
        <v>214</v>
      </c>
    </row>
    <row r="210" spans="1:59" ht="12.75">
      <c r="C210" s="45"/>
      <c r="D210" s="1227" t="s">
        <v>1194</v>
      </c>
      <c r="E210" s="1227"/>
      <c r="F210" s="1227"/>
      <c r="G210" s="1227"/>
      <c r="H210" s="1227"/>
      <c r="I210" s="1227"/>
      <c r="J210" s="1227"/>
      <c r="K210" s="1227"/>
      <c r="L210" s="1227"/>
      <c r="M210" s="1227"/>
      <c r="N210" s="12" t="s">
        <v>1515</v>
      </c>
      <c r="O210" s="743"/>
      <c r="P210" s="743"/>
      <c r="Q210" s="743"/>
      <c r="R210" s="743"/>
      <c r="S210" s="743"/>
      <c r="T210" s="743"/>
      <c r="U210" s="743"/>
      <c r="V210" s="743"/>
      <c r="W210" s="743"/>
      <c r="X210" s="743"/>
      <c r="Y210" s="743"/>
      <c r="Z210" s="743"/>
      <c r="AH210" s="1097"/>
      <c r="AI210" s="1097"/>
      <c r="AJ210" s="3"/>
      <c r="AK210" s="3"/>
      <c r="AL210" s="3"/>
      <c r="AP210" s="496" t="s">
        <v>328</v>
      </c>
      <c r="BA210" s="36" t="s">
        <v>53</v>
      </c>
      <c r="BG210" s="55" t="s">
        <v>215</v>
      </c>
    </row>
    <row r="211" spans="1:59" ht="12.75">
      <c r="D211" s="35" t="s">
        <v>1007</v>
      </c>
      <c r="AG211" s="3"/>
      <c r="AJ211" s="3"/>
      <c r="AK211" s="3"/>
      <c r="AL211" s="3"/>
      <c r="AP211" s="12" t="s">
        <v>571</v>
      </c>
      <c r="BA211" s="36" t="s">
        <v>136</v>
      </c>
      <c r="BG211" s="55" t="s">
        <v>137</v>
      </c>
    </row>
    <row r="212" spans="1:59" ht="12.75">
      <c r="D212" s="67"/>
      <c r="AG212" s="3"/>
      <c r="AJ212" s="3"/>
      <c r="AK212" s="3"/>
      <c r="AL212" s="3"/>
      <c r="AP212" s="12" t="s">
        <v>575</v>
      </c>
      <c r="BA212" s="36" t="s">
        <v>54</v>
      </c>
      <c r="BG212" s="55" t="s">
        <v>216</v>
      </c>
    </row>
    <row r="213" spans="1:59" s="39" customFormat="1" ht="12.75" customHeight="1">
      <c r="A213" s="525" t="s">
        <v>641</v>
      </c>
      <c r="C213" s="525" t="s">
        <v>1486</v>
      </c>
      <c r="D213" s="901"/>
      <c r="AG213" s="705"/>
      <c r="AJ213" s="705"/>
      <c r="AK213" s="705"/>
      <c r="AL213" s="705"/>
      <c r="AM213" s="247"/>
      <c r="AN213" s="247"/>
      <c r="AP213" s="39" t="s">
        <v>572</v>
      </c>
      <c r="BA213" s="36" t="s">
        <v>55</v>
      </c>
      <c r="BG213" s="55" t="s">
        <v>217</v>
      </c>
    </row>
    <row r="214" spans="1:59" ht="12.75">
      <c r="A214" s="50"/>
      <c r="C214" s="50"/>
      <c r="D214" s="7" t="s">
        <v>1121</v>
      </c>
      <c r="AG214" s="3"/>
      <c r="AJ214" s="3"/>
      <c r="AK214" s="3"/>
      <c r="AL214" s="3"/>
      <c r="AN214" s="58"/>
      <c r="AP214" s="12" t="s">
        <v>613</v>
      </c>
      <c r="BA214" s="36" t="s">
        <v>348</v>
      </c>
      <c r="BG214" s="55" t="s">
        <v>218</v>
      </c>
    </row>
    <row r="215" spans="1:59" ht="12.75">
      <c r="A215" s="50"/>
      <c r="C215" s="50"/>
      <c r="D215" s="1227" t="s">
        <v>711</v>
      </c>
      <c r="E215" s="1227"/>
      <c r="F215" s="1227"/>
      <c r="G215" s="1227"/>
      <c r="H215" s="1227"/>
      <c r="I215" s="1227"/>
      <c r="J215" s="1227"/>
      <c r="K215" s="1227"/>
      <c r="L215" s="1227"/>
      <c r="M215" s="1227"/>
      <c r="N215" s="1227"/>
      <c r="O215" s="1227"/>
      <c r="P215" s="1227"/>
      <c r="Q215" s="1227"/>
      <c r="R215" s="1227"/>
      <c r="S215" s="1227"/>
      <c r="T215" s="1227"/>
      <c r="U215" s="1227"/>
      <c r="V215" s="1227"/>
      <c r="W215" s="1227"/>
      <c r="X215" s="1227"/>
      <c r="Y215" s="1227"/>
      <c r="Z215" s="1227"/>
      <c r="AG215" s="3"/>
      <c r="AJ215" s="3"/>
      <c r="AK215" s="3"/>
      <c r="AL215" s="3"/>
      <c r="AN215" s="58"/>
      <c r="AP215" s="12" t="s">
        <v>573</v>
      </c>
    </row>
    <row r="216" spans="1:59" ht="12.75">
      <c r="A216" s="50"/>
      <c r="B216" s="51"/>
      <c r="C216" s="50"/>
      <c r="AG216" s="3"/>
      <c r="AJ216" s="3"/>
      <c r="AK216" s="3"/>
      <c r="AL216" s="3"/>
      <c r="AM216" s="58"/>
      <c r="AN216" s="58"/>
      <c r="AP216" s="12" t="s">
        <v>574</v>
      </c>
      <c r="BC216" s="61"/>
    </row>
    <row r="217" spans="1:59" ht="12.75">
      <c r="A217" s="1267" t="s">
        <v>585</v>
      </c>
      <c r="B217" s="1267"/>
      <c r="C217" s="1267"/>
      <c r="D217" s="1267"/>
      <c r="E217" s="1267"/>
      <c r="F217" s="1267"/>
      <c r="G217" s="1267"/>
      <c r="H217" s="1267"/>
      <c r="I217" s="1267"/>
      <c r="J217" s="1267"/>
      <c r="K217" s="1267"/>
      <c r="L217" s="1267"/>
      <c r="M217" s="1267"/>
      <c r="N217" s="1267"/>
      <c r="O217" s="1267"/>
      <c r="P217" s="1267"/>
      <c r="Q217" s="1267"/>
      <c r="R217" s="1267"/>
      <c r="S217" s="1267"/>
      <c r="T217" s="1267"/>
      <c r="U217" s="1267"/>
      <c r="V217" s="1267"/>
      <c r="W217" s="1267"/>
      <c r="X217" s="1267"/>
      <c r="Y217" s="1267"/>
      <c r="Z217" s="1267"/>
      <c r="AA217" s="1267"/>
      <c r="AB217" s="1267"/>
      <c r="AC217" s="1267"/>
      <c r="AD217" s="1267"/>
      <c r="AE217" s="1267"/>
      <c r="AF217" s="1267"/>
      <c r="AG217" s="1267"/>
      <c r="AH217" s="1267"/>
      <c r="AI217" s="1267"/>
      <c r="AJ217" s="1267"/>
      <c r="AK217" s="1267"/>
      <c r="AL217" s="1267"/>
      <c r="AN217" s="58"/>
      <c r="AO217" s="58"/>
      <c r="AP217" s="12" t="s">
        <v>408</v>
      </c>
      <c r="BD217" s="61"/>
    </row>
    <row r="218" spans="1:59" ht="13.5" thickBot="1">
      <c r="A218" s="1268"/>
      <c r="B218" s="1268"/>
      <c r="C218" s="1268"/>
      <c r="D218" s="1268"/>
      <c r="E218" s="1268"/>
      <c r="F218" s="1268"/>
      <c r="G218" s="1268"/>
      <c r="H218" s="1268"/>
      <c r="I218" s="1268"/>
      <c r="J218" s="1268"/>
      <c r="K218" s="1268"/>
      <c r="L218" s="1268"/>
      <c r="M218" s="1268"/>
      <c r="N218" s="1268"/>
      <c r="O218" s="1268"/>
      <c r="P218" s="1268"/>
      <c r="Q218" s="1268"/>
      <c r="R218" s="1268"/>
      <c r="S218" s="1268"/>
      <c r="T218" s="1268"/>
      <c r="U218" s="1268"/>
      <c r="V218" s="1268"/>
      <c r="W218" s="1268"/>
      <c r="X218" s="1268"/>
      <c r="Y218" s="1268"/>
      <c r="Z218" s="1268"/>
      <c r="AA218" s="1268"/>
      <c r="AB218" s="1268"/>
      <c r="AC218" s="1268"/>
      <c r="AD218" s="1268"/>
      <c r="AE218" s="1268"/>
      <c r="AF218" s="1268"/>
      <c r="AG218" s="1268"/>
      <c r="AH218" s="1268"/>
      <c r="AI218" s="1268"/>
      <c r="AJ218" s="1268"/>
      <c r="AK218" s="1268"/>
      <c r="AL218" s="1268"/>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1412</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583</v>
      </c>
      <c r="AT220" s="406">
        <f>IF(AND(AND($M$244="for profit",$M$252="for profit",$M$260="nonprofit")),2,0)</f>
        <v>0</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7" t="s">
        <v>640</v>
      </c>
      <c r="AJ221" s="1097"/>
      <c r="AL221" s="58"/>
      <c r="AN221" s="58"/>
      <c r="AO221" s="399" t="s">
        <v>583</v>
      </c>
      <c r="AT221" s="406">
        <f>IF(AND(AND($M$244="for profit",$M$252="nonprofit",$M$260="for profit")),2,0)</f>
        <v>0</v>
      </c>
      <c r="BD221" s="61"/>
    </row>
    <row r="222" spans="1:59" ht="12.75">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7" t="s">
        <v>640</v>
      </c>
      <c r="AJ222" s="1097"/>
      <c r="AL222" s="58"/>
      <c r="AM222" s="7"/>
      <c r="AN222" s="58"/>
      <c r="AO222" s="400" t="s">
        <v>583</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7" t="s">
        <v>590</v>
      </c>
      <c r="AJ223" s="1097"/>
      <c r="AL223" s="58"/>
      <c r="AN223" s="58"/>
      <c r="AO223" s="400" t="s">
        <v>583</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7" t="s">
        <v>640</v>
      </c>
      <c r="AJ224" s="1097"/>
      <c r="AL224" s="58"/>
      <c r="AN224" s="58"/>
      <c r="AO224" s="400" t="s">
        <v>583</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625</v>
      </c>
      <c r="B226" s="30"/>
      <c r="C226" s="50" t="s">
        <v>1413</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583</v>
      </c>
      <c r="AT226" s="406">
        <f>IF(AND(AND($M$244="nonprofit",$M$252="nonprofit",$M$260="for profit")),2,0)</f>
        <v>0</v>
      </c>
      <c r="BD226" s="61"/>
    </row>
    <row r="227" spans="1:59" ht="12.75">
      <c r="D227" s="57" t="s">
        <v>515</v>
      </c>
      <c r="E227" s="57"/>
      <c r="F227" s="57"/>
      <c r="G227" s="57"/>
      <c r="H227" s="57"/>
      <c r="I227" s="57"/>
      <c r="J227" s="57"/>
      <c r="K227" s="7"/>
      <c r="M227" s="1520" t="str">
        <f>H16</f>
        <v>681 Florida Housing Associates, L.P.</v>
      </c>
      <c r="N227" s="1520"/>
      <c r="O227" s="1520"/>
      <c r="P227" s="1520"/>
      <c r="Q227" s="1520"/>
      <c r="R227" s="1520"/>
      <c r="S227" s="1520"/>
      <c r="T227" s="1520"/>
      <c r="U227" s="1520"/>
      <c r="V227" s="1520"/>
      <c r="W227" s="1520"/>
      <c r="X227" s="1520"/>
      <c r="Y227" s="1520"/>
      <c r="Z227" s="1520"/>
      <c r="AA227" s="1520"/>
      <c r="AB227" s="1520"/>
      <c r="AC227" s="1520"/>
      <c r="AD227" s="1520"/>
      <c r="AE227" s="1520"/>
      <c r="AF227" s="1520"/>
      <c r="AG227" s="1520"/>
      <c r="AH227" s="1520"/>
      <c r="AI227" s="1520"/>
      <c r="AJ227" s="1520"/>
      <c r="AK227" s="1520"/>
      <c r="AO227" s="344" t="s">
        <v>583</v>
      </c>
      <c r="AT227" s="406">
        <f>IF(AND(AND($M$244="nonprofit",$M$252="for profit",$M$260="nonprofit")),2,0)</f>
        <v>0</v>
      </c>
    </row>
    <row r="228" spans="1:59" ht="12.75">
      <c r="D228" s="57" t="s">
        <v>92</v>
      </c>
      <c r="E228" s="57"/>
      <c r="F228" s="57"/>
      <c r="G228" s="57"/>
      <c r="H228" s="57"/>
      <c r="I228" s="57"/>
      <c r="J228" s="57"/>
      <c r="K228" s="7"/>
      <c r="M228" s="1094" t="s">
        <v>1652</v>
      </c>
      <c r="N228" s="1227"/>
      <c r="O228" s="1227"/>
      <c r="P228" s="1227"/>
      <c r="Q228" s="1227"/>
      <c r="R228" s="1227"/>
      <c r="S228" s="1227"/>
      <c r="T228" s="1227"/>
      <c r="U228" s="1227"/>
      <c r="V228" s="1227"/>
      <c r="W228" s="1227"/>
      <c r="X228" s="1227"/>
      <c r="Y228" s="1227"/>
      <c r="Z228" s="1227"/>
      <c r="AA228" s="1227"/>
      <c r="AB228" s="1227"/>
      <c r="AC228" s="1227"/>
      <c r="AD228" s="1227"/>
      <c r="AE228" s="1227"/>
      <c r="AM228" s="7"/>
      <c r="AO228" s="344" t="s">
        <v>583</v>
      </c>
      <c r="AT228" s="405">
        <f>IF(AND(AND($M$244="for profit",$M$252="nonprofit",$M$260="nonprofit")),2,0)</f>
        <v>0</v>
      </c>
      <c r="BB228" s="61"/>
    </row>
    <row r="229" spans="1:59" ht="12.75">
      <c r="D229" s="57" t="s">
        <v>629</v>
      </c>
      <c r="E229" s="57"/>
      <c r="M229" s="1094" t="s">
        <v>790</v>
      </c>
      <c r="N229" s="1227"/>
      <c r="O229" s="1227"/>
      <c r="P229" s="1227"/>
      <c r="Q229" s="1227"/>
      <c r="R229" s="1227"/>
      <c r="S229" s="1227"/>
      <c r="T229" s="1227"/>
      <c r="V229" s="59" t="s">
        <v>93</v>
      </c>
      <c r="W229" s="1126" t="s">
        <v>1653</v>
      </c>
      <c r="X229" s="1101"/>
      <c r="Y229" s="57" t="s">
        <v>632</v>
      </c>
      <c r="AC229" s="1227">
        <v>94102</v>
      </c>
      <c r="AD229" s="1227"/>
      <c r="AE229" s="1227"/>
      <c r="AO229" s="402"/>
      <c r="AT229" s="403"/>
    </row>
    <row r="230" spans="1:59" ht="12.75">
      <c r="D230" s="60" t="s">
        <v>94</v>
      </c>
      <c r="E230" s="7"/>
      <c r="F230" s="7"/>
      <c r="G230" s="7"/>
      <c r="H230" s="7"/>
      <c r="I230" s="7"/>
      <c r="J230" s="7"/>
      <c r="K230" s="29"/>
      <c r="M230" s="1094" t="s">
        <v>1654</v>
      </c>
      <c r="N230" s="1227"/>
      <c r="O230" s="1227"/>
      <c r="P230" s="1227"/>
      <c r="Q230" s="1227"/>
      <c r="R230" s="1227"/>
      <c r="S230" s="1227"/>
      <c r="T230" s="1227"/>
      <c r="U230" s="1227"/>
      <c r="V230" s="1227"/>
      <c r="W230" s="1227"/>
      <c r="X230" s="1227"/>
      <c r="Y230" s="1227"/>
      <c r="Z230" s="1227"/>
      <c r="AA230" s="1227"/>
      <c r="AB230" s="1227"/>
      <c r="AC230" s="1227"/>
      <c r="AD230" s="1227"/>
      <c r="AE230" s="1227"/>
      <c r="AI230" s="7"/>
      <c r="AJ230" s="7"/>
      <c r="AK230" s="7"/>
      <c r="AL230" s="7"/>
      <c r="AM230" s="7"/>
      <c r="AO230" s="400" t="s">
        <v>582</v>
      </c>
      <c r="AT230" s="406">
        <f>IF(AND(AND($M$244="nonprofit",$M$252="nonprofit",$M$260="(select one)")),1,0)</f>
        <v>1</v>
      </c>
    </row>
    <row r="231" spans="1:59" ht="12.75">
      <c r="D231" s="60" t="s">
        <v>95</v>
      </c>
      <c r="E231" s="7"/>
      <c r="F231" s="7"/>
      <c r="M231" s="1099" t="s">
        <v>1655</v>
      </c>
      <c r="N231" s="1100"/>
      <c r="O231" s="1100"/>
      <c r="P231" s="1100"/>
      <c r="Q231" s="1100"/>
      <c r="R231" s="1100"/>
      <c r="S231" s="7" t="s">
        <v>219</v>
      </c>
      <c r="T231" s="7"/>
      <c r="U231" s="1101"/>
      <c r="V231" s="1101"/>
      <c r="W231" s="1101"/>
      <c r="X231" s="7" t="s">
        <v>96</v>
      </c>
      <c r="Z231" s="1325">
        <v>4157763952</v>
      </c>
      <c r="AA231" s="1325"/>
      <c r="AB231" s="1325"/>
      <c r="AC231" s="1325"/>
      <c r="AD231" s="1325"/>
      <c r="AE231" s="1325"/>
      <c r="AO231" s="400" t="s">
        <v>582</v>
      </c>
      <c r="AT231" s="406">
        <f>IF(AND(AND($M$244="nonprofit",$M$252="nonprofit",$M$260="nonprofit")),1,0)</f>
        <v>0</v>
      </c>
    </row>
    <row r="232" spans="1:59" ht="12.75">
      <c r="D232" s="60" t="s">
        <v>97</v>
      </c>
      <c r="E232" s="7"/>
      <c r="F232" s="7"/>
      <c r="M232" s="1513" t="s">
        <v>1656</v>
      </c>
      <c r="N232" s="1513"/>
      <c r="O232" s="1513"/>
      <c r="P232" s="1513"/>
      <c r="Q232" s="1513"/>
      <c r="R232" s="1513"/>
      <c r="S232" s="1513"/>
      <c r="T232" s="1513"/>
      <c r="U232" s="1513"/>
      <c r="V232" s="1513"/>
      <c r="W232" s="1513"/>
      <c r="X232" s="1513"/>
      <c r="Y232" s="1513"/>
      <c r="Z232" s="1513"/>
      <c r="AA232" s="1513"/>
      <c r="AB232" s="1513"/>
      <c r="AC232" s="1513"/>
      <c r="AD232" s="1513"/>
      <c r="AE232" s="1513"/>
      <c r="AF232" s="7"/>
      <c r="AG232" s="7"/>
      <c r="AH232" s="7"/>
      <c r="AI232" s="7"/>
      <c r="AJ232" s="7"/>
      <c r="AK232" s="7"/>
      <c r="AL232" s="7"/>
      <c r="AO232" s="400" t="s">
        <v>582</v>
      </c>
      <c r="AT232" s="406">
        <f>IF(AND(AND($M$244="nonprofit",$M$252="(select one)",$M$260="(select one)")),1,0)</f>
        <v>0</v>
      </c>
      <c r="BA232" s="61"/>
    </row>
    <row r="233" spans="1:59" ht="12.75">
      <c r="A233" s="50" t="s">
        <v>635</v>
      </c>
      <c r="C233" s="37" t="s">
        <v>570</v>
      </c>
      <c r="M233" s="1126" t="s">
        <v>573</v>
      </c>
      <c r="N233" s="1118"/>
      <c r="O233" s="1118"/>
      <c r="P233" s="1118"/>
      <c r="Q233" s="1118"/>
      <c r="R233" s="1118"/>
      <c r="S233" s="1118"/>
      <c r="T233" s="1118"/>
      <c r="U233" s="404" t="s">
        <v>1003</v>
      </c>
      <c r="V233" s="335"/>
      <c r="W233" s="335"/>
      <c r="X233" s="335"/>
      <c r="Y233" s="335"/>
      <c r="Z233" s="335"/>
      <c r="AA233" s="1269" t="s">
        <v>318</v>
      </c>
      <c r="AB233" s="1270"/>
      <c r="AC233" s="1270"/>
      <c r="AD233" s="1270"/>
      <c r="AE233" s="1270"/>
      <c r="AF233" s="1270"/>
      <c r="AG233" s="1270"/>
      <c r="AH233" s="1270"/>
      <c r="AI233" s="1270"/>
      <c r="AJ233" s="1270"/>
      <c r="AK233" s="1270"/>
      <c r="AL233" s="58"/>
      <c r="AO233" s="400" t="s">
        <v>970</v>
      </c>
      <c r="AT233" s="406">
        <f>IF(AND(AND($M$244="for profit",$M$252="for profit",$M$260="(select one)")),3,0)</f>
        <v>0</v>
      </c>
    </row>
    <row r="234" spans="1:59" ht="12.75">
      <c r="D234" s="12" t="s">
        <v>576</v>
      </c>
      <c r="M234" s="1094" t="s">
        <v>1782</v>
      </c>
      <c r="N234" s="1096"/>
      <c r="O234" s="1096"/>
      <c r="P234" s="1096"/>
      <c r="Q234" s="1096"/>
      <c r="R234" s="1096"/>
      <c r="S234" s="1096"/>
      <c r="T234" s="1096"/>
      <c r="U234" s="1096"/>
      <c r="V234" s="1096"/>
      <c r="W234" s="1096"/>
      <c r="X234" s="1096"/>
      <c r="Y234" s="1096"/>
      <c r="Z234" s="1096"/>
      <c r="AA234" s="1096"/>
      <c r="AB234" s="1096"/>
      <c r="AC234" s="1096"/>
      <c r="AD234" s="1096"/>
      <c r="AE234" s="1096"/>
      <c r="AF234" s="7"/>
      <c r="AG234" s="7"/>
      <c r="AH234" s="7"/>
      <c r="AI234" s="7"/>
      <c r="AJ234" s="7"/>
      <c r="AK234" s="58"/>
      <c r="AL234" s="58"/>
      <c r="AO234" s="400" t="s">
        <v>970</v>
      </c>
      <c r="AT234" s="406">
        <f>IF(AND(AND($M$244="for profit",$M$252="for profit",$M$260="for profit")),3,0)</f>
        <v>0</v>
      </c>
    </row>
    <row r="235" spans="1:59" ht="12.75">
      <c r="D235" s="60"/>
      <c r="K235" s="3"/>
      <c r="AO235" s="400" t="s">
        <v>970</v>
      </c>
      <c r="AT235" s="406">
        <f>IF(AND(AND($M$244="for profit",$M$252="(select one)",$M$260="(select one)")),3,0)</f>
        <v>0</v>
      </c>
    </row>
    <row r="236" spans="1:59" ht="12.75">
      <c r="A236" s="50" t="s">
        <v>638</v>
      </c>
      <c r="C236" s="50" t="s">
        <v>1420</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518</v>
      </c>
      <c r="D238" s="57" t="s">
        <v>577</v>
      </c>
      <c r="E238" s="57"/>
      <c r="F238" s="57"/>
      <c r="G238" s="57"/>
      <c r="H238" s="57"/>
      <c r="I238" s="57"/>
      <c r="J238" s="57"/>
      <c r="K238" s="57"/>
      <c r="L238" s="7"/>
      <c r="M238" s="1510" t="s">
        <v>1657</v>
      </c>
      <c r="N238" s="1262"/>
      <c r="O238" s="1262"/>
      <c r="P238" s="1262"/>
      <c r="Q238" s="1262"/>
      <c r="R238" s="1262"/>
      <c r="S238" s="1262"/>
      <c r="T238" s="1262"/>
      <c r="U238" s="1262"/>
      <c r="V238" s="1262"/>
      <c r="W238" s="1262"/>
      <c r="X238" s="1262"/>
      <c r="Y238" s="1262"/>
      <c r="Z238" s="1262"/>
      <c r="AA238" s="1262"/>
      <c r="AB238" s="1262"/>
      <c r="AC238" s="1262"/>
      <c r="AD238" s="1262"/>
      <c r="AE238" s="1262"/>
      <c r="AF238" s="1262" t="s">
        <v>1658</v>
      </c>
      <c r="AG238" s="1262"/>
      <c r="AH238" s="1262"/>
      <c r="AI238" s="1262"/>
      <c r="AJ238" s="1262"/>
      <c r="AK238" s="1262"/>
      <c r="AT238" s="12">
        <v>1</v>
      </c>
      <c r="AU238" s="12" t="s">
        <v>579</v>
      </c>
      <c r="AZ238" s="25"/>
      <c r="BA238" s="3"/>
      <c r="BB238" s="3"/>
    </row>
    <row r="239" spans="1:59" ht="12.75">
      <c r="A239" s="29"/>
      <c r="B239" s="7"/>
      <c r="C239" s="7"/>
      <c r="D239" s="57" t="s">
        <v>92</v>
      </c>
      <c r="E239" s="57"/>
      <c r="F239" s="57"/>
      <c r="G239" s="57"/>
      <c r="H239" s="57"/>
      <c r="I239" s="57"/>
      <c r="J239" s="57"/>
      <c r="K239" s="57"/>
      <c r="L239" s="7"/>
      <c r="M239" s="1094" t="s">
        <v>1652</v>
      </c>
      <c r="N239" s="1227"/>
      <c r="O239" s="1227"/>
      <c r="P239" s="1227"/>
      <c r="Q239" s="1227"/>
      <c r="R239" s="1227"/>
      <c r="S239" s="1227"/>
      <c r="T239" s="1227"/>
      <c r="U239" s="1227"/>
      <c r="V239" s="1227"/>
      <c r="W239" s="1227"/>
      <c r="X239" s="1227"/>
      <c r="Y239" s="1227"/>
      <c r="Z239" s="1227"/>
      <c r="AA239" s="1227"/>
      <c r="AB239" s="1227"/>
      <c r="AC239" s="1227"/>
      <c r="AD239" s="1227"/>
      <c r="AE239" s="1227"/>
      <c r="AF239" s="58" t="s">
        <v>1416</v>
      </c>
      <c r="AG239" s="743"/>
      <c r="AH239" s="743"/>
      <c r="AI239" s="743"/>
      <c r="AJ239" s="743"/>
      <c r="AK239" s="743"/>
      <c r="AL239" s="7"/>
      <c r="AT239" s="12">
        <v>2</v>
      </c>
      <c r="AU239" s="12" t="s">
        <v>613</v>
      </c>
      <c r="BA239" s="3"/>
      <c r="BB239" s="398" t="str">
        <f>VLOOKUP(AT237,AT238:AU240,2,FALSE)</f>
        <v>Nonprofit</v>
      </c>
    </row>
    <row r="240" spans="1:59" ht="12.75">
      <c r="A240" s="29"/>
      <c r="B240" s="7"/>
      <c r="C240" s="7"/>
      <c r="D240" s="57" t="s">
        <v>629</v>
      </c>
      <c r="E240" s="57"/>
      <c r="M240" s="1094" t="s">
        <v>790</v>
      </c>
      <c r="N240" s="1227"/>
      <c r="O240" s="1227"/>
      <c r="P240" s="1227"/>
      <c r="Q240" s="1227"/>
      <c r="R240" s="1227"/>
      <c r="S240" s="1227"/>
      <c r="T240" s="1227"/>
      <c r="V240" s="59" t="s">
        <v>93</v>
      </c>
      <c r="W240" s="1126" t="s">
        <v>1653</v>
      </c>
      <c r="X240" s="1101"/>
      <c r="Y240" s="57" t="s">
        <v>632</v>
      </c>
      <c r="AC240" s="1227">
        <v>94102</v>
      </c>
      <c r="AD240" s="1227"/>
      <c r="AE240" s="1227"/>
      <c r="AF240" s="58" t="s">
        <v>1417</v>
      </c>
      <c r="AG240" s="743"/>
      <c r="AH240" s="743"/>
      <c r="AI240" s="743"/>
      <c r="AJ240" s="743"/>
      <c r="AK240" s="743"/>
      <c r="AN240" s="12" t="s">
        <v>328</v>
      </c>
      <c r="AT240" s="12">
        <v>3</v>
      </c>
      <c r="AU240" s="12" t="s">
        <v>581</v>
      </c>
      <c r="BA240" s="407"/>
      <c r="BB240" s="39"/>
    </row>
    <row r="241" spans="1:53" ht="12.75">
      <c r="A241" s="29"/>
      <c r="B241" s="7"/>
      <c r="C241" s="7"/>
      <c r="D241" s="60" t="s">
        <v>94</v>
      </c>
      <c r="E241" s="7"/>
      <c r="F241" s="7"/>
      <c r="G241" s="7"/>
      <c r="H241" s="7"/>
      <c r="I241" s="7"/>
      <c r="J241" s="7"/>
      <c r="K241" s="7"/>
      <c r="L241" s="29"/>
      <c r="M241" s="1094" t="s">
        <v>1659</v>
      </c>
      <c r="N241" s="1227"/>
      <c r="O241" s="1227"/>
      <c r="P241" s="1227"/>
      <c r="Q241" s="1227"/>
      <c r="R241" s="1227"/>
      <c r="S241" s="1227"/>
      <c r="T241" s="1227"/>
      <c r="U241" s="1227"/>
      <c r="V241" s="1227"/>
      <c r="W241" s="1227"/>
      <c r="X241" s="1227"/>
      <c r="Y241" s="1227"/>
      <c r="Z241" s="1227"/>
      <c r="AA241" s="1227"/>
      <c r="AB241" s="1227"/>
      <c r="AC241" s="1227"/>
      <c r="AD241" s="1227"/>
      <c r="AE241" s="1227"/>
      <c r="AH241" s="1609">
        <v>5.0000000000000001E-3</v>
      </c>
      <c r="AI241" s="1609"/>
      <c r="AJ241" s="1609"/>
      <c r="AK241" s="1609"/>
      <c r="AL241" s="7"/>
      <c r="AN241" s="7" t="s">
        <v>295</v>
      </c>
      <c r="BA241" s="61"/>
    </row>
    <row r="242" spans="1:53" ht="12.75">
      <c r="A242" s="29"/>
      <c r="B242" s="7"/>
      <c r="C242" s="7"/>
      <c r="D242" s="60" t="s">
        <v>95</v>
      </c>
      <c r="E242" s="7"/>
      <c r="F242" s="7"/>
      <c r="M242" s="1099" t="s">
        <v>1667</v>
      </c>
      <c r="N242" s="1100"/>
      <c r="O242" s="1100"/>
      <c r="P242" s="1100"/>
      <c r="Q242" s="1100"/>
      <c r="R242" s="1100"/>
      <c r="S242" s="7" t="s">
        <v>219</v>
      </c>
      <c r="T242" s="7"/>
      <c r="U242" s="1101"/>
      <c r="V242" s="1101"/>
      <c r="W242" s="1101"/>
      <c r="X242" s="7" t="s">
        <v>96</v>
      </c>
      <c r="Z242" s="1325">
        <v>4157763952</v>
      </c>
      <c r="AA242" s="1325"/>
      <c r="AB242" s="1325"/>
      <c r="AC242" s="1325"/>
      <c r="AD242" s="1325"/>
      <c r="AE242" s="1325"/>
      <c r="AN242" s="7" t="s">
        <v>185</v>
      </c>
      <c r="BA242" s="61"/>
    </row>
    <row r="243" spans="1:53" ht="12.75">
      <c r="A243" s="29"/>
      <c r="B243" s="7"/>
      <c r="C243" s="7"/>
      <c r="D243" s="60" t="s">
        <v>97</v>
      </c>
      <c r="E243" s="7"/>
      <c r="F243" s="7"/>
      <c r="M243" s="1513" t="s">
        <v>1660</v>
      </c>
      <c r="N243" s="1513"/>
      <c r="O243" s="1513"/>
      <c r="P243" s="1513"/>
      <c r="Q243" s="1513"/>
      <c r="R243" s="1513"/>
      <c r="S243" s="1513"/>
      <c r="T243" s="1513"/>
      <c r="U243" s="1513"/>
      <c r="V243" s="1513"/>
      <c r="W243" s="1513"/>
      <c r="X243" s="1513"/>
      <c r="Y243" s="1513"/>
      <c r="Z243" s="1513"/>
      <c r="AA243" s="1513"/>
      <c r="AB243" s="1513"/>
      <c r="AC243" s="1513"/>
      <c r="AD243" s="1513"/>
      <c r="AE243" s="1513"/>
      <c r="AG243" s="7"/>
      <c r="AH243" s="7"/>
      <c r="AI243" s="7"/>
      <c r="AJ243" s="7"/>
      <c r="AK243" s="7"/>
      <c r="AL243" s="7"/>
      <c r="BA243" s="61"/>
    </row>
    <row r="244" spans="1:53" ht="12.75">
      <c r="A244" s="23"/>
      <c r="B244" s="7"/>
      <c r="C244" s="139"/>
      <c r="D244" s="60" t="s">
        <v>580</v>
      </c>
      <c r="E244" s="7"/>
      <c r="F244" s="7"/>
      <c r="G244" s="7"/>
      <c r="H244" s="7"/>
      <c r="I244" s="7"/>
      <c r="J244" s="7"/>
      <c r="K244" s="7"/>
      <c r="L244" s="7"/>
      <c r="M244" s="1118" t="s">
        <v>579</v>
      </c>
      <c r="N244" s="1118"/>
      <c r="O244" s="1118"/>
      <c r="P244" s="1118"/>
      <c r="Q244" s="1118"/>
      <c r="R244" s="1118"/>
      <c r="S244" s="1118"/>
      <c r="T244" s="1118"/>
      <c r="U244" s="404" t="s">
        <v>1003</v>
      </c>
      <c r="V244" s="335"/>
      <c r="W244" s="335"/>
      <c r="X244" s="335"/>
      <c r="Y244" s="335"/>
      <c r="Z244" s="335"/>
      <c r="AA244" s="1269" t="s">
        <v>1661</v>
      </c>
      <c r="AB244" s="1270"/>
      <c r="AC244" s="1270"/>
      <c r="AD244" s="1270"/>
      <c r="AE244" s="1270"/>
      <c r="AF244" s="1270"/>
      <c r="AG244" s="1270"/>
      <c r="AH244" s="1270"/>
      <c r="AI244" s="1270"/>
      <c r="AJ244" s="1270"/>
      <c r="AK244" s="127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510" t="s">
        <v>1662</v>
      </c>
      <c r="N246" s="1262"/>
      <c r="O246" s="1262"/>
      <c r="P246" s="1262"/>
      <c r="Q246" s="1262"/>
      <c r="R246" s="1262"/>
      <c r="S246" s="1262"/>
      <c r="T246" s="1262"/>
      <c r="U246" s="1262"/>
      <c r="V246" s="1262"/>
      <c r="W246" s="1262"/>
      <c r="X246" s="1262"/>
      <c r="Y246" s="1262"/>
      <c r="Z246" s="1262"/>
      <c r="AA246" s="1262"/>
      <c r="AB246" s="1262"/>
      <c r="AC246" s="1262"/>
      <c r="AD246" s="1262"/>
      <c r="AE246" s="1262"/>
      <c r="AF246" s="1262" t="s">
        <v>1658</v>
      </c>
      <c r="AG246" s="1262"/>
      <c r="AH246" s="1262"/>
      <c r="AI246" s="1262"/>
      <c r="AJ246" s="1262"/>
      <c r="AK246" s="1262"/>
      <c r="BA246" s="61"/>
    </row>
    <row r="247" spans="1:53" ht="12.75">
      <c r="A247" s="29"/>
      <c r="B247" s="7"/>
      <c r="C247" s="7"/>
      <c r="D247" s="57" t="s">
        <v>92</v>
      </c>
      <c r="E247" s="57"/>
      <c r="F247" s="57"/>
      <c r="G247" s="57"/>
      <c r="H247" s="57"/>
      <c r="I247" s="57"/>
      <c r="J247" s="57"/>
      <c r="K247" s="57"/>
      <c r="L247" s="7"/>
      <c r="M247" s="1094" t="s">
        <v>1663</v>
      </c>
      <c r="N247" s="1227"/>
      <c r="O247" s="1227"/>
      <c r="P247" s="1227"/>
      <c r="Q247" s="1227"/>
      <c r="R247" s="1227"/>
      <c r="S247" s="1227"/>
      <c r="T247" s="1227"/>
      <c r="U247" s="1227"/>
      <c r="V247" s="1227"/>
      <c r="W247" s="1227"/>
      <c r="X247" s="1227"/>
      <c r="Y247" s="1227"/>
      <c r="Z247" s="1227"/>
      <c r="AA247" s="1227"/>
      <c r="AB247" s="1227"/>
      <c r="AC247" s="1227"/>
      <c r="AD247" s="1227"/>
      <c r="AE247" s="1227"/>
      <c r="AF247" s="58" t="s">
        <v>1416</v>
      </c>
      <c r="AG247" s="743"/>
      <c r="AH247" s="743"/>
      <c r="AI247" s="743"/>
      <c r="AJ247" s="743"/>
      <c r="AK247" s="743"/>
      <c r="AL247" s="7"/>
      <c r="BA247" s="61"/>
    </row>
    <row r="248" spans="1:53" ht="12.75">
      <c r="A248" s="29"/>
      <c r="B248" s="7"/>
      <c r="C248" s="7"/>
      <c r="D248" s="57" t="s">
        <v>629</v>
      </c>
      <c r="E248" s="57"/>
      <c r="M248" s="1094" t="s">
        <v>790</v>
      </c>
      <c r="N248" s="1227"/>
      <c r="O248" s="1227"/>
      <c r="P248" s="1227"/>
      <c r="Q248" s="1227"/>
      <c r="R248" s="1227"/>
      <c r="S248" s="1227"/>
      <c r="T248" s="1227"/>
      <c r="V248" s="59" t="s">
        <v>93</v>
      </c>
      <c r="W248" s="1126" t="s">
        <v>1653</v>
      </c>
      <c r="X248" s="1101"/>
      <c r="Y248" s="57" t="s">
        <v>632</v>
      </c>
      <c r="AC248" s="1227">
        <v>94110</v>
      </c>
      <c r="AD248" s="1227"/>
      <c r="AE248" s="1227"/>
      <c r="AF248" s="58" t="s">
        <v>1417</v>
      </c>
      <c r="AG248" s="743"/>
      <c r="AH248" s="743"/>
      <c r="AI248" s="743"/>
      <c r="AJ248" s="743"/>
      <c r="AK248" s="743"/>
    </row>
    <row r="249" spans="1:53" ht="12.75">
      <c r="A249" s="29"/>
      <c r="B249" s="7"/>
      <c r="C249" s="7"/>
      <c r="D249" s="60" t="s">
        <v>94</v>
      </c>
      <c r="E249" s="7"/>
      <c r="F249" s="7"/>
      <c r="G249" s="7"/>
      <c r="H249" s="7"/>
      <c r="I249" s="7"/>
      <c r="J249" s="7"/>
      <c r="K249" s="7"/>
      <c r="L249" s="29"/>
      <c r="M249" s="1094" t="s">
        <v>1664</v>
      </c>
      <c r="N249" s="1227"/>
      <c r="O249" s="1227"/>
      <c r="P249" s="1227"/>
      <c r="Q249" s="1227"/>
      <c r="R249" s="1227"/>
      <c r="S249" s="1227"/>
      <c r="T249" s="1227"/>
      <c r="U249" s="1227"/>
      <c r="V249" s="1227"/>
      <c r="W249" s="1227"/>
      <c r="X249" s="1227"/>
      <c r="Y249" s="1227"/>
      <c r="Z249" s="1227"/>
      <c r="AA249" s="1227"/>
      <c r="AB249" s="1227"/>
      <c r="AC249" s="1227"/>
      <c r="AD249" s="1227"/>
      <c r="AE249" s="1227"/>
      <c r="AF249" s="743"/>
      <c r="AG249" s="743"/>
      <c r="AH249" s="1609">
        <v>5.0000000000000001E-3</v>
      </c>
      <c r="AI249" s="1609"/>
      <c r="AJ249" s="1609"/>
      <c r="AK249" s="1609"/>
      <c r="AL249" s="7"/>
      <c r="BA249" s="61"/>
    </row>
    <row r="250" spans="1:53" ht="12.75">
      <c r="A250" s="29"/>
      <c r="B250" s="7"/>
      <c r="C250" s="7"/>
      <c r="D250" s="60" t="s">
        <v>95</v>
      </c>
      <c r="E250" s="7"/>
      <c r="F250" s="7"/>
      <c r="M250" s="1099" t="s">
        <v>1668</v>
      </c>
      <c r="N250" s="1100"/>
      <c r="O250" s="1100"/>
      <c r="P250" s="1100"/>
      <c r="Q250" s="1100"/>
      <c r="R250" s="1100"/>
      <c r="S250" s="7" t="s">
        <v>219</v>
      </c>
      <c r="T250" s="7"/>
      <c r="U250" s="1101">
        <v>111</v>
      </c>
      <c r="V250" s="1101"/>
      <c r="W250" s="1101"/>
      <c r="X250" s="7" t="s">
        <v>96</v>
      </c>
      <c r="Z250" s="1100"/>
      <c r="AA250" s="1100"/>
      <c r="AB250" s="1100"/>
      <c r="AC250" s="1100"/>
      <c r="AD250" s="1100"/>
      <c r="AE250" s="1100"/>
      <c r="BA250" s="61"/>
    </row>
    <row r="251" spans="1:53" ht="12.75" customHeight="1">
      <c r="A251" s="29"/>
      <c r="B251" s="7"/>
      <c r="C251" s="7"/>
      <c r="D251" s="60" t="s">
        <v>97</v>
      </c>
      <c r="E251" s="7"/>
      <c r="F251" s="7"/>
      <c r="M251" s="1513" t="s">
        <v>1665</v>
      </c>
      <c r="N251" s="1513"/>
      <c r="O251" s="1513"/>
      <c r="P251" s="1513"/>
      <c r="Q251" s="1513"/>
      <c r="R251" s="1513"/>
      <c r="S251" s="1513"/>
      <c r="T251" s="1513"/>
      <c r="U251" s="1513"/>
      <c r="V251" s="1513"/>
      <c r="W251" s="1513"/>
      <c r="X251" s="1513"/>
      <c r="Y251" s="1513"/>
      <c r="Z251" s="1513"/>
      <c r="AA251" s="1513"/>
      <c r="AB251" s="1513"/>
      <c r="AC251" s="1513"/>
      <c r="AD251" s="1513"/>
      <c r="AE251" s="1513"/>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118" t="s">
        <v>579</v>
      </c>
      <c r="N252" s="1118"/>
      <c r="O252" s="1118"/>
      <c r="P252" s="1118"/>
      <c r="Q252" s="1118"/>
      <c r="R252" s="1118"/>
      <c r="S252" s="1118"/>
      <c r="T252" s="1118"/>
      <c r="U252" s="404" t="s">
        <v>1003</v>
      </c>
      <c r="V252" s="335"/>
      <c r="W252" s="335"/>
      <c r="X252" s="335"/>
      <c r="Y252" s="335"/>
      <c r="Z252" s="335"/>
      <c r="AA252" s="1269" t="s">
        <v>1666</v>
      </c>
      <c r="AB252" s="1270"/>
      <c r="AC252" s="1270"/>
      <c r="AD252" s="1270"/>
      <c r="AE252" s="1270"/>
      <c r="AF252" s="1270"/>
      <c r="AG252" s="1270"/>
      <c r="AH252" s="1270"/>
      <c r="AI252" s="1270"/>
      <c r="AJ252" s="1270"/>
      <c r="AK252" s="127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577</v>
      </c>
      <c r="E254" s="57"/>
      <c r="F254" s="57"/>
      <c r="G254" s="57"/>
      <c r="H254" s="57"/>
      <c r="I254" s="57"/>
      <c r="J254" s="57"/>
      <c r="K254" s="57"/>
      <c r="L254" s="7"/>
      <c r="M254" s="1262"/>
      <c r="N254" s="1262"/>
      <c r="O254" s="1262"/>
      <c r="P254" s="1262"/>
      <c r="Q254" s="1262"/>
      <c r="R254" s="1262"/>
      <c r="S254" s="1262"/>
      <c r="T254" s="1262"/>
      <c r="U254" s="1262"/>
      <c r="V254" s="1262"/>
      <c r="W254" s="1262"/>
      <c r="X254" s="1262"/>
      <c r="Y254" s="1262"/>
      <c r="Z254" s="1262"/>
      <c r="AA254" s="1262"/>
      <c r="AB254" s="1262"/>
      <c r="AC254" s="1262"/>
      <c r="AD254" s="1262"/>
      <c r="AE254" s="1262"/>
      <c r="AF254" s="1262" t="s">
        <v>328</v>
      </c>
      <c r="AG254" s="1262"/>
      <c r="AH254" s="1262"/>
      <c r="AI254" s="1262"/>
      <c r="AJ254" s="1262"/>
      <c r="AK254" s="1262"/>
      <c r="AL254" s="58"/>
      <c r="BA254" s="61"/>
    </row>
    <row r="255" spans="1:53" ht="12.75">
      <c r="A255" s="23"/>
      <c r="B255" s="7"/>
      <c r="C255" s="7"/>
      <c r="D255" s="57" t="s">
        <v>92</v>
      </c>
      <c r="E255" s="57"/>
      <c r="F255" s="57"/>
      <c r="G255" s="57"/>
      <c r="H255" s="57"/>
      <c r="I255" s="57"/>
      <c r="J255" s="57"/>
      <c r="K255" s="57"/>
      <c r="L255" s="7"/>
      <c r="M255" s="1227"/>
      <c r="N255" s="1227"/>
      <c r="O255" s="1227"/>
      <c r="P255" s="1227"/>
      <c r="Q255" s="1227"/>
      <c r="R255" s="1227"/>
      <c r="S255" s="1227"/>
      <c r="T255" s="1227"/>
      <c r="U255" s="1227"/>
      <c r="V255" s="1227"/>
      <c r="W255" s="1227"/>
      <c r="X255" s="1227"/>
      <c r="Y255" s="1227"/>
      <c r="Z255" s="1227"/>
      <c r="AA255" s="1227"/>
      <c r="AB255" s="1227"/>
      <c r="AC255" s="1227"/>
      <c r="AD255" s="1227"/>
      <c r="AE255" s="1227"/>
      <c r="AF255" s="58" t="s">
        <v>1416</v>
      </c>
      <c r="AG255" s="743"/>
      <c r="AH255" s="743"/>
      <c r="AI255" s="743"/>
      <c r="AJ255" s="743"/>
      <c r="AK255" s="743"/>
      <c r="AL255" s="58"/>
      <c r="BA255" s="61"/>
    </row>
    <row r="256" spans="1:53" ht="12.75">
      <c r="A256" s="23"/>
      <c r="B256" s="7"/>
      <c r="C256" s="7"/>
      <c r="D256" s="57" t="s">
        <v>629</v>
      </c>
      <c r="E256" s="57"/>
      <c r="M256" s="1227"/>
      <c r="N256" s="1227"/>
      <c r="O256" s="1227"/>
      <c r="P256" s="1227"/>
      <c r="Q256" s="1227"/>
      <c r="R256" s="1227"/>
      <c r="S256" s="1227"/>
      <c r="T256" s="1227"/>
      <c r="V256" s="59" t="s">
        <v>93</v>
      </c>
      <c r="W256" s="1101"/>
      <c r="X256" s="1101"/>
      <c r="Y256" s="57" t="s">
        <v>632</v>
      </c>
      <c r="AC256" s="1227"/>
      <c r="AD256" s="1227"/>
      <c r="AE256" s="1227"/>
      <c r="AF256" s="58" t="s">
        <v>1417</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7"/>
      <c r="N257" s="1227"/>
      <c r="O257" s="1227"/>
      <c r="P257" s="1227"/>
      <c r="Q257" s="1227"/>
      <c r="R257" s="1227"/>
      <c r="S257" s="1227"/>
      <c r="T257" s="1227"/>
      <c r="U257" s="1227"/>
      <c r="V257" s="1227"/>
      <c r="W257" s="1227"/>
      <c r="X257" s="1227"/>
      <c r="Y257" s="1227"/>
      <c r="Z257" s="1227"/>
      <c r="AA257" s="1227"/>
      <c r="AB257" s="1227"/>
      <c r="AC257" s="1227"/>
      <c r="AD257" s="1227"/>
      <c r="AE257" s="1227"/>
      <c r="AF257" s="743"/>
      <c r="AG257" s="743"/>
      <c r="AH257" s="1609"/>
      <c r="AI257" s="1609"/>
      <c r="AJ257" s="1609"/>
      <c r="AK257" s="1609"/>
      <c r="AL257" s="58"/>
      <c r="BA257" s="61"/>
    </row>
    <row r="258" spans="1:53" ht="12.75">
      <c r="A258" s="23"/>
      <c r="B258" s="7"/>
      <c r="C258" s="7"/>
      <c r="D258" s="60" t="s">
        <v>95</v>
      </c>
      <c r="E258" s="7"/>
      <c r="F258" s="7"/>
      <c r="M258" s="1100"/>
      <c r="N258" s="1100"/>
      <c r="O258" s="1100"/>
      <c r="P258" s="1100"/>
      <c r="Q258" s="1100"/>
      <c r="R258" s="1100"/>
      <c r="S258" s="7" t="s">
        <v>219</v>
      </c>
      <c r="T258" s="7"/>
      <c r="U258" s="1101"/>
      <c r="V258" s="1101"/>
      <c r="W258" s="1101"/>
      <c r="X258" s="7" t="s">
        <v>96</v>
      </c>
      <c r="Z258" s="1100"/>
      <c r="AA258" s="1100"/>
      <c r="AB258" s="1100"/>
      <c r="AC258" s="1100"/>
      <c r="AD258" s="1100"/>
      <c r="AE258" s="1100"/>
      <c r="AL258" s="58"/>
      <c r="BA258" s="61"/>
    </row>
    <row r="259" spans="1:53" ht="12.75">
      <c r="A259" s="23"/>
      <c r="B259" s="7"/>
      <c r="C259" s="7"/>
      <c r="D259" s="60" t="s">
        <v>97</v>
      </c>
      <c r="E259" s="7"/>
      <c r="F259" s="7"/>
      <c r="M259" s="1513"/>
      <c r="N259" s="1513"/>
      <c r="O259" s="1513"/>
      <c r="P259" s="1513"/>
      <c r="Q259" s="1513"/>
      <c r="R259" s="1513"/>
      <c r="S259" s="1513"/>
      <c r="T259" s="1513"/>
      <c r="U259" s="1513"/>
      <c r="V259" s="1513"/>
      <c r="W259" s="1513"/>
      <c r="X259" s="1513"/>
      <c r="Y259" s="1513"/>
      <c r="Z259" s="1513"/>
      <c r="AA259" s="1523"/>
      <c r="AB259" s="1523"/>
      <c r="AC259" s="1523"/>
      <c r="AD259" s="1523"/>
      <c r="AE259" s="1523"/>
      <c r="AG259" s="7"/>
      <c r="AH259" s="7"/>
      <c r="AI259" s="7"/>
      <c r="AJ259" s="7"/>
      <c r="AK259" s="7"/>
      <c r="AL259" s="58"/>
      <c r="BA259" s="61"/>
    </row>
    <row r="260" spans="1:53" ht="12.75">
      <c r="A260" s="23"/>
      <c r="B260" s="7"/>
      <c r="C260" s="139"/>
      <c r="D260" s="60" t="s">
        <v>580</v>
      </c>
      <c r="E260" s="7"/>
      <c r="F260" s="7"/>
      <c r="G260" s="7"/>
      <c r="H260" s="7"/>
      <c r="I260" s="7"/>
      <c r="J260" s="7"/>
      <c r="K260" s="7"/>
      <c r="L260" s="7"/>
      <c r="M260" s="1118" t="s">
        <v>328</v>
      </c>
      <c r="N260" s="1118"/>
      <c r="O260" s="1118"/>
      <c r="P260" s="1118"/>
      <c r="Q260" s="1118"/>
      <c r="R260" s="1118"/>
      <c r="S260" s="1118"/>
      <c r="T260" s="1118"/>
      <c r="U260" s="404" t="s">
        <v>1003</v>
      </c>
      <c r="V260" s="335"/>
      <c r="W260" s="335"/>
      <c r="X260" s="335"/>
      <c r="Y260" s="335"/>
      <c r="Z260" s="335"/>
      <c r="AA260" s="1524"/>
      <c r="AB260" s="1524"/>
      <c r="AC260" s="1524"/>
      <c r="AD260" s="1524"/>
      <c r="AE260" s="1524"/>
      <c r="AF260" s="1524"/>
      <c r="AG260" s="1524"/>
      <c r="AH260" s="1524"/>
      <c r="AI260" s="1524"/>
      <c r="AJ260" s="1524"/>
      <c r="AK260" s="1524"/>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639</v>
      </c>
      <c r="B262" s="7"/>
      <c r="C262" s="50" t="s">
        <v>313</v>
      </c>
      <c r="D262" s="7"/>
      <c r="E262" s="7"/>
      <c r="F262" s="7"/>
      <c r="G262" s="7"/>
      <c r="H262" s="7"/>
      <c r="I262" s="7"/>
      <c r="J262" s="7"/>
      <c r="K262" s="7"/>
      <c r="L262" s="7"/>
      <c r="M262" s="150"/>
      <c r="N262" s="150"/>
      <c r="O262" s="150"/>
      <c r="P262" s="150"/>
      <c r="Q262" s="150"/>
      <c r="T262" s="1516" t="str">
        <f>BB239</f>
        <v>Nonprofit</v>
      </c>
      <c r="U262" s="1516"/>
      <c r="V262" s="1516"/>
      <c r="W262" s="1516"/>
      <c r="X262" s="1516"/>
      <c r="Z262" s="497" t="s">
        <v>1062</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888</v>
      </c>
      <c r="AA263" s="25"/>
      <c r="AB263" s="25"/>
      <c r="AC263" s="25"/>
      <c r="AD263" s="25"/>
      <c r="AE263" s="25"/>
      <c r="AF263" s="57"/>
      <c r="AG263" s="57"/>
      <c r="AH263" s="57"/>
      <c r="AI263" s="57"/>
      <c r="AJ263" s="57"/>
      <c r="AK263" s="25"/>
      <c r="AL263" s="101"/>
      <c r="BA263" s="61"/>
    </row>
    <row r="264" spans="1:53" ht="12.75">
      <c r="A264" s="50" t="s">
        <v>641</v>
      </c>
      <c r="B264" s="7"/>
      <c r="C264" s="50" t="s">
        <v>184</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2.75">
      <c r="A265" s="57"/>
      <c r="B265" s="63">
        <v>0</v>
      </c>
      <c r="D265" s="1227" t="s">
        <v>295</v>
      </c>
      <c r="E265" s="1227"/>
      <c r="F265" s="1227"/>
      <c r="G265" s="1227"/>
      <c r="H265" s="1227"/>
      <c r="J265" s="12" t="s">
        <v>294</v>
      </c>
      <c r="X265" s="1434"/>
      <c r="Y265" s="1434"/>
      <c r="Z265" s="1434"/>
      <c r="AA265" s="1434"/>
      <c r="AB265" s="1434"/>
      <c r="AC265" s="1434"/>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510" t="s">
        <v>1661</v>
      </c>
      <c r="M269" s="1262"/>
      <c r="N269" s="1262"/>
      <c r="O269" s="1262"/>
      <c r="P269" s="1262"/>
      <c r="Q269" s="1262"/>
      <c r="R269" s="1262"/>
      <c r="S269" s="1262"/>
      <c r="T269" s="1262"/>
      <c r="U269" s="1262"/>
      <c r="V269" s="1262"/>
      <c r="W269" s="1262"/>
      <c r="X269" s="1262"/>
      <c r="Y269" s="1262"/>
      <c r="Z269" s="1262"/>
      <c r="AA269" s="1262"/>
      <c r="AB269" s="1262"/>
      <c r="AC269" s="1262"/>
      <c r="AD269" s="1262"/>
      <c r="AE269" s="1262"/>
      <c r="AF269" s="1262"/>
      <c r="AG269" s="1262"/>
      <c r="AH269" s="1262"/>
      <c r="AI269" s="1262"/>
      <c r="AJ269" s="1262"/>
      <c r="AK269" s="58"/>
      <c r="AL269" s="58"/>
      <c r="BA269" s="61"/>
    </row>
    <row r="270" spans="1:53" ht="12.75" customHeight="1">
      <c r="D270" s="57" t="s">
        <v>92</v>
      </c>
      <c r="E270" s="57"/>
      <c r="F270" s="57"/>
      <c r="G270" s="57"/>
      <c r="H270" s="57"/>
      <c r="I270" s="57"/>
      <c r="J270" s="57"/>
      <c r="K270" s="7"/>
      <c r="L270" s="1094" t="s">
        <v>1652</v>
      </c>
      <c r="M270" s="1227"/>
      <c r="N270" s="1227"/>
      <c r="O270" s="1227"/>
      <c r="P270" s="1227"/>
      <c r="Q270" s="1227"/>
      <c r="R270" s="1227"/>
      <c r="S270" s="1227"/>
      <c r="T270" s="1227"/>
      <c r="U270" s="1227"/>
      <c r="V270" s="1227"/>
      <c r="W270" s="1227"/>
      <c r="X270" s="1227"/>
      <c r="Y270" s="1227"/>
      <c r="Z270" s="1227"/>
      <c r="AA270" s="1227"/>
      <c r="AB270" s="1227"/>
      <c r="AC270" s="1227"/>
      <c r="AD270" s="1227"/>
      <c r="AK270" s="58"/>
      <c r="AL270" s="58"/>
      <c r="BA270" s="61"/>
    </row>
    <row r="271" spans="1:53" ht="12.75">
      <c r="D271" s="57" t="s">
        <v>629</v>
      </c>
      <c r="E271" s="57"/>
      <c r="L271" s="1094" t="s">
        <v>790</v>
      </c>
      <c r="M271" s="1227"/>
      <c r="N271" s="1227"/>
      <c r="O271" s="1227"/>
      <c r="P271" s="1227"/>
      <c r="Q271" s="1227"/>
      <c r="R271" s="1227"/>
      <c r="S271" s="1227"/>
      <c r="U271" s="59" t="s">
        <v>93</v>
      </c>
      <c r="V271" s="1126" t="s">
        <v>1653</v>
      </c>
      <c r="W271" s="1101"/>
      <c r="X271" s="57" t="s">
        <v>632</v>
      </c>
      <c r="AB271" s="1227">
        <v>94102</v>
      </c>
      <c r="AC271" s="1227"/>
      <c r="AD271" s="1227"/>
      <c r="AK271" s="58"/>
      <c r="AL271" s="58"/>
      <c r="BA271" s="61"/>
    </row>
    <row r="272" spans="1:53" ht="12.75">
      <c r="D272" s="60" t="s">
        <v>94</v>
      </c>
      <c r="E272" s="7"/>
      <c r="F272" s="7"/>
      <c r="G272" s="7"/>
      <c r="H272" s="7"/>
      <c r="I272" s="7"/>
      <c r="J272" s="7"/>
      <c r="K272" s="29"/>
      <c r="L272" s="1094" t="s">
        <v>1654</v>
      </c>
      <c r="M272" s="1227"/>
      <c r="N272" s="1227"/>
      <c r="O272" s="1227"/>
      <c r="P272" s="1227"/>
      <c r="Q272" s="1227"/>
      <c r="R272" s="1227"/>
      <c r="S272" s="1227"/>
      <c r="T272" s="1227"/>
      <c r="U272" s="1227"/>
      <c r="V272" s="1227"/>
      <c r="W272" s="1227"/>
      <c r="X272" s="1227"/>
      <c r="Y272" s="1227"/>
      <c r="Z272" s="1227"/>
      <c r="AA272" s="1227"/>
      <c r="AB272" s="1227"/>
      <c r="AC272" s="1227"/>
      <c r="AD272" s="1227"/>
      <c r="AI272" s="7"/>
      <c r="AJ272" s="7"/>
      <c r="AK272" s="58"/>
      <c r="AL272" s="58"/>
      <c r="BA272" s="61"/>
    </row>
    <row r="273" spans="1:53" ht="12.75">
      <c r="D273" s="60" t="s">
        <v>95</v>
      </c>
      <c r="E273" s="7"/>
      <c r="F273" s="7"/>
      <c r="L273" s="1099" t="s">
        <v>1655</v>
      </c>
      <c r="M273" s="1100"/>
      <c r="N273" s="1100"/>
      <c r="O273" s="1100"/>
      <c r="P273" s="1100"/>
      <c r="Q273" s="1100"/>
      <c r="R273" s="7" t="s">
        <v>219</v>
      </c>
      <c r="S273" s="7"/>
      <c r="T273" s="1101"/>
      <c r="U273" s="1101"/>
      <c r="V273" s="1101"/>
      <c r="W273" s="7" t="s">
        <v>96</v>
      </c>
      <c r="Y273" s="1100">
        <v>4157763952</v>
      </c>
      <c r="Z273" s="1100"/>
      <c r="AA273" s="1100"/>
      <c r="AB273" s="1100"/>
      <c r="AC273" s="1100"/>
      <c r="AD273" s="1100"/>
      <c r="BA273" s="61"/>
    </row>
    <row r="274" spans="1:53" ht="12.75">
      <c r="D274" s="60" t="s">
        <v>97</v>
      </c>
      <c r="E274" s="7"/>
      <c r="F274" s="7"/>
      <c r="L274" s="1513" t="s">
        <v>1656</v>
      </c>
      <c r="M274" s="1513"/>
      <c r="N274" s="1513"/>
      <c r="O274" s="1513"/>
      <c r="P274" s="1513"/>
      <c r="Q274" s="1513"/>
      <c r="R274" s="1513"/>
      <c r="S274" s="1513"/>
      <c r="T274" s="1513"/>
      <c r="U274" s="1513"/>
      <c r="V274" s="1513"/>
      <c r="W274" s="1513"/>
      <c r="X274" s="1513"/>
      <c r="Y274" s="1513"/>
      <c r="Z274" s="1513"/>
      <c r="AA274" s="1513"/>
      <c r="AB274" s="1513"/>
      <c r="AC274" s="1513"/>
      <c r="AD274" s="1513"/>
      <c r="AF274" s="7"/>
      <c r="AG274" s="7"/>
      <c r="AH274" s="7"/>
      <c r="AI274" s="7"/>
      <c r="AJ274" s="7"/>
      <c r="BA274" s="61"/>
    </row>
    <row r="275" spans="1:53" ht="12.75">
      <c r="D275" s="58" t="s">
        <v>672</v>
      </c>
      <c r="E275" s="58"/>
      <c r="F275" s="58"/>
      <c r="G275" s="58"/>
      <c r="H275" s="58"/>
      <c r="I275" s="58"/>
      <c r="L275" s="1126" t="s">
        <v>1669</v>
      </c>
      <c r="M275" s="1126"/>
      <c r="N275" s="1126"/>
      <c r="O275" s="1126"/>
      <c r="P275" s="1126"/>
      <c r="Q275" s="1126"/>
      <c r="R275" s="1126"/>
      <c r="S275" s="1126"/>
      <c r="T275" s="1126"/>
      <c r="U275" s="1126"/>
      <c r="V275" s="1126"/>
      <c r="W275" s="1126"/>
      <c r="X275" s="1126"/>
      <c r="Y275" s="1126"/>
      <c r="Z275" s="1126"/>
      <c r="AA275" s="1126"/>
      <c r="AB275" s="1126"/>
      <c r="AC275" s="1126"/>
      <c r="AD275" s="1126"/>
      <c r="AK275" s="58"/>
      <c r="AL275" s="58"/>
      <c r="BA275" s="61"/>
    </row>
    <row r="276" spans="1:53" ht="12.75">
      <c r="L276" s="35" t="s">
        <v>673</v>
      </c>
      <c r="BA276" s="61"/>
    </row>
    <row r="277" spans="1:53" ht="12.75">
      <c r="A277" s="1267" t="s">
        <v>586</v>
      </c>
      <c r="B277" s="1267"/>
      <c r="C277" s="1267"/>
      <c r="D277" s="1267"/>
      <c r="E277" s="1267"/>
      <c r="F277" s="1267"/>
      <c r="G277" s="1267"/>
      <c r="H277" s="1267"/>
      <c r="I277" s="1267"/>
      <c r="J277" s="1267"/>
      <c r="K277" s="1267"/>
      <c r="L277" s="1267"/>
      <c r="M277" s="1267"/>
      <c r="N277" s="1267"/>
      <c r="O277" s="1267"/>
      <c r="P277" s="1267"/>
      <c r="Q277" s="1267"/>
      <c r="R277" s="1267"/>
      <c r="S277" s="1267"/>
      <c r="T277" s="1267"/>
      <c r="U277" s="1267"/>
      <c r="V277" s="1267"/>
      <c r="W277" s="1267"/>
      <c r="X277" s="1267"/>
      <c r="Y277" s="1267"/>
      <c r="Z277" s="1267"/>
      <c r="AA277" s="1267"/>
      <c r="AB277" s="1267"/>
      <c r="AC277" s="1267"/>
      <c r="AD277" s="1267"/>
      <c r="AE277" s="1267"/>
      <c r="AF277" s="1267"/>
      <c r="AG277" s="1267"/>
      <c r="AH277" s="1267"/>
      <c r="AI277" s="1267"/>
      <c r="AJ277" s="1267"/>
      <c r="AK277" s="1267"/>
      <c r="AL277" s="1267"/>
      <c r="BA277" s="61"/>
    </row>
    <row r="278" spans="1:53" ht="13.5" thickBot="1">
      <c r="A278" s="1268"/>
      <c r="B278" s="1268"/>
      <c r="C278" s="1268"/>
      <c r="D278" s="1268"/>
      <c r="E278" s="1268"/>
      <c r="F278" s="1268"/>
      <c r="G278" s="1268"/>
      <c r="H278" s="1268"/>
      <c r="I278" s="1268"/>
      <c r="J278" s="1268"/>
      <c r="K278" s="1268"/>
      <c r="L278" s="1268"/>
      <c r="M278" s="1268"/>
      <c r="N278" s="1268"/>
      <c r="O278" s="1268"/>
      <c r="P278" s="1268"/>
      <c r="Q278" s="1268"/>
      <c r="R278" s="1268"/>
      <c r="S278" s="1268"/>
      <c r="T278" s="1268"/>
      <c r="U278" s="1268"/>
      <c r="V278" s="1268"/>
      <c r="W278" s="1268"/>
      <c r="X278" s="1268"/>
      <c r="Y278" s="1268"/>
      <c r="Z278" s="1268"/>
      <c r="AA278" s="1268"/>
      <c r="AB278" s="1268"/>
      <c r="AC278" s="1268"/>
      <c r="AD278" s="1268"/>
      <c r="AE278" s="1268"/>
      <c r="AF278" s="1268"/>
      <c r="AG278" s="1268"/>
      <c r="AH278" s="1268"/>
      <c r="AI278" s="1268"/>
      <c r="AJ278" s="1268"/>
      <c r="AK278" s="1268"/>
      <c r="AL278" s="126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675</v>
      </c>
      <c r="C282" s="58"/>
      <c r="D282" s="58"/>
      <c r="E282" s="58"/>
      <c r="F282" s="58"/>
      <c r="H282" s="1094" t="s">
        <v>1642</v>
      </c>
      <c r="I282" s="1096"/>
      <c r="J282" s="1096"/>
      <c r="K282" s="1096"/>
      <c r="L282" s="1096"/>
      <c r="M282" s="1096"/>
      <c r="N282" s="1096"/>
      <c r="O282" s="1096"/>
      <c r="P282" s="1096"/>
      <c r="Q282" s="1096"/>
      <c r="R282" s="1096"/>
      <c r="T282" s="58" t="s">
        <v>614</v>
      </c>
      <c r="V282" s="58"/>
      <c r="W282" s="58"/>
      <c r="X282" s="58"/>
      <c r="Y282" s="58"/>
      <c r="AA282" s="1094" t="s">
        <v>1670</v>
      </c>
      <c r="AB282" s="1096"/>
      <c r="AC282" s="1096"/>
      <c r="AD282" s="1096"/>
      <c r="AE282" s="1096"/>
      <c r="AF282" s="1096"/>
      <c r="AG282" s="1096"/>
      <c r="AH282" s="1096"/>
      <c r="AI282" s="1096"/>
      <c r="AJ282" s="1096"/>
      <c r="AK282" s="1096"/>
      <c r="BA282" s="61"/>
    </row>
    <row r="283" spans="1:53" ht="12.75" customHeight="1">
      <c r="B283" s="58" t="s">
        <v>516</v>
      </c>
      <c r="C283" s="58"/>
      <c r="D283" s="58"/>
      <c r="E283" s="58"/>
      <c r="F283" s="58"/>
      <c r="H283" s="1126" t="s">
        <v>1652</v>
      </c>
      <c r="I283" s="1118"/>
      <c r="J283" s="1118"/>
      <c r="K283" s="1118"/>
      <c r="L283" s="1118"/>
      <c r="M283" s="1118"/>
      <c r="N283" s="1118"/>
      <c r="O283" s="1118"/>
      <c r="P283" s="1118"/>
      <c r="Q283" s="1118"/>
      <c r="R283" s="1118"/>
      <c r="T283" s="58" t="s">
        <v>516</v>
      </c>
      <c r="V283" s="58"/>
      <c r="W283" s="58"/>
      <c r="X283" s="58"/>
      <c r="Y283" s="58"/>
      <c r="AA283" s="1126" t="s">
        <v>1676</v>
      </c>
      <c r="AB283" s="1118"/>
      <c r="AC283" s="1118"/>
      <c r="AD283" s="1118"/>
      <c r="AE283" s="1118"/>
      <c r="AF283" s="1118"/>
      <c r="AG283" s="1118"/>
      <c r="AH283" s="1118"/>
      <c r="AI283" s="1118"/>
      <c r="AJ283" s="1118"/>
      <c r="AK283" s="1118"/>
      <c r="BA283" s="61"/>
    </row>
    <row r="284" spans="1:53" ht="12.75" customHeight="1">
      <c r="B284" s="58" t="s">
        <v>517</v>
      </c>
      <c r="C284" s="58"/>
      <c r="D284" s="58"/>
      <c r="E284" s="58"/>
      <c r="F284" s="58"/>
      <c r="H284" s="1126" t="s">
        <v>1717</v>
      </c>
      <c r="I284" s="1118"/>
      <c r="J284" s="1118"/>
      <c r="K284" s="1118"/>
      <c r="L284" s="1118"/>
      <c r="M284" s="1118"/>
      <c r="N284" s="1118"/>
      <c r="O284" s="1118"/>
      <c r="P284" s="1118"/>
      <c r="Q284" s="1118"/>
      <c r="R284" s="1118"/>
      <c r="T284" s="58" t="s">
        <v>81</v>
      </c>
      <c r="V284" s="58"/>
      <c r="W284" s="58"/>
      <c r="X284" s="58"/>
      <c r="Y284" s="58"/>
      <c r="AA284" s="1126" t="s">
        <v>1680</v>
      </c>
      <c r="AB284" s="1118"/>
      <c r="AC284" s="1118"/>
      <c r="AD284" s="1118"/>
      <c r="AE284" s="1118"/>
      <c r="AF284" s="1118"/>
      <c r="AG284" s="1118"/>
      <c r="AH284" s="1118"/>
      <c r="AI284" s="1118"/>
      <c r="AJ284" s="1118"/>
      <c r="AK284" s="1118"/>
      <c r="BA284" s="61"/>
    </row>
    <row r="285" spans="1:53" ht="12.75" customHeight="1">
      <c r="B285" s="58" t="s">
        <v>94</v>
      </c>
      <c r="C285" s="58"/>
      <c r="D285" s="58"/>
      <c r="E285" s="58"/>
      <c r="F285" s="58"/>
      <c r="H285" s="1126" t="s">
        <v>1755</v>
      </c>
      <c r="I285" s="1118"/>
      <c r="J285" s="1118"/>
      <c r="K285" s="1118"/>
      <c r="L285" s="1118"/>
      <c r="M285" s="1118"/>
      <c r="N285" s="1118"/>
      <c r="O285" s="1118"/>
      <c r="P285" s="1118"/>
      <c r="Q285" s="1118"/>
      <c r="R285" s="1118"/>
      <c r="T285" s="58" t="s">
        <v>94</v>
      </c>
      <c r="V285" s="58"/>
      <c r="W285" s="58"/>
      <c r="X285" s="58"/>
      <c r="Y285" s="58"/>
      <c r="AA285" s="1126" t="s">
        <v>1677</v>
      </c>
      <c r="AB285" s="1118"/>
      <c r="AC285" s="1118"/>
      <c r="AD285" s="1118"/>
      <c r="AE285" s="1118"/>
      <c r="AF285" s="1118"/>
      <c r="AG285" s="1118"/>
      <c r="AH285" s="1118"/>
      <c r="AI285" s="1118"/>
      <c r="AJ285" s="1118"/>
      <c r="AK285" s="1118"/>
      <c r="BA285" s="61"/>
    </row>
    <row r="286" spans="1:53" ht="12.75" customHeight="1">
      <c r="B286" s="58" t="s">
        <v>95</v>
      </c>
      <c r="C286" s="58"/>
      <c r="D286" s="58"/>
      <c r="E286" s="58"/>
      <c r="F286" s="58"/>
      <c r="G286" s="58"/>
      <c r="H286" s="1525" t="s">
        <v>1667</v>
      </c>
      <c r="I286" s="1120"/>
      <c r="J286" s="1120"/>
      <c r="K286" s="1120"/>
      <c r="L286" s="1120"/>
      <c r="M286" s="1120"/>
      <c r="N286" s="7" t="s">
        <v>219</v>
      </c>
      <c r="O286" s="7"/>
      <c r="P286" s="1227"/>
      <c r="Q286" s="1227"/>
      <c r="R286" s="1227"/>
      <c r="S286" s="58"/>
      <c r="T286" s="58" t="s">
        <v>95</v>
      </c>
      <c r="V286" s="58"/>
      <c r="W286" s="58"/>
      <c r="X286" s="58"/>
      <c r="Y286" s="58"/>
      <c r="AA286" s="1525" t="s">
        <v>1679</v>
      </c>
      <c r="AB286" s="1120"/>
      <c r="AC286" s="1120"/>
      <c r="AD286" s="1120"/>
      <c r="AE286" s="1120"/>
      <c r="AF286" s="1120"/>
      <c r="AG286" s="7" t="s">
        <v>219</v>
      </c>
      <c r="AH286" s="7"/>
      <c r="AI286" s="1227"/>
      <c r="AJ286" s="1227"/>
      <c r="AK286" s="1227"/>
      <c r="BA286" s="61"/>
    </row>
    <row r="287" spans="1:53" ht="12.75">
      <c r="B287" s="58" t="s">
        <v>96</v>
      </c>
      <c r="C287" s="58"/>
      <c r="D287" s="58"/>
      <c r="E287" s="58"/>
      <c r="F287" s="58"/>
      <c r="G287" s="58"/>
      <c r="H287" s="1099" t="s">
        <v>1756</v>
      </c>
      <c r="I287" s="1100"/>
      <c r="J287" s="1100"/>
      <c r="K287" s="1100"/>
      <c r="L287" s="1100"/>
      <c r="M287" s="1100"/>
      <c r="N287" s="60"/>
      <c r="O287" s="60"/>
      <c r="P287" s="62"/>
      <c r="Q287" s="62"/>
      <c r="R287" s="62"/>
      <c r="S287" s="58"/>
      <c r="T287" s="58" t="s">
        <v>96</v>
      </c>
      <c r="V287" s="58"/>
      <c r="W287" s="58"/>
      <c r="X287" s="58"/>
      <c r="Y287" s="58"/>
      <c r="AA287" s="1100"/>
      <c r="AB287" s="1100"/>
      <c r="AC287" s="1100"/>
      <c r="AD287" s="1100"/>
      <c r="AE287" s="1100"/>
      <c r="AF287" s="1100"/>
      <c r="AG287" s="60"/>
      <c r="AH287" s="60"/>
      <c r="AI287" s="62"/>
      <c r="AJ287" s="62"/>
      <c r="AK287" s="62"/>
      <c r="BA287" s="61"/>
    </row>
    <row r="288" spans="1:53" ht="12.75">
      <c r="B288" s="58" t="s">
        <v>82</v>
      </c>
      <c r="C288" s="58"/>
      <c r="D288" s="58"/>
      <c r="E288" s="58"/>
      <c r="F288" s="58"/>
      <c r="G288" s="58"/>
      <c r="H288" s="1126" t="s">
        <v>1660</v>
      </c>
      <c r="I288" s="1118"/>
      <c r="J288" s="1118"/>
      <c r="K288" s="1118"/>
      <c r="L288" s="1118"/>
      <c r="M288" s="1118"/>
      <c r="N288" s="1096"/>
      <c r="O288" s="1096"/>
      <c r="P288" s="1096"/>
      <c r="Q288" s="1096"/>
      <c r="R288" s="1096"/>
      <c r="S288" s="58"/>
      <c r="T288" s="58" t="s">
        <v>82</v>
      </c>
      <c r="V288" s="58"/>
      <c r="W288" s="58"/>
      <c r="X288" s="58"/>
      <c r="Y288" s="58"/>
      <c r="AA288" s="1126" t="s">
        <v>1678</v>
      </c>
      <c r="AB288" s="1118"/>
      <c r="AC288" s="1118"/>
      <c r="AD288" s="1118"/>
      <c r="AE288" s="1118"/>
      <c r="AF288" s="1118"/>
      <c r="AG288" s="1096"/>
      <c r="AH288" s="1096"/>
      <c r="AI288" s="1096"/>
      <c r="AJ288" s="1096"/>
      <c r="AK288" s="109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23" t="s">
        <v>1671</v>
      </c>
      <c r="I290" s="1123"/>
      <c r="J290" s="1123"/>
      <c r="K290" s="1123"/>
      <c r="L290" s="1123"/>
      <c r="M290" s="1123"/>
      <c r="N290" s="1123"/>
      <c r="O290" s="1123"/>
      <c r="P290" s="1123"/>
      <c r="Q290" s="1123"/>
      <c r="R290" s="1123"/>
      <c r="T290" s="58" t="s">
        <v>387</v>
      </c>
      <c r="V290" s="58"/>
      <c r="W290" s="58"/>
      <c r="X290" s="58"/>
      <c r="Y290" s="58"/>
      <c r="AA290" s="1094" t="s">
        <v>1681</v>
      </c>
      <c r="AB290" s="1096"/>
      <c r="AC290" s="1096"/>
      <c r="AD290" s="1096"/>
      <c r="AE290" s="1096"/>
      <c r="AF290" s="1096"/>
      <c r="AG290" s="1096"/>
      <c r="AH290" s="1096"/>
      <c r="AI290" s="1096"/>
      <c r="AJ290" s="1096"/>
      <c r="AK290" s="1096"/>
      <c r="BA290" s="61"/>
    </row>
    <row r="291" spans="2:53" ht="12.75">
      <c r="B291" s="58" t="s">
        <v>516</v>
      </c>
      <c r="C291" s="58"/>
      <c r="D291" s="58"/>
      <c r="E291" s="58"/>
      <c r="F291" s="58"/>
      <c r="H291" s="1122" t="s">
        <v>1672</v>
      </c>
      <c r="I291" s="1122"/>
      <c r="J291" s="1122"/>
      <c r="K291" s="1122"/>
      <c r="L291" s="1122"/>
      <c r="M291" s="1122"/>
      <c r="N291" s="1122"/>
      <c r="O291" s="1122"/>
      <c r="P291" s="1122"/>
      <c r="Q291" s="1122"/>
      <c r="R291" s="1122"/>
      <c r="T291" s="58" t="s">
        <v>516</v>
      </c>
      <c r="V291" s="58"/>
      <c r="W291" s="58"/>
      <c r="X291" s="58"/>
      <c r="Y291" s="58"/>
      <c r="AA291" s="1126" t="s">
        <v>1682</v>
      </c>
      <c r="AB291" s="1118"/>
      <c r="AC291" s="1118"/>
      <c r="AD291" s="1118"/>
      <c r="AE291" s="1118"/>
      <c r="AF291" s="1118"/>
      <c r="AG291" s="1118"/>
      <c r="AH291" s="1118"/>
      <c r="AI291" s="1118"/>
      <c r="AJ291" s="1118"/>
      <c r="AK291" s="1118"/>
      <c r="BA291" s="61"/>
    </row>
    <row r="292" spans="2:53" ht="12.75">
      <c r="B292" s="58" t="s">
        <v>517</v>
      </c>
      <c r="C292" s="58"/>
      <c r="D292" s="58"/>
      <c r="E292" s="58"/>
      <c r="F292" s="58"/>
      <c r="H292" s="1122" t="s">
        <v>1673</v>
      </c>
      <c r="I292" s="1122"/>
      <c r="J292" s="1122"/>
      <c r="K292" s="1122"/>
      <c r="L292" s="1122"/>
      <c r="M292" s="1122"/>
      <c r="N292" s="1122"/>
      <c r="O292" s="1122"/>
      <c r="P292" s="1122"/>
      <c r="Q292" s="1122"/>
      <c r="R292" s="1122"/>
      <c r="T292" s="58" t="s">
        <v>81</v>
      </c>
      <c r="V292" s="58"/>
      <c r="W292" s="58"/>
      <c r="X292" s="58"/>
      <c r="Y292" s="58"/>
      <c r="AA292" s="1126" t="s">
        <v>1680</v>
      </c>
      <c r="AB292" s="1118"/>
      <c r="AC292" s="1118"/>
      <c r="AD292" s="1118"/>
      <c r="AE292" s="1118"/>
      <c r="AF292" s="1118"/>
      <c r="AG292" s="1118"/>
      <c r="AH292" s="1118"/>
      <c r="AI292" s="1118"/>
      <c r="AJ292" s="1118"/>
      <c r="AK292" s="1118"/>
      <c r="BA292" s="61"/>
    </row>
    <row r="293" spans="2:53" ht="12.75" customHeight="1">
      <c r="B293" s="58" t="s">
        <v>94</v>
      </c>
      <c r="C293" s="58"/>
      <c r="D293" s="58"/>
      <c r="E293" s="58"/>
      <c r="F293" s="58"/>
      <c r="H293" s="1121" t="s">
        <v>1674</v>
      </c>
      <c r="I293" s="1122"/>
      <c r="J293" s="1122"/>
      <c r="K293" s="1122"/>
      <c r="L293" s="1122"/>
      <c r="M293" s="1122"/>
      <c r="N293" s="1122"/>
      <c r="O293" s="1122"/>
      <c r="P293" s="1122"/>
      <c r="Q293" s="1122"/>
      <c r="R293" s="1122"/>
      <c r="T293" s="58" t="s">
        <v>94</v>
      </c>
      <c r="V293" s="58"/>
      <c r="W293" s="58"/>
      <c r="X293" s="58"/>
      <c r="Y293" s="58"/>
      <c r="AA293" s="1126" t="s">
        <v>1683</v>
      </c>
      <c r="AB293" s="1118"/>
      <c r="AC293" s="1118"/>
      <c r="AD293" s="1118"/>
      <c r="AE293" s="1118"/>
      <c r="AF293" s="1118"/>
      <c r="AG293" s="1118"/>
      <c r="AH293" s="1118"/>
      <c r="AI293" s="1118"/>
      <c r="AJ293" s="1118"/>
      <c r="AK293" s="1118"/>
      <c r="BA293" s="61"/>
    </row>
    <row r="294" spans="2:53" ht="12.75" customHeight="1">
      <c r="B294" s="58" t="s">
        <v>95</v>
      </c>
      <c r="C294" s="58"/>
      <c r="D294" s="58"/>
      <c r="E294" s="58"/>
      <c r="F294" s="58"/>
      <c r="G294" s="58"/>
      <c r="H294" s="1120">
        <v>4157816600</v>
      </c>
      <c r="I294" s="1120"/>
      <c r="J294" s="1120"/>
      <c r="K294" s="1120"/>
      <c r="L294" s="1120"/>
      <c r="M294" s="1120"/>
      <c r="N294" s="7" t="s">
        <v>219</v>
      </c>
      <c r="O294" s="7"/>
      <c r="P294" s="1227">
        <v>4</v>
      </c>
      <c r="Q294" s="1227"/>
      <c r="R294" s="1227"/>
      <c r="S294" s="58"/>
      <c r="T294" s="58" t="s">
        <v>95</v>
      </c>
      <c r="V294" s="58"/>
      <c r="W294" s="58"/>
      <c r="X294" s="58"/>
      <c r="Y294" s="58"/>
      <c r="AA294" s="1525" t="s">
        <v>1684</v>
      </c>
      <c r="AB294" s="1120"/>
      <c r="AC294" s="1120"/>
      <c r="AD294" s="1120"/>
      <c r="AE294" s="1120"/>
      <c r="AF294" s="1120"/>
      <c r="AG294" s="7" t="s">
        <v>219</v>
      </c>
      <c r="AH294" s="7"/>
      <c r="AI294" s="1227"/>
      <c r="AJ294" s="1227"/>
      <c r="AK294" s="1227"/>
      <c r="BA294" s="61"/>
    </row>
    <row r="295" spans="2:53" ht="12.75" customHeight="1">
      <c r="B295" s="58" t="s">
        <v>96</v>
      </c>
      <c r="C295" s="58"/>
      <c r="D295" s="58"/>
      <c r="E295" s="58"/>
      <c r="F295" s="58"/>
      <c r="G295" s="58"/>
      <c r="H295" s="1325">
        <v>4157816967</v>
      </c>
      <c r="I295" s="1325"/>
      <c r="J295" s="1325"/>
      <c r="K295" s="1325"/>
      <c r="L295" s="1325"/>
      <c r="M295" s="1325"/>
      <c r="N295" s="60"/>
      <c r="O295" s="60"/>
      <c r="P295" s="62"/>
      <c r="Q295" s="62"/>
      <c r="R295" s="62"/>
      <c r="S295" s="58"/>
      <c r="T295" s="58" t="s">
        <v>96</v>
      </c>
      <c r="V295" s="58"/>
      <c r="W295" s="58"/>
      <c r="X295" s="58"/>
      <c r="Y295" s="58"/>
      <c r="AA295" s="1100"/>
      <c r="AB295" s="1100"/>
      <c r="AC295" s="1100"/>
      <c r="AD295" s="1100"/>
      <c r="AE295" s="1100"/>
      <c r="AF295" s="1100"/>
      <c r="AG295" s="60"/>
      <c r="AH295" s="60"/>
      <c r="AI295" s="62"/>
      <c r="AJ295" s="62"/>
      <c r="AK295" s="62"/>
      <c r="BA295" s="61"/>
    </row>
    <row r="296" spans="2:53" ht="12.75" customHeight="1">
      <c r="B296" s="58" t="s">
        <v>82</v>
      </c>
      <c r="C296" s="58"/>
      <c r="D296" s="58"/>
      <c r="E296" s="58"/>
      <c r="F296" s="58"/>
      <c r="G296" s="58"/>
      <c r="H296" s="1126" t="s">
        <v>1675</v>
      </c>
      <c r="I296" s="1118"/>
      <c r="J296" s="1118"/>
      <c r="K296" s="1118"/>
      <c r="L296" s="1118"/>
      <c r="M296" s="1118"/>
      <c r="N296" s="1096"/>
      <c r="O296" s="1096"/>
      <c r="P296" s="1096"/>
      <c r="Q296" s="1096"/>
      <c r="R296" s="1096"/>
      <c r="S296" s="58"/>
      <c r="T296" s="58" t="s">
        <v>82</v>
      </c>
      <c r="V296" s="58"/>
      <c r="W296" s="58"/>
      <c r="X296" s="58"/>
      <c r="Y296" s="58"/>
      <c r="AA296" s="1126" t="s">
        <v>1685</v>
      </c>
      <c r="AB296" s="1118"/>
      <c r="AC296" s="1118"/>
      <c r="AD296" s="1118"/>
      <c r="AE296" s="1118"/>
      <c r="AF296" s="1118"/>
      <c r="AG296" s="1096"/>
      <c r="AH296" s="1096"/>
      <c r="AI296" s="1096"/>
      <c r="AJ296" s="1096"/>
      <c r="AK296" s="1096"/>
      <c r="BA296" s="61"/>
    </row>
    <row r="297" spans="2:53" ht="12.75">
      <c r="BA297" s="61"/>
    </row>
    <row r="298" spans="2:53" ht="12.75">
      <c r="B298" s="58" t="s">
        <v>83</v>
      </c>
      <c r="C298" s="58"/>
      <c r="D298" s="58"/>
      <c r="E298" s="58"/>
      <c r="F298" s="58"/>
      <c r="H298" s="1123" t="s">
        <v>1671</v>
      </c>
      <c r="I298" s="1123"/>
      <c r="J298" s="1123"/>
      <c r="K298" s="1123"/>
      <c r="L298" s="1123"/>
      <c r="M298" s="1123"/>
      <c r="N298" s="1123"/>
      <c r="O298" s="1123"/>
      <c r="P298" s="1123"/>
      <c r="Q298" s="1123"/>
      <c r="R298" s="1123"/>
      <c r="T298" s="7" t="s">
        <v>971</v>
      </c>
      <c r="V298" s="58"/>
      <c r="W298" s="58"/>
      <c r="X298" s="58"/>
      <c r="Y298" s="58"/>
      <c r="AA298" s="1094" t="s">
        <v>1686</v>
      </c>
      <c r="AB298" s="1096"/>
      <c r="AC298" s="1096"/>
      <c r="AD298" s="1096"/>
      <c r="AE298" s="1096"/>
      <c r="AF298" s="1096"/>
      <c r="AG298" s="1096"/>
      <c r="AH298" s="1096"/>
      <c r="AI298" s="1096"/>
      <c r="AJ298" s="1096"/>
      <c r="AK298" s="1096"/>
      <c r="BA298" s="61"/>
    </row>
    <row r="299" spans="2:53" ht="12.75">
      <c r="B299" s="58" t="s">
        <v>516</v>
      </c>
      <c r="C299" s="58"/>
      <c r="D299" s="58"/>
      <c r="E299" s="58"/>
      <c r="F299" s="58"/>
      <c r="H299" s="1122" t="s">
        <v>1672</v>
      </c>
      <c r="I299" s="1122"/>
      <c r="J299" s="1122"/>
      <c r="K299" s="1122"/>
      <c r="L299" s="1122"/>
      <c r="M299" s="1122"/>
      <c r="N299" s="1122"/>
      <c r="O299" s="1122"/>
      <c r="P299" s="1122"/>
      <c r="Q299" s="1122"/>
      <c r="R299" s="1122"/>
      <c r="T299" s="58" t="s">
        <v>516</v>
      </c>
      <c r="V299" s="58"/>
      <c r="W299" s="58"/>
      <c r="X299" s="58"/>
      <c r="Y299" s="58"/>
      <c r="AA299" s="1126" t="s">
        <v>1687</v>
      </c>
      <c r="AB299" s="1118"/>
      <c r="AC299" s="1118"/>
      <c r="AD299" s="1118"/>
      <c r="AE299" s="1118"/>
      <c r="AF299" s="1118"/>
      <c r="AG299" s="1118"/>
      <c r="AH299" s="1118"/>
      <c r="AI299" s="1118"/>
      <c r="AJ299" s="1118"/>
      <c r="AK299" s="1118"/>
      <c r="BA299" s="61"/>
    </row>
    <row r="300" spans="2:53" ht="12.75">
      <c r="B300" s="58" t="s">
        <v>517</v>
      </c>
      <c r="C300" s="58"/>
      <c r="D300" s="58"/>
      <c r="E300" s="58"/>
      <c r="F300" s="58"/>
      <c r="H300" s="1122" t="s">
        <v>1673</v>
      </c>
      <c r="I300" s="1122"/>
      <c r="J300" s="1122"/>
      <c r="K300" s="1122"/>
      <c r="L300" s="1122"/>
      <c r="M300" s="1122"/>
      <c r="N300" s="1122"/>
      <c r="O300" s="1122"/>
      <c r="P300" s="1122"/>
      <c r="Q300" s="1122"/>
      <c r="R300" s="1122"/>
      <c r="T300" s="58" t="s">
        <v>81</v>
      </c>
      <c r="V300" s="58"/>
      <c r="W300" s="58"/>
      <c r="X300" s="58"/>
      <c r="Y300" s="58"/>
      <c r="AA300" s="1126" t="s">
        <v>1688</v>
      </c>
      <c r="AB300" s="1118"/>
      <c r="AC300" s="1118"/>
      <c r="AD300" s="1118"/>
      <c r="AE300" s="1118"/>
      <c r="AF300" s="1118"/>
      <c r="AG300" s="1118"/>
      <c r="AH300" s="1118"/>
      <c r="AI300" s="1118"/>
      <c r="AJ300" s="1118"/>
      <c r="AK300" s="1118"/>
      <c r="BA300" s="61"/>
    </row>
    <row r="301" spans="2:53" ht="12.75">
      <c r="B301" s="58" t="s">
        <v>94</v>
      </c>
      <c r="C301" s="58"/>
      <c r="D301" s="58"/>
      <c r="E301" s="58"/>
      <c r="F301" s="58"/>
      <c r="H301" s="1121" t="s">
        <v>1674</v>
      </c>
      <c r="I301" s="1122"/>
      <c r="J301" s="1122"/>
      <c r="K301" s="1122"/>
      <c r="L301" s="1122"/>
      <c r="M301" s="1122"/>
      <c r="N301" s="1122"/>
      <c r="O301" s="1122"/>
      <c r="P301" s="1122"/>
      <c r="Q301" s="1122"/>
      <c r="R301" s="1122"/>
      <c r="T301" s="58" t="s">
        <v>94</v>
      </c>
      <c r="V301" s="58"/>
      <c r="W301" s="58"/>
      <c r="X301" s="58"/>
      <c r="Y301" s="58"/>
      <c r="AA301" s="1126" t="s">
        <v>1689</v>
      </c>
      <c r="AB301" s="1118"/>
      <c r="AC301" s="1118"/>
      <c r="AD301" s="1118"/>
      <c r="AE301" s="1118"/>
      <c r="AF301" s="1118"/>
      <c r="AG301" s="1118"/>
      <c r="AH301" s="1118"/>
      <c r="AI301" s="1118"/>
      <c r="AJ301" s="1118"/>
      <c r="AK301" s="1118"/>
      <c r="BA301" s="61"/>
    </row>
    <row r="302" spans="2:53" ht="12.75">
      <c r="B302" s="58" t="s">
        <v>95</v>
      </c>
      <c r="C302" s="58"/>
      <c r="D302" s="58"/>
      <c r="E302" s="58"/>
      <c r="F302" s="58"/>
      <c r="G302" s="58"/>
      <c r="H302" s="1120">
        <v>4157816600</v>
      </c>
      <c r="I302" s="1120"/>
      <c r="J302" s="1120"/>
      <c r="K302" s="1120"/>
      <c r="L302" s="1120"/>
      <c r="M302" s="1120"/>
      <c r="N302" s="7" t="s">
        <v>219</v>
      </c>
      <c r="O302" s="7"/>
      <c r="P302" s="1227">
        <v>4</v>
      </c>
      <c r="Q302" s="1227"/>
      <c r="R302" s="1227"/>
      <c r="S302" s="58"/>
      <c r="T302" s="58" t="s">
        <v>95</v>
      </c>
      <c r="V302" s="58"/>
      <c r="W302" s="58"/>
      <c r="X302" s="58"/>
      <c r="Y302" s="58"/>
      <c r="AA302" s="1525" t="s">
        <v>1690</v>
      </c>
      <c r="AB302" s="1120"/>
      <c r="AC302" s="1120"/>
      <c r="AD302" s="1120"/>
      <c r="AE302" s="1120"/>
      <c r="AF302" s="1120"/>
      <c r="AG302" s="7" t="s">
        <v>219</v>
      </c>
      <c r="AH302" s="7"/>
      <c r="AI302" s="1227"/>
      <c r="AJ302" s="1227"/>
      <c r="AK302" s="1227"/>
      <c r="BA302" s="61"/>
    </row>
    <row r="303" spans="2:53" ht="12.75">
      <c r="B303" s="58" t="s">
        <v>96</v>
      </c>
      <c r="C303" s="58"/>
      <c r="D303" s="58"/>
      <c r="E303" s="58"/>
      <c r="F303" s="58"/>
      <c r="G303" s="58"/>
      <c r="H303" s="1325">
        <v>4157816967</v>
      </c>
      <c r="I303" s="1325"/>
      <c r="J303" s="1325"/>
      <c r="K303" s="1325"/>
      <c r="L303" s="1325"/>
      <c r="M303" s="1325"/>
      <c r="N303" s="60"/>
      <c r="O303" s="60"/>
      <c r="P303" s="62"/>
      <c r="Q303" s="62"/>
      <c r="R303" s="62"/>
      <c r="S303" s="58"/>
      <c r="T303" s="58" t="s">
        <v>96</v>
      </c>
      <c r="V303" s="58"/>
      <c r="W303" s="58"/>
      <c r="X303" s="58"/>
      <c r="Y303" s="58"/>
      <c r="AA303" s="1100"/>
      <c r="AB303" s="1100"/>
      <c r="AC303" s="1100"/>
      <c r="AD303" s="1100"/>
      <c r="AE303" s="1100"/>
      <c r="AF303" s="1100"/>
      <c r="AG303" s="60"/>
      <c r="AH303" s="60"/>
      <c r="AI303" s="62"/>
      <c r="AJ303" s="62"/>
      <c r="AK303" s="62"/>
      <c r="BA303" s="61"/>
    </row>
    <row r="304" spans="2:53" ht="12.75">
      <c r="B304" s="58" t="s">
        <v>82</v>
      </c>
      <c r="C304" s="58"/>
      <c r="D304" s="58"/>
      <c r="E304" s="58"/>
      <c r="F304" s="58"/>
      <c r="G304" s="58"/>
      <c r="H304" s="1126" t="s">
        <v>1675</v>
      </c>
      <c r="I304" s="1118"/>
      <c r="J304" s="1118"/>
      <c r="K304" s="1118"/>
      <c r="L304" s="1118"/>
      <c r="M304" s="1118"/>
      <c r="N304" s="1096"/>
      <c r="O304" s="1096"/>
      <c r="P304" s="1096"/>
      <c r="Q304" s="1096"/>
      <c r="R304" s="1096"/>
      <c r="S304" s="58"/>
      <c r="T304" s="58" t="s">
        <v>82</v>
      </c>
      <c r="V304" s="58"/>
      <c r="W304" s="58"/>
      <c r="X304" s="58"/>
      <c r="Y304" s="58"/>
      <c r="AA304" s="1126" t="s">
        <v>1691</v>
      </c>
      <c r="AB304" s="1118"/>
      <c r="AC304" s="1118"/>
      <c r="AD304" s="1118"/>
      <c r="AE304" s="1118"/>
      <c r="AF304" s="1118"/>
      <c r="AG304" s="1096"/>
      <c r="AH304" s="1096"/>
      <c r="AI304" s="1096"/>
      <c r="AJ304" s="1096"/>
      <c r="AK304" s="109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321" t="s">
        <v>1692</v>
      </c>
      <c r="I306" s="1123"/>
      <c r="J306" s="1123"/>
      <c r="K306" s="1123"/>
      <c r="L306" s="1123"/>
      <c r="M306" s="1123"/>
      <c r="N306" s="1123"/>
      <c r="O306" s="1123"/>
      <c r="P306" s="1123"/>
      <c r="Q306" s="1123"/>
      <c r="R306" s="1123"/>
      <c r="S306" s="58"/>
      <c r="T306" s="58" t="s">
        <v>388</v>
      </c>
      <c r="V306" s="58"/>
      <c r="W306" s="58"/>
      <c r="X306" s="58"/>
      <c r="Y306" s="58"/>
      <c r="AA306" s="1096"/>
      <c r="AB306" s="1096"/>
      <c r="AC306" s="1096"/>
      <c r="AD306" s="1096"/>
      <c r="AE306" s="1096"/>
      <c r="AF306" s="1096"/>
      <c r="AG306" s="1096"/>
      <c r="AH306" s="1096"/>
      <c r="AI306" s="1096"/>
      <c r="AJ306" s="1096"/>
      <c r="AK306" s="1096"/>
      <c r="BA306" s="61"/>
    </row>
    <row r="307" spans="1:53" ht="12.75">
      <c r="B307" s="58" t="s">
        <v>516</v>
      </c>
      <c r="C307" s="58"/>
      <c r="D307" s="58"/>
      <c r="E307" s="58"/>
      <c r="F307" s="58"/>
      <c r="H307" s="1121" t="s">
        <v>1693</v>
      </c>
      <c r="I307" s="1122"/>
      <c r="J307" s="1122"/>
      <c r="K307" s="1122"/>
      <c r="L307" s="1122"/>
      <c r="M307" s="1122"/>
      <c r="N307" s="1122"/>
      <c r="O307" s="1122"/>
      <c r="P307" s="1122"/>
      <c r="Q307" s="1122"/>
      <c r="R307" s="1122"/>
      <c r="S307" s="58"/>
      <c r="T307" s="58" t="s">
        <v>516</v>
      </c>
      <c r="V307" s="58"/>
      <c r="W307" s="58"/>
      <c r="X307" s="58"/>
      <c r="Y307" s="58"/>
      <c r="AA307" s="1118"/>
      <c r="AB307" s="1118"/>
      <c r="AC307" s="1118"/>
      <c r="AD307" s="1118"/>
      <c r="AE307" s="1118"/>
      <c r="AF307" s="1118"/>
      <c r="AG307" s="1118"/>
      <c r="AH307" s="1118"/>
      <c r="AI307" s="1118"/>
      <c r="AJ307" s="1118"/>
      <c r="AK307" s="1118"/>
      <c r="BA307" s="61"/>
    </row>
    <row r="308" spans="1:53" ht="12.75">
      <c r="B308" s="58" t="s">
        <v>517</v>
      </c>
      <c r="C308" s="58"/>
      <c r="D308" s="58"/>
      <c r="E308" s="58"/>
      <c r="F308" s="58"/>
      <c r="H308" s="1121" t="s">
        <v>1694</v>
      </c>
      <c r="I308" s="1122"/>
      <c r="J308" s="1122"/>
      <c r="K308" s="1122"/>
      <c r="L308" s="1122"/>
      <c r="M308" s="1122"/>
      <c r="N308" s="1122"/>
      <c r="O308" s="1122"/>
      <c r="P308" s="1122"/>
      <c r="Q308" s="1122"/>
      <c r="R308" s="1122"/>
      <c r="S308" s="58"/>
      <c r="T308" s="58" t="s">
        <v>81</v>
      </c>
      <c r="V308" s="58"/>
      <c r="W308" s="58"/>
      <c r="X308" s="58"/>
      <c r="Y308" s="58"/>
      <c r="AA308" s="1118"/>
      <c r="AB308" s="1118"/>
      <c r="AC308" s="1118"/>
      <c r="AD308" s="1118"/>
      <c r="AE308" s="1118"/>
      <c r="AF308" s="1118"/>
      <c r="AG308" s="1118"/>
      <c r="AH308" s="1118"/>
      <c r="AI308" s="1118"/>
      <c r="AJ308" s="1118"/>
      <c r="AK308" s="1118"/>
      <c r="BA308" s="61"/>
    </row>
    <row r="309" spans="1:53" ht="12.75">
      <c r="B309" s="58" t="s">
        <v>94</v>
      </c>
      <c r="C309" s="58"/>
      <c r="D309" s="58"/>
      <c r="E309" s="58"/>
      <c r="F309" s="58"/>
      <c r="H309" s="1121" t="s">
        <v>1695</v>
      </c>
      <c r="I309" s="1122"/>
      <c r="J309" s="1122"/>
      <c r="K309" s="1122"/>
      <c r="L309" s="1122"/>
      <c r="M309" s="1122"/>
      <c r="N309" s="1122"/>
      <c r="O309" s="1122"/>
      <c r="P309" s="1122"/>
      <c r="Q309" s="1122"/>
      <c r="R309" s="1122"/>
      <c r="S309" s="58"/>
      <c r="T309" s="58" t="s">
        <v>94</v>
      </c>
      <c r="V309" s="58"/>
      <c r="W309" s="58"/>
      <c r="X309" s="58"/>
      <c r="Y309" s="58"/>
      <c r="AA309" s="1118"/>
      <c r="AB309" s="1118"/>
      <c r="AC309" s="1118"/>
      <c r="AD309" s="1118"/>
      <c r="AE309" s="1118"/>
      <c r="AF309" s="1118"/>
      <c r="AG309" s="1118"/>
      <c r="AH309" s="1118"/>
      <c r="AI309" s="1118"/>
      <c r="AJ309" s="1118"/>
      <c r="AK309" s="1118"/>
      <c r="BA309" s="61"/>
    </row>
    <row r="310" spans="1:53" ht="12.75">
      <c r="B310" s="58" t="s">
        <v>95</v>
      </c>
      <c r="C310" s="58"/>
      <c r="D310" s="58"/>
      <c r="E310" s="58"/>
      <c r="F310" s="58"/>
      <c r="G310" s="58"/>
      <c r="H310" s="1119" t="s">
        <v>1696</v>
      </c>
      <c r="I310" s="1119"/>
      <c r="J310" s="1119"/>
      <c r="K310" s="1119"/>
      <c r="L310" s="1119"/>
      <c r="M310" s="1119"/>
      <c r="N310" s="7" t="s">
        <v>219</v>
      </c>
      <c r="O310" s="7"/>
      <c r="P310" s="1227"/>
      <c r="Q310" s="1227"/>
      <c r="R310" s="1227"/>
      <c r="S310" s="58"/>
      <c r="T310" s="58" t="s">
        <v>95</v>
      </c>
      <c r="V310" s="58"/>
      <c r="W310" s="58"/>
      <c r="X310" s="58"/>
      <c r="Y310" s="58"/>
      <c r="AA310" s="1120"/>
      <c r="AB310" s="1120"/>
      <c r="AC310" s="1120"/>
      <c r="AD310" s="1120"/>
      <c r="AE310" s="1120"/>
      <c r="AF310" s="1120"/>
      <c r="AG310" s="7" t="s">
        <v>219</v>
      </c>
      <c r="AH310" s="7"/>
      <c r="AI310" s="1227"/>
      <c r="AJ310" s="1227"/>
      <c r="AK310" s="1227"/>
      <c r="BA310" s="61"/>
    </row>
    <row r="311" spans="1:53" ht="12.75">
      <c r="B311" s="58" t="s">
        <v>96</v>
      </c>
      <c r="C311" s="58"/>
      <c r="D311" s="58"/>
      <c r="E311" s="58"/>
      <c r="F311" s="58"/>
      <c r="G311" s="58"/>
      <c r="H311" s="1325" t="s">
        <v>1697</v>
      </c>
      <c r="I311" s="1325"/>
      <c r="J311" s="1325"/>
      <c r="K311" s="1325"/>
      <c r="L311" s="1325"/>
      <c r="M311" s="1325"/>
      <c r="N311" s="60"/>
      <c r="O311" s="60"/>
      <c r="P311" s="62"/>
      <c r="Q311" s="62"/>
      <c r="R311" s="62"/>
      <c r="S311" s="58"/>
      <c r="T311" s="58" t="s">
        <v>96</v>
      </c>
      <c r="V311" s="58"/>
      <c r="W311" s="58"/>
      <c r="X311" s="58"/>
      <c r="Y311" s="58"/>
      <c r="AA311" s="1100"/>
      <c r="AB311" s="1100"/>
      <c r="AC311" s="1100"/>
      <c r="AD311" s="1100"/>
      <c r="AE311" s="1100"/>
      <c r="AF311" s="1100"/>
      <c r="AG311" s="60"/>
      <c r="AH311" s="60"/>
      <c r="AI311" s="62"/>
      <c r="AJ311" s="62"/>
      <c r="AK311" s="62"/>
      <c r="BA311" s="61"/>
    </row>
    <row r="312" spans="1:53" ht="12.75">
      <c r="B312" s="58" t="s">
        <v>82</v>
      </c>
      <c r="C312" s="58"/>
      <c r="D312" s="58"/>
      <c r="E312" s="58"/>
      <c r="F312" s="58"/>
      <c r="G312" s="58"/>
      <c r="H312" s="1121" t="s">
        <v>1698</v>
      </c>
      <c r="I312" s="1122"/>
      <c r="J312" s="1122"/>
      <c r="K312" s="1122"/>
      <c r="L312" s="1122"/>
      <c r="M312" s="1122"/>
      <c r="N312" s="1123"/>
      <c r="O312" s="1123"/>
      <c r="P312" s="1123"/>
      <c r="Q312" s="1123"/>
      <c r="R312" s="1123"/>
      <c r="S312" s="58"/>
      <c r="T312" s="58" t="s">
        <v>82</v>
      </c>
      <c r="V312" s="58"/>
      <c r="W312" s="58"/>
      <c r="X312" s="58"/>
      <c r="Y312" s="58"/>
      <c r="AA312" s="1118"/>
      <c r="AB312" s="1118"/>
      <c r="AC312" s="1118"/>
      <c r="AD312" s="1118"/>
      <c r="AE312" s="1118"/>
      <c r="AF312" s="1118"/>
      <c r="AG312" s="1096"/>
      <c r="AH312" s="1096"/>
      <c r="AI312" s="1096"/>
      <c r="AJ312" s="1096"/>
      <c r="AK312" s="1096"/>
      <c r="BA312" s="61"/>
    </row>
    <row r="313" spans="1:53" ht="12.75">
      <c r="BA313" s="61"/>
    </row>
    <row r="314" spans="1:53" ht="12.75">
      <c r="B314" s="7" t="s">
        <v>1005</v>
      </c>
      <c r="C314" s="58"/>
      <c r="D314" s="58"/>
      <c r="E314" s="58"/>
      <c r="F314" s="58"/>
      <c r="H314" s="1094" t="s">
        <v>1699</v>
      </c>
      <c r="I314" s="1096"/>
      <c r="J314" s="1096"/>
      <c r="K314" s="1096"/>
      <c r="L314" s="1096"/>
      <c r="M314" s="1096"/>
      <c r="N314" s="1096"/>
      <c r="O314" s="1096"/>
      <c r="P314" s="1096"/>
      <c r="Q314" s="1096"/>
      <c r="R314" s="1096"/>
      <c r="T314" s="58" t="s">
        <v>389</v>
      </c>
      <c r="V314" s="58"/>
      <c r="W314" s="58"/>
      <c r="X314" s="58"/>
      <c r="Y314" s="58"/>
      <c r="AA314" s="1094" t="s">
        <v>1705</v>
      </c>
      <c r="AB314" s="1096"/>
      <c r="AC314" s="1096"/>
      <c r="AD314" s="1096"/>
      <c r="AE314" s="1096"/>
      <c r="AF314" s="1096"/>
      <c r="AG314" s="1096"/>
      <c r="AH314" s="1096"/>
      <c r="AI314" s="1096"/>
      <c r="AJ314" s="1096"/>
      <c r="AK314" s="1096"/>
      <c r="BA314" s="61"/>
    </row>
    <row r="315" spans="1:53" ht="12.75" customHeight="1">
      <c r="B315" s="58" t="s">
        <v>516</v>
      </c>
      <c r="C315" s="58"/>
      <c r="D315" s="58"/>
      <c r="E315" s="58"/>
      <c r="F315" s="58"/>
      <c r="H315" s="1126" t="s">
        <v>1700</v>
      </c>
      <c r="I315" s="1118"/>
      <c r="J315" s="1118"/>
      <c r="K315" s="1118"/>
      <c r="L315" s="1118"/>
      <c r="M315" s="1118"/>
      <c r="N315" s="1118"/>
      <c r="O315" s="1118"/>
      <c r="P315" s="1118"/>
      <c r="Q315" s="1118"/>
      <c r="R315" s="1118"/>
      <c r="T315" s="58" t="s">
        <v>516</v>
      </c>
      <c r="V315" s="58"/>
      <c r="W315" s="58"/>
      <c r="X315" s="58"/>
      <c r="Y315" s="58"/>
      <c r="AA315" s="1126" t="s">
        <v>1706</v>
      </c>
      <c r="AB315" s="1118"/>
      <c r="AC315" s="1118"/>
      <c r="AD315" s="1118"/>
      <c r="AE315" s="1118"/>
      <c r="AF315" s="1118"/>
      <c r="AG315" s="1118"/>
      <c r="AH315" s="1118"/>
      <c r="AI315" s="1118"/>
      <c r="AJ315" s="1118"/>
      <c r="AK315" s="1118"/>
      <c r="BA315" s="61"/>
    </row>
    <row r="316" spans="1:53" ht="12.75">
      <c r="B316" s="58" t="s">
        <v>517</v>
      </c>
      <c r="C316" s="58"/>
      <c r="D316" s="58"/>
      <c r="E316" s="58"/>
      <c r="F316" s="58"/>
      <c r="H316" s="1126" t="s">
        <v>1701</v>
      </c>
      <c r="I316" s="1118"/>
      <c r="J316" s="1118"/>
      <c r="K316" s="1118"/>
      <c r="L316" s="1118"/>
      <c r="M316" s="1118"/>
      <c r="N316" s="1118"/>
      <c r="O316" s="1118"/>
      <c r="P316" s="1118"/>
      <c r="Q316" s="1118"/>
      <c r="R316" s="1118"/>
      <c r="T316" s="58" t="s">
        <v>81</v>
      </c>
      <c r="V316" s="58"/>
      <c r="W316" s="58"/>
      <c r="X316" s="58"/>
      <c r="Y316" s="58"/>
      <c r="AA316" s="1126" t="s">
        <v>1707</v>
      </c>
      <c r="AB316" s="1118"/>
      <c r="AC316" s="1118"/>
      <c r="AD316" s="1118"/>
      <c r="AE316" s="1118"/>
      <c r="AF316" s="1118"/>
      <c r="AG316" s="1118"/>
      <c r="AH316" s="1118"/>
      <c r="AI316" s="1118"/>
      <c r="AJ316" s="1118"/>
      <c r="AK316" s="1118"/>
      <c r="BA316" s="61"/>
    </row>
    <row r="317" spans="1:53" ht="12.75" customHeight="1">
      <c r="A317" s="39"/>
      <c r="B317" s="58" t="s">
        <v>94</v>
      </c>
      <c r="C317" s="58"/>
      <c r="D317" s="58"/>
      <c r="E317" s="58"/>
      <c r="F317" s="58"/>
      <c r="H317" s="1126" t="s">
        <v>1702</v>
      </c>
      <c r="I317" s="1118"/>
      <c r="J317" s="1118"/>
      <c r="K317" s="1118"/>
      <c r="L317" s="1118"/>
      <c r="M317" s="1118"/>
      <c r="N317" s="1118"/>
      <c r="O317" s="1118"/>
      <c r="P317" s="1118"/>
      <c r="Q317" s="1118"/>
      <c r="R317" s="1118"/>
      <c r="T317" s="58" t="s">
        <v>94</v>
      </c>
      <c r="V317" s="58"/>
      <c r="W317" s="58"/>
      <c r="X317" s="58"/>
      <c r="Y317" s="58"/>
      <c r="AA317" s="1126" t="s">
        <v>1708</v>
      </c>
      <c r="AB317" s="1118"/>
      <c r="AC317" s="1118"/>
      <c r="AD317" s="1118"/>
      <c r="AE317" s="1118"/>
      <c r="AF317" s="1118"/>
      <c r="AG317" s="1118"/>
      <c r="AH317" s="1118"/>
      <c r="AI317" s="1118"/>
      <c r="AJ317" s="1118"/>
      <c r="AK317" s="1118"/>
      <c r="AL317" s="39"/>
    </row>
    <row r="318" spans="1:53" ht="12.75">
      <c r="A318" s="39"/>
      <c r="B318" s="58" t="s">
        <v>95</v>
      </c>
      <c r="C318" s="58"/>
      <c r="D318" s="58"/>
      <c r="E318" s="58"/>
      <c r="F318" s="58"/>
      <c r="G318" s="58"/>
      <c r="H318" s="1525" t="s">
        <v>1703</v>
      </c>
      <c r="I318" s="1120"/>
      <c r="J318" s="1120"/>
      <c r="K318" s="1120"/>
      <c r="L318" s="1120"/>
      <c r="M318" s="1120"/>
      <c r="N318" s="7" t="s">
        <v>219</v>
      </c>
      <c r="O318" s="7"/>
      <c r="P318" s="1227">
        <v>5</v>
      </c>
      <c r="Q318" s="1227"/>
      <c r="R318" s="1227"/>
      <c r="S318" s="58"/>
      <c r="T318" s="58" t="s">
        <v>95</v>
      </c>
      <c r="V318" s="58"/>
      <c r="W318" s="58"/>
      <c r="X318" s="58"/>
      <c r="Y318" s="58"/>
      <c r="AA318" s="1120">
        <v>4158356060</v>
      </c>
      <c r="AB318" s="1120"/>
      <c r="AC318" s="1120"/>
      <c r="AD318" s="1120"/>
      <c r="AE318" s="1120"/>
      <c r="AF318" s="1120"/>
      <c r="AG318" s="7" t="s">
        <v>219</v>
      </c>
      <c r="AH318" s="7"/>
      <c r="AI318" s="1227"/>
      <c r="AJ318" s="1227"/>
      <c r="AK318" s="1227"/>
      <c r="AL318" s="39"/>
    </row>
    <row r="319" spans="1:53" ht="12.75">
      <c r="A319" s="39"/>
      <c r="B319" s="58" t="s">
        <v>96</v>
      </c>
      <c r="C319" s="58"/>
      <c r="D319" s="58"/>
      <c r="E319" s="58"/>
      <c r="F319" s="58"/>
      <c r="G319" s="58"/>
      <c r="H319" s="1100"/>
      <c r="I319" s="1100"/>
      <c r="J319" s="1100"/>
      <c r="K319" s="1100"/>
      <c r="L319" s="1100"/>
      <c r="M319" s="1100"/>
      <c r="N319" s="60"/>
      <c r="O319" s="60"/>
      <c r="P319" s="62"/>
      <c r="Q319" s="62"/>
      <c r="R319" s="62"/>
      <c r="S319" s="58"/>
      <c r="T319" s="58" t="s">
        <v>96</v>
      </c>
      <c r="V319" s="58"/>
      <c r="W319" s="58"/>
      <c r="X319" s="58"/>
      <c r="Y319" s="58"/>
      <c r="AA319" s="1100"/>
      <c r="AB319" s="1100"/>
      <c r="AC319" s="1100"/>
      <c r="AD319" s="1100"/>
      <c r="AE319" s="1100"/>
      <c r="AF319" s="1100"/>
      <c r="AG319" s="60"/>
      <c r="AH319" s="60"/>
      <c r="AI319" s="62"/>
      <c r="AJ319" s="62"/>
      <c r="AK319" s="62"/>
      <c r="AL319" s="39"/>
    </row>
    <row r="320" spans="1:53" ht="12.75">
      <c r="A320" s="39"/>
      <c r="B320" s="58" t="s">
        <v>82</v>
      </c>
      <c r="C320" s="58"/>
      <c r="D320" s="58"/>
      <c r="E320" s="58"/>
      <c r="F320" s="58"/>
      <c r="G320" s="58"/>
      <c r="H320" s="1126" t="s">
        <v>1704</v>
      </c>
      <c r="I320" s="1118"/>
      <c r="J320" s="1118"/>
      <c r="K320" s="1118"/>
      <c r="L320" s="1118"/>
      <c r="M320" s="1118"/>
      <c r="N320" s="1096"/>
      <c r="O320" s="1096"/>
      <c r="P320" s="1096"/>
      <c r="Q320" s="1096"/>
      <c r="R320" s="1096"/>
      <c r="S320" s="58"/>
      <c r="T320" s="58" t="s">
        <v>82</v>
      </c>
      <c r="V320" s="58"/>
      <c r="W320" s="58"/>
      <c r="X320" s="58"/>
      <c r="Y320" s="58"/>
      <c r="AA320" s="1126" t="s">
        <v>1709</v>
      </c>
      <c r="AB320" s="1118"/>
      <c r="AC320" s="1118"/>
      <c r="AD320" s="1118"/>
      <c r="AE320" s="1118"/>
      <c r="AF320" s="1118"/>
      <c r="AG320" s="1096"/>
      <c r="AH320" s="1096"/>
      <c r="AI320" s="1096"/>
      <c r="AJ320" s="1096"/>
      <c r="AK320" s="109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096"/>
      <c r="I322" s="1096"/>
      <c r="J322" s="1096"/>
      <c r="K322" s="1096"/>
      <c r="L322" s="1096"/>
      <c r="M322" s="1096"/>
      <c r="N322" s="1096"/>
      <c r="O322" s="1096"/>
      <c r="P322" s="1096"/>
      <c r="Q322" s="1096"/>
      <c r="R322" s="1096"/>
      <c r="T322" s="58" t="s">
        <v>391</v>
      </c>
      <c r="V322" s="58"/>
      <c r="W322" s="58"/>
      <c r="X322" s="58"/>
      <c r="Y322" s="58"/>
      <c r="AA322" s="1096"/>
      <c r="AB322" s="1096"/>
      <c r="AC322" s="1096"/>
      <c r="AD322" s="1096"/>
      <c r="AE322" s="1096"/>
      <c r="AF322" s="1096"/>
      <c r="AG322" s="1096"/>
      <c r="AH322" s="1096"/>
      <c r="AI322" s="1096"/>
      <c r="AJ322" s="1096"/>
      <c r="AK322" s="1096"/>
      <c r="AL322" s="39"/>
    </row>
    <row r="323" spans="1:53" ht="12.75">
      <c r="A323" s="39"/>
      <c r="B323" s="58" t="s">
        <v>516</v>
      </c>
      <c r="C323" s="58"/>
      <c r="D323" s="58"/>
      <c r="E323" s="58"/>
      <c r="F323" s="58"/>
      <c r="H323" s="1118"/>
      <c r="I323" s="1118"/>
      <c r="J323" s="1118"/>
      <c r="K323" s="1118"/>
      <c r="L323" s="1118"/>
      <c r="M323" s="1118"/>
      <c r="N323" s="1118"/>
      <c r="O323" s="1118"/>
      <c r="P323" s="1118"/>
      <c r="Q323" s="1118"/>
      <c r="R323" s="1118"/>
      <c r="T323" s="58" t="s">
        <v>516</v>
      </c>
      <c r="V323" s="58"/>
      <c r="W323" s="58"/>
      <c r="X323" s="58"/>
      <c r="Y323" s="58"/>
      <c r="AA323" s="1118"/>
      <c r="AB323" s="1118"/>
      <c r="AC323" s="1118"/>
      <c r="AD323" s="1118"/>
      <c r="AE323" s="1118"/>
      <c r="AF323" s="1118"/>
      <c r="AG323" s="1118"/>
      <c r="AH323" s="1118"/>
      <c r="AI323" s="1118"/>
      <c r="AJ323" s="1118"/>
      <c r="AK323" s="1118"/>
      <c r="AL323" s="39"/>
    </row>
    <row r="324" spans="1:53" ht="12.75" customHeight="1">
      <c r="A324" s="39"/>
      <c r="B324" s="58" t="s">
        <v>517</v>
      </c>
      <c r="C324" s="58"/>
      <c r="D324" s="58"/>
      <c r="E324" s="58"/>
      <c r="F324" s="58"/>
      <c r="H324" s="1118"/>
      <c r="I324" s="1118"/>
      <c r="J324" s="1118"/>
      <c r="K324" s="1118"/>
      <c r="L324" s="1118"/>
      <c r="M324" s="1118"/>
      <c r="N324" s="1118"/>
      <c r="O324" s="1118"/>
      <c r="P324" s="1118"/>
      <c r="Q324" s="1118"/>
      <c r="R324" s="1118"/>
      <c r="T324" s="58" t="s">
        <v>81</v>
      </c>
      <c r="V324" s="58"/>
      <c r="W324" s="58"/>
      <c r="X324" s="58"/>
      <c r="Y324" s="58"/>
      <c r="AA324" s="1118"/>
      <c r="AB324" s="1118"/>
      <c r="AC324" s="1118"/>
      <c r="AD324" s="1118"/>
      <c r="AE324" s="1118"/>
      <c r="AF324" s="1118"/>
      <c r="AG324" s="1118"/>
      <c r="AH324" s="1118"/>
      <c r="AI324" s="1118"/>
      <c r="AJ324" s="1118"/>
      <c r="AK324" s="1118"/>
      <c r="AL324" s="39"/>
    </row>
    <row r="325" spans="1:53" ht="12.75">
      <c r="A325" s="39"/>
      <c r="B325" s="58" t="s">
        <v>94</v>
      </c>
      <c r="C325" s="58"/>
      <c r="D325" s="58"/>
      <c r="E325" s="58"/>
      <c r="F325" s="58"/>
      <c r="H325" s="1118"/>
      <c r="I325" s="1118"/>
      <c r="J325" s="1118"/>
      <c r="K325" s="1118"/>
      <c r="L325" s="1118"/>
      <c r="M325" s="1118"/>
      <c r="N325" s="1118"/>
      <c r="O325" s="1118"/>
      <c r="P325" s="1118"/>
      <c r="Q325" s="1118"/>
      <c r="R325" s="1118"/>
      <c r="T325" s="58" t="s">
        <v>94</v>
      </c>
      <c r="V325" s="58"/>
      <c r="W325" s="58"/>
      <c r="X325" s="58"/>
      <c r="Y325" s="58"/>
      <c r="AA325" s="1118"/>
      <c r="AB325" s="1118"/>
      <c r="AC325" s="1118"/>
      <c r="AD325" s="1118"/>
      <c r="AE325" s="1118"/>
      <c r="AF325" s="1118"/>
      <c r="AG325" s="1118"/>
      <c r="AH325" s="1118"/>
      <c r="AI325" s="1118"/>
      <c r="AJ325" s="1118"/>
      <c r="AK325" s="1118"/>
      <c r="AL325" s="39"/>
    </row>
    <row r="326" spans="1:53" ht="12.75">
      <c r="A326" s="39"/>
      <c r="B326" s="58" t="s">
        <v>95</v>
      </c>
      <c r="C326" s="58"/>
      <c r="D326" s="58"/>
      <c r="E326" s="58"/>
      <c r="F326" s="58"/>
      <c r="G326" s="58"/>
      <c r="H326" s="1120"/>
      <c r="I326" s="1120"/>
      <c r="J326" s="1120"/>
      <c r="K326" s="1120"/>
      <c r="L326" s="1120"/>
      <c r="M326" s="1120"/>
      <c r="N326" s="7" t="s">
        <v>219</v>
      </c>
      <c r="O326" s="7"/>
      <c r="P326" s="1227"/>
      <c r="Q326" s="1227"/>
      <c r="R326" s="1227"/>
      <c r="S326" s="58"/>
      <c r="T326" s="58" t="s">
        <v>95</v>
      </c>
      <c r="V326" s="58"/>
      <c r="W326" s="58"/>
      <c r="X326" s="58"/>
      <c r="Y326" s="58"/>
      <c r="AA326" s="1120"/>
      <c r="AB326" s="1120"/>
      <c r="AC326" s="1120"/>
      <c r="AD326" s="1120"/>
      <c r="AE326" s="1120"/>
      <c r="AF326" s="1120"/>
      <c r="AG326" s="7" t="s">
        <v>219</v>
      </c>
      <c r="AH326" s="7"/>
      <c r="AI326" s="1227"/>
      <c r="AJ326" s="1227"/>
      <c r="AK326" s="1227"/>
      <c r="AL326" s="39"/>
    </row>
    <row r="327" spans="1:53" ht="12.75" customHeight="1">
      <c r="A327" s="39"/>
      <c r="B327" s="58" t="s">
        <v>96</v>
      </c>
      <c r="C327" s="58"/>
      <c r="D327" s="58"/>
      <c r="E327" s="58"/>
      <c r="F327" s="58"/>
      <c r="G327" s="58"/>
      <c r="H327" s="1100"/>
      <c r="I327" s="1100"/>
      <c r="J327" s="1100"/>
      <c r="K327" s="1100"/>
      <c r="L327" s="1100"/>
      <c r="M327" s="1100"/>
      <c r="N327" s="60"/>
      <c r="O327" s="60"/>
      <c r="P327" s="62"/>
      <c r="Q327" s="62"/>
      <c r="R327" s="62"/>
      <c r="S327" s="58"/>
      <c r="T327" s="58" t="s">
        <v>96</v>
      </c>
      <c r="V327" s="58"/>
      <c r="W327" s="58"/>
      <c r="X327" s="58"/>
      <c r="Y327" s="58"/>
      <c r="AA327" s="1100"/>
      <c r="AB327" s="1100"/>
      <c r="AC327" s="1100"/>
      <c r="AD327" s="1100"/>
      <c r="AE327" s="1100"/>
      <c r="AF327" s="1100"/>
      <c r="AG327" s="60"/>
      <c r="AH327" s="60"/>
      <c r="AI327" s="62"/>
      <c r="AJ327" s="62"/>
      <c r="AK327" s="62"/>
      <c r="AL327" s="39"/>
    </row>
    <row r="328" spans="1:53" ht="12.75" customHeight="1">
      <c r="A328" s="39"/>
      <c r="B328" s="58" t="s">
        <v>82</v>
      </c>
      <c r="C328" s="58"/>
      <c r="D328" s="58"/>
      <c r="E328" s="58"/>
      <c r="F328" s="58"/>
      <c r="G328" s="58"/>
      <c r="H328" s="1118"/>
      <c r="I328" s="1118"/>
      <c r="J328" s="1118"/>
      <c r="K328" s="1118"/>
      <c r="L328" s="1118"/>
      <c r="M328" s="1118"/>
      <c r="N328" s="1096"/>
      <c r="O328" s="1096"/>
      <c r="P328" s="1096"/>
      <c r="Q328" s="1096"/>
      <c r="R328" s="1096"/>
      <c r="S328" s="58"/>
      <c r="T328" s="58" t="s">
        <v>82</v>
      </c>
      <c r="V328" s="58"/>
      <c r="W328" s="58"/>
      <c r="X328" s="58"/>
      <c r="Y328" s="58"/>
      <c r="AA328" s="1118"/>
      <c r="AB328" s="1118"/>
      <c r="AC328" s="1118"/>
      <c r="AD328" s="1118"/>
      <c r="AE328" s="1118"/>
      <c r="AF328" s="1118"/>
      <c r="AG328" s="1096"/>
      <c r="AH328" s="1096"/>
      <c r="AI328" s="1096"/>
      <c r="AJ328" s="1096"/>
      <c r="AK328" s="109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321" t="s">
        <v>1710</v>
      </c>
      <c r="I330" s="1123"/>
      <c r="J330" s="1123"/>
      <c r="K330" s="1123"/>
      <c r="L330" s="1123"/>
      <c r="M330" s="1123"/>
      <c r="N330" s="1123"/>
      <c r="O330" s="1123"/>
      <c r="P330" s="1123"/>
      <c r="Q330" s="1123"/>
      <c r="R330" s="1123"/>
      <c r="T330" s="422" t="s">
        <v>980</v>
      </c>
      <c r="V330" s="58"/>
      <c r="W330" s="58"/>
      <c r="X330" s="58"/>
      <c r="Y330" s="58"/>
      <c r="AA330" s="1123" t="s">
        <v>1661</v>
      </c>
      <c r="AB330" s="1123"/>
      <c r="AC330" s="1123"/>
      <c r="AD330" s="1123"/>
      <c r="AE330" s="1123"/>
      <c r="AF330" s="1123"/>
      <c r="AG330" s="1123"/>
      <c r="AH330" s="1123"/>
      <c r="AI330" s="1123"/>
      <c r="AJ330" s="1123"/>
      <c r="AK330" s="1123"/>
      <c r="AL330" s="39"/>
    </row>
    <row r="331" spans="1:53" ht="12.75" customHeight="1">
      <c r="B331" s="58" t="s">
        <v>516</v>
      </c>
      <c r="C331" s="248"/>
      <c r="D331" s="248"/>
      <c r="E331" s="248"/>
      <c r="F331" s="248"/>
      <c r="G331" s="3"/>
      <c r="H331" s="1121" t="s">
        <v>1711</v>
      </c>
      <c r="I331" s="1122"/>
      <c r="J331" s="1122"/>
      <c r="K331" s="1122"/>
      <c r="L331" s="1122"/>
      <c r="M331" s="1122"/>
      <c r="N331" s="1122"/>
      <c r="O331" s="1122"/>
      <c r="P331" s="1122"/>
      <c r="Q331" s="1122"/>
      <c r="R331" s="1122"/>
      <c r="T331" s="58" t="s">
        <v>516</v>
      </c>
      <c r="V331" s="58"/>
      <c r="W331" s="58"/>
      <c r="X331" s="58"/>
      <c r="Y331" s="58"/>
      <c r="AA331" s="1122" t="s">
        <v>1652</v>
      </c>
      <c r="AB331" s="1122"/>
      <c r="AC331" s="1122"/>
      <c r="AD331" s="1122"/>
      <c r="AE331" s="1122"/>
      <c r="AF331" s="1122"/>
      <c r="AG331" s="1122"/>
      <c r="AH331" s="1122"/>
      <c r="AI331" s="1122"/>
      <c r="AJ331" s="1122"/>
      <c r="AK331" s="1122"/>
      <c r="AL331" s="39"/>
    </row>
    <row r="332" spans="1:53" ht="12.75" customHeight="1">
      <c r="B332" s="58" t="s">
        <v>81</v>
      </c>
      <c r="C332" s="248"/>
      <c r="D332" s="248"/>
      <c r="E332" s="248"/>
      <c r="F332" s="248"/>
      <c r="G332" s="3"/>
      <c r="H332" s="1121" t="s">
        <v>1712</v>
      </c>
      <c r="I332" s="1122"/>
      <c r="J332" s="1122"/>
      <c r="K332" s="1122"/>
      <c r="L332" s="1122"/>
      <c r="M332" s="1122"/>
      <c r="N332" s="1122"/>
      <c r="O332" s="1122"/>
      <c r="P332" s="1122"/>
      <c r="Q332" s="1122"/>
      <c r="R332" s="1122"/>
      <c r="T332" s="58" t="s">
        <v>81</v>
      </c>
      <c r="V332" s="58"/>
      <c r="W332" s="58"/>
      <c r="X332" s="58"/>
      <c r="Y332" s="58"/>
      <c r="AA332" s="1122" t="s">
        <v>1717</v>
      </c>
      <c r="AB332" s="1122"/>
      <c r="AC332" s="1122"/>
      <c r="AD332" s="1122"/>
      <c r="AE332" s="1122"/>
      <c r="AF332" s="1122"/>
      <c r="AG332" s="1122"/>
      <c r="AH332" s="1122"/>
      <c r="AI332" s="1122"/>
      <c r="AJ332" s="1122"/>
      <c r="AK332" s="1122"/>
      <c r="AL332" s="39"/>
    </row>
    <row r="333" spans="1:53" ht="12.75">
      <c r="A333" s="39"/>
      <c r="B333" s="58" t="s">
        <v>94</v>
      </c>
      <c r="C333" s="248"/>
      <c r="D333" s="248"/>
      <c r="E333" s="248"/>
      <c r="F333" s="248"/>
      <c r="G333" s="248"/>
      <c r="H333" s="1122" t="s">
        <v>1713</v>
      </c>
      <c r="I333" s="1122"/>
      <c r="J333" s="1122"/>
      <c r="K333" s="1122"/>
      <c r="L333" s="1122"/>
      <c r="M333" s="1122"/>
      <c r="N333" s="1122"/>
      <c r="O333" s="1122"/>
      <c r="P333" s="1122"/>
      <c r="Q333" s="1122"/>
      <c r="R333" s="1122"/>
      <c r="T333" s="58" t="s">
        <v>94</v>
      </c>
      <c r="V333" s="58"/>
      <c r="W333" s="58"/>
      <c r="X333" s="58"/>
      <c r="Y333" s="58"/>
      <c r="AA333" s="1121" t="s">
        <v>1718</v>
      </c>
      <c r="AB333" s="1122"/>
      <c r="AC333" s="1122"/>
      <c r="AD333" s="1122"/>
      <c r="AE333" s="1122"/>
      <c r="AF333" s="1122"/>
      <c r="AG333" s="1122"/>
      <c r="AH333" s="1122"/>
      <c r="AI333" s="1122"/>
      <c r="AJ333" s="1122"/>
      <c r="AK333" s="1122"/>
      <c r="AL333" s="39"/>
    </row>
    <row r="334" spans="1:53" ht="12.75">
      <c r="A334" s="39"/>
      <c r="B334" s="58" t="s">
        <v>95</v>
      </c>
      <c r="C334" s="248"/>
      <c r="D334" s="248"/>
      <c r="E334" s="248"/>
      <c r="F334" s="248"/>
      <c r="G334" s="248"/>
      <c r="H334" s="1119" t="s">
        <v>1714</v>
      </c>
      <c r="I334" s="1119"/>
      <c r="J334" s="1119"/>
      <c r="K334" s="1119"/>
      <c r="L334" s="1119"/>
      <c r="M334" s="1119"/>
      <c r="N334" s="7" t="s">
        <v>219</v>
      </c>
      <c r="O334" s="7"/>
      <c r="P334" s="1227"/>
      <c r="Q334" s="1227"/>
      <c r="R334" s="1227"/>
      <c r="S334" s="58"/>
      <c r="T334" s="58" t="s">
        <v>95</v>
      </c>
      <c r="V334" s="58"/>
      <c r="W334" s="58"/>
      <c r="X334" s="58"/>
      <c r="Y334" s="58"/>
      <c r="AA334" s="1119" t="s">
        <v>1719</v>
      </c>
      <c r="AB334" s="1119"/>
      <c r="AC334" s="1119"/>
      <c r="AD334" s="1119"/>
      <c r="AE334" s="1119"/>
      <c r="AF334" s="1119"/>
      <c r="AG334" s="7" t="s">
        <v>219</v>
      </c>
      <c r="AH334" s="7"/>
      <c r="AI334" s="1227">
        <v>174</v>
      </c>
      <c r="AJ334" s="1227"/>
      <c r="AK334" s="1227"/>
      <c r="AL334" s="39"/>
    </row>
    <row r="335" spans="1:53" ht="12.75" customHeight="1">
      <c r="A335" s="39"/>
      <c r="B335" s="58" t="s">
        <v>96</v>
      </c>
      <c r="C335" s="248"/>
      <c r="D335" s="248"/>
      <c r="E335" s="248"/>
      <c r="F335" s="248"/>
      <c r="G335" s="248"/>
      <c r="H335" s="1325" t="s">
        <v>1715</v>
      </c>
      <c r="I335" s="1325"/>
      <c r="J335" s="1325"/>
      <c r="K335" s="1325"/>
      <c r="L335" s="1325"/>
      <c r="M335" s="1325"/>
      <c r="N335" s="60"/>
      <c r="O335" s="60"/>
      <c r="P335" s="62"/>
      <c r="Q335" s="62"/>
      <c r="R335" s="62"/>
      <c r="S335" s="58"/>
      <c r="T335" s="58" t="s">
        <v>96</v>
      </c>
      <c r="V335" s="58"/>
      <c r="W335" s="58"/>
      <c r="X335" s="58"/>
      <c r="Y335" s="58"/>
      <c r="AA335" s="1325" t="s">
        <v>1720</v>
      </c>
      <c r="AB335" s="1325"/>
      <c r="AC335" s="1325"/>
      <c r="AD335" s="1325"/>
      <c r="AE335" s="1325"/>
      <c r="AF335" s="1325"/>
      <c r="AG335" s="60"/>
      <c r="AH335" s="60"/>
      <c r="AI335" s="62"/>
      <c r="AJ335" s="62"/>
      <c r="AK335" s="62"/>
      <c r="AL335" s="39"/>
    </row>
    <row r="336" spans="1:53" ht="12.75">
      <c r="A336" s="39"/>
      <c r="B336" s="58" t="s">
        <v>82</v>
      </c>
      <c r="C336" s="245"/>
      <c r="D336" s="245"/>
      <c r="E336" s="245"/>
      <c r="F336" s="245"/>
      <c r="G336" s="245"/>
      <c r="H336" s="1121" t="s">
        <v>1716</v>
      </c>
      <c r="I336" s="1122"/>
      <c r="J336" s="1122"/>
      <c r="K336" s="1122"/>
      <c r="L336" s="1122"/>
      <c r="M336" s="1122"/>
      <c r="N336" s="1123"/>
      <c r="O336" s="1123"/>
      <c r="P336" s="1123"/>
      <c r="Q336" s="1123"/>
      <c r="R336" s="1123"/>
      <c r="S336" s="58"/>
      <c r="T336" s="58" t="s">
        <v>82</v>
      </c>
      <c r="V336" s="58"/>
      <c r="W336" s="58"/>
      <c r="X336" s="58"/>
      <c r="Y336" s="58"/>
      <c r="AA336" s="1121" t="s">
        <v>1721</v>
      </c>
      <c r="AB336" s="1122"/>
      <c r="AC336" s="1122"/>
      <c r="AD336" s="1122"/>
      <c r="AE336" s="1122"/>
      <c r="AF336" s="1122"/>
      <c r="AG336" s="1123"/>
      <c r="AH336" s="1123"/>
      <c r="AI336" s="1123"/>
      <c r="AJ336" s="1123"/>
      <c r="AK336" s="1123"/>
      <c r="AL336" s="39"/>
      <c r="BA336" s="12" t="s">
        <v>640</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721</v>
      </c>
    </row>
    <row r="338" spans="1:53" ht="12.75">
      <c r="A338" s="3"/>
      <c r="B338" s="248"/>
      <c r="C338" s="423"/>
      <c r="D338" s="423"/>
      <c r="E338" s="423"/>
      <c r="F338" s="423"/>
      <c r="G338" s="88"/>
      <c r="H338" s="88"/>
      <c r="I338" s="422" t="s">
        <v>981</v>
      </c>
      <c r="P338" s="1096"/>
      <c r="Q338" s="1096"/>
      <c r="R338" s="1096"/>
      <c r="S338" s="1096"/>
      <c r="T338" s="1096"/>
      <c r="U338" s="1096"/>
      <c r="V338" s="1096"/>
      <c r="W338" s="1096"/>
      <c r="X338" s="1096"/>
      <c r="Y338" s="1096"/>
      <c r="Z338" s="1096"/>
      <c r="AA338" s="1096"/>
      <c r="AB338" s="1096"/>
      <c r="AC338" s="1096"/>
      <c r="AD338" s="1096"/>
      <c r="AE338" s="1096"/>
      <c r="AF338" s="88"/>
      <c r="AG338" s="88"/>
      <c r="AH338" s="88"/>
      <c r="AI338" s="88"/>
      <c r="AJ338" s="88"/>
      <c r="AK338" s="88"/>
      <c r="AL338" s="39"/>
      <c r="BA338" s="12" t="s">
        <v>590</v>
      </c>
    </row>
    <row r="339" spans="1:53" ht="12.75">
      <c r="A339" s="3"/>
      <c r="B339" s="60"/>
      <c r="C339" s="60"/>
      <c r="D339" s="60"/>
      <c r="E339" s="60"/>
      <c r="F339" s="60"/>
      <c r="G339" s="3"/>
      <c r="H339" s="88"/>
      <c r="I339" s="7" t="s">
        <v>516</v>
      </c>
      <c r="P339" s="1118"/>
      <c r="Q339" s="1118"/>
      <c r="R339" s="1118"/>
      <c r="S339" s="1118"/>
      <c r="T339" s="1118"/>
      <c r="U339" s="1118"/>
      <c r="V339" s="1118"/>
      <c r="W339" s="1118"/>
      <c r="X339" s="1118"/>
      <c r="Y339" s="1118"/>
      <c r="Z339" s="1118"/>
      <c r="AA339" s="1118"/>
      <c r="AB339" s="1118"/>
      <c r="AC339" s="1118"/>
      <c r="AD339" s="1118"/>
      <c r="AE339" s="1118"/>
      <c r="AF339" s="88"/>
      <c r="AG339" s="88"/>
      <c r="AH339" s="88"/>
      <c r="AI339" s="88"/>
      <c r="AJ339" s="88"/>
      <c r="AK339" s="88"/>
      <c r="AL339" s="39"/>
    </row>
    <row r="340" spans="1:53" ht="12.75">
      <c r="A340" s="3"/>
      <c r="B340" s="60"/>
      <c r="C340" s="60"/>
      <c r="D340" s="60"/>
      <c r="E340" s="60"/>
      <c r="F340" s="60"/>
      <c r="G340" s="3"/>
      <c r="H340" s="88"/>
      <c r="I340" s="7" t="s">
        <v>81</v>
      </c>
      <c r="P340" s="1118"/>
      <c r="Q340" s="1118"/>
      <c r="R340" s="1118"/>
      <c r="S340" s="1118"/>
      <c r="T340" s="1118"/>
      <c r="U340" s="1118"/>
      <c r="V340" s="1118"/>
      <c r="W340" s="1118"/>
      <c r="X340" s="1118"/>
      <c r="Y340" s="1118"/>
      <c r="Z340" s="1118"/>
      <c r="AA340" s="1118"/>
      <c r="AB340" s="1118"/>
      <c r="AC340" s="1118"/>
      <c r="AD340" s="1118"/>
      <c r="AE340" s="1118"/>
      <c r="AF340" s="88"/>
      <c r="AG340" s="88"/>
      <c r="AH340" s="88"/>
      <c r="AI340" s="88"/>
      <c r="AJ340" s="88"/>
      <c r="AK340" s="88"/>
      <c r="AL340" s="39"/>
    </row>
    <row r="341" spans="1:53" ht="12.75" customHeight="1">
      <c r="A341" s="3"/>
      <c r="B341" s="60"/>
      <c r="C341" s="60"/>
      <c r="D341" s="60"/>
      <c r="E341" s="60"/>
      <c r="F341" s="60"/>
      <c r="G341" s="60"/>
      <c r="H341" s="88"/>
      <c r="I341" s="7" t="s">
        <v>94</v>
      </c>
      <c r="P341" s="1118"/>
      <c r="Q341" s="1118"/>
      <c r="R341" s="1118"/>
      <c r="S341" s="1118"/>
      <c r="T341" s="1118"/>
      <c r="U341" s="1118"/>
      <c r="V341" s="1118"/>
      <c r="W341" s="1118"/>
      <c r="X341" s="1118"/>
      <c r="Y341" s="1118"/>
      <c r="Z341" s="1118"/>
      <c r="AA341" s="1118"/>
      <c r="AB341" s="1118"/>
      <c r="AC341" s="1118"/>
      <c r="AD341" s="1118"/>
      <c r="AE341" s="1118"/>
      <c r="AF341" s="88"/>
      <c r="AG341" s="88"/>
      <c r="AH341" s="88"/>
      <c r="AI341" s="88"/>
      <c r="AJ341" s="88"/>
      <c r="AK341" s="88"/>
      <c r="AL341" s="39"/>
    </row>
    <row r="342" spans="1:53" ht="12.75">
      <c r="A342" s="3"/>
      <c r="B342" s="60"/>
      <c r="C342" s="60"/>
      <c r="D342" s="60"/>
      <c r="E342" s="60"/>
      <c r="F342" s="60"/>
      <c r="G342" s="60"/>
      <c r="H342" s="482"/>
      <c r="I342" s="7" t="s">
        <v>95</v>
      </c>
      <c r="P342" s="1100"/>
      <c r="Q342" s="1100"/>
      <c r="R342" s="1100"/>
      <c r="S342" s="1100"/>
      <c r="T342" s="1100"/>
      <c r="U342" s="1100"/>
      <c r="V342" s="1100"/>
      <c r="W342" s="1100"/>
      <c r="X342" s="1100"/>
      <c r="Y342" s="1100"/>
      <c r="Z342" s="1100"/>
      <c r="AA342" s="7" t="s">
        <v>219</v>
      </c>
      <c r="AB342" s="7"/>
      <c r="AC342" s="1101"/>
      <c r="AD342" s="1101"/>
      <c r="AE342" s="1101"/>
      <c r="AF342" s="482"/>
      <c r="AG342" s="60"/>
      <c r="AH342" s="60"/>
      <c r="AI342" s="423"/>
      <c r="AJ342" s="423"/>
      <c r="AK342" s="423"/>
      <c r="AL342" s="39"/>
    </row>
    <row r="343" spans="1:53" ht="12.75" customHeight="1">
      <c r="A343" s="3"/>
      <c r="B343" s="60"/>
      <c r="C343" s="60"/>
      <c r="D343" s="60"/>
      <c r="E343" s="60"/>
      <c r="F343" s="60"/>
      <c r="G343" s="60"/>
      <c r="H343" s="482"/>
      <c r="I343" s="7" t="s">
        <v>96</v>
      </c>
      <c r="P343" s="1100"/>
      <c r="Q343" s="1100"/>
      <c r="R343" s="1100"/>
      <c r="S343" s="1100"/>
      <c r="T343" s="1100"/>
      <c r="U343" s="1100"/>
      <c r="V343" s="1100"/>
      <c r="W343" s="1100"/>
      <c r="X343" s="1100"/>
      <c r="Y343" s="1100"/>
      <c r="Z343" s="1100"/>
      <c r="AF343" s="482"/>
      <c r="AG343" s="60"/>
      <c r="AH343" s="60"/>
      <c r="AI343" s="62"/>
      <c r="AJ343" s="62"/>
      <c r="AK343" s="62"/>
      <c r="AL343" s="39"/>
    </row>
    <row r="344" spans="1:53" ht="12.75">
      <c r="A344" s="3"/>
      <c r="B344" s="60"/>
      <c r="C344" s="423"/>
      <c r="D344" s="423"/>
      <c r="E344" s="423"/>
      <c r="F344" s="423"/>
      <c r="G344" s="423"/>
      <c r="H344" s="88"/>
      <c r="I344" s="7" t="s">
        <v>82</v>
      </c>
      <c r="P344" s="1096"/>
      <c r="Q344" s="1096"/>
      <c r="R344" s="1096"/>
      <c r="S344" s="1096"/>
      <c r="T344" s="1096"/>
      <c r="U344" s="1096"/>
      <c r="V344" s="1096"/>
      <c r="W344" s="1096"/>
      <c r="X344" s="1096"/>
      <c r="Y344" s="1096"/>
      <c r="Z344" s="1096"/>
      <c r="AA344" s="1096"/>
      <c r="AB344" s="1096"/>
      <c r="AC344" s="1096"/>
      <c r="AD344" s="1096"/>
      <c r="AE344" s="109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7" t="s">
        <v>587</v>
      </c>
      <c r="B346" s="1267"/>
      <c r="C346" s="1267"/>
      <c r="D346" s="1267"/>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c r="AL346" s="1267"/>
    </row>
    <row r="347" spans="1:53" ht="12.75" customHeight="1" thickBot="1">
      <c r="A347" s="1268"/>
      <c r="B347" s="1268"/>
      <c r="C347" s="1268"/>
      <c r="D347" s="1268"/>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c r="AL347" s="126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862</v>
      </c>
      <c r="K349" s="25"/>
      <c r="L349" s="25"/>
    </row>
    <row r="350" spans="1:53" ht="12.75" customHeight="1">
      <c r="D350" s="12" t="s">
        <v>392</v>
      </c>
      <c r="M350" s="1097" t="s">
        <v>590</v>
      </c>
      <c r="N350" s="1097"/>
      <c r="P350" s="12" t="s">
        <v>597</v>
      </c>
      <c r="AJ350" s="1097" t="s">
        <v>640</v>
      </c>
      <c r="AK350" s="1097"/>
    </row>
    <row r="351" spans="1:53" ht="12.75" customHeight="1">
      <c r="D351" s="7" t="s">
        <v>954</v>
      </c>
      <c r="R351" s="12" t="s">
        <v>598</v>
      </c>
      <c r="AJ351" s="1097" t="s">
        <v>640</v>
      </c>
      <c r="AK351" s="1097"/>
    </row>
    <row r="352" spans="1:53" ht="12.75" customHeight="1">
      <c r="D352" s="12" t="s">
        <v>764</v>
      </c>
      <c r="M352" s="1097" t="s">
        <v>640</v>
      </c>
      <c r="N352" s="1097"/>
      <c r="P352" s="7" t="s">
        <v>951</v>
      </c>
      <c r="AJ352" s="1097" t="s">
        <v>721</v>
      </c>
      <c r="AK352" s="1097"/>
    </row>
    <row r="353" spans="1:34" ht="12.75" customHeight="1">
      <c r="D353" s="12" t="s">
        <v>765</v>
      </c>
      <c r="M353" s="1097" t="s">
        <v>640</v>
      </c>
      <c r="N353" s="1097"/>
      <c r="Q353" s="7" t="s">
        <v>953</v>
      </c>
    </row>
    <row r="354" spans="1:34" ht="12.75" customHeight="1">
      <c r="Q354" s="7" t="s">
        <v>952</v>
      </c>
    </row>
    <row r="355" spans="1:34" ht="12.75" customHeight="1">
      <c r="Q355" s="7"/>
    </row>
    <row r="356" spans="1:34" ht="12.75" customHeight="1">
      <c r="A356" s="50" t="s">
        <v>625</v>
      </c>
      <c r="B356" s="50"/>
      <c r="C356" s="50" t="s">
        <v>599</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097" t="s">
        <v>640</v>
      </c>
      <c r="O358" s="1097"/>
      <c r="P358" s="69"/>
      <c r="Q358" s="69"/>
      <c r="R358" s="69"/>
      <c r="S358" s="69"/>
      <c r="T358" s="69"/>
      <c r="U358" s="69"/>
      <c r="V358" s="69"/>
      <c r="W358" s="69"/>
      <c r="X358" s="69"/>
      <c r="Y358" s="70"/>
      <c r="Z358" s="70"/>
      <c r="AC358" s="69"/>
      <c r="AD358" s="69"/>
      <c r="AE358" s="69"/>
    </row>
    <row r="359" spans="1:34" ht="12.75" customHeight="1">
      <c r="E359" s="12" t="s">
        <v>394</v>
      </c>
      <c r="Y359" s="1097" t="s">
        <v>640</v>
      </c>
      <c r="Z359" s="1097"/>
    </row>
    <row r="360" spans="1:34" ht="12.75" customHeight="1">
      <c r="D360" s="7" t="s">
        <v>1089</v>
      </c>
      <c r="Q360" s="1096" t="s">
        <v>640</v>
      </c>
      <c r="R360" s="1096"/>
      <c r="S360" s="1096"/>
      <c r="T360" s="1096"/>
      <c r="U360" s="1096"/>
      <c r="V360" s="1096"/>
      <c r="W360" s="1096"/>
      <c r="X360" s="1096"/>
      <c r="Y360" s="1096"/>
      <c r="Z360" s="1096"/>
      <c r="AA360" s="1096"/>
      <c r="AB360" s="1096"/>
      <c r="AC360" s="1096"/>
      <c r="AD360" s="1096"/>
      <c r="AE360" s="1096"/>
      <c r="AF360" s="1096"/>
      <c r="AG360" s="1096"/>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097" t="s">
        <v>640</v>
      </c>
      <c r="K362" s="1097"/>
      <c r="L362" s="69"/>
      <c r="M362" s="69"/>
      <c r="N362" s="69"/>
      <c r="O362" s="69"/>
      <c r="P362" s="69"/>
      <c r="Q362" s="69"/>
      <c r="R362" s="69"/>
      <c r="S362" s="69"/>
      <c r="T362" s="69"/>
      <c r="U362" s="69"/>
      <c r="V362" s="69"/>
      <c r="W362" s="69"/>
      <c r="X362" s="69"/>
      <c r="Y362" s="69"/>
      <c r="Z362" s="69"/>
      <c r="AC362" s="69"/>
      <c r="AD362" s="69"/>
      <c r="AE362" s="69"/>
    </row>
    <row r="363" spans="1:34" ht="12.75" customHeight="1">
      <c r="E363" s="1223" t="s">
        <v>766</v>
      </c>
      <c r="F363" s="1223"/>
      <c r="G363" s="1223"/>
      <c r="H363" s="1223"/>
      <c r="I363" s="1223"/>
      <c r="J363" s="1223"/>
      <c r="K363" s="1223"/>
      <c r="L363" s="1223"/>
      <c r="M363" s="1223"/>
      <c r="N363" s="1223"/>
      <c r="O363" s="1223"/>
      <c r="P363" s="1223"/>
      <c r="Q363" s="1223"/>
      <c r="R363" s="1223"/>
      <c r="S363" s="1223"/>
      <c r="T363" s="1223"/>
      <c r="U363" s="1223"/>
      <c r="V363" s="1223"/>
      <c r="W363" s="1223"/>
      <c r="X363" s="1223"/>
      <c r="Y363" s="1223"/>
      <c r="Z363" s="1223"/>
      <c r="AA363" s="1223"/>
      <c r="AB363" s="1223"/>
      <c r="AC363" s="1223"/>
      <c r="AD363" s="1223"/>
      <c r="AE363" s="1223"/>
      <c r="AF363" s="1223"/>
      <c r="AG363" s="1223"/>
      <c r="AH363" s="1223"/>
    </row>
    <row r="364" spans="1:34" ht="12.75" customHeight="1">
      <c r="E364" s="1223"/>
      <c r="F364" s="1223"/>
      <c r="G364" s="1223"/>
      <c r="H364" s="1223"/>
      <c r="I364" s="1223"/>
      <c r="J364" s="1223"/>
      <c r="K364" s="1223"/>
      <c r="L364" s="1223"/>
      <c r="M364" s="1223"/>
      <c r="N364" s="1223"/>
      <c r="O364" s="1223"/>
      <c r="P364" s="1223"/>
      <c r="Q364" s="1223"/>
      <c r="R364" s="1223"/>
      <c r="S364" s="1223"/>
      <c r="T364" s="1223"/>
      <c r="U364" s="1223"/>
      <c r="V364" s="1223"/>
      <c r="W364" s="1223"/>
      <c r="X364" s="1223"/>
      <c r="Y364" s="1223"/>
      <c r="Z364" s="1223"/>
      <c r="AA364" s="1223"/>
      <c r="AB364" s="1223"/>
      <c r="AC364" s="1223"/>
      <c r="AD364" s="1223"/>
      <c r="AE364" s="1223"/>
      <c r="AF364" s="1223"/>
      <c r="AG364" s="1223"/>
      <c r="AH364" s="1223"/>
    </row>
    <row r="365" spans="1:34" ht="12.75" customHeight="1">
      <c r="E365" s="7" t="s">
        <v>491</v>
      </c>
      <c r="F365" s="7"/>
      <c r="G365" s="7"/>
      <c r="H365" s="7"/>
      <c r="I365" s="7"/>
      <c r="J365" s="7"/>
      <c r="K365" s="7"/>
      <c r="L365" s="7"/>
      <c r="N365" s="1428"/>
      <c r="O365" s="1428"/>
      <c r="P365" s="1428"/>
      <c r="Q365" s="1428"/>
      <c r="R365" s="7"/>
      <c r="U365" s="7" t="s">
        <v>492</v>
      </c>
      <c r="V365" s="7"/>
      <c r="W365" s="7"/>
      <c r="X365" s="7"/>
      <c r="Y365" s="7"/>
      <c r="Z365" s="7"/>
      <c r="AA365" s="7"/>
      <c r="AB365" s="7"/>
      <c r="AC365" s="1428"/>
      <c r="AD365" s="1428"/>
      <c r="AE365" s="1428"/>
      <c r="AF365" s="1428"/>
    </row>
    <row r="366" spans="1:34" ht="12.75" customHeight="1">
      <c r="E366" s="7" t="s">
        <v>493</v>
      </c>
      <c r="F366" s="7"/>
      <c r="G366" s="7"/>
      <c r="H366" s="7"/>
      <c r="I366" s="7"/>
      <c r="J366" s="7"/>
      <c r="K366" s="7"/>
      <c r="L366" s="7"/>
      <c r="N366" s="1428"/>
      <c r="O366" s="1428"/>
      <c r="P366" s="1428"/>
      <c r="Q366" s="1428"/>
      <c r="R366" s="7"/>
      <c r="U366" s="7" t="s">
        <v>0</v>
      </c>
      <c r="V366" s="7"/>
      <c r="W366" s="7"/>
      <c r="X366" s="7"/>
      <c r="Y366" s="7"/>
      <c r="Z366" s="7"/>
      <c r="AA366" s="7"/>
      <c r="AB366" s="7"/>
      <c r="AC366" s="1428"/>
      <c r="AD366" s="1428"/>
      <c r="AE366" s="1428"/>
      <c r="AF366" s="1428"/>
    </row>
    <row r="367" spans="1:34" ht="12.75" customHeight="1">
      <c r="E367" s="7" t="s">
        <v>1</v>
      </c>
      <c r="F367" s="7"/>
      <c r="G367" s="7"/>
      <c r="H367" s="7"/>
      <c r="I367" s="7"/>
      <c r="J367" s="7"/>
      <c r="K367" s="7"/>
      <c r="L367" s="7"/>
      <c r="N367" s="1428"/>
      <c r="O367" s="1428"/>
      <c r="P367" s="1428"/>
      <c r="Q367" s="1428"/>
      <c r="R367" s="7"/>
      <c r="V367" s="7"/>
      <c r="W367" s="7"/>
      <c r="X367" s="7"/>
      <c r="Y367" s="7"/>
      <c r="Z367" s="7"/>
      <c r="AA367" s="7"/>
      <c r="AB367" s="7"/>
    </row>
    <row r="368" spans="1:34" ht="12.75" customHeight="1">
      <c r="E368" s="7" t="s">
        <v>2</v>
      </c>
      <c r="F368" s="7"/>
      <c r="G368" s="7"/>
      <c r="H368" s="7"/>
      <c r="I368" s="7"/>
      <c r="J368" s="7"/>
      <c r="K368" s="7"/>
      <c r="L368" s="7"/>
      <c r="N368" s="1603"/>
      <c r="O368" s="1603"/>
      <c r="P368" s="1603"/>
      <c r="Q368" s="1603"/>
      <c r="R368" s="1603"/>
      <c r="S368" s="1603"/>
      <c r="T368" s="1603"/>
      <c r="U368" s="1603"/>
      <c r="V368" s="1603"/>
      <c r="W368" s="1603"/>
      <c r="X368" s="1603"/>
      <c r="Y368" s="1603"/>
      <c r="Z368" s="1603"/>
      <c r="AA368" s="1603"/>
      <c r="AB368" s="1603"/>
      <c r="AC368" s="1603"/>
      <c r="AD368" s="1603"/>
      <c r="AE368" s="1603"/>
      <c r="AF368" s="1603"/>
    </row>
    <row r="369" spans="1:38" ht="12.75" customHeight="1">
      <c r="E369" s="7"/>
      <c r="F369" s="7"/>
      <c r="G369" s="7"/>
      <c r="H369" s="7"/>
      <c r="I369" s="7"/>
      <c r="J369" s="7"/>
      <c r="K369" s="7"/>
      <c r="L369" s="7"/>
      <c r="N369" s="1604"/>
      <c r="O369" s="1604"/>
      <c r="P369" s="1604"/>
      <c r="Q369" s="1604"/>
      <c r="R369" s="1604"/>
      <c r="S369" s="1604"/>
      <c r="T369" s="1604"/>
      <c r="U369" s="1604"/>
      <c r="V369" s="1604"/>
      <c r="W369" s="1604"/>
      <c r="X369" s="1604"/>
      <c r="Y369" s="1604"/>
      <c r="Z369" s="1604"/>
      <c r="AA369" s="1604"/>
      <c r="AB369" s="1604"/>
      <c r="AC369" s="1604"/>
      <c r="AD369" s="1604"/>
      <c r="AE369" s="1604"/>
      <c r="AF369" s="1604"/>
    </row>
    <row r="370" spans="1:38" ht="12.75" customHeight="1">
      <c r="E370" s="7"/>
      <c r="F370" s="7"/>
      <c r="G370" s="7"/>
      <c r="H370" s="7"/>
      <c r="I370" s="7"/>
      <c r="J370" s="7"/>
      <c r="K370" s="7"/>
      <c r="L370" s="7"/>
    </row>
    <row r="371" spans="1:38" ht="12.75" customHeight="1">
      <c r="D371" s="50" t="s">
        <v>1081</v>
      </c>
      <c r="E371" s="50"/>
      <c r="F371" s="7"/>
      <c r="G371" s="7"/>
      <c r="H371" s="7"/>
      <c r="I371" s="7"/>
      <c r="J371" s="7"/>
      <c r="K371" s="7"/>
      <c r="L371" s="7"/>
    </row>
    <row r="372" spans="1:38" ht="12.75" customHeight="1">
      <c r="E372" s="7" t="s">
        <v>1083</v>
      </c>
      <c r="F372" s="7"/>
      <c r="G372" s="7"/>
      <c r="H372" s="7"/>
      <c r="I372" s="7"/>
      <c r="J372" s="7"/>
      <c r="K372" s="7"/>
      <c r="L372" s="7"/>
      <c r="N372" s="25" t="s">
        <v>325</v>
      </c>
      <c r="P372" s="25"/>
      <c r="Q372" s="25" t="s">
        <v>326</v>
      </c>
      <c r="S372" s="1124"/>
      <c r="T372" s="1124"/>
      <c r="U372" s="4" t="s">
        <v>327</v>
      </c>
      <c r="V372" s="1124"/>
      <c r="W372" s="1124"/>
      <c r="Y372" s="25" t="s">
        <v>325</v>
      </c>
      <c r="AA372" s="25"/>
      <c r="AB372" s="25" t="s">
        <v>326</v>
      </c>
      <c r="AD372" s="1124"/>
      <c r="AE372" s="1124"/>
      <c r="AF372" s="4" t="s">
        <v>327</v>
      </c>
      <c r="AG372" s="1124"/>
      <c r="AH372" s="1124"/>
    </row>
    <row r="373" spans="1:38" ht="12.75" customHeight="1">
      <c r="E373" s="7" t="s">
        <v>1124</v>
      </c>
      <c r="F373" s="7"/>
      <c r="G373" s="7"/>
      <c r="H373" s="7"/>
      <c r="I373" s="7"/>
      <c r="J373" s="7"/>
      <c r="K373" s="7"/>
      <c r="L373" s="7"/>
      <c r="N373" s="1124"/>
      <c r="O373" s="1124"/>
      <c r="P373" s="1124"/>
    </row>
    <row r="374" spans="1:38" ht="12.75" customHeight="1">
      <c r="E374" s="399" t="s">
        <v>1126</v>
      </c>
      <c r="F374" s="7"/>
      <c r="G374" s="7"/>
      <c r="H374" s="7"/>
      <c r="I374" s="7"/>
      <c r="J374" s="7"/>
      <c r="K374" s="7"/>
      <c r="L374" s="7"/>
      <c r="AG374" s="1116" t="s">
        <v>640</v>
      </c>
      <c r="AH374" s="1116"/>
    </row>
    <row r="375" spans="1:38" ht="12.75" customHeight="1">
      <c r="E375" s="7"/>
      <c r="F375" s="7"/>
      <c r="G375" s="7" t="s">
        <v>1147</v>
      </c>
      <c r="H375" s="7"/>
      <c r="I375" s="7"/>
      <c r="J375" s="7"/>
      <c r="K375" s="7"/>
      <c r="L375" s="7"/>
      <c r="AG375" s="1116" t="s">
        <v>640</v>
      </c>
      <c r="AH375" s="1116"/>
    </row>
    <row r="376" spans="1:38" ht="12.75" customHeight="1">
      <c r="E376" s="7"/>
      <c r="F376" s="7"/>
      <c r="G376" s="530" t="s">
        <v>1127</v>
      </c>
      <c r="H376" s="7"/>
      <c r="I376" s="7"/>
      <c r="J376" s="7"/>
      <c r="K376" s="7"/>
      <c r="L376" s="7"/>
      <c r="V376" s="1097" t="s">
        <v>640</v>
      </c>
      <c r="W376" s="1097"/>
      <c r="Y376" s="35" t="s">
        <v>1091</v>
      </c>
    </row>
    <row r="377" spans="1:38" ht="12.75" customHeight="1">
      <c r="E377" s="7" t="s">
        <v>1092</v>
      </c>
      <c r="F377" s="7"/>
      <c r="G377" s="7"/>
      <c r="H377" s="7"/>
      <c r="I377" s="7"/>
      <c r="J377" s="7"/>
      <c r="K377" s="7"/>
      <c r="L377" s="7"/>
      <c r="V377" s="1097" t="s">
        <v>640</v>
      </c>
      <c r="W377" s="1097"/>
      <c r="Y377" s="7" t="s">
        <v>1093</v>
      </c>
    </row>
    <row r="378" spans="1:38" ht="12.75" customHeight="1"/>
    <row r="379" spans="1:38" ht="12.75" customHeight="1">
      <c r="A379" s="50" t="s">
        <v>84</v>
      </c>
      <c r="B379" s="50"/>
    </row>
    <row r="380" spans="1:38" ht="12.75" customHeight="1">
      <c r="D380" s="12" t="s">
        <v>462</v>
      </c>
      <c r="J380" s="1094" t="s">
        <v>1786</v>
      </c>
      <c r="K380" s="1096"/>
      <c r="L380" s="1096"/>
      <c r="M380" s="1096"/>
      <c r="N380" s="1096"/>
      <c r="O380" s="1096"/>
      <c r="P380" s="1096"/>
      <c r="Q380" s="1096"/>
      <c r="R380" s="1096"/>
      <c r="S380" s="1096"/>
      <c r="T380" s="1096"/>
      <c r="U380" s="1096"/>
      <c r="V380" s="14" t="s">
        <v>90</v>
      </c>
      <c r="W380" s="14"/>
      <c r="X380" s="14"/>
      <c r="Y380" s="14"/>
      <c r="Z380" s="14"/>
      <c r="AA380" s="14"/>
      <c r="AB380" s="14"/>
      <c r="AC380" s="1094" t="s">
        <v>640</v>
      </c>
      <c r="AD380" s="1096"/>
      <c r="AE380" s="1096"/>
      <c r="AF380" s="1096"/>
      <c r="AG380" s="1096"/>
      <c r="AH380" s="1096"/>
      <c r="AI380" s="1096"/>
      <c r="AJ380" s="1096"/>
    </row>
    <row r="381" spans="1:38" ht="12.75" customHeight="1">
      <c r="A381" s="743"/>
      <c r="B381" s="743"/>
      <c r="C381" s="743"/>
      <c r="D381" s="58" t="s">
        <v>1419</v>
      </c>
      <c r="E381" s="743"/>
      <c r="F381" s="743"/>
      <c r="G381" s="743"/>
      <c r="H381" s="743"/>
      <c r="I381" s="743"/>
      <c r="J381" s="1126" t="s">
        <v>1645</v>
      </c>
      <c r="K381" s="1118"/>
      <c r="L381" s="1118"/>
      <c r="M381" s="1118"/>
      <c r="N381" s="1118"/>
      <c r="O381" s="1118"/>
      <c r="P381" s="1118"/>
      <c r="Q381" s="1118"/>
      <c r="R381" s="1118"/>
      <c r="S381" s="1118"/>
      <c r="T381" s="1118"/>
      <c r="U381" s="1118"/>
      <c r="V381" s="58" t="s">
        <v>1419</v>
      </c>
      <c r="W381" s="14"/>
      <c r="X381" s="14"/>
      <c r="Y381" s="14"/>
      <c r="Z381" s="14"/>
      <c r="AA381" s="14"/>
      <c r="AB381" s="14"/>
      <c r="AC381" s="1094" t="s">
        <v>640</v>
      </c>
      <c r="AD381" s="1096"/>
      <c r="AE381" s="1096"/>
      <c r="AF381" s="1096"/>
      <c r="AG381" s="1096"/>
      <c r="AH381" s="1096"/>
      <c r="AI381" s="1096"/>
      <c r="AJ381" s="1096"/>
      <c r="AK381" s="743"/>
      <c r="AL381" s="743"/>
    </row>
    <row r="382" spans="1:38" ht="12.75" customHeight="1">
      <c r="A382" s="743"/>
      <c r="B382" s="743"/>
      <c r="C382" s="743"/>
      <c r="D382" s="58" t="s">
        <v>476</v>
      </c>
      <c r="E382" s="743"/>
      <c r="F382" s="743"/>
      <c r="G382" s="743"/>
      <c r="H382" s="743"/>
      <c r="I382" s="743"/>
      <c r="J382" s="1126" t="s">
        <v>1646</v>
      </c>
      <c r="K382" s="1118"/>
      <c r="L382" s="1118"/>
      <c r="M382" s="1118"/>
      <c r="N382" s="1118"/>
      <c r="O382" s="1118"/>
      <c r="P382" s="1118"/>
      <c r="Q382" s="1118"/>
      <c r="R382" s="1118"/>
      <c r="S382" s="1118"/>
      <c r="T382" s="1118"/>
      <c r="U382" s="1118"/>
      <c r="V382" s="58" t="s">
        <v>476</v>
      </c>
      <c r="W382" s="14"/>
      <c r="X382" s="14"/>
      <c r="Y382" s="14"/>
      <c r="Z382" s="14"/>
      <c r="AA382" s="14"/>
      <c r="AB382" s="14"/>
      <c r="AC382" s="1094" t="s">
        <v>640</v>
      </c>
      <c r="AD382" s="1096"/>
      <c r="AE382" s="1096"/>
      <c r="AF382" s="1096"/>
      <c r="AG382" s="1096"/>
      <c r="AH382" s="1096"/>
      <c r="AI382" s="1096"/>
      <c r="AJ382" s="1096"/>
      <c r="AK382" s="743"/>
      <c r="AL382" s="743"/>
    </row>
    <row r="383" spans="1:38" ht="12.75" customHeight="1">
      <c r="A383" s="743"/>
      <c r="B383" s="743"/>
      <c r="C383" s="743"/>
      <c r="D383" s="496" t="s">
        <v>1415</v>
      </c>
      <c r="E383" s="743"/>
      <c r="F383" s="743"/>
      <c r="G383" s="743"/>
      <c r="H383" s="743"/>
      <c r="I383" s="88"/>
      <c r="J383" s="1610" t="s">
        <v>1785</v>
      </c>
      <c r="K383" s="1232"/>
      <c r="L383" s="1232"/>
      <c r="M383" s="1232"/>
      <c r="N383" s="1232"/>
      <c r="O383" s="1232"/>
      <c r="P383" s="1232"/>
      <c r="Q383" s="1232"/>
      <c r="R383" s="1232"/>
      <c r="S383" s="1232"/>
      <c r="T383" s="1232"/>
      <c r="U383" s="1232"/>
      <c r="V383" s="1096"/>
      <c r="W383" s="1096"/>
      <c r="X383" s="1096"/>
      <c r="Y383" s="1096"/>
      <c r="Z383" s="1096"/>
      <c r="AA383" s="1096"/>
      <c r="AB383" s="1096"/>
      <c r="AC383" s="1096"/>
      <c r="AD383" s="1096"/>
      <c r="AE383" s="1096"/>
      <c r="AF383" s="1096"/>
      <c r="AG383" s="1096"/>
      <c r="AH383" s="1096"/>
      <c r="AI383" s="1096"/>
      <c r="AJ383" s="1096"/>
      <c r="AK383" s="743"/>
      <c r="AL383" s="743"/>
    </row>
    <row r="384" spans="1:38" ht="12.75" customHeight="1">
      <c r="D384" s="12" t="s">
        <v>4</v>
      </c>
      <c r="Q384" s="1574">
        <v>43684</v>
      </c>
      <c r="R384" s="1574"/>
      <c r="S384" s="1574"/>
      <c r="T384" s="1574"/>
      <c r="U384" s="1574"/>
      <c r="V384" s="12" t="s">
        <v>330</v>
      </c>
      <c r="AI384" s="1097" t="s">
        <v>721</v>
      </c>
      <c r="AJ384" s="1097"/>
    </row>
    <row r="385" spans="1:38" ht="12.75" customHeight="1">
      <c r="D385" s="12" t="s">
        <v>5</v>
      </c>
      <c r="Q385" s="1221">
        <v>44012</v>
      </c>
      <c r="R385" s="1222"/>
      <c r="S385" s="1222"/>
      <c r="T385" s="1222"/>
      <c r="U385" s="1222"/>
      <c r="W385" s="33" t="s">
        <v>80</v>
      </c>
      <c r="AG385" s="1571"/>
      <c r="AH385" s="1571"/>
      <c r="AI385" s="1571"/>
      <c r="AJ385" s="1571"/>
    </row>
    <row r="386" spans="1:38" ht="12.75" customHeight="1">
      <c r="D386" s="12" t="s">
        <v>461</v>
      </c>
      <c r="Q386" s="1213" t="s">
        <v>640</v>
      </c>
      <c r="R386" s="1602"/>
      <c r="S386" s="1602"/>
      <c r="T386" s="1602"/>
      <c r="U386" s="1602"/>
      <c r="V386" s="58" t="s">
        <v>1418</v>
      </c>
      <c r="AG386" s="1572" t="s">
        <v>640</v>
      </c>
      <c r="AH386" s="1573"/>
      <c r="AI386" s="1573"/>
      <c r="AJ386" s="1573"/>
    </row>
    <row r="387" spans="1:38" ht="12.75" customHeight="1">
      <c r="D387" s="12" t="s">
        <v>95</v>
      </c>
      <c r="I387" s="1525" t="s">
        <v>1787</v>
      </c>
      <c r="J387" s="1120"/>
      <c r="K387" s="1120"/>
      <c r="L387" s="1120"/>
      <c r="M387" s="1120"/>
      <c r="N387" s="1120"/>
      <c r="Q387" s="57" t="s">
        <v>219</v>
      </c>
      <c r="S387" s="1599"/>
      <c r="T387" s="1599"/>
      <c r="U387" s="1599"/>
      <c r="V387" s="12" t="s">
        <v>79</v>
      </c>
      <c r="AI387" s="1097" t="s">
        <v>721</v>
      </c>
      <c r="AJ387" s="1097"/>
    </row>
    <row r="388" spans="1:38" ht="12.75">
      <c r="D388" s="12" t="s">
        <v>331</v>
      </c>
      <c r="Q388" s="1570" t="s">
        <v>640</v>
      </c>
      <c r="R388" s="1196"/>
      <c r="S388" s="1196"/>
      <c r="T388" s="1196"/>
      <c r="U388" s="1196"/>
      <c r="V388" s="12" t="s">
        <v>332</v>
      </c>
      <c r="AG388" s="1570" t="s">
        <v>640</v>
      </c>
      <c r="AH388" s="1571"/>
      <c r="AI388" s="1571"/>
      <c r="AJ388" s="1571"/>
    </row>
    <row r="389" spans="1:38" ht="12.75">
      <c r="D389" s="12" t="s">
        <v>333</v>
      </c>
      <c r="Q389" s="1569" t="s">
        <v>640</v>
      </c>
      <c r="R389" s="1569"/>
      <c r="S389" s="1569"/>
      <c r="T389" s="1569"/>
      <c r="U389" s="1569"/>
      <c r="V389" s="743" t="s">
        <v>1395</v>
      </c>
      <c r="AG389" s="1570" t="s">
        <v>640</v>
      </c>
      <c r="AH389" s="1571"/>
      <c r="AI389" s="1571"/>
      <c r="AJ389" s="1571"/>
    </row>
    <row r="390" spans="1:38" ht="12.75">
      <c r="D390" s="743" t="s">
        <v>1394</v>
      </c>
      <c r="V390" s="743"/>
      <c r="AG390" s="1570" t="s">
        <v>640</v>
      </c>
      <c r="AH390" s="1571"/>
      <c r="AI390" s="1571"/>
      <c r="AJ390" s="157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638</v>
      </c>
      <c r="B392" s="50"/>
      <c r="C392" s="50" t="s">
        <v>118</v>
      </c>
    </row>
    <row r="393" spans="1:38" ht="12.75">
      <c r="B393" s="50"/>
      <c r="C393" s="50"/>
      <c r="D393" s="50" t="s">
        <v>1457</v>
      </c>
      <c r="I393" s="1094" t="s">
        <v>1722</v>
      </c>
      <c r="J393" s="1094"/>
      <c r="K393" s="1094"/>
      <c r="L393" s="1094"/>
      <c r="M393" s="1094"/>
      <c r="N393" s="1094"/>
      <c r="O393" s="1094"/>
      <c r="P393" s="1094"/>
      <c r="Q393" s="1094"/>
      <c r="R393" s="1094"/>
      <c r="S393" s="1094"/>
      <c r="T393" s="1094"/>
      <c r="U393" s="1094"/>
      <c r="V393" s="1094"/>
      <c r="W393" s="1094"/>
      <c r="X393" s="1094"/>
      <c r="Y393" s="1094"/>
      <c r="Z393" s="1094"/>
      <c r="AA393" s="1094"/>
      <c r="AB393" s="1094"/>
      <c r="AC393" s="1094"/>
      <c r="AD393" s="1094"/>
      <c r="AE393" s="1094"/>
    </row>
    <row r="394" spans="1:38" ht="12.75" customHeight="1">
      <c r="C394" s="25"/>
      <c r="D394" s="25"/>
      <c r="E394" s="12" t="s">
        <v>113</v>
      </c>
      <c r="F394" s="25"/>
      <c r="G394" s="25"/>
      <c r="H394" s="25"/>
      <c r="I394" s="25"/>
      <c r="J394" s="25"/>
      <c r="K394" s="25"/>
      <c r="L394" s="25"/>
      <c r="M394" s="25"/>
      <c r="N394" s="25"/>
      <c r="O394" s="25"/>
      <c r="P394" s="743"/>
      <c r="Q394" s="743"/>
      <c r="R394" s="1097" t="s">
        <v>590</v>
      </c>
      <c r="S394" s="1097"/>
      <c r="T394" s="12" t="s">
        <v>618</v>
      </c>
      <c r="U394" s="743"/>
      <c r="V394" s="743"/>
      <c r="W394" s="743"/>
      <c r="X394" s="743"/>
      <c r="Y394" s="743"/>
      <c r="Z394" s="743"/>
      <c r="AA394" s="743"/>
      <c r="AB394" s="743"/>
      <c r="AC394" s="743"/>
      <c r="AD394" s="1428">
        <v>9</v>
      </c>
      <c r="AE394" s="1428"/>
      <c r="AF394" s="743"/>
    </row>
    <row r="395" spans="1:38" ht="12.75" customHeight="1">
      <c r="C395" s="25"/>
      <c r="E395" s="12" t="s">
        <v>114</v>
      </c>
      <c r="F395" s="743"/>
      <c r="G395" s="743"/>
      <c r="H395" s="743"/>
      <c r="I395" s="743"/>
      <c r="J395" s="743"/>
      <c r="K395" s="743"/>
      <c r="L395" s="743"/>
      <c r="M395" s="743"/>
      <c r="N395" s="25"/>
      <c r="O395" s="25"/>
      <c r="P395" s="743"/>
      <c r="Q395" s="743"/>
      <c r="R395" s="1097" t="s">
        <v>640</v>
      </c>
      <c r="S395" s="1097"/>
      <c r="T395" s="12" t="s">
        <v>618</v>
      </c>
      <c r="U395" s="743"/>
      <c r="V395" s="743"/>
      <c r="W395" s="743"/>
      <c r="X395" s="743"/>
      <c r="Y395" s="743"/>
      <c r="Z395" s="743"/>
      <c r="AA395" s="743"/>
      <c r="AB395" s="743"/>
      <c r="AC395" s="743"/>
      <c r="AD395" s="1428">
        <v>0</v>
      </c>
      <c r="AE395" s="1428"/>
      <c r="AF395" s="743"/>
    </row>
    <row r="396" spans="1:38" ht="12.75" customHeight="1">
      <c r="C396" s="25"/>
      <c r="E396" s="12" t="s">
        <v>115</v>
      </c>
      <c r="F396" s="743"/>
      <c r="G396" s="743"/>
      <c r="H396" s="743"/>
      <c r="I396" s="743"/>
      <c r="J396" s="743"/>
      <c r="K396" s="743"/>
      <c r="L396" s="743"/>
      <c r="M396" s="743"/>
      <c r="N396" s="25"/>
      <c r="O396" s="25"/>
      <c r="P396" s="743"/>
      <c r="Q396" s="743"/>
      <c r="R396" s="743"/>
      <c r="S396" s="1097" t="s">
        <v>640</v>
      </c>
      <c r="T396" s="1097"/>
      <c r="U396" s="743"/>
      <c r="V396" s="743"/>
      <c r="W396" s="743"/>
      <c r="X396" s="743"/>
      <c r="Y396" s="743"/>
      <c r="Z396" s="743"/>
      <c r="AA396" s="743"/>
      <c r="AB396" s="743"/>
      <c r="AC396" s="743"/>
      <c r="AD396" s="743"/>
      <c r="AE396" s="743"/>
      <c r="AF396" s="743"/>
    </row>
    <row r="397" spans="1:38" ht="12.75" customHeight="1">
      <c r="E397" s="12" t="s">
        <v>176</v>
      </c>
      <c r="F397" s="743"/>
      <c r="G397" s="743"/>
      <c r="H397" s="1597" t="s">
        <v>356</v>
      </c>
      <c r="I397" s="1597"/>
      <c r="J397" s="1597"/>
      <c r="K397" s="1597"/>
      <c r="L397" s="1597"/>
      <c r="M397" s="1597"/>
      <c r="N397" s="1597"/>
      <c r="O397" s="1597"/>
      <c r="P397" s="1597"/>
      <c r="Q397" s="1597"/>
      <c r="R397" s="1597"/>
      <c r="S397" s="1597"/>
      <c r="T397" s="1597"/>
      <c r="U397" s="1597"/>
      <c r="V397" s="1597"/>
      <c r="W397" s="1597"/>
      <c r="X397" s="1597"/>
      <c r="Y397" s="1597"/>
      <c r="Z397" s="1597"/>
      <c r="AA397" s="1597"/>
      <c r="AB397" s="1597"/>
      <c r="AC397" s="1597"/>
      <c r="AD397" s="1597"/>
      <c r="AE397" s="1597"/>
      <c r="AF397" s="743"/>
    </row>
    <row r="398" spans="1:38" ht="12.75" customHeight="1">
      <c r="E398" s="25"/>
      <c r="F398" s="743"/>
      <c r="G398" s="743"/>
      <c r="H398" s="1598"/>
      <c r="I398" s="1598"/>
      <c r="J398" s="1598"/>
      <c r="K398" s="1598"/>
      <c r="L398" s="1598"/>
      <c r="M398" s="1598"/>
      <c r="N398" s="1598"/>
      <c r="O398" s="1598"/>
      <c r="P398" s="1598"/>
      <c r="Q398" s="1598"/>
      <c r="R398" s="1598"/>
      <c r="S398" s="1598"/>
      <c r="T398" s="1598"/>
      <c r="U398" s="1598"/>
      <c r="V398" s="1598"/>
      <c r="W398" s="1598"/>
      <c r="X398" s="1598"/>
      <c r="Y398" s="1598"/>
      <c r="Z398" s="1598"/>
      <c r="AA398" s="1598"/>
      <c r="AB398" s="1598"/>
      <c r="AC398" s="1598"/>
      <c r="AD398" s="1598"/>
      <c r="AE398" s="159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639</v>
      </c>
      <c r="B405" s="50"/>
      <c r="C405" s="50"/>
      <c r="D405" s="50" t="s">
        <v>121</v>
      </c>
      <c r="AF405" s="50" t="s">
        <v>1064</v>
      </c>
    </row>
    <row r="406" spans="1:36" ht="12.75" customHeight="1">
      <c r="E406" s="1124"/>
      <c r="F406" s="1124"/>
      <c r="G406" s="1124"/>
      <c r="H406" s="23" t="s">
        <v>122</v>
      </c>
      <c r="I406" s="1124"/>
      <c r="J406" s="1124"/>
      <c r="K406" s="1124"/>
      <c r="L406" s="12" t="s">
        <v>123</v>
      </c>
      <c r="N406" s="144" t="s">
        <v>624</v>
      </c>
      <c r="P406" s="1117">
        <v>0.43</v>
      </c>
      <c r="Q406" s="1117"/>
      <c r="R406" s="1117"/>
      <c r="S406" s="12" t="s">
        <v>124</v>
      </c>
      <c r="W406" s="1601">
        <f>IF(E406&gt;0,(E406*I406),(P406*43560))</f>
        <v>18730.8</v>
      </c>
      <c r="X406" s="1601"/>
      <c r="Y406" s="1601"/>
      <c r="Z406" s="12" t="s">
        <v>125</v>
      </c>
      <c r="AF406" s="1117">
        <f>AG424/P406</f>
        <v>302.32558139534882</v>
      </c>
      <c r="AG406" s="1117"/>
      <c r="AH406" s="1117"/>
    </row>
    <row r="407" spans="1:36" ht="12.75">
      <c r="E407" s="12" t="s">
        <v>56</v>
      </c>
    </row>
    <row r="408" spans="1:36" ht="12.75">
      <c r="E408" s="1605"/>
      <c r="F408" s="1605"/>
      <c r="G408" s="1605"/>
      <c r="H408" s="1605"/>
      <c r="I408" s="1605"/>
      <c r="J408" s="1605"/>
      <c r="K408" s="1605"/>
      <c r="L408" s="1605"/>
      <c r="M408" s="1605"/>
      <c r="N408" s="1605"/>
      <c r="O408" s="1605"/>
      <c r="P408" s="1605"/>
      <c r="Q408" s="1605"/>
      <c r="R408" s="1605"/>
      <c r="S408" s="1605"/>
      <c r="T408" s="1605"/>
      <c r="U408" s="1605"/>
      <c r="V408" s="1605"/>
      <c r="W408" s="1605"/>
      <c r="X408" s="1605"/>
      <c r="Y408" s="1605"/>
      <c r="Z408" s="1605"/>
      <c r="AA408" s="1605"/>
      <c r="AB408" s="1605"/>
      <c r="AC408" s="1605"/>
      <c r="AD408" s="1605"/>
      <c r="AE408" s="1605"/>
      <c r="AF408" s="1605"/>
      <c r="AG408" s="1605"/>
      <c r="AH408" s="1605"/>
      <c r="AI408" s="1605"/>
      <c r="AJ408" s="1605"/>
    </row>
    <row r="409" spans="1:36" ht="12.75"/>
    <row r="410" spans="1:36" ht="12.75">
      <c r="A410" s="50" t="s">
        <v>641</v>
      </c>
      <c r="B410" s="50"/>
      <c r="C410" s="50"/>
      <c r="D410" s="50" t="s">
        <v>127</v>
      </c>
    </row>
    <row r="411" spans="1:36" ht="12.75">
      <c r="E411" s="12" t="s">
        <v>128</v>
      </c>
      <c r="P411" s="1097">
        <v>1</v>
      </c>
      <c r="Q411" s="1097"/>
      <c r="S411" s="12" t="s">
        <v>202</v>
      </c>
      <c r="AE411" s="1097">
        <v>1</v>
      </c>
      <c r="AF411" s="1097"/>
    </row>
    <row r="412" spans="1:36" ht="12.75">
      <c r="E412" s="12" t="s">
        <v>203</v>
      </c>
      <c r="P412" s="1097">
        <v>0</v>
      </c>
      <c r="Q412" s="1097"/>
      <c r="S412" s="12" t="s">
        <v>138</v>
      </c>
      <c r="AE412" s="1097" t="s">
        <v>590</v>
      </c>
      <c r="AF412" s="1097"/>
    </row>
    <row r="413" spans="1:36" ht="12.75" customHeight="1">
      <c r="F413" s="67" t="s">
        <v>139</v>
      </c>
    </row>
    <row r="414" spans="1:36" ht="12.75" customHeight="1">
      <c r="F414" s="1328"/>
      <c r="G414" s="1328"/>
      <c r="H414" s="1328"/>
      <c r="I414" s="1328"/>
      <c r="J414" s="1328"/>
      <c r="K414" s="1328"/>
      <c r="L414" s="1328"/>
      <c r="M414" s="1328"/>
      <c r="N414" s="1328"/>
      <c r="O414" s="1328"/>
      <c r="P414" s="1328"/>
      <c r="Q414" s="1328"/>
      <c r="R414" s="1328"/>
      <c r="S414" s="1328"/>
      <c r="T414" s="1328"/>
      <c r="U414" s="1328"/>
      <c r="V414" s="1328"/>
      <c r="W414" s="1328"/>
      <c r="X414" s="1328"/>
      <c r="Y414" s="1328"/>
      <c r="Z414" s="1328"/>
      <c r="AA414" s="1328"/>
      <c r="AB414" s="1328"/>
      <c r="AC414" s="1328"/>
      <c r="AD414" s="1328"/>
      <c r="AE414" s="1328"/>
      <c r="AF414" s="1328"/>
      <c r="AG414" s="1328"/>
      <c r="AH414" s="1328"/>
    </row>
    <row r="415" spans="1:36" ht="12.75" customHeight="1">
      <c r="F415" s="1329"/>
      <c r="G415" s="1329"/>
      <c r="H415" s="1329"/>
      <c r="I415" s="1329"/>
      <c r="J415" s="1329"/>
      <c r="K415" s="1329"/>
      <c r="L415" s="1329"/>
      <c r="M415" s="1329"/>
      <c r="N415" s="1329"/>
      <c r="O415" s="1329"/>
      <c r="P415" s="1329"/>
      <c r="Q415" s="1329"/>
      <c r="R415" s="1329"/>
      <c r="S415" s="1329"/>
      <c r="T415" s="1329"/>
      <c r="U415" s="1329"/>
      <c r="V415" s="1329"/>
      <c r="W415" s="1329"/>
      <c r="X415" s="1329"/>
      <c r="Y415" s="1329"/>
      <c r="Z415" s="1329"/>
      <c r="AA415" s="1329"/>
      <c r="AB415" s="1329"/>
      <c r="AC415" s="1329"/>
      <c r="AD415" s="1329"/>
      <c r="AE415" s="1329"/>
      <c r="AF415" s="1329"/>
      <c r="AG415" s="1329"/>
      <c r="AH415" s="1329"/>
    </row>
    <row r="416" spans="1:36" ht="12.75" customHeight="1">
      <c r="E416" s="12" t="s">
        <v>657</v>
      </c>
      <c r="N416" s="39"/>
      <c r="O416" s="39"/>
      <c r="P416" s="243"/>
      <c r="Q416" s="1097" t="s">
        <v>590</v>
      </c>
      <c r="R416" s="1097"/>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097" t="s">
        <v>640</v>
      </c>
      <c r="AG417" s="1611"/>
    </row>
    <row r="418" spans="1:96" ht="12.75" customHeight="1">
      <c r="S418" s="25"/>
      <c r="T418" s="25"/>
    </row>
    <row r="419" spans="1:96" ht="12.75" customHeight="1">
      <c r="A419" s="50"/>
      <c r="B419" s="50"/>
      <c r="C419" s="50"/>
      <c r="E419" s="7" t="s">
        <v>329</v>
      </c>
      <c r="Z419" s="1097" t="s">
        <v>721</v>
      </c>
      <c r="AA419" s="109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767</v>
      </c>
      <c r="G421" s="69"/>
      <c r="I421" s="69"/>
      <c r="J421" s="69"/>
      <c r="K421" s="69"/>
      <c r="L421" s="69"/>
      <c r="M421" s="69"/>
      <c r="N421" s="69"/>
      <c r="O421" s="67"/>
      <c r="P421" s="69"/>
      <c r="Q421" s="69"/>
      <c r="R421" s="69"/>
      <c r="S421" s="69"/>
      <c r="T421" s="69"/>
      <c r="U421" s="69"/>
      <c r="V421" s="69"/>
      <c r="W421" s="69"/>
      <c r="Z421" s="1097" t="s">
        <v>640</v>
      </c>
      <c r="AA421" s="1097"/>
    </row>
    <row r="422" spans="1:96" ht="12.75" customHeight="1"/>
    <row r="423" spans="1:96" ht="12.75" customHeight="1">
      <c r="A423" s="50" t="s">
        <v>512</v>
      </c>
      <c r="B423" s="50"/>
      <c r="C423" s="50"/>
      <c r="D423" s="50" t="s">
        <v>841</v>
      </c>
      <c r="AF423" s="80"/>
    </row>
    <row r="424" spans="1:96" ht="12.75" customHeight="1">
      <c r="D424" s="1166" t="s">
        <v>48</v>
      </c>
      <c r="E424" s="1167"/>
      <c r="F424" s="1167"/>
      <c r="G424" s="1167"/>
      <c r="H424" s="1167"/>
      <c r="I424" s="1167"/>
      <c r="J424" s="1167"/>
      <c r="K424" s="1167"/>
      <c r="L424" s="1167"/>
      <c r="M424" s="1167"/>
      <c r="N424" s="1167"/>
      <c r="O424" s="1167"/>
      <c r="P424" s="1167"/>
      <c r="Q424" s="1167"/>
      <c r="R424" s="1167"/>
      <c r="S424" s="1167"/>
      <c r="T424" s="1167"/>
      <c r="U424" s="1167"/>
      <c r="V424" s="1167"/>
      <c r="W424" s="1167"/>
      <c r="X424" s="1167"/>
      <c r="Y424" s="1167"/>
      <c r="Z424" s="1167"/>
      <c r="AA424" s="1167"/>
      <c r="AB424" s="1167"/>
      <c r="AC424" s="1167"/>
      <c r="AD424" s="1167"/>
      <c r="AE424" s="1167"/>
      <c r="AF424" s="1555"/>
      <c r="AG424" s="1552">
        <v>130</v>
      </c>
      <c r="AH424" s="1552"/>
      <c r="AI424" s="1552"/>
      <c r="AJ424" s="1552"/>
    </row>
    <row r="425" spans="1:96" ht="12.75" customHeight="1">
      <c r="D425" s="1527" t="s">
        <v>1487</v>
      </c>
      <c r="E425" s="1528"/>
      <c r="F425" s="1528"/>
      <c r="G425" s="1528"/>
      <c r="H425" s="1528"/>
      <c r="I425" s="1528"/>
      <c r="J425" s="1528"/>
      <c r="K425" s="1528"/>
      <c r="L425" s="1528"/>
      <c r="M425" s="1528"/>
      <c r="N425" s="1528"/>
      <c r="O425" s="1528"/>
      <c r="P425" s="1528"/>
      <c r="Q425" s="1528"/>
      <c r="R425" s="1528"/>
      <c r="S425" s="1528"/>
      <c r="T425" s="1528"/>
      <c r="U425" s="1528"/>
      <c r="V425" s="1528"/>
      <c r="W425" s="1528"/>
      <c r="X425" s="1528"/>
      <c r="Y425" s="1528"/>
      <c r="Z425" s="1528"/>
      <c r="AA425" s="1528"/>
      <c r="AB425" s="1528"/>
      <c r="AC425" s="1528"/>
      <c r="AD425" s="1528"/>
      <c r="AE425" s="1528"/>
      <c r="AF425" s="1529"/>
      <c r="AG425" s="1559">
        <v>0</v>
      </c>
      <c r="AH425" s="1177"/>
      <c r="AI425" s="1177"/>
      <c r="AJ425" s="1177"/>
    </row>
    <row r="426" spans="1:96" ht="12.75" customHeight="1">
      <c r="D426" s="1527" t="s">
        <v>1181</v>
      </c>
      <c r="E426" s="1528"/>
      <c r="F426" s="1528"/>
      <c r="G426" s="1528"/>
      <c r="H426" s="1528"/>
      <c r="I426" s="1528"/>
      <c r="J426" s="1528"/>
      <c r="K426" s="1528"/>
      <c r="L426" s="1528"/>
      <c r="M426" s="1528"/>
      <c r="N426" s="1528"/>
      <c r="O426" s="1528"/>
      <c r="P426" s="1528"/>
      <c r="Q426" s="1528"/>
      <c r="R426" s="1528"/>
      <c r="S426" s="1528"/>
      <c r="T426" s="1528"/>
      <c r="U426" s="1528"/>
      <c r="V426" s="1528"/>
      <c r="W426" s="1528"/>
      <c r="X426" s="1528"/>
      <c r="Y426" s="1528"/>
      <c r="Z426" s="1528"/>
      <c r="AA426" s="1528"/>
      <c r="AB426" s="1528"/>
      <c r="AC426" s="1528"/>
      <c r="AD426" s="1528"/>
      <c r="AE426" s="1528"/>
      <c r="AF426" s="1529"/>
      <c r="AG426" s="1552">
        <v>129</v>
      </c>
      <c r="AH426" s="1552"/>
      <c r="AI426" s="1552"/>
      <c r="AJ426" s="1552"/>
    </row>
    <row r="427" spans="1:96" ht="12.75" customHeight="1">
      <c r="D427" s="1527" t="s">
        <v>1182</v>
      </c>
      <c r="E427" s="1528"/>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9"/>
      <c r="AG427" s="1552">
        <v>129</v>
      </c>
      <c r="AH427" s="1552"/>
      <c r="AI427" s="1552"/>
      <c r="AJ427" s="1552"/>
    </row>
    <row r="428" spans="1:96" ht="12.75" customHeight="1">
      <c r="D428" s="1527" t="s">
        <v>1184</v>
      </c>
      <c r="E428" s="1528"/>
      <c r="F428" s="1528"/>
      <c r="G428" s="1528"/>
      <c r="H428" s="1528"/>
      <c r="I428" s="1528"/>
      <c r="J428" s="1528"/>
      <c r="K428" s="1528"/>
      <c r="L428" s="1528"/>
      <c r="M428" s="1528"/>
      <c r="N428" s="1528"/>
      <c r="O428" s="1528"/>
      <c r="P428" s="1528"/>
      <c r="Q428" s="1528"/>
      <c r="R428" s="1528"/>
      <c r="S428" s="1528"/>
      <c r="T428" s="1528"/>
      <c r="U428" s="1528"/>
      <c r="V428" s="1528"/>
      <c r="W428" s="1528"/>
      <c r="X428" s="1528"/>
      <c r="Y428" s="1528"/>
      <c r="Z428" s="1528"/>
      <c r="AA428" s="1528"/>
      <c r="AB428" s="1528"/>
      <c r="AC428" s="1528"/>
      <c r="AD428" s="1528"/>
      <c r="AE428" s="1528"/>
      <c r="AF428" s="1529"/>
      <c r="AG428" s="1600">
        <f>IF(ISERROR(AG427/AG426),"",AG427/AG426)</f>
        <v>1</v>
      </c>
      <c r="AH428" s="1600"/>
      <c r="AI428" s="1600"/>
      <c r="AJ428" s="1600"/>
    </row>
    <row r="429" spans="1:96" ht="12.75" customHeight="1">
      <c r="D429" s="1527" t="s">
        <v>1183</v>
      </c>
      <c r="E429" s="1528"/>
      <c r="F429" s="1528"/>
      <c r="G429" s="1528"/>
      <c r="H429" s="1528"/>
      <c r="I429" s="1528"/>
      <c r="J429" s="1528"/>
      <c r="K429" s="1528"/>
      <c r="L429" s="1528"/>
      <c r="M429" s="1528"/>
      <c r="N429" s="1528"/>
      <c r="O429" s="1528"/>
      <c r="P429" s="1528"/>
      <c r="Q429" s="1528"/>
      <c r="R429" s="1528"/>
      <c r="S429" s="1528"/>
      <c r="T429" s="1528"/>
      <c r="U429" s="1528"/>
      <c r="V429" s="1528"/>
      <c r="W429" s="1528"/>
      <c r="X429" s="1528"/>
      <c r="Y429" s="1528"/>
      <c r="Z429" s="1528"/>
      <c r="AA429" s="1528"/>
      <c r="AB429" s="1528"/>
      <c r="AC429" s="1528"/>
      <c r="AD429" s="1528"/>
      <c r="AE429" s="1528"/>
      <c r="AF429" s="1529"/>
      <c r="AG429" s="1468">
        <v>89100</v>
      </c>
      <c r="AH429" s="1468"/>
      <c r="AI429" s="1468"/>
      <c r="AJ429" s="1468"/>
    </row>
    <row r="430" spans="1:96" ht="12.75" customHeight="1">
      <c r="D430" s="1527" t="s">
        <v>1185</v>
      </c>
      <c r="E430" s="1528"/>
      <c r="F430" s="1528"/>
      <c r="G430" s="1528"/>
      <c r="H430" s="1528"/>
      <c r="I430" s="1528"/>
      <c r="J430" s="1528"/>
      <c r="K430" s="1528"/>
      <c r="L430" s="1528"/>
      <c r="M430" s="1528"/>
      <c r="N430" s="1528"/>
      <c r="O430" s="1528"/>
      <c r="P430" s="1528"/>
      <c r="Q430" s="1528"/>
      <c r="R430" s="1528"/>
      <c r="S430" s="1528"/>
      <c r="T430" s="1528"/>
      <c r="U430" s="1528"/>
      <c r="V430" s="1528"/>
      <c r="W430" s="1528"/>
      <c r="X430" s="1528"/>
      <c r="Y430" s="1528"/>
      <c r="Z430" s="1528"/>
      <c r="AA430" s="1528"/>
      <c r="AB430" s="1528"/>
      <c r="AC430" s="1528"/>
      <c r="AD430" s="1528"/>
      <c r="AE430" s="1528"/>
      <c r="AF430" s="1529"/>
      <c r="AG430" s="1468">
        <v>89100</v>
      </c>
      <c r="AH430" s="1468"/>
      <c r="AI430" s="1468"/>
      <c r="AJ430" s="1468"/>
    </row>
    <row r="431" spans="1:96" ht="12.75" customHeight="1">
      <c r="D431" s="1527" t="s">
        <v>1186</v>
      </c>
      <c r="E431" s="1528"/>
      <c r="F431" s="1528"/>
      <c r="G431" s="1528"/>
      <c r="H431" s="1528"/>
      <c r="I431" s="1528"/>
      <c r="J431" s="1528"/>
      <c r="K431" s="1528"/>
      <c r="L431" s="1528"/>
      <c r="M431" s="1528"/>
      <c r="N431" s="1528"/>
      <c r="O431" s="1528"/>
      <c r="P431" s="1528"/>
      <c r="Q431" s="1528"/>
      <c r="R431" s="1528"/>
      <c r="S431" s="1528"/>
      <c r="T431" s="1528"/>
      <c r="U431" s="1528"/>
      <c r="V431" s="1528"/>
      <c r="W431" s="1528"/>
      <c r="X431" s="1528"/>
      <c r="Y431" s="1528"/>
      <c r="Z431" s="1528"/>
      <c r="AA431" s="1528"/>
      <c r="AB431" s="1528"/>
      <c r="AC431" s="1528"/>
      <c r="AD431" s="1528"/>
      <c r="AE431" s="1528"/>
      <c r="AF431" s="1529"/>
      <c r="AG431" s="1600">
        <f>IF(ISERROR(AG430/AG429),"",AG430/AG429)</f>
        <v>1</v>
      </c>
      <c r="AH431" s="1600"/>
      <c r="AI431" s="1600"/>
      <c r="AJ431" s="1600"/>
    </row>
    <row r="432" spans="1:96" ht="12.75" customHeight="1">
      <c r="D432" s="1527" t="s">
        <v>1187</v>
      </c>
      <c r="E432" s="1528"/>
      <c r="F432" s="1528"/>
      <c r="G432" s="1528"/>
      <c r="H432" s="1528"/>
      <c r="I432" s="1528"/>
      <c r="J432" s="1528"/>
      <c r="K432" s="1528"/>
      <c r="L432" s="1528"/>
      <c r="M432" s="1528"/>
      <c r="N432" s="1528"/>
      <c r="O432" s="1528"/>
      <c r="P432" s="1528"/>
      <c r="Q432" s="1528"/>
      <c r="R432" s="1528"/>
      <c r="S432" s="1528"/>
      <c r="T432" s="1528"/>
      <c r="U432" s="1528"/>
      <c r="V432" s="1528"/>
      <c r="W432" s="1528"/>
      <c r="X432" s="1528"/>
      <c r="Y432" s="1528"/>
      <c r="Z432" s="1528"/>
      <c r="AA432" s="1528"/>
      <c r="AB432" s="1528"/>
      <c r="AC432" s="1528"/>
      <c r="AD432" s="1528"/>
      <c r="AE432" s="1528"/>
      <c r="AF432" s="1529"/>
      <c r="AG432" s="1600">
        <f>MIN(IF(AG428&gt;AG431,AG431,AG428),1)</f>
        <v>1</v>
      </c>
      <c r="AH432" s="1600"/>
      <c r="AI432" s="1600"/>
      <c r="AJ432" s="160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27" t="s">
        <v>1458</v>
      </c>
      <c r="E433" s="1167"/>
      <c r="F433" s="1167"/>
      <c r="G433" s="1167"/>
      <c r="H433" s="1167"/>
      <c r="I433" s="1167"/>
      <c r="J433" s="1167"/>
      <c r="K433" s="1167"/>
      <c r="L433" s="1167"/>
      <c r="M433" s="1167"/>
      <c r="N433" s="1167"/>
      <c r="O433" s="1167"/>
      <c r="P433" s="1167"/>
      <c r="Q433" s="1167"/>
      <c r="R433" s="1167"/>
      <c r="S433" s="1167"/>
      <c r="T433" s="1167"/>
      <c r="U433" s="1167"/>
      <c r="V433" s="1167"/>
      <c r="W433" s="1167"/>
      <c r="X433" s="1167"/>
      <c r="Y433" s="1167"/>
      <c r="Z433" s="1167"/>
      <c r="AA433" s="1167"/>
      <c r="AB433" s="1167"/>
      <c r="AC433" s="1167"/>
      <c r="AD433" s="1167"/>
      <c r="AE433" s="1167"/>
      <c r="AF433" s="1555"/>
      <c r="AG433" s="1468">
        <v>24320</v>
      </c>
      <c r="AH433" s="1468"/>
      <c r="AI433" s="1468"/>
      <c r="AJ433" s="146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6" t="s">
        <v>616</v>
      </c>
      <c r="E434" s="1167"/>
      <c r="F434" s="1167"/>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167"/>
      <c r="AF434" s="1555"/>
      <c r="AG434" s="1468">
        <v>9250</v>
      </c>
      <c r="AH434" s="1468"/>
      <c r="AI434" s="1468"/>
      <c r="AJ434" s="146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27" t="s">
        <v>1459</v>
      </c>
      <c r="E435" s="1167"/>
      <c r="F435" s="1167"/>
      <c r="G435" s="1167"/>
      <c r="H435" s="1167"/>
      <c r="I435" s="1167"/>
      <c r="J435" s="1167"/>
      <c r="K435" s="1167"/>
      <c r="L435" s="1167"/>
      <c r="M435" s="1167"/>
      <c r="N435" s="1167"/>
      <c r="O435" s="1167"/>
      <c r="P435" s="1167"/>
      <c r="Q435" s="1167"/>
      <c r="R435" s="1167"/>
      <c r="S435" s="1167"/>
      <c r="T435" s="1167"/>
      <c r="U435" s="1167"/>
      <c r="V435" s="1167"/>
      <c r="W435" s="1167"/>
      <c r="X435" s="1167"/>
      <c r="Y435" s="1167"/>
      <c r="Z435" s="1167"/>
      <c r="AA435" s="1167"/>
      <c r="AB435" s="1167"/>
      <c r="AC435" s="1167"/>
      <c r="AD435" s="1167"/>
      <c r="AE435" s="1167"/>
      <c r="AF435" s="1555"/>
      <c r="AG435" s="1468">
        <v>13410</v>
      </c>
      <c r="AH435" s="1468"/>
      <c r="AI435" s="1468"/>
      <c r="AJ435" s="1468"/>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27" t="s">
        <v>1188</v>
      </c>
      <c r="E436" s="1167"/>
      <c r="F436" s="1167"/>
      <c r="G436" s="1167"/>
      <c r="H436" s="1167"/>
      <c r="I436" s="1167"/>
      <c r="J436" s="1167"/>
      <c r="K436" s="1167"/>
      <c r="L436" s="1167"/>
      <c r="M436" s="1167"/>
      <c r="N436" s="1167"/>
      <c r="O436" s="1167"/>
      <c r="P436" s="1167"/>
      <c r="Q436" s="1167"/>
      <c r="R436" s="1167"/>
      <c r="S436" s="1167"/>
      <c r="T436" s="1167"/>
      <c r="U436" s="1167"/>
      <c r="V436" s="1167"/>
      <c r="W436" s="1167"/>
      <c r="X436" s="1167"/>
      <c r="Y436" s="1167"/>
      <c r="Z436" s="1167"/>
      <c r="AA436" s="1167"/>
      <c r="AB436" s="1167"/>
      <c r="AC436" s="1167"/>
      <c r="AD436" s="1167"/>
      <c r="AE436" s="1167"/>
      <c r="AF436" s="1555"/>
      <c r="AG436" s="1468">
        <v>0</v>
      </c>
      <c r="AH436" s="1468"/>
      <c r="AI436" s="1468"/>
      <c r="AJ436" s="146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87" t="s">
        <v>1189</v>
      </c>
      <c r="E437" s="1588"/>
      <c r="F437" s="1588"/>
      <c r="G437" s="1588"/>
      <c r="H437" s="1588"/>
      <c r="I437" s="1588"/>
      <c r="J437" s="1588"/>
      <c r="K437" s="1588"/>
      <c r="L437" s="1588"/>
      <c r="M437" s="1588"/>
      <c r="N437" s="1588"/>
      <c r="O437" s="1588"/>
      <c r="P437" s="1588"/>
      <c r="Q437" s="1588"/>
      <c r="R437" s="1588"/>
      <c r="S437" s="1588"/>
      <c r="T437" s="1588"/>
      <c r="U437" s="1588"/>
      <c r="V437" s="1588"/>
      <c r="W437" s="1588"/>
      <c r="X437" s="1588"/>
      <c r="Y437" s="1588"/>
      <c r="Z437" s="1588"/>
      <c r="AA437" s="1588"/>
      <c r="AB437" s="1588"/>
      <c r="AC437" s="1588"/>
      <c r="AD437" s="1588"/>
      <c r="AE437" s="1588"/>
      <c r="AF437" s="1589"/>
      <c r="AG437" s="1553">
        <f>AG429+AG433+AG435+AG436</f>
        <v>126830</v>
      </c>
      <c r="AH437" s="1553"/>
      <c r="AI437" s="1553"/>
      <c r="AJ437" s="155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90" t="s">
        <v>1460</v>
      </c>
      <c r="E438" s="1590"/>
      <c r="F438" s="1590"/>
      <c r="G438" s="1590"/>
      <c r="H438" s="1590"/>
      <c r="I438" s="1590"/>
      <c r="J438" s="1590"/>
      <c r="K438" s="1590"/>
      <c r="L438" s="1590"/>
      <c r="M438" s="1590"/>
      <c r="N438" s="1590"/>
      <c r="O438" s="1590"/>
      <c r="P438" s="1590"/>
      <c r="Q438" s="1590"/>
      <c r="R438" s="1590"/>
      <c r="S438" s="1590"/>
      <c r="T438" s="1590"/>
      <c r="U438" s="1590"/>
      <c r="V438" s="1590"/>
      <c r="W438" s="1590"/>
      <c r="X438" s="1590"/>
      <c r="Y438" s="1590"/>
      <c r="Z438" s="1590"/>
      <c r="AA438" s="1590"/>
      <c r="AB438" s="1590"/>
      <c r="AC438" s="1590"/>
      <c r="AD438" s="1590"/>
      <c r="AE438" s="1590"/>
      <c r="AF438" s="1590"/>
      <c r="AG438" s="1590"/>
      <c r="AH438" s="1590"/>
      <c r="AI438" s="1590"/>
      <c r="AJ438" s="1590"/>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91"/>
      <c r="E439" s="1591"/>
      <c r="F439" s="1591"/>
      <c r="G439" s="1591"/>
      <c r="H439" s="1591"/>
      <c r="I439" s="1591"/>
      <c r="J439" s="1591"/>
      <c r="K439" s="1591"/>
      <c r="L439" s="1591"/>
      <c r="M439" s="1591"/>
      <c r="N439" s="1591"/>
      <c r="O439" s="1591"/>
      <c r="P439" s="1591"/>
      <c r="Q439" s="1591"/>
      <c r="R439" s="1591"/>
      <c r="S439" s="1591"/>
      <c r="T439" s="1591"/>
      <c r="U439" s="1591"/>
      <c r="V439" s="1591"/>
      <c r="W439" s="1591"/>
      <c r="X439" s="1591"/>
      <c r="Y439" s="1591"/>
      <c r="Z439" s="1591"/>
      <c r="AA439" s="1591"/>
      <c r="AB439" s="1591"/>
      <c r="AC439" s="1591"/>
      <c r="AD439" s="1591"/>
      <c r="AE439" s="1591"/>
      <c r="AF439" s="1591"/>
      <c r="AG439" s="1591"/>
      <c r="AH439" s="1591"/>
      <c r="AI439" s="1591"/>
      <c r="AJ439" s="1591"/>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897</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5">
        <f>'Sources and Uses Budget'!B105/Application!AG424</f>
        <v>701391.42662125186</v>
      </c>
      <c r="AD441" s="1125"/>
      <c r="AE441" s="1125"/>
      <c r="AF441" s="1125"/>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898</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5">
        <f>'Sources and Uses Budget'!C105/Application!AG424</f>
        <v>701391.42662125186</v>
      </c>
      <c r="AD442" s="1125"/>
      <c r="AE442" s="1125"/>
      <c r="AF442" s="1125"/>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5">
        <f>('Sources and Uses Budget'!$S$107+'Sources and Uses Budget'!$T$107)/Application!AG424</f>
        <v>676816.67915780109</v>
      </c>
      <c r="AD443" s="1125"/>
      <c r="AE443" s="1125"/>
      <c r="AF443" s="1125"/>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662</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745</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746</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747</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9" t="s">
        <v>748</v>
      </c>
      <c r="E452" s="1470"/>
      <c r="F452" s="1470"/>
      <c r="G452" s="1470"/>
      <c r="H452" s="1470"/>
      <c r="I452" s="1470"/>
      <c r="J452" s="1470"/>
      <c r="K452" s="1470"/>
      <c r="L452" s="1470"/>
      <c r="M452" s="1470"/>
      <c r="N452" s="1470"/>
      <c r="O452" s="1470"/>
      <c r="P452" s="1470"/>
      <c r="Q452" s="1470"/>
      <c r="R452" s="1470"/>
      <c r="S452" s="1470"/>
      <c r="T452" s="1470"/>
      <c r="U452" s="1470"/>
      <c r="V452" s="1471"/>
      <c r="W452" s="1263">
        <v>39</v>
      </c>
      <c r="X452" s="1264"/>
      <c r="Y452" s="126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9" t="s">
        <v>749</v>
      </c>
      <c r="E453" s="1470"/>
      <c r="F453" s="1470"/>
      <c r="G453" s="1470"/>
      <c r="H453" s="1470"/>
      <c r="I453" s="1470"/>
      <c r="J453" s="1470"/>
      <c r="K453" s="1470"/>
      <c r="L453" s="1470"/>
      <c r="M453" s="1470"/>
      <c r="N453" s="1470"/>
      <c r="O453" s="1470"/>
      <c r="P453" s="1470"/>
      <c r="Q453" s="1470"/>
      <c r="R453" s="1470"/>
      <c r="S453" s="1470"/>
      <c r="T453" s="1470"/>
      <c r="U453" s="1470"/>
      <c r="V453" s="1471"/>
      <c r="W453" s="1263" t="s">
        <v>640</v>
      </c>
      <c r="X453" s="1264"/>
      <c r="Y453" s="126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9" t="s">
        <v>750</v>
      </c>
      <c r="E454" s="1470"/>
      <c r="F454" s="1470"/>
      <c r="G454" s="1470"/>
      <c r="H454" s="1470"/>
      <c r="I454" s="1470"/>
      <c r="J454" s="1470"/>
      <c r="K454" s="1470"/>
      <c r="L454" s="1470"/>
      <c r="M454" s="1470"/>
      <c r="N454" s="1470"/>
      <c r="O454" s="1470"/>
      <c r="P454" s="1470"/>
      <c r="Q454" s="1470"/>
      <c r="R454" s="1470"/>
      <c r="S454" s="1470"/>
      <c r="T454" s="1470"/>
      <c r="U454" s="1470"/>
      <c r="V454" s="1471"/>
      <c r="W454" s="1263" t="s">
        <v>640</v>
      </c>
      <c r="X454" s="1264"/>
      <c r="Y454" s="126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9" t="s">
        <v>751</v>
      </c>
      <c r="E455" s="1470"/>
      <c r="F455" s="1470"/>
      <c r="G455" s="1470"/>
      <c r="H455" s="1470"/>
      <c r="I455" s="1470"/>
      <c r="J455" s="1470"/>
      <c r="K455" s="1470"/>
      <c r="L455" s="1470"/>
      <c r="M455" s="1470"/>
      <c r="N455" s="1470"/>
      <c r="O455" s="1470"/>
      <c r="P455" s="1470"/>
      <c r="Q455" s="1470"/>
      <c r="R455" s="1470"/>
      <c r="S455" s="1470"/>
      <c r="T455" s="1470"/>
      <c r="U455" s="1470"/>
      <c r="V455" s="1471"/>
      <c r="W455" s="1263" t="s">
        <v>640</v>
      </c>
      <c r="X455" s="1264"/>
      <c r="Y455" s="126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9" t="s">
        <v>974</v>
      </c>
      <c r="E456" s="1470"/>
      <c r="F456" s="1470"/>
      <c r="G456" s="1470"/>
      <c r="H456" s="1470"/>
      <c r="I456" s="1470"/>
      <c r="J456" s="1470"/>
      <c r="K456" s="1470"/>
      <c r="L456" s="1470"/>
      <c r="M456" s="1470"/>
      <c r="N456" s="1470"/>
      <c r="O456" s="1470"/>
      <c r="P456" s="1470"/>
      <c r="Q456" s="1470"/>
      <c r="R456" s="1470"/>
      <c r="S456" s="1470"/>
      <c r="T456" s="1470"/>
      <c r="U456" s="1470"/>
      <c r="V456" s="1471"/>
      <c r="W456" s="1263" t="s">
        <v>640</v>
      </c>
      <c r="X456" s="1264"/>
      <c r="Y456" s="126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9" t="s">
        <v>752</v>
      </c>
      <c r="E457" s="1470"/>
      <c r="F457" s="1470"/>
      <c r="G457" s="1470"/>
      <c r="H457" s="1470"/>
      <c r="I457" s="1470"/>
      <c r="J457" s="1470"/>
      <c r="K457" s="1470"/>
      <c r="L457" s="1470"/>
      <c r="M457" s="1470"/>
      <c r="N457" s="1470"/>
      <c r="O457" s="1470"/>
      <c r="P457" s="1470"/>
      <c r="Q457" s="1470"/>
      <c r="R457" s="1470"/>
      <c r="S457" s="1470"/>
      <c r="T457" s="1470"/>
      <c r="U457" s="1470"/>
      <c r="V457" s="1471"/>
      <c r="W457" s="1263" t="s">
        <v>640</v>
      </c>
      <c r="X457" s="1264"/>
      <c r="Y457" s="126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9" t="s">
        <v>1154</v>
      </c>
      <c r="E458" s="1470"/>
      <c r="F458" s="1470"/>
      <c r="G458" s="1470"/>
      <c r="H458" s="1470"/>
      <c r="I458" s="1470"/>
      <c r="J458" s="1470"/>
      <c r="K458" s="1470"/>
      <c r="L458" s="1470"/>
      <c r="M458" s="1470"/>
      <c r="N458" s="1470"/>
      <c r="O458" s="1470"/>
      <c r="P458" s="1470"/>
      <c r="Q458" s="1470"/>
      <c r="R458" s="1470"/>
      <c r="S458" s="1470"/>
      <c r="T458" s="1470"/>
      <c r="U458" s="1470"/>
      <c r="V458" s="1471"/>
      <c r="W458" s="1263" t="s">
        <v>640</v>
      </c>
      <c r="X458" s="1264"/>
      <c r="Y458" s="126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549"/>
      <c r="H459" s="1550"/>
      <c r="I459" s="1550"/>
      <c r="J459" s="1550"/>
      <c r="K459" s="1550"/>
      <c r="L459" s="1550"/>
      <c r="M459" s="1550"/>
      <c r="N459" s="1550"/>
      <c r="O459" s="1550"/>
      <c r="P459" s="1550"/>
      <c r="Q459" s="1550"/>
      <c r="R459" s="1550"/>
      <c r="S459" s="1550"/>
      <c r="T459" s="1550"/>
      <c r="U459" s="1550"/>
      <c r="V459" s="1551"/>
      <c r="W459" s="1263" t="s">
        <v>640</v>
      </c>
      <c r="X459" s="1264"/>
      <c r="Y459" s="126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74" t="s">
        <v>753</v>
      </c>
      <c r="E463" s="1475"/>
      <c r="F463" s="1475"/>
      <c r="G463" s="1475"/>
      <c r="H463" s="1475"/>
      <c r="I463" s="1475"/>
      <c r="J463" s="1475"/>
      <c r="K463" s="1475"/>
      <c r="L463" s="1475"/>
      <c r="M463" s="1475"/>
      <c r="N463" s="1475"/>
      <c r="O463" s="1475"/>
      <c r="P463" s="1475"/>
      <c r="Q463" s="1475"/>
      <c r="R463" s="1475"/>
      <c r="S463" s="1475"/>
      <c r="T463" s="1475"/>
      <c r="U463" s="1475"/>
      <c r="V463" s="1475"/>
      <c r="W463" s="1592"/>
      <c r="X463" s="1592"/>
      <c r="Y463" s="1593"/>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9" t="s">
        <v>754</v>
      </c>
      <c r="E464" s="1470"/>
      <c r="F464" s="1470"/>
      <c r="G464" s="1470"/>
      <c r="H464" s="1470"/>
      <c r="I464" s="1470"/>
      <c r="J464" s="1470"/>
      <c r="K464" s="1470"/>
      <c r="L464" s="1470"/>
      <c r="M464" s="1470"/>
      <c r="N464" s="1470"/>
      <c r="O464" s="1470"/>
      <c r="P464" s="1470"/>
      <c r="Q464" s="1470"/>
      <c r="R464" s="1470"/>
      <c r="S464" s="1470"/>
      <c r="T464" s="1470"/>
      <c r="U464" s="1470"/>
      <c r="V464" s="1471"/>
      <c r="W464" s="1263" t="s">
        <v>640</v>
      </c>
      <c r="X464" s="1264"/>
      <c r="Y464" s="126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7" t="s">
        <v>891</v>
      </c>
      <c r="B466" s="1267"/>
      <c r="C466" s="1267"/>
      <c r="D466" s="1267"/>
      <c r="E466" s="1267"/>
      <c r="F466" s="1267"/>
      <c r="G466" s="1267"/>
      <c r="H466" s="1267"/>
      <c r="I466" s="1267"/>
      <c r="J466" s="1267"/>
      <c r="K466" s="1267"/>
      <c r="L466" s="1267"/>
      <c r="M466" s="1267"/>
      <c r="N466" s="1267"/>
      <c r="O466" s="1267"/>
      <c r="P466" s="1267"/>
      <c r="Q466" s="1267"/>
      <c r="R466" s="1267"/>
      <c r="S466" s="1267"/>
      <c r="T466" s="1267"/>
      <c r="U466" s="1267"/>
      <c r="V466" s="1267"/>
      <c r="W466" s="1267"/>
      <c r="X466" s="1267"/>
      <c r="Y466" s="1267"/>
      <c r="Z466" s="1267"/>
      <c r="AA466" s="1267"/>
      <c r="AB466" s="1267"/>
      <c r="AC466" s="1267"/>
      <c r="AD466" s="1267"/>
      <c r="AE466" s="1267"/>
      <c r="AF466" s="1267"/>
      <c r="AG466" s="1267"/>
      <c r="AH466" s="1267"/>
      <c r="AI466" s="1267"/>
      <c r="AJ466" s="1267"/>
      <c r="AK466" s="1267"/>
      <c r="AL466" s="126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8"/>
      <c r="B467" s="1268"/>
      <c r="C467" s="1268"/>
      <c r="D467" s="1268"/>
      <c r="E467" s="1268"/>
      <c r="F467" s="1268"/>
      <c r="G467" s="1268"/>
      <c r="H467" s="1268"/>
      <c r="I467" s="1268"/>
      <c r="J467" s="1268"/>
      <c r="K467" s="1268"/>
      <c r="L467" s="1268"/>
      <c r="M467" s="1268"/>
      <c r="N467" s="1268"/>
      <c r="O467" s="1268"/>
      <c r="P467" s="1268"/>
      <c r="Q467" s="1268"/>
      <c r="R467" s="1268"/>
      <c r="S467" s="1268"/>
      <c r="T467" s="1268"/>
      <c r="U467" s="1268"/>
      <c r="V467" s="1268"/>
      <c r="W467" s="1268"/>
      <c r="X467" s="1268"/>
      <c r="Y467" s="1268"/>
      <c r="Z467" s="1268"/>
      <c r="AA467" s="1268"/>
      <c r="AB467" s="1268"/>
      <c r="AC467" s="1268"/>
      <c r="AD467" s="1268"/>
      <c r="AE467" s="1268"/>
      <c r="AF467" s="1268"/>
      <c r="AG467" s="1268"/>
      <c r="AH467" s="1268"/>
      <c r="AI467" s="1268"/>
      <c r="AJ467" s="1268"/>
      <c r="AK467" s="1268"/>
      <c r="AL467" s="126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889</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81" t="s">
        <v>892</v>
      </c>
      <c r="U471" s="1482"/>
      <c r="V471" s="1482"/>
      <c r="W471" s="1482"/>
      <c r="X471" s="1482"/>
      <c r="Y471" s="1482"/>
      <c r="Z471" s="1482"/>
      <c r="AA471" s="1482"/>
      <c r="AB471" s="1482"/>
      <c r="AC471" s="1482"/>
      <c r="AD471" s="1482"/>
      <c r="AE471" s="1482"/>
      <c r="AF471" s="1482"/>
      <c r="AG471" s="1482"/>
      <c r="AH471" s="1538"/>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76" t="s">
        <v>38</v>
      </c>
      <c r="U472" s="1476"/>
      <c r="V472" s="1476"/>
      <c r="W472" s="1476"/>
      <c r="X472" s="1476"/>
      <c r="Y472" s="1476" t="s">
        <v>39</v>
      </c>
      <c r="Z472" s="1476"/>
      <c r="AA472" s="1476"/>
      <c r="AB472" s="1476"/>
      <c r="AC472" s="1476"/>
      <c r="AD472" s="1476" t="s">
        <v>361</v>
      </c>
      <c r="AE472" s="1476"/>
      <c r="AF472" s="1476"/>
      <c r="AG472" s="1476"/>
      <c r="AH472" s="147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76"/>
      <c r="U473" s="1476"/>
      <c r="V473" s="1476"/>
      <c r="W473" s="1476"/>
      <c r="X473" s="1476"/>
      <c r="Y473" s="1476"/>
      <c r="Z473" s="1476"/>
      <c r="AA473" s="1476"/>
      <c r="AB473" s="1476"/>
      <c r="AC473" s="1476"/>
      <c r="AD473" s="1476"/>
      <c r="AE473" s="1476"/>
      <c r="AF473" s="1476"/>
      <c r="AG473" s="1476"/>
      <c r="AH473" s="147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472" t="s">
        <v>640</v>
      </c>
      <c r="U474" s="1473"/>
      <c r="V474" s="1473"/>
      <c r="W474" s="1473"/>
      <c r="X474" s="1473"/>
      <c r="Y474" s="1472" t="s">
        <v>640</v>
      </c>
      <c r="Z474" s="1473"/>
      <c r="AA474" s="1473"/>
      <c r="AB474" s="1473"/>
      <c r="AC474" s="1473"/>
      <c r="AD474" s="1472" t="s">
        <v>640</v>
      </c>
      <c r="AE474" s="1473"/>
      <c r="AF474" s="1473"/>
      <c r="AG474" s="1473"/>
      <c r="AH474" s="147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473">
        <v>0</v>
      </c>
      <c r="U475" s="1473"/>
      <c r="V475" s="1473"/>
      <c r="W475" s="1473"/>
      <c r="X475" s="1473"/>
      <c r="Y475" s="1473">
        <v>0</v>
      </c>
      <c r="Z475" s="1473"/>
      <c r="AA475" s="1473"/>
      <c r="AB475" s="1473"/>
      <c r="AC475" s="1473"/>
      <c r="AD475" s="1473">
        <v>43539</v>
      </c>
      <c r="AE475" s="1473"/>
      <c r="AF475" s="1473"/>
      <c r="AG475" s="1473"/>
      <c r="AH475" s="147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472" t="s">
        <v>640</v>
      </c>
      <c r="U476" s="1473"/>
      <c r="V476" s="1473"/>
      <c r="W476" s="1473"/>
      <c r="X476" s="1473"/>
      <c r="Y476" s="1472" t="s">
        <v>640</v>
      </c>
      <c r="Z476" s="1473"/>
      <c r="AA476" s="1473"/>
      <c r="AB476" s="1473"/>
      <c r="AC476" s="1473"/>
      <c r="AD476" s="1472" t="s">
        <v>640</v>
      </c>
      <c r="AE476" s="1473"/>
      <c r="AF476" s="1473"/>
      <c r="AG476" s="1473"/>
      <c r="AH476" s="147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473">
        <v>43409</v>
      </c>
      <c r="U477" s="1473"/>
      <c r="V477" s="1473"/>
      <c r="W477" s="1473"/>
      <c r="X477" s="1473"/>
      <c r="Y477" s="1473">
        <v>0</v>
      </c>
      <c r="Z477" s="1473"/>
      <c r="AA477" s="1473"/>
      <c r="AB477" s="1473"/>
      <c r="AC477" s="1473"/>
      <c r="AD477" s="1473">
        <v>43810</v>
      </c>
      <c r="AE477" s="1473"/>
      <c r="AF477" s="1473"/>
      <c r="AG477" s="1473"/>
      <c r="AH477" s="1473"/>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472" t="s">
        <v>640</v>
      </c>
      <c r="U478" s="1473"/>
      <c r="V478" s="1473"/>
      <c r="W478" s="1473"/>
      <c r="X478" s="1473"/>
      <c r="Y478" s="1472" t="s">
        <v>640</v>
      </c>
      <c r="Z478" s="1473"/>
      <c r="AA478" s="1473"/>
      <c r="AB478" s="1473"/>
      <c r="AC478" s="1473"/>
      <c r="AD478" s="1472" t="s">
        <v>640</v>
      </c>
      <c r="AE478" s="1473"/>
      <c r="AF478" s="1473"/>
      <c r="AG478" s="1473"/>
      <c r="AH478" s="147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473">
        <v>0</v>
      </c>
      <c r="U479" s="1473"/>
      <c r="V479" s="1473"/>
      <c r="W479" s="1473"/>
      <c r="X479" s="1473"/>
      <c r="Y479" s="1473">
        <v>0</v>
      </c>
      <c r="Z479" s="1473"/>
      <c r="AA479" s="1473"/>
      <c r="AB479" s="1473"/>
      <c r="AC479" s="1473"/>
      <c r="AD479" s="1473">
        <v>42877</v>
      </c>
      <c r="AE479" s="1473"/>
      <c r="AF479" s="1473"/>
      <c r="AG479" s="1473"/>
      <c r="AH479" s="147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473">
        <v>43153</v>
      </c>
      <c r="U480" s="1473"/>
      <c r="V480" s="1473"/>
      <c r="W480" s="1473"/>
      <c r="X480" s="1473"/>
      <c r="Y480" s="1473">
        <v>0</v>
      </c>
      <c r="Z480" s="1473"/>
      <c r="AA480" s="1473"/>
      <c r="AB480" s="1473"/>
      <c r="AC480" s="1473"/>
      <c r="AD480" s="1473">
        <v>43396</v>
      </c>
      <c r="AE480" s="1473"/>
      <c r="AF480" s="1473"/>
      <c r="AG480" s="1473"/>
      <c r="AH480" s="147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472" t="s">
        <v>640</v>
      </c>
      <c r="U481" s="1473"/>
      <c r="V481" s="1473"/>
      <c r="W481" s="1473"/>
      <c r="X481" s="1473"/>
      <c r="Y481" s="1473">
        <v>0</v>
      </c>
      <c r="Z481" s="1473"/>
      <c r="AA481" s="1473"/>
      <c r="AB481" s="1473"/>
      <c r="AC481" s="1473"/>
      <c r="AD481" s="1472">
        <v>43221</v>
      </c>
      <c r="AE481" s="1473"/>
      <c r="AF481" s="1473"/>
      <c r="AG481" s="1473"/>
      <c r="AH481" s="147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472" t="s">
        <v>640</v>
      </c>
      <c r="U482" s="1473"/>
      <c r="V482" s="1473"/>
      <c r="W482" s="1473"/>
      <c r="X482" s="1473"/>
      <c r="Y482" s="1472" t="s">
        <v>640</v>
      </c>
      <c r="Z482" s="1473"/>
      <c r="AA482" s="1473"/>
      <c r="AB482" s="1473"/>
      <c r="AC482" s="1473"/>
      <c r="AD482" s="1472" t="s">
        <v>640</v>
      </c>
      <c r="AE482" s="1473"/>
      <c r="AF482" s="1473"/>
      <c r="AG482" s="1473"/>
      <c r="AH482" s="147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1128</v>
      </c>
      <c r="F483" s="80"/>
      <c r="G483" s="80"/>
      <c r="H483" s="80"/>
      <c r="I483" s="80"/>
      <c r="J483" s="80"/>
      <c r="K483" s="80"/>
      <c r="L483" s="80"/>
      <c r="M483" s="80"/>
      <c r="N483" s="80"/>
      <c r="O483" s="80"/>
      <c r="P483" s="80"/>
      <c r="Q483" s="80"/>
      <c r="R483" s="80"/>
      <c r="S483" s="80"/>
      <c r="T483" s="1473">
        <v>43172</v>
      </c>
      <c r="U483" s="1473"/>
      <c r="V483" s="1473"/>
      <c r="W483" s="1473"/>
      <c r="X483" s="1473"/>
      <c r="Y483" s="1473">
        <v>0</v>
      </c>
      <c r="Z483" s="1473"/>
      <c r="AA483" s="1473"/>
      <c r="AB483" s="1473"/>
      <c r="AC483" s="1473"/>
      <c r="AD483" s="1473">
        <v>43223</v>
      </c>
      <c r="AE483" s="1473"/>
      <c r="AF483" s="1473"/>
      <c r="AG483" s="1473"/>
      <c r="AH483" s="147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78" t="s">
        <v>427</v>
      </c>
      <c r="R485" s="1479"/>
      <c r="S485" s="1479"/>
      <c r="T485" s="1479"/>
      <c r="U485" s="1479"/>
      <c r="V485" s="1479"/>
      <c r="W485" s="1479"/>
      <c r="X485" s="1479"/>
      <c r="Y485" s="1479"/>
      <c r="Z485" s="1479"/>
      <c r="AA485" s="1479"/>
      <c r="AB485" s="1479"/>
      <c r="AC485" s="1479"/>
      <c r="AD485" s="1479"/>
      <c r="AE485" s="1479"/>
      <c r="AF485" s="1479"/>
      <c r="AG485" s="1479"/>
      <c r="AH485" s="1479"/>
      <c r="AI485" s="1479"/>
      <c r="AJ485" s="1479"/>
      <c r="AK485" s="148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536" t="s">
        <v>1723</v>
      </c>
      <c r="R486" s="1122"/>
      <c r="S486" s="1122"/>
      <c r="T486" s="1122"/>
      <c r="U486" s="1122"/>
      <c r="V486" s="1122"/>
      <c r="W486" s="1122"/>
      <c r="X486" s="1122"/>
      <c r="Y486" s="1122"/>
      <c r="Z486" s="1122"/>
      <c r="AA486" s="1122"/>
      <c r="AB486" s="1122"/>
      <c r="AC486" s="1122"/>
      <c r="AD486" s="1122"/>
      <c r="AE486" s="1122"/>
      <c r="AF486" s="1122"/>
      <c r="AG486" s="1122"/>
      <c r="AH486" s="1122"/>
      <c r="AI486" s="1122"/>
      <c r="AJ486" s="1122"/>
      <c r="AK486" s="153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536" t="s">
        <v>1724</v>
      </c>
      <c r="R487" s="1122"/>
      <c r="S487" s="1122"/>
      <c r="T487" s="1122"/>
      <c r="U487" s="1122"/>
      <c r="V487" s="1122"/>
      <c r="W487" s="1122"/>
      <c r="X487" s="1122"/>
      <c r="Y487" s="1122"/>
      <c r="Z487" s="1122"/>
      <c r="AA487" s="1122"/>
      <c r="AB487" s="1122"/>
      <c r="AC487" s="1122"/>
      <c r="AD487" s="1122"/>
      <c r="AE487" s="1122"/>
      <c r="AF487" s="1122"/>
      <c r="AG487" s="1122"/>
      <c r="AH487" s="1122"/>
      <c r="AI487" s="1122"/>
      <c r="AJ487" s="1122"/>
      <c r="AK487" s="153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536" t="s">
        <v>1725</v>
      </c>
      <c r="R488" s="1122"/>
      <c r="S488" s="1122"/>
      <c r="T488" s="1122"/>
      <c r="U488" s="1122"/>
      <c r="V488" s="1122"/>
      <c r="W488" s="1122"/>
      <c r="X488" s="1122"/>
      <c r="Y488" s="1122"/>
      <c r="Z488" s="1122"/>
      <c r="AA488" s="1122"/>
      <c r="AB488" s="1122"/>
      <c r="AC488" s="1122"/>
      <c r="AD488" s="1122"/>
      <c r="AE488" s="1122"/>
      <c r="AF488" s="1122"/>
      <c r="AG488" s="1122"/>
      <c r="AH488" s="1122"/>
      <c r="AI488" s="1122"/>
      <c r="AJ488" s="1122"/>
      <c r="AK488" s="153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83" t="s">
        <v>431</v>
      </c>
      <c r="C489" s="1484"/>
      <c r="D489" s="1484"/>
      <c r="E489" s="1484"/>
      <c r="F489" s="1484"/>
      <c r="G489" s="1484"/>
      <c r="H489" s="1484"/>
      <c r="I489" s="1484"/>
      <c r="J489" s="1484"/>
      <c r="K489" s="1484"/>
      <c r="L489" s="1484"/>
      <c r="M489" s="1484"/>
      <c r="N489" s="1484"/>
      <c r="O489" s="1484"/>
      <c r="P489" s="148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86"/>
      <c r="C490" s="1487"/>
      <c r="D490" s="1487"/>
      <c r="E490" s="1487"/>
      <c r="F490" s="1487"/>
      <c r="G490" s="1487"/>
      <c r="H490" s="1487"/>
      <c r="I490" s="1487"/>
      <c r="J490" s="1487"/>
      <c r="K490" s="1487"/>
      <c r="L490" s="1487"/>
      <c r="M490" s="1487"/>
      <c r="N490" s="1487"/>
      <c r="O490" s="1487"/>
      <c r="P490" s="1488"/>
      <c r="Q490" s="1492" t="s">
        <v>590</v>
      </c>
      <c r="R490" s="1493"/>
      <c r="S490" s="1088" t="s">
        <v>1726</v>
      </c>
      <c r="T490" s="1089"/>
      <c r="U490" s="1089"/>
      <c r="V490" s="1089"/>
      <c r="W490" s="1089"/>
      <c r="X490" s="1089"/>
      <c r="Y490" s="1089"/>
      <c r="Z490" s="1089"/>
      <c r="AA490" s="1089"/>
      <c r="AB490" s="1089"/>
      <c r="AC490" s="1089"/>
      <c r="AD490" s="1089"/>
      <c r="AE490" s="1089"/>
      <c r="AF490" s="1089"/>
      <c r="AG490" s="1089"/>
      <c r="AH490" s="1089"/>
      <c r="AI490" s="1089"/>
      <c r="AJ490" s="1089"/>
      <c r="AK490" s="10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89"/>
      <c r="C491" s="1490"/>
      <c r="D491" s="1490"/>
      <c r="E491" s="1490"/>
      <c r="F491" s="1490"/>
      <c r="G491" s="1490"/>
      <c r="H491" s="1490"/>
      <c r="I491" s="1490"/>
      <c r="J491" s="1490"/>
      <c r="K491" s="1490"/>
      <c r="L491" s="1490"/>
      <c r="M491" s="1490"/>
      <c r="N491" s="1490"/>
      <c r="O491" s="1490"/>
      <c r="P491" s="1491"/>
      <c r="Q491" s="1494"/>
      <c r="R491" s="1495"/>
      <c r="S491" s="1091"/>
      <c r="T491" s="1092"/>
      <c r="U491" s="1092"/>
      <c r="V491" s="1092"/>
      <c r="W491" s="1092"/>
      <c r="X491" s="1092"/>
      <c r="Y491" s="1092"/>
      <c r="Z491" s="1092"/>
      <c r="AA491" s="1092"/>
      <c r="AB491" s="1092"/>
      <c r="AC491" s="1092"/>
      <c r="AD491" s="1092"/>
      <c r="AE491" s="1092"/>
      <c r="AF491" s="1092"/>
      <c r="AG491" s="1092"/>
      <c r="AH491" s="1092"/>
      <c r="AI491" s="1092"/>
      <c r="AJ491" s="1092"/>
      <c r="AK491" s="10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535" t="s">
        <v>1727</v>
      </c>
      <c r="R492" s="1118"/>
      <c r="S492" s="1118"/>
      <c r="T492" s="1118"/>
      <c r="U492" s="1118"/>
      <c r="V492" s="1118"/>
      <c r="W492" s="1118"/>
      <c r="X492" s="1118"/>
      <c r="Y492" s="1118"/>
      <c r="Z492" s="1118"/>
      <c r="AA492" s="1118"/>
      <c r="AB492" s="1118"/>
      <c r="AC492" s="1118"/>
      <c r="AD492" s="1118"/>
      <c r="AE492" s="1118"/>
      <c r="AF492" s="1118"/>
      <c r="AG492" s="1118"/>
      <c r="AH492" s="1118"/>
      <c r="AI492" s="1118"/>
      <c r="AJ492" s="1118"/>
      <c r="AK492" s="130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535" t="s">
        <v>1728</v>
      </c>
      <c r="R493" s="1118"/>
      <c r="S493" s="1118"/>
      <c r="T493" s="1118"/>
      <c r="U493" s="1118"/>
      <c r="V493" s="1118"/>
      <c r="W493" s="1118"/>
      <c r="X493" s="1118"/>
      <c r="Y493" s="1118"/>
      <c r="Z493" s="1118"/>
      <c r="AA493" s="1118"/>
      <c r="AB493" s="1118"/>
      <c r="AC493" s="1118"/>
      <c r="AD493" s="1118"/>
      <c r="AE493" s="1118"/>
      <c r="AF493" s="1118"/>
      <c r="AG493" s="1118"/>
      <c r="AH493" s="1118"/>
      <c r="AI493" s="1118"/>
      <c r="AJ493" s="1118"/>
      <c r="AK493" s="130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625</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78" t="s">
        <v>435</v>
      </c>
      <c r="AD498" s="1479"/>
      <c r="AE498" s="1479"/>
      <c r="AF498" s="1479"/>
      <c r="AG498" s="1479"/>
      <c r="AH498" s="1479"/>
      <c r="AI498" s="1479"/>
      <c r="AJ498" s="1479"/>
      <c r="AK498" s="148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81" t="s">
        <v>436</v>
      </c>
      <c r="AD499" s="1482"/>
      <c r="AE499" s="1482"/>
      <c r="AF499" s="1482"/>
      <c r="AG499" s="82" t="s">
        <v>437</v>
      </c>
      <c r="AH499" s="1482" t="s">
        <v>438</v>
      </c>
      <c r="AI499" s="1482"/>
      <c r="AJ499" s="1482"/>
      <c r="AK499" s="153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96" t="s">
        <v>439</v>
      </c>
      <c r="C500" s="1497"/>
      <c r="D500" s="1497"/>
      <c r="E500" s="1497"/>
      <c r="F500" s="1497"/>
      <c r="G500" s="1497"/>
      <c r="H500" s="1498"/>
      <c r="I500" s="72" t="s">
        <v>440</v>
      </c>
      <c r="J500" s="72"/>
      <c r="K500" s="72"/>
      <c r="L500" s="72"/>
      <c r="M500" s="72"/>
      <c r="N500" s="72"/>
      <c r="O500" s="72"/>
      <c r="P500" s="72"/>
      <c r="Q500" s="72"/>
      <c r="R500" s="72"/>
      <c r="S500" s="72"/>
      <c r="T500" s="72"/>
      <c r="U500" s="72"/>
      <c r="V500" s="72"/>
      <c r="W500" s="72"/>
      <c r="X500" s="25"/>
      <c r="Y500" s="25"/>
      <c r="AC500" s="1477">
        <v>3</v>
      </c>
      <c r="AD500" s="1428"/>
      <c r="AE500" s="1428"/>
      <c r="AF500" s="1428"/>
      <c r="AG500" s="75" t="s">
        <v>437</v>
      </c>
      <c r="AH500" s="1232">
        <v>2019</v>
      </c>
      <c r="AI500" s="1232"/>
      <c r="AJ500" s="1232"/>
      <c r="AK500" s="1233"/>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99"/>
      <c r="C501" s="1500"/>
      <c r="D501" s="1500"/>
      <c r="E501" s="1500"/>
      <c r="F501" s="1500"/>
      <c r="G501" s="1500"/>
      <c r="H501" s="1501"/>
      <c r="I501" s="80" t="s">
        <v>441</v>
      </c>
      <c r="J501" s="80"/>
      <c r="K501" s="80"/>
      <c r="L501" s="80"/>
      <c r="M501" s="80"/>
      <c r="N501" s="80"/>
      <c r="O501" s="80"/>
      <c r="P501" s="80"/>
      <c r="Q501" s="80"/>
      <c r="R501" s="80"/>
      <c r="S501" s="80"/>
      <c r="T501" s="80"/>
      <c r="U501" s="80"/>
      <c r="V501" s="80"/>
      <c r="W501" s="80"/>
      <c r="X501" s="80"/>
      <c r="Y501" s="80"/>
      <c r="Z501" s="80"/>
      <c r="AA501" s="80"/>
      <c r="AB501" s="80"/>
      <c r="AC501" s="1477">
        <v>8</v>
      </c>
      <c r="AD501" s="1428"/>
      <c r="AE501" s="1428"/>
      <c r="AF501" s="1428"/>
      <c r="AG501" s="65" t="s">
        <v>437</v>
      </c>
      <c r="AH501" s="1232">
        <v>2019</v>
      </c>
      <c r="AI501" s="1232"/>
      <c r="AJ501" s="1232"/>
      <c r="AK501" s="1233"/>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6" t="s">
        <v>442</v>
      </c>
      <c r="C502" s="1497"/>
      <c r="D502" s="1497"/>
      <c r="E502" s="1497"/>
      <c r="F502" s="1497"/>
      <c r="G502" s="1497"/>
      <c r="H502" s="1498"/>
      <c r="I502" s="72" t="s">
        <v>443</v>
      </c>
      <c r="J502" s="72"/>
      <c r="K502" s="72"/>
      <c r="L502" s="72"/>
      <c r="M502" s="72"/>
      <c r="N502" s="72"/>
      <c r="O502" s="72"/>
      <c r="P502" s="72"/>
      <c r="Q502" s="72"/>
      <c r="R502" s="72"/>
      <c r="S502" s="72"/>
      <c r="T502" s="72"/>
      <c r="U502" s="72"/>
      <c r="V502" s="72"/>
      <c r="W502" s="72"/>
      <c r="X502" s="25"/>
      <c r="Y502" s="25"/>
      <c r="AC502" s="1477">
        <v>5</v>
      </c>
      <c r="AD502" s="1428"/>
      <c r="AE502" s="1428"/>
      <c r="AF502" s="1428"/>
      <c r="AG502" s="75" t="s">
        <v>437</v>
      </c>
      <c r="AH502" s="1232">
        <v>2018</v>
      </c>
      <c r="AI502" s="1232"/>
      <c r="AJ502" s="1232"/>
      <c r="AK502" s="1233"/>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99"/>
      <c r="C503" s="1500"/>
      <c r="D503" s="1500"/>
      <c r="E503" s="1500"/>
      <c r="F503" s="1500"/>
      <c r="G503" s="1500"/>
      <c r="H503" s="1501"/>
      <c r="I503" s="25" t="s">
        <v>444</v>
      </c>
      <c r="J503" s="25"/>
      <c r="K503" s="25"/>
      <c r="L503" s="25"/>
      <c r="M503" s="25"/>
      <c r="N503" s="25"/>
      <c r="O503" s="25"/>
      <c r="P503" s="25"/>
      <c r="Q503" s="25"/>
      <c r="R503" s="25"/>
      <c r="S503" s="25"/>
      <c r="T503" s="25"/>
      <c r="U503" s="25"/>
      <c r="V503" s="25"/>
      <c r="W503" s="25"/>
      <c r="X503" s="25"/>
      <c r="Y503" s="25"/>
      <c r="AC503" s="1477" t="s">
        <v>640</v>
      </c>
      <c r="AD503" s="1428"/>
      <c r="AE503" s="1428"/>
      <c r="AF503" s="1428"/>
      <c r="AG503" s="75" t="s">
        <v>437</v>
      </c>
      <c r="AH503" s="1232"/>
      <c r="AI503" s="1232"/>
      <c r="AJ503" s="1232"/>
      <c r="AK503" s="1233"/>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99"/>
      <c r="C504" s="1500"/>
      <c r="D504" s="1500"/>
      <c r="E504" s="1500"/>
      <c r="F504" s="1500"/>
      <c r="G504" s="1500"/>
      <c r="H504" s="1501"/>
      <c r="I504" s="25" t="s">
        <v>445</v>
      </c>
      <c r="J504" s="25"/>
      <c r="K504" s="25"/>
      <c r="L504" s="25"/>
      <c r="M504" s="25"/>
      <c r="N504" s="25"/>
      <c r="O504" s="25"/>
      <c r="P504" s="25"/>
      <c r="Q504" s="25"/>
      <c r="R504" s="25"/>
      <c r="S504" s="25"/>
      <c r="T504" s="25"/>
      <c r="U504" s="25"/>
      <c r="V504" s="25"/>
      <c r="W504" s="25"/>
      <c r="X504" s="25"/>
      <c r="Y504" s="25"/>
      <c r="AC504" s="1477">
        <v>10</v>
      </c>
      <c r="AD504" s="1428"/>
      <c r="AE504" s="1428"/>
      <c r="AF504" s="1428"/>
      <c r="AG504" s="75" t="s">
        <v>437</v>
      </c>
      <c r="AH504" s="1232">
        <v>2018</v>
      </c>
      <c r="AI504" s="1232"/>
      <c r="AJ504" s="1232"/>
      <c r="AK504" s="1233"/>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99"/>
      <c r="C505" s="1500"/>
      <c r="D505" s="1500"/>
      <c r="E505" s="1500"/>
      <c r="F505" s="1500"/>
      <c r="G505" s="1500"/>
      <c r="H505" s="1501"/>
      <c r="I505" s="25" t="s">
        <v>446</v>
      </c>
      <c r="J505" s="25"/>
      <c r="K505" s="25"/>
      <c r="L505" s="25"/>
      <c r="M505" s="25"/>
      <c r="N505" s="25"/>
      <c r="O505" s="25"/>
      <c r="P505" s="25"/>
      <c r="Q505" s="25"/>
      <c r="R505" s="25"/>
      <c r="S505" s="25"/>
      <c r="T505" s="25"/>
      <c r="U505" s="25"/>
      <c r="V505" s="25"/>
      <c r="W505" s="25"/>
      <c r="X505" s="25"/>
      <c r="Y505" s="25"/>
      <c r="AC505" s="1477">
        <v>12</v>
      </c>
      <c r="AD505" s="1428"/>
      <c r="AE505" s="1428"/>
      <c r="AF505" s="1428"/>
      <c r="AG505" s="75" t="s">
        <v>437</v>
      </c>
      <c r="AH505" s="1232">
        <v>2019</v>
      </c>
      <c r="AI505" s="1232"/>
      <c r="AJ505" s="1232"/>
      <c r="AK505" s="1233"/>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99"/>
      <c r="C506" s="1500"/>
      <c r="D506" s="1500"/>
      <c r="E506" s="1500"/>
      <c r="F506" s="1500"/>
      <c r="G506" s="1500"/>
      <c r="H506" s="1501"/>
      <c r="I506" s="80" t="s">
        <v>447</v>
      </c>
      <c r="J506" s="80"/>
      <c r="K506" s="80"/>
      <c r="L506" s="80"/>
      <c r="M506" s="80"/>
      <c r="N506" s="80"/>
      <c r="O506" s="80"/>
      <c r="P506" s="80"/>
      <c r="Q506" s="80"/>
      <c r="R506" s="80"/>
      <c r="S506" s="80"/>
      <c r="T506" s="80"/>
      <c r="U506" s="80"/>
      <c r="V506" s="80"/>
      <c r="W506" s="80"/>
      <c r="X506" s="80"/>
      <c r="Y506" s="80"/>
      <c r="Z506" s="80"/>
      <c r="AA506" s="80"/>
      <c r="AB506" s="80"/>
      <c r="AC506" s="1477">
        <v>12</v>
      </c>
      <c r="AD506" s="1428"/>
      <c r="AE506" s="1428"/>
      <c r="AF506" s="1428"/>
      <c r="AG506" s="65" t="s">
        <v>437</v>
      </c>
      <c r="AH506" s="1232">
        <v>2019</v>
      </c>
      <c r="AI506" s="1232"/>
      <c r="AJ506" s="1232"/>
      <c r="AK506" s="1233"/>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96" t="s">
        <v>448</v>
      </c>
      <c r="C507" s="1497"/>
      <c r="D507" s="1497"/>
      <c r="E507" s="1497"/>
      <c r="F507" s="1497"/>
      <c r="G507" s="1497"/>
      <c r="H507" s="1498"/>
      <c r="I507" s="72" t="s">
        <v>449</v>
      </c>
      <c r="J507" s="72"/>
      <c r="K507" s="72"/>
      <c r="L507" s="72"/>
      <c r="M507" s="72"/>
      <c r="N507" s="72"/>
      <c r="O507" s="72"/>
      <c r="P507" s="72"/>
      <c r="Q507" s="72"/>
      <c r="R507" s="72"/>
      <c r="S507" s="72"/>
      <c r="T507" s="72"/>
      <c r="U507" s="72"/>
      <c r="V507" s="72"/>
      <c r="W507" s="72"/>
      <c r="X507" s="25"/>
      <c r="Y507" s="25"/>
      <c r="AC507" s="1477">
        <v>3</v>
      </c>
      <c r="AD507" s="1428"/>
      <c r="AE507" s="1428"/>
      <c r="AF507" s="1428"/>
      <c r="AG507" s="75" t="s">
        <v>437</v>
      </c>
      <c r="AH507" s="1232">
        <v>2020</v>
      </c>
      <c r="AI507" s="1232"/>
      <c r="AJ507" s="1232"/>
      <c r="AK507" s="1233"/>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99"/>
      <c r="C508" s="1500"/>
      <c r="D508" s="1500"/>
      <c r="E508" s="1500"/>
      <c r="F508" s="1500"/>
      <c r="G508" s="1500"/>
      <c r="H508" s="1501"/>
      <c r="I508" s="25" t="s">
        <v>450</v>
      </c>
      <c r="J508" s="25"/>
      <c r="K508" s="25"/>
      <c r="L508" s="25"/>
      <c r="M508" s="25"/>
      <c r="N508" s="25"/>
      <c r="O508" s="25"/>
      <c r="P508" s="25"/>
      <c r="Q508" s="25"/>
      <c r="R508" s="25"/>
      <c r="S508" s="25"/>
      <c r="T508" s="25"/>
      <c r="U508" s="25"/>
      <c r="V508" s="25"/>
      <c r="W508" s="25"/>
      <c r="X508" s="25"/>
      <c r="Y508" s="25"/>
      <c r="AC508" s="1477">
        <v>11</v>
      </c>
      <c r="AD508" s="1428"/>
      <c r="AE508" s="1428"/>
      <c r="AF508" s="1428"/>
      <c r="AG508" s="75" t="s">
        <v>437</v>
      </c>
      <c r="AH508" s="1232">
        <v>2019</v>
      </c>
      <c r="AI508" s="1232"/>
      <c r="AJ508" s="1232"/>
      <c r="AK508" s="1233"/>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99"/>
      <c r="C509" s="1500"/>
      <c r="D509" s="1500"/>
      <c r="E509" s="1500"/>
      <c r="F509" s="1500"/>
      <c r="G509" s="1500"/>
      <c r="H509" s="1501"/>
      <c r="I509" s="80" t="s">
        <v>451</v>
      </c>
      <c r="J509" s="80"/>
      <c r="K509" s="80"/>
      <c r="L509" s="80"/>
      <c r="M509" s="80"/>
      <c r="N509" s="80"/>
      <c r="O509" s="80"/>
      <c r="P509" s="80"/>
      <c r="Q509" s="80"/>
      <c r="R509" s="80"/>
      <c r="S509" s="80"/>
      <c r="T509" s="80"/>
      <c r="U509" s="80"/>
      <c r="V509" s="80"/>
      <c r="W509" s="80"/>
      <c r="X509" s="80"/>
      <c r="Y509" s="80"/>
      <c r="Z509" s="80"/>
      <c r="AA509" s="80"/>
      <c r="AB509" s="80"/>
      <c r="AC509" s="1477">
        <v>7</v>
      </c>
      <c r="AD509" s="1428"/>
      <c r="AE509" s="1428"/>
      <c r="AF509" s="1428"/>
      <c r="AG509" s="65" t="s">
        <v>437</v>
      </c>
      <c r="AH509" s="1232">
        <v>2020</v>
      </c>
      <c r="AI509" s="1232"/>
      <c r="AJ509" s="1232"/>
      <c r="AK509" s="1233"/>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96" t="s">
        <v>452</v>
      </c>
      <c r="C510" s="1497"/>
      <c r="D510" s="1497"/>
      <c r="E510" s="1497"/>
      <c r="F510" s="1497"/>
      <c r="G510" s="1497"/>
      <c r="H510" s="1498"/>
      <c r="I510" s="72" t="s">
        <v>449</v>
      </c>
      <c r="J510" s="72"/>
      <c r="K510" s="72"/>
      <c r="L510" s="72"/>
      <c r="M510" s="72"/>
      <c r="N510" s="72"/>
      <c r="O510" s="72"/>
      <c r="P510" s="72"/>
      <c r="Q510" s="72"/>
      <c r="R510" s="72"/>
      <c r="S510" s="72"/>
      <c r="T510" s="72"/>
      <c r="U510" s="72"/>
      <c r="V510" s="72"/>
      <c r="W510" s="72"/>
      <c r="X510" s="72"/>
      <c r="Y510" s="72"/>
      <c r="Z510" s="72"/>
      <c r="AA510" s="72"/>
      <c r="AB510" s="72"/>
      <c r="AC510" s="1174">
        <v>3</v>
      </c>
      <c r="AD510" s="1175"/>
      <c r="AE510" s="1175"/>
      <c r="AF510" s="1175"/>
      <c r="AG510" s="204" t="s">
        <v>437</v>
      </c>
      <c r="AH510" s="1232">
        <v>2020</v>
      </c>
      <c r="AI510" s="1232"/>
      <c r="AJ510" s="1232"/>
      <c r="AK510" s="1233"/>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99"/>
      <c r="C511" s="1500"/>
      <c r="D511" s="1500"/>
      <c r="E511" s="1500"/>
      <c r="F511" s="1500"/>
      <c r="G511" s="1500"/>
      <c r="H511" s="1501"/>
      <c r="I511" s="25" t="s">
        <v>450</v>
      </c>
      <c r="J511" s="25"/>
      <c r="K511" s="25"/>
      <c r="L511" s="25"/>
      <c r="M511" s="25"/>
      <c r="N511" s="25"/>
      <c r="O511" s="25"/>
      <c r="P511" s="25"/>
      <c r="Q511" s="25"/>
      <c r="R511" s="25"/>
      <c r="S511" s="25"/>
      <c r="T511" s="25"/>
      <c r="U511" s="25"/>
      <c r="V511" s="25"/>
      <c r="W511" s="25"/>
      <c r="X511" s="25"/>
      <c r="Y511" s="25"/>
      <c r="Z511" s="25"/>
      <c r="AA511" s="25"/>
      <c r="AB511" s="25"/>
      <c r="AC511" s="1477">
        <v>8</v>
      </c>
      <c r="AD511" s="1428"/>
      <c r="AE511" s="1428"/>
      <c r="AF511" s="1428"/>
      <c r="AG511" s="75" t="s">
        <v>437</v>
      </c>
      <c r="AH511" s="1232">
        <v>2019</v>
      </c>
      <c r="AI511" s="1232"/>
      <c r="AJ511" s="1232"/>
      <c r="AK511" s="1233"/>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502"/>
      <c r="C512" s="1503"/>
      <c r="D512" s="1503"/>
      <c r="E512" s="1503"/>
      <c r="F512" s="1503"/>
      <c r="G512" s="1503"/>
      <c r="H512" s="1504"/>
      <c r="I512" s="80" t="s">
        <v>451</v>
      </c>
      <c r="J512" s="80"/>
      <c r="K512" s="80"/>
      <c r="L512" s="80"/>
      <c r="M512" s="80"/>
      <c r="N512" s="80"/>
      <c r="O512" s="80"/>
      <c r="P512" s="80"/>
      <c r="Q512" s="80"/>
      <c r="R512" s="80"/>
      <c r="S512" s="80"/>
      <c r="T512" s="80"/>
      <c r="U512" s="80"/>
      <c r="V512" s="80"/>
      <c r="W512" s="80"/>
      <c r="X512" s="80"/>
      <c r="Y512" s="80"/>
      <c r="Z512" s="80"/>
      <c r="AA512" s="80"/>
      <c r="AB512" s="80"/>
      <c r="AC512" s="1477">
        <v>3</v>
      </c>
      <c r="AD512" s="1428"/>
      <c r="AE512" s="1428"/>
      <c r="AF512" s="1428"/>
      <c r="AG512" s="65" t="s">
        <v>437</v>
      </c>
      <c r="AH512" s="1232">
        <v>2023</v>
      </c>
      <c r="AI512" s="1232"/>
      <c r="AJ512" s="1232"/>
      <c r="AK512" s="1233"/>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96" t="s">
        <v>453</v>
      </c>
      <c r="C513" s="1497"/>
      <c r="D513" s="1497"/>
      <c r="E513" s="1497"/>
      <c r="F513" s="1497"/>
      <c r="G513" s="1497"/>
      <c r="H513" s="1498"/>
      <c r="I513" s="71" t="s">
        <v>454</v>
      </c>
      <c r="J513" s="72"/>
      <c r="K513" s="72"/>
      <c r="L513" s="72"/>
      <c r="M513" s="72"/>
      <c r="N513" s="72"/>
      <c r="O513" s="1126" t="s">
        <v>1729</v>
      </c>
      <c r="P513" s="1118"/>
      <c r="Q513" s="1118"/>
      <c r="R513" s="1118"/>
      <c r="S513" s="1118"/>
      <c r="T513" s="1118"/>
      <c r="U513" s="1118"/>
      <c r="V513" s="1118"/>
      <c r="W513" s="1118"/>
      <c r="X513" s="1118"/>
      <c r="Y513" s="1118"/>
      <c r="Z513" s="1118"/>
      <c r="AA513" s="1118"/>
      <c r="AB513" s="94"/>
      <c r="AC513" s="1174" t="s">
        <v>640</v>
      </c>
      <c r="AD513" s="1175"/>
      <c r="AE513" s="1175"/>
      <c r="AF513" s="1175"/>
      <c r="AG513" s="204" t="s">
        <v>437</v>
      </c>
      <c r="AH513" s="1232"/>
      <c r="AI513" s="1232"/>
      <c r="AJ513" s="1232"/>
      <c r="AK513" s="1233"/>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99"/>
      <c r="C514" s="1500"/>
      <c r="D514" s="1500"/>
      <c r="E514" s="1500"/>
      <c r="F514" s="1500"/>
      <c r="G514" s="1500"/>
      <c r="H514" s="1501"/>
      <c r="I514" s="175" t="s">
        <v>455</v>
      </c>
      <c r="J514" s="25"/>
      <c r="K514" s="25"/>
      <c r="L514" s="25"/>
      <c r="M514" s="25"/>
      <c r="N514" s="25"/>
      <c r="O514" s="25"/>
      <c r="P514" s="25"/>
      <c r="Q514" s="25"/>
      <c r="R514" s="25"/>
      <c r="S514" s="25"/>
      <c r="T514" s="25"/>
      <c r="U514" s="25"/>
      <c r="V514" s="25"/>
      <c r="W514" s="25"/>
      <c r="X514" s="25"/>
      <c r="Y514" s="25"/>
      <c r="Z514" s="25"/>
      <c r="AA514" s="25"/>
      <c r="AB514" s="101"/>
      <c r="AC514" s="1477">
        <v>4</v>
      </c>
      <c r="AD514" s="1428"/>
      <c r="AE514" s="1428"/>
      <c r="AF514" s="1428"/>
      <c r="AG514" s="75" t="s">
        <v>437</v>
      </c>
      <c r="AH514" s="1232">
        <v>2019</v>
      </c>
      <c r="AI514" s="1232"/>
      <c r="AJ514" s="1232"/>
      <c r="AK514" s="1233"/>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99"/>
      <c r="C515" s="1500"/>
      <c r="D515" s="1500"/>
      <c r="E515" s="1500"/>
      <c r="F515" s="1500"/>
      <c r="G515" s="1500"/>
      <c r="H515" s="1501"/>
      <c r="I515" s="79" t="s">
        <v>456</v>
      </c>
      <c r="J515" s="80"/>
      <c r="K515" s="80"/>
      <c r="L515" s="80"/>
      <c r="M515" s="80"/>
      <c r="N515" s="80"/>
      <c r="O515" s="80"/>
      <c r="P515" s="80"/>
      <c r="Q515" s="80"/>
      <c r="R515" s="80"/>
      <c r="S515" s="80"/>
      <c r="T515" s="80"/>
      <c r="U515" s="80"/>
      <c r="V515" s="80"/>
      <c r="W515" s="80"/>
      <c r="X515" s="80"/>
      <c r="Y515" s="80"/>
      <c r="Z515" s="80"/>
      <c r="AA515" s="80"/>
      <c r="AB515" s="81"/>
      <c r="AC515" s="1477">
        <v>8</v>
      </c>
      <c r="AD515" s="1428"/>
      <c r="AE515" s="1428"/>
      <c r="AF515" s="1428"/>
      <c r="AG515" s="65" t="s">
        <v>437</v>
      </c>
      <c r="AH515" s="1232">
        <v>2019</v>
      </c>
      <c r="AI515" s="1232"/>
      <c r="AJ515" s="1232"/>
      <c r="AK515" s="1233"/>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99"/>
      <c r="C516" s="1500"/>
      <c r="D516" s="1500"/>
      <c r="E516" s="1500"/>
      <c r="F516" s="1500"/>
      <c r="G516" s="1500"/>
      <c r="H516" s="1501"/>
      <c r="I516" s="72" t="s">
        <v>457</v>
      </c>
      <c r="J516" s="72"/>
      <c r="K516" s="72"/>
      <c r="L516" s="72"/>
      <c r="M516" s="72"/>
      <c r="N516" s="72"/>
      <c r="O516" s="1094" t="s">
        <v>1730</v>
      </c>
      <c r="P516" s="1096"/>
      <c r="Q516" s="1096"/>
      <c r="R516" s="1096"/>
      <c r="S516" s="1096"/>
      <c r="T516" s="1096"/>
      <c r="U516" s="1096"/>
      <c r="V516" s="1096"/>
      <c r="W516" s="1096"/>
      <c r="X516" s="1096"/>
      <c r="Y516" s="1096"/>
      <c r="Z516" s="1096"/>
      <c r="AA516" s="1096"/>
      <c r="AC516" s="1477" t="s">
        <v>640</v>
      </c>
      <c r="AD516" s="1428"/>
      <c r="AE516" s="1428"/>
      <c r="AF516" s="1428"/>
      <c r="AG516" s="75" t="s">
        <v>437</v>
      </c>
      <c r="AH516" s="1232"/>
      <c r="AI516" s="1232"/>
      <c r="AJ516" s="1232"/>
      <c r="AK516" s="1233"/>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99"/>
      <c r="C517" s="1500"/>
      <c r="D517" s="1500"/>
      <c r="E517" s="1500"/>
      <c r="F517" s="1500"/>
      <c r="G517" s="1500"/>
      <c r="H517" s="1501"/>
      <c r="I517" s="25" t="s">
        <v>455</v>
      </c>
      <c r="J517" s="25"/>
      <c r="K517" s="25"/>
      <c r="L517" s="25"/>
      <c r="M517" s="25"/>
      <c r="N517" s="25"/>
      <c r="O517" s="25"/>
      <c r="P517" s="25"/>
      <c r="Q517" s="25"/>
      <c r="R517" s="25"/>
      <c r="S517" s="25"/>
      <c r="T517" s="25"/>
      <c r="U517" s="25"/>
      <c r="V517" s="25"/>
      <c r="W517" s="25"/>
      <c r="X517" s="25"/>
      <c r="Y517" s="25"/>
      <c r="AC517" s="1477">
        <v>7</v>
      </c>
      <c r="AD517" s="1428"/>
      <c r="AE517" s="1428"/>
      <c r="AF517" s="1428"/>
      <c r="AG517" s="75" t="s">
        <v>437</v>
      </c>
      <c r="AH517" s="1232">
        <v>2019</v>
      </c>
      <c r="AI517" s="1232"/>
      <c r="AJ517" s="1232"/>
      <c r="AK517" s="1233"/>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99"/>
      <c r="C518" s="1500"/>
      <c r="D518" s="1500"/>
      <c r="E518" s="1500"/>
      <c r="F518" s="1500"/>
      <c r="G518" s="1500"/>
      <c r="H518" s="1501"/>
      <c r="I518" s="80" t="s">
        <v>456</v>
      </c>
      <c r="J518" s="80"/>
      <c r="K518" s="80"/>
      <c r="L518" s="80"/>
      <c r="M518" s="80"/>
      <c r="N518" s="80"/>
      <c r="O518" s="80"/>
      <c r="P518" s="80"/>
      <c r="Q518" s="80"/>
      <c r="R518" s="80"/>
      <c r="S518" s="80"/>
      <c r="T518" s="80"/>
      <c r="U518" s="80"/>
      <c r="V518" s="80"/>
      <c r="W518" s="80"/>
      <c r="X518" s="80"/>
      <c r="Y518" s="80"/>
      <c r="Z518" s="80"/>
      <c r="AA518" s="80"/>
      <c r="AB518" s="80"/>
      <c r="AC518" s="1477">
        <v>12</v>
      </c>
      <c r="AD518" s="1428"/>
      <c r="AE518" s="1428"/>
      <c r="AF518" s="1428"/>
      <c r="AG518" s="65" t="s">
        <v>437</v>
      </c>
      <c r="AH518" s="1232">
        <v>2019</v>
      </c>
      <c r="AI518" s="1232"/>
      <c r="AJ518" s="1232"/>
      <c r="AK518" s="1233"/>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99"/>
      <c r="C519" s="1500"/>
      <c r="D519" s="1500"/>
      <c r="E519" s="1500"/>
      <c r="F519" s="1500"/>
      <c r="G519" s="1500"/>
      <c r="H519" s="1501"/>
      <c r="I519" s="72" t="s">
        <v>457</v>
      </c>
      <c r="J519" s="72"/>
      <c r="K519" s="72"/>
      <c r="L519" s="72"/>
      <c r="M519" s="72"/>
      <c r="N519" s="72"/>
      <c r="O519" s="1096" t="s">
        <v>356</v>
      </c>
      <c r="P519" s="1096"/>
      <c r="Q519" s="1096"/>
      <c r="R519" s="1096"/>
      <c r="S519" s="1096"/>
      <c r="T519" s="1096"/>
      <c r="U519" s="1096"/>
      <c r="V519" s="1096"/>
      <c r="W519" s="1096"/>
      <c r="X519" s="1096"/>
      <c r="Y519" s="1096"/>
      <c r="Z519" s="1096"/>
      <c r="AA519" s="1096"/>
      <c r="AC519" s="1477" t="s">
        <v>640</v>
      </c>
      <c r="AD519" s="1428"/>
      <c r="AE519" s="1428"/>
      <c r="AF519" s="1428"/>
      <c r="AG519" s="75" t="s">
        <v>437</v>
      </c>
      <c r="AH519" s="1232"/>
      <c r="AI519" s="1232"/>
      <c r="AJ519" s="1232"/>
      <c r="AK519" s="1233"/>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99"/>
      <c r="C520" s="1500"/>
      <c r="D520" s="1500"/>
      <c r="E520" s="1500"/>
      <c r="F520" s="1500"/>
      <c r="G520" s="1500"/>
      <c r="H520" s="1501"/>
      <c r="I520" s="25" t="s">
        <v>455</v>
      </c>
      <c r="J520" s="25"/>
      <c r="K520" s="25"/>
      <c r="L520" s="25"/>
      <c r="M520" s="25"/>
      <c r="N520" s="25"/>
      <c r="O520" s="25"/>
      <c r="P520" s="25"/>
      <c r="Q520" s="25"/>
      <c r="R520" s="25"/>
      <c r="S520" s="25"/>
      <c r="T520" s="25"/>
      <c r="U520" s="25"/>
      <c r="V520" s="25"/>
      <c r="W520" s="25"/>
      <c r="X520" s="25"/>
      <c r="Y520" s="25"/>
      <c r="AC520" s="1477" t="s">
        <v>640</v>
      </c>
      <c r="AD520" s="1428"/>
      <c r="AE520" s="1428"/>
      <c r="AF520" s="1428"/>
      <c r="AG520" s="75" t="s">
        <v>437</v>
      </c>
      <c r="AH520" s="1232"/>
      <c r="AI520" s="1232"/>
      <c r="AJ520" s="1232"/>
      <c r="AK520" s="1233"/>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99"/>
      <c r="C521" s="1500"/>
      <c r="D521" s="1500"/>
      <c r="E521" s="1500"/>
      <c r="F521" s="1500"/>
      <c r="G521" s="1500"/>
      <c r="H521" s="1501"/>
      <c r="I521" s="80" t="s">
        <v>456</v>
      </c>
      <c r="J521" s="80"/>
      <c r="K521" s="80"/>
      <c r="L521" s="80"/>
      <c r="M521" s="80"/>
      <c r="N521" s="80"/>
      <c r="O521" s="80"/>
      <c r="P521" s="80"/>
      <c r="Q521" s="80"/>
      <c r="R521" s="80"/>
      <c r="S521" s="80"/>
      <c r="T521" s="80"/>
      <c r="U521" s="80"/>
      <c r="V521" s="80"/>
      <c r="W521" s="80"/>
      <c r="X521" s="80"/>
      <c r="Y521" s="80"/>
      <c r="Z521" s="80"/>
      <c r="AA521" s="80"/>
      <c r="AB521" s="80"/>
      <c r="AC521" s="1477" t="s">
        <v>640</v>
      </c>
      <c r="AD521" s="1428"/>
      <c r="AE521" s="1428"/>
      <c r="AF521" s="1428"/>
      <c r="AG521" s="65" t="s">
        <v>437</v>
      </c>
      <c r="AH521" s="1232"/>
      <c r="AI521" s="1232"/>
      <c r="AJ521" s="1232"/>
      <c r="AK521" s="1233"/>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99"/>
      <c r="C522" s="1500"/>
      <c r="D522" s="1500"/>
      <c r="E522" s="1500"/>
      <c r="F522" s="1500"/>
      <c r="G522" s="1500"/>
      <c r="H522" s="1501"/>
      <c r="I522" s="72" t="s">
        <v>457</v>
      </c>
      <c r="J522" s="72"/>
      <c r="K522" s="72"/>
      <c r="L522" s="72"/>
      <c r="M522" s="72"/>
      <c r="N522" s="72"/>
      <c r="O522" s="1096" t="s">
        <v>356</v>
      </c>
      <c r="P522" s="1096"/>
      <c r="Q522" s="1096"/>
      <c r="R522" s="1096"/>
      <c r="S522" s="1096"/>
      <c r="T522" s="1096"/>
      <c r="U522" s="1096"/>
      <c r="V522" s="1096"/>
      <c r="W522" s="1096"/>
      <c r="X522" s="1096"/>
      <c r="Y522" s="1096"/>
      <c r="Z522" s="1096"/>
      <c r="AA522" s="1096"/>
      <c r="AC522" s="1477" t="s">
        <v>640</v>
      </c>
      <c r="AD522" s="1428"/>
      <c r="AE522" s="1428"/>
      <c r="AF522" s="1428"/>
      <c r="AG522" s="75" t="s">
        <v>437</v>
      </c>
      <c r="AH522" s="1232"/>
      <c r="AI522" s="1232"/>
      <c r="AJ522" s="1232"/>
      <c r="AK522" s="1233"/>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99"/>
      <c r="C523" s="1500"/>
      <c r="D523" s="1500"/>
      <c r="E523" s="1500"/>
      <c r="F523" s="1500"/>
      <c r="G523" s="1500"/>
      <c r="H523" s="1501"/>
      <c r="I523" s="25" t="s">
        <v>455</v>
      </c>
      <c r="J523" s="25"/>
      <c r="K523" s="25"/>
      <c r="L523" s="25"/>
      <c r="M523" s="25"/>
      <c r="N523" s="25"/>
      <c r="O523" s="25"/>
      <c r="P523" s="25"/>
      <c r="Q523" s="25"/>
      <c r="R523" s="25"/>
      <c r="S523" s="25"/>
      <c r="T523" s="25"/>
      <c r="U523" s="25"/>
      <c r="V523" s="25"/>
      <c r="W523" s="25"/>
      <c r="X523" s="25"/>
      <c r="Y523" s="25"/>
      <c r="AC523" s="1477" t="s">
        <v>640</v>
      </c>
      <c r="AD523" s="1428"/>
      <c r="AE523" s="1428"/>
      <c r="AF523" s="1428"/>
      <c r="AG523" s="75" t="s">
        <v>437</v>
      </c>
      <c r="AH523" s="1232"/>
      <c r="AI523" s="1232"/>
      <c r="AJ523" s="1232"/>
      <c r="AK523" s="1233"/>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99"/>
      <c r="C524" s="1500"/>
      <c r="D524" s="1500"/>
      <c r="E524" s="1500"/>
      <c r="F524" s="1500"/>
      <c r="G524" s="1500"/>
      <c r="H524" s="1501"/>
      <c r="I524" s="80" t="s">
        <v>456</v>
      </c>
      <c r="J524" s="80"/>
      <c r="K524" s="80"/>
      <c r="L524" s="80"/>
      <c r="M524" s="80"/>
      <c r="N524" s="80"/>
      <c r="O524" s="80"/>
      <c r="P524" s="80"/>
      <c r="Q524" s="80"/>
      <c r="R524" s="80"/>
      <c r="S524" s="80"/>
      <c r="T524" s="80"/>
      <c r="U524" s="80"/>
      <c r="V524" s="80"/>
      <c r="W524" s="80"/>
      <c r="X524" s="80"/>
      <c r="Y524" s="80"/>
      <c r="Z524" s="80"/>
      <c r="AA524" s="80"/>
      <c r="AB524" s="80"/>
      <c r="AC524" s="1477" t="s">
        <v>640</v>
      </c>
      <c r="AD524" s="1428"/>
      <c r="AE524" s="1428"/>
      <c r="AF524" s="1428"/>
      <c r="AG524" s="65" t="s">
        <v>437</v>
      </c>
      <c r="AH524" s="1232"/>
      <c r="AI524" s="1232"/>
      <c r="AJ524" s="1232"/>
      <c r="AK524" s="1233"/>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99"/>
      <c r="C525" s="1500"/>
      <c r="D525" s="1500"/>
      <c r="E525" s="1500"/>
      <c r="F525" s="1500"/>
      <c r="G525" s="1500"/>
      <c r="H525" s="1501"/>
      <c r="I525" s="72" t="s">
        <v>457</v>
      </c>
      <c r="J525" s="72"/>
      <c r="K525" s="72"/>
      <c r="L525" s="72"/>
      <c r="M525" s="72"/>
      <c r="N525" s="72"/>
      <c r="O525" s="1096" t="s">
        <v>356</v>
      </c>
      <c r="P525" s="1096"/>
      <c r="Q525" s="1096"/>
      <c r="R525" s="1096"/>
      <c r="S525" s="1096"/>
      <c r="T525" s="1096"/>
      <c r="U525" s="1096"/>
      <c r="V525" s="1096"/>
      <c r="W525" s="1096"/>
      <c r="X525" s="1096"/>
      <c r="Y525" s="1096"/>
      <c r="Z525" s="1096"/>
      <c r="AA525" s="1096"/>
      <c r="AC525" s="1477" t="s">
        <v>640</v>
      </c>
      <c r="AD525" s="1428"/>
      <c r="AE525" s="1428"/>
      <c r="AF525" s="1428"/>
      <c r="AG525" s="75" t="s">
        <v>437</v>
      </c>
      <c r="AH525" s="1232"/>
      <c r="AI525" s="1232"/>
      <c r="AJ525" s="1232"/>
      <c r="AK525" s="1233"/>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99"/>
      <c r="C526" s="1500"/>
      <c r="D526" s="1500"/>
      <c r="E526" s="1500"/>
      <c r="F526" s="1500"/>
      <c r="G526" s="1500"/>
      <c r="H526" s="1501"/>
      <c r="I526" s="25" t="s">
        <v>455</v>
      </c>
      <c r="J526" s="25"/>
      <c r="K526" s="25"/>
      <c r="L526" s="25"/>
      <c r="M526" s="25"/>
      <c r="N526" s="25"/>
      <c r="O526" s="25"/>
      <c r="P526" s="25"/>
      <c r="Q526" s="25"/>
      <c r="R526" s="25"/>
      <c r="S526" s="25"/>
      <c r="T526" s="25"/>
      <c r="U526" s="25"/>
      <c r="V526" s="25"/>
      <c r="W526" s="25"/>
      <c r="X526" s="25"/>
      <c r="Y526" s="25"/>
      <c r="AC526" s="1477" t="s">
        <v>640</v>
      </c>
      <c r="AD526" s="1428"/>
      <c r="AE526" s="1428"/>
      <c r="AF526" s="1428"/>
      <c r="AG526" s="65" t="s">
        <v>437</v>
      </c>
      <c r="AH526" s="1232"/>
      <c r="AI526" s="1232"/>
      <c r="AJ526" s="1232"/>
      <c r="AK526" s="1233"/>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99"/>
      <c r="C527" s="1500"/>
      <c r="D527" s="1500"/>
      <c r="E527" s="1500"/>
      <c r="F527" s="1500"/>
      <c r="G527" s="1500"/>
      <c r="H527" s="1501"/>
      <c r="I527" s="80" t="s">
        <v>456</v>
      </c>
      <c r="J527" s="80"/>
      <c r="K527" s="80"/>
      <c r="L527" s="80"/>
      <c r="M527" s="80"/>
      <c r="N527" s="80"/>
      <c r="O527" s="80"/>
      <c r="P527" s="80"/>
      <c r="Q527" s="80"/>
      <c r="R527" s="80"/>
      <c r="S527" s="80"/>
      <c r="T527" s="80"/>
      <c r="U527" s="80"/>
      <c r="V527" s="80"/>
      <c r="W527" s="80"/>
      <c r="X527" s="80"/>
      <c r="Y527" s="80"/>
      <c r="Z527" s="80"/>
      <c r="AA527" s="80"/>
      <c r="AB527" s="80"/>
      <c r="AC527" s="1477" t="s">
        <v>640</v>
      </c>
      <c r="AD527" s="1428"/>
      <c r="AE527" s="1428"/>
      <c r="AF527" s="1428"/>
      <c r="AG527" s="75" t="s">
        <v>437</v>
      </c>
      <c r="AH527" s="1232"/>
      <c r="AI527" s="1232"/>
      <c r="AJ527" s="1232"/>
      <c r="AK527" s="1233"/>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99"/>
      <c r="C528" s="1500"/>
      <c r="D528" s="1500"/>
      <c r="E528" s="1500"/>
      <c r="F528" s="1500"/>
      <c r="G528" s="1500"/>
      <c r="H528" s="1501"/>
      <c r="I528" s="72" t="s">
        <v>457</v>
      </c>
      <c r="J528" s="72"/>
      <c r="K528" s="72"/>
      <c r="L528" s="72"/>
      <c r="M528" s="72"/>
      <c r="N528" s="72"/>
      <c r="O528" s="1096" t="s">
        <v>356</v>
      </c>
      <c r="P528" s="1096"/>
      <c r="Q528" s="1096"/>
      <c r="R528" s="1096"/>
      <c r="S528" s="1096"/>
      <c r="T528" s="1096"/>
      <c r="U528" s="1096"/>
      <c r="V528" s="1096"/>
      <c r="W528" s="1096"/>
      <c r="X528" s="1096"/>
      <c r="Y528" s="1096"/>
      <c r="Z528" s="1096"/>
      <c r="AA528" s="1096"/>
      <c r="AC528" s="1477" t="s">
        <v>640</v>
      </c>
      <c r="AD528" s="1428"/>
      <c r="AE528" s="1428"/>
      <c r="AF528" s="1428"/>
      <c r="AG528" s="65" t="s">
        <v>437</v>
      </c>
      <c r="AH528" s="1232"/>
      <c r="AI528" s="1232"/>
      <c r="AJ528" s="1232"/>
      <c r="AK528" s="1233"/>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99"/>
      <c r="C529" s="1500"/>
      <c r="D529" s="1500"/>
      <c r="E529" s="1500"/>
      <c r="F529" s="1500"/>
      <c r="G529" s="1500"/>
      <c r="H529" s="1501"/>
      <c r="I529" s="25" t="s">
        <v>455</v>
      </c>
      <c r="J529" s="25"/>
      <c r="K529" s="25"/>
      <c r="L529" s="25"/>
      <c r="M529" s="25"/>
      <c r="N529" s="25"/>
      <c r="O529" s="25"/>
      <c r="P529" s="25"/>
      <c r="Q529" s="25"/>
      <c r="R529" s="25"/>
      <c r="S529" s="25"/>
      <c r="T529" s="25"/>
      <c r="U529" s="25"/>
      <c r="V529" s="25"/>
      <c r="W529" s="25"/>
      <c r="X529" s="25"/>
      <c r="Y529" s="25"/>
      <c r="AC529" s="1477" t="s">
        <v>640</v>
      </c>
      <c r="AD529" s="1428"/>
      <c r="AE529" s="1428"/>
      <c r="AF529" s="1428"/>
      <c r="AG529" s="75" t="s">
        <v>437</v>
      </c>
      <c r="AH529" s="1232"/>
      <c r="AI529" s="1232"/>
      <c r="AJ529" s="1232"/>
      <c r="AK529" s="1233"/>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99"/>
      <c r="C530" s="1500"/>
      <c r="D530" s="1500"/>
      <c r="E530" s="1500"/>
      <c r="F530" s="1500"/>
      <c r="G530" s="1500"/>
      <c r="H530" s="1501"/>
      <c r="I530" s="80" t="s">
        <v>456</v>
      </c>
      <c r="J530" s="80"/>
      <c r="K530" s="80"/>
      <c r="L530" s="80"/>
      <c r="M530" s="80"/>
      <c r="N530" s="80"/>
      <c r="O530" s="80"/>
      <c r="P530" s="80"/>
      <c r="Q530" s="80"/>
      <c r="R530" s="80"/>
      <c r="S530" s="80"/>
      <c r="T530" s="80"/>
      <c r="U530" s="80"/>
      <c r="V530" s="80"/>
      <c r="W530" s="80"/>
      <c r="X530" s="80"/>
      <c r="Y530" s="80"/>
      <c r="Z530" s="80"/>
      <c r="AA530" s="80"/>
      <c r="AB530" s="80"/>
      <c r="AC530" s="1477" t="s">
        <v>640</v>
      </c>
      <c r="AD530" s="1428"/>
      <c r="AE530" s="1428"/>
      <c r="AF530" s="1428"/>
      <c r="AG530" s="65" t="s">
        <v>437</v>
      </c>
      <c r="AH530" s="1232"/>
      <c r="AI530" s="1232"/>
      <c r="AJ530" s="1232"/>
      <c r="AK530" s="1233"/>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99"/>
      <c r="C531" s="1500"/>
      <c r="D531" s="1500"/>
      <c r="E531" s="1500"/>
      <c r="F531" s="1500"/>
      <c r="G531" s="1500"/>
      <c r="H531" s="1501"/>
      <c r="I531" s="72" t="s">
        <v>609</v>
      </c>
      <c r="J531" s="72"/>
      <c r="K531" s="72"/>
      <c r="L531" s="72"/>
      <c r="M531" s="72"/>
      <c r="N531" s="72"/>
      <c r="O531" s="72"/>
      <c r="P531" s="72"/>
      <c r="Q531" s="72"/>
      <c r="R531" s="72"/>
      <c r="S531" s="72"/>
      <c r="T531" s="72"/>
      <c r="U531" s="72"/>
      <c r="V531" s="72"/>
      <c r="W531" s="72"/>
      <c r="X531" s="25"/>
      <c r="Y531" s="25"/>
      <c r="AC531" s="1477" t="s">
        <v>640</v>
      </c>
      <c r="AD531" s="1428"/>
      <c r="AE531" s="1428"/>
      <c r="AF531" s="1428"/>
      <c r="AG531" s="65" t="s">
        <v>437</v>
      </c>
      <c r="AH531" s="1232"/>
      <c r="AI531" s="1232"/>
      <c r="AJ531" s="1232"/>
      <c r="AK531" s="1233"/>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99"/>
      <c r="C532" s="1500"/>
      <c r="D532" s="1500"/>
      <c r="E532" s="1500"/>
      <c r="F532" s="1500"/>
      <c r="G532" s="1500"/>
      <c r="H532" s="1501"/>
      <c r="I532" s="25" t="s">
        <v>610</v>
      </c>
      <c r="J532" s="25"/>
      <c r="K532" s="25"/>
      <c r="L532" s="25"/>
      <c r="M532" s="25"/>
      <c r="N532" s="25"/>
      <c r="O532" s="25"/>
      <c r="P532" s="25"/>
      <c r="Q532" s="25"/>
      <c r="R532" s="25"/>
      <c r="S532" s="25"/>
      <c r="T532" s="25"/>
      <c r="U532" s="25"/>
      <c r="V532" s="25"/>
      <c r="W532" s="25"/>
      <c r="X532" s="25"/>
      <c r="Y532" s="25"/>
      <c r="AC532" s="1477">
        <v>7</v>
      </c>
      <c r="AD532" s="1428"/>
      <c r="AE532" s="1428"/>
      <c r="AF532" s="1428"/>
      <c r="AG532" s="75" t="s">
        <v>437</v>
      </c>
      <c r="AH532" s="1232">
        <v>2019</v>
      </c>
      <c r="AI532" s="1232"/>
      <c r="AJ532" s="1232"/>
      <c r="AK532" s="1233"/>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99"/>
      <c r="C533" s="1500"/>
      <c r="D533" s="1500"/>
      <c r="E533" s="1500"/>
      <c r="F533" s="1500"/>
      <c r="G533" s="1500"/>
      <c r="H533" s="1501"/>
      <c r="I533" s="25" t="s">
        <v>611</v>
      </c>
      <c r="J533" s="25"/>
      <c r="K533" s="25"/>
      <c r="L533" s="25"/>
      <c r="M533" s="25"/>
      <c r="N533" s="25"/>
      <c r="O533" s="25"/>
      <c r="P533" s="25"/>
      <c r="Q533" s="25"/>
      <c r="R533" s="25"/>
      <c r="S533" s="25"/>
      <c r="T533" s="25"/>
      <c r="U533" s="25"/>
      <c r="V533" s="25"/>
      <c r="W533" s="25"/>
      <c r="X533" s="25"/>
      <c r="Y533" s="25"/>
      <c r="AC533" s="1477">
        <v>5</v>
      </c>
      <c r="AD533" s="1428"/>
      <c r="AE533" s="1428"/>
      <c r="AF533" s="1428"/>
      <c r="AG533" s="65" t="s">
        <v>437</v>
      </c>
      <c r="AH533" s="1232">
        <v>2022</v>
      </c>
      <c r="AI533" s="1232"/>
      <c r="AJ533" s="1232"/>
      <c r="AK533" s="1233"/>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99"/>
      <c r="C534" s="1500"/>
      <c r="D534" s="1500"/>
      <c r="E534" s="1500"/>
      <c r="F534" s="1500"/>
      <c r="G534" s="1500"/>
      <c r="H534" s="1501"/>
      <c r="I534" s="25" t="s">
        <v>612</v>
      </c>
      <c r="J534" s="25"/>
      <c r="K534" s="25"/>
      <c r="L534" s="25"/>
      <c r="M534" s="25"/>
      <c r="N534" s="25"/>
      <c r="O534" s="25"/>
      <c r="P534" s="25"/>
      <c r="Q534" s="25"/>
      <c r="R534" s="25"/>
      <c r="S534" s="25"/>
      <c r="T534" s="25"/>
      <c r="U534" s="25"/>
      <c r="V534" s="25"/>
      <c r="W534" s="25"/>
      <c r="X534" s="25"/>
      <c r="Y534" s="25"/>
      <c r="AC534" s="1477">
        <v>3</v>
      </c>
      <c r="AD534" s="1428"/>
      <c r="AE534" s="1428"/>
      <c r="AF534" s="1428"/>
      <c r="AG534" s="65" t="s">
        <v>437</v>
      </c>
      <c r="AH534" s="1232">
        <v>2023</v>
      </c>
      <c r="AI534" s="1232"/>
      <c r="AJ534" s="1232"/>
      <c r="AK534" s="1233"/>
      <c r="AM534" s="58" t="s">
        <v>119</v>
      </c>
      <c r="AN534" s="58" t="str">
        <f>N640</f>
        <v>No</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502"/>
      <c r="C535" s="1503"/>
      <c r="D535" s="1503"/>
      <c r="E535" s="1503"/>
      <c r="F535" s="1503"/>
      <c r="G535" s="1503"/>
      <c r="H535" s="1504"/>
      <c r="I535" s="80" t="s">
        <v>494</v>
      </c>
      <c r="J535" s="80"/>
      <c r="K535" s="80"/>
      <c r="L535" s="80"/>
      <c r="M535" s="80"/>
      <c r="N535" s="80"/>
      <c r="O535" s="80"/>
      <c r="P535" s="80"/>
      <c r="Q535" s="80"/>
      <c r="R535" s="80"/>
      <c r="S535" s="80"/>
      <c r="T535" s="80"/>
      <c r="U535" s="80"/>
      <c r="V535" s="80"/>
      <c r="W535" s="80"/>
      <c r="X535" s="80"/>
      <c r="Y535" s="80"/>
      <c r="Z535" s="80"/>
      <c r="AA535" s="80"/>
      <c r="AB535" s="80"/>
      <c r="AC535" s="1477">
        <v>12</v>
      </c>
      <c r="AD535" s="1428"/>
      <c r="AE535" s="1428"/>
      <c r="AF535" s="1428"/>
      <c r="AG535" s="65" t="s">
        <v>437</v>
      </c>
      <c r="AH535" s="1232">
        <v>2022</v>
      </c>
      <c r="AI535" s="1232"/>
      <c r="AJ535" s="1232"/>
      <c r="AK535" s="1233"/>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7" t="s">
        <v>588</v>
      </c>
      <c r="B537" s="957"/>
      <c r="C537" s="957"/>
      <c r="D537" s="957"/>
      <c r="E537" s="957"/>
      <c r="F537" s="957"/>
      <c r="G537" s="957"/>
      <c r="H537" s="957"/>
      <c r="I537" s="957"/>
      <c r="J537" s="957"/>
      <c r="K537" s="957"/>
      <c r="L537" s="957"/>
      <c r="M537" s="957"/>
      <c r="N537" s="957"/>
      <c r="O537" s="957"/>
      <c r="P537" s="957"/>
      <c r="Q537" s="957"/>
      <c r="R537" s="957"/>
      <c r="S537" s="957"/>
      <c r="T537" s="957"/>
      <c r="U537" s="957"/>
      <c r="V537" s="957"/>
      <c r="W537" s="957"/>
      <c r="X537" s="957"/>
      <c r="Y537" s="957"/>
      <c r="Z537" s="957"/>
      <c r="AA537" s="957"/>
      <c r="AB537" s="957"/>
      <c r="AC537" s="957"/>
      <c r="AD537" s="957"/>
      <c r="AE537" s="957"/>
      <c r="AF537" s="957"/>
      <c r="AG537" s="957"/>
      <c r="AH537" s="957"/>
      <c r="AI537" s="957"/>
      <c r="AJ537" s="957"/>
      <c r="AK537" s="957"/>
      <c r="AL537" s="95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8"/>
      <c r="B538" s="958"/>
      <c r="C538" s="958"/>
      <c r="D538" s="958"/>
      <c r="E538" s="958"/>
      <c r="F538" s="958"/>
      <c r="G538" s="958"/>
      <c r="H538" s="958"/>
      <c r="I538" s="958"/>
      <c r="J538" s="958"/>
      <c r="K538" s="958"/>
      <c r="L538" s="958"/>
      <c r="M538" s="958"/>
      <c r="N538" s="958"/>
      <c r="O538" s="958"/>
      <c r="P538" s="958"/>
      <c r="Q538" s="958"/>
      <c r="R538" s="958"/>
      <c r="S538" s="958"/>
      <c r="T538" s="958"/>
      <c r="U538" s="958"/>
      <c r="V538" s="958"/>
      <c r="W538" s="958"/>
      <c r="X538" s="958"/>
      <c r="Y538" s="958"/>
      <c r="Z538" s="958"/>
      <c r="AA538" s="958"/>
      <c r="AB538" s="958"/>
      <c r="AC538" s="958"/>
      <c r="AD538" s="958"/>
      <c r="AE538" s="958"/>
      <c r="AF538" s="958"/>
      <c r="AG538" s="958"/>
      <c r="AH538" s="958"/>
      <c r="AI538" s="958"/>
      <c r="AJ538" s="958"/>
      <c r="AK538" s="958"/>
      <c r="AL538" s="9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78" t="s">
        <v>496</v>
      </c>
      <c r="C544" s="1479"/>
      <c r="D544" s="1479"/>
      <c r="E544" s="1479"/>
      <c r="F544" s="1479"/>
      <c r="G544" s="1479"/>
      <c r="H544" s="1479"/>
      <c r="I544" s="1479"/>
      <c r="J544" s="1479"/>
      <c r="K544" s="1479"/>
      <c r="L544" s="1479"/>
      <c r="M544" s="1479"/>
      <c r="N544" s="1479"/>
      <c r="O544" s="1480"/>
      <c r="P544" s="1478" t="s">
        <v>345</v>
      </c>
      <c r="Q544" s="1479"/>
      <c r="R544" s="1479"/>
      <c r="S544" s="1479"/>
      <c r="T544" s="1480"/>
      <c r="U544" s="1478" t="s">
        <v>497</v>
      </c>
      <c r="V544" s="1479"/>
      <c r="W544" s="1479"/>
      <c r="X544" s="1479"/>
      <c r="Y544" s="1480"/>
      <c r="Z544" s="1542" t="s">
        <v>1421</v>
      </c>
      <c r="AA544" s="1543"/>
      <c r="AB544" s="1543"/>
      <c r="AC544" s="1543"/>
      <c r="AD544" s="1544"/>
      <c r="AE544" s="1478" t="s">
        <v>498</v>
      </c>
      <c r="AF544" s="1479"/>
      <c r="AG544" s="1479"/>
      <c r="AH544" s="1479"/>
      <c r="AI544" s="1479"/>
      <c r="AJ544" s="1479"/>
      <c r="AK544" s="148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6" t="s">
        <v>1733</v>
      </c>
      <c r="D545" s="1101"/>
      <c r="E545" s="1101"/>
      <c r="F545" s="1101"/>
      <c r="G545" s="1101"/>
      <c r="H545" s="1101"/>
      <c r="I545" s="1101"/>
      <c r="J545" s="1101"/>
      <c r="K545" s="1101"/>
      <c r="L545" s="1101"/>
      <c r="M545" s="1101"/>
      <c r="N545" s="1101"/>
      <c r="O545" s="1234"/>
      <c r="P545" s="1231">
        <v>26</v>
      </c>
      <c r="Q545" s="1232"/>
      <c r="R545" s="1232"/>
      <c r="S545" s="1232"/>
      <c r="T545" s="1233"/>
      <c r="U545" s="1440">
        <f>[7]Projections!$CI$12</f>
        <v>4.5999999999999999E-2</v>
      </c>
      <c r="V545" s="1441"/>
      <c r="W545" s="1441"/>
      <c r="X545" s="1441"/>
      <c r="Y545" s="1442"/>
      <c r="Z545" s="1229" t="s">
        <v>1774</v>
      </c>
      <c r="AA545" s="1229"/>
      <c r="AB545" s="1229"/>
      <c r="AC545" s="1229"/>
      <c r="AD545" s="1230"/>
      <c r="AE545" s="1143">
        <v>50000000</v>
      </c>
      <c r="AF545" s="1144"/>
      <c r="AG545" s="1144"/>
      <c r="AH545" s="1144"/>
      <c r="AI545" s="1144"/>
      <c r="AJ545" s="1144"/>
      <c r="AK545" s="114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6" t="s">
        <v>1734</v>
      </c>
      <c r="D546" s="1101"/>
      <c r="E546" s="1101"/>
      <c r="F546" s="1101"/>
      <c r="G546" s="1101"/>
      <c r="H546" s="1101"/>
      <c r="I546" s="1101"/>
      <c r="J546" s="1101"/>
      <c r="K546" s="1101"/>
      <c r="L546" s="1101"/>
      <c r="M546" s="1101"/>
      <c r="N546" s="1101"/>
      <c r="O546" s="1234"/>
      <c r="P546" s="1231">
        <v>26</v>
      </c>
      <c r="Q546" s="1232"/>
      <c r="R546" s="1232"/>
      <c r="S546" s="1232"/>
      <c r="T546" s="1233"/>
      <c r="U546" s="1440">
        <f>[7]Projections!$CI$13</f>
        <v>4.5999999999999999E-2</v>
      </c>
      <c r="V546" s="1441"/>
      <c r="W546" s="1441"/>
      <c r="X546" s="1441"/>
      <c r="Y546" s="1442"/>
      <c r="Z546" s="1229" t="s">
        <v>1774</v>
      </c>
      <c r="AA546" s="1229"/>
      <c r="AB546" s="1229"/>
      <c r="AC546" s="1229"/>
      <c r="AD546" s="1230"/>
      <c r="AE546" s="1143">
        <v>5972500</v>
      </c>
      <c r="AF546" s="1144"/>
      <c r="AG546" s="1144"/>
      <c r="AH546" s="1144"/>
      <c r="AI546" s="1144"/>
      <c r="AJ546" s="1144"/>
      <c r="AK546" s="114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6" t="s">
        <v>1732</v>
      </c>
      <c r="D547" s="1101"/>
      <c r="E547" s="1101"/>
      <c r="F547" s="1101"/>
      <c r="G547" s="1101"/>
      <c r="H547" s="1101"/>
      <c r="I547" s="1101"/>
      <c r="J547" s="1101"/>
      <c r="K547" s="1101"/>
      <c r="L547" s="1101"/>
      <c r="M547" s="1101"/>
      <c r="N547" s="1101"/>
      <c r="O547" s="1234"/>
      <c r="P547" s="1231">
        <v>330</v>
      </c>
      <c r="Q547" s="1232"/>
      <c r="R547" s="1232"/>
      <c r="S547" s="1232"/>
      <c r="T547" s="1233"/>
      <c r="U547" s="1440">
        <v>0.03</v>
      </c>
      <c r="V547" s="1441"/>
      <c r="W547" s="1441"/>
      <c r="X547" s="1441"/>
      <c r="Y547" s="1442"/>
      <c r="Z547" s="1229" t="s">
        <v>1774</v>
      </c>
      <c r="AA547" s="1229"/>
      <c r="AB547" s="1229"/>
      <c r="AC547" s="1229"/>
      <c r="AD547" s="1230"/>
      <c r="AE547" s="1143">
        <f>[7]Projections!$CF$14-AE546</f>
        <v>27645289</v>
      </c>
      <c r="AF547" s="1144"/>
      <c r="AG547" s="1144"/>
      <c r="AH547" s="1144"/>
      <c r="AI547" s="1144"/>
      <c r="AJ547" s="1144"/>
      <c r="AK547" s="114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630</v>
      </c>
      <c r="C548" s="1126" t="s">
        <v>1731</v>
      </c>
      <c r="D548" s="1101"/>
      <c r="E548" s="1101"/>
      <c r="F548" s="1101"/>
      <c r="G548" s="1101"/>
      <c r="H548" s="1101"/>
      <c r="I548" s="1101"/>
      <c r="J548" s="1101"/>
      <c r="K548" s="1101"/>
      <c r="L548" s="1101"/>
      <c r="M548" s="1101"/>
      <c r="N548" s="1101"/>
      <c r="O548" s="1234"/>
      <c r="P548" s="1231"/>
      <c r="Q548" s="1232"/>
      <c r="R548" s="1232"/>
      <c r="S548" s="1232"/>
      <c r="T548" s="1233"/>
      <c r="U548" s="1440"/>
      <c r="V548" s="1441"/>
      <c r="W548" s="1441"/>
      <c r="X548" s="1441"/>
      <c r="Y548" s="1442"/>
      <c r="Z548" s="1229" t="s">
        <v>1422</v>
      </c>
      <c r="AA548" s="1229"/>
      <c r="AB548" s="1229"/>
      <c r="AC548" s="1229"/>
      <c r="AD548" s="1230"/>
      <c r="AE548" s="1143">
        <f>[7]Projections!$CF$22</f>
        <v>3709724.1515567582</v>
      </c>
      <c r="AF548" s="1144"/>
      <c r="AG548" s="1144"/>
      <c r="AH548" s="1144"/>
      <c r="AI548" s="1144"/>
      <c r="AJ548" s="1144"/>
      <c r="AK548" s="114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840</v>
      </c>
      <c r="C549" s="1126"/>
      <c r="D549" s="1101"/>
      <c r="E549" s="1101"/>
      <c r="F549" s="1101"/>
      <c r="G549" s="1101"/>
      <c r="H549" s="1101"/>
      <c r="I549" s="1101"/>
      <c r="J549" s="1101"/>
      <c r="K549" s="1101"/>
      <c r="L549" s="1101"/>
      <c r="M549" s="1101"/>
      <c r="N549" s="1101"/>
      <c r="O549" s="1234"/>
      <c r="P549" s="1231"/>
      <c r="Q549" s="1232"/>
      <c r="R549" s="1232"/>
      <c r="S549" s="1232"/>
      <c r="T549" s="1233"/>
      <c r="U549" s="1440"/>
      <c r="V549" s="1441"/>
      <c r="W549" s="1441"/>
      <c r="X549" s="1441"/>
      <c r="Y549" s="1442"/>
      <c r="Z549" s="1229" t="s">
        <v>1422</v>
      </c>
      <c r="AA549" s="1229"/>
      <c r="AB549" s="1229"/>
      <c r="AC549" s="1229"/>
      <c r="AD549" s="1230"/>
      <c r="AE549" s="1143"/>
      <c r="AF549" s="1144"/>
      <c r="AG549" s="1144"/>
      <c r="AH549" s="1144"/>
      <c r="AI549" s="1144"/>
      <c r="AJ549" s="1144"/>
      <c r="AK549" s="114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633</v>
      </c>
      <c r="C550" s="1126"/>
      <c r="D550" s="1101"/>
      <c r="E550" s="1101"/>
      <c r="F550" s="1101"/>
      <c r="G550" s="1101"/>
      <c r="H550" s="1101"/>
      <c r="I550" s="1101"/>
      <c r="J550" s="1101"/>
      <c r="K550" s="1101"/>
      <c r="L550" s="1101"/>
      <c r="M550" s="1101"/>
      <c r="N550" s="1101"/>
      <c r="O550" s="1234"/>
      <c r="P550" s="1231"/>
      <c r="Q550" s="1232"/>
      <c r="R550" s="1232"/>
      <c r="S550" s="1232"/>
      <c r="T550" s="1233"/>
      <c r="U550" s="1440"/>
      <c r="V550" s="1441"/>
      <c r="W550" s="1441"/>
      <c r="X550" s="1441"/>
      <c r="Y550" s="1442"/>
      <c r="Z550" s="1229" t="s">
        <v>1422</v>
      </c>
      <c r="AA550" s="1229"/>
      <c r="AB550" s="1229"/>
      <c r="AC550" s="1229"/>
      <c r="AD550" s="1230"/>
      <c r="AE550" s="1143"/>
      <c r="AF550" s="1144"/>
      <c r="AG550" s="1144"/>
      <c r="AH550" s="1144"/>
      <c r="AI550" s="1144"/>
      <c r="AJ550" s="1144"/>
      <c r="AK550" s="1145"/>
      <c r="AM550" s="58" t="s">
        <v>840</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499</v>
      </c>
      <c r="C551" s="1101"/>
      <c r="D551" s="1101"/>
      <c r="E551" s="1101"/>
      <c r="F551" s="1101"/>
      <c r="G551" s="1101"/>
      <c r="H551" s="1101"/>
      <c r="I551" s="1101"/>
      <c r="J551" s="1101"/>
      <c r="K551" s="1101"/>
      <c r="L551" s="1101"/>
      <c r="M551" s="1101"/>
      <c r="N551" s="1101"/>
      <c r="O551" s="1234"/>
      <c r="P551" s="1231"/>
      <c r="Q551" s="1232"/>
      <c r="R551" s="1232"/>
      <c r="S551" s="1232"/>
      <c r="T551" s="1233"/>
      <c r="U551" s="1440"/>
      <c r="V551" s="1441"/>
      <c r="W551" s="1441"/>
      <c r="X551" s="1441"/>
      <c r="Y551" s="1442"/>
      <c r="Z551" s="1229" t="s">
        <v>1422</v>
      </c>
      <c r="AA551" s="1229"/>
      <c r="AB551" s="1229"/>
      <c r="AC551" s="1229"/>
      <c r="AD551" s="1230"/>
      <c r="AE551" s="1143"/>
      <c r="AF551" s="1144"/>
      <c r="AG551" s="1144"/>
      <c r="AH551" s="1144"/>
      <c r="AI551" s="1144"/>
      <c r="AJ551" s="1144"/>
      <c r="AK551" s="1145"/>
      <c r="AM551" s="58" t="s">
        <v>633</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1101"/>
      <c r="D552" s="1101"/>
      <c r="E552" s="1101"/>
      <c r="F552" s="1101"/>
      <c r="G552" s="1101"/>
      <c r="H552" s="1101"/>
      <c r="I552" s="1101"/>
      <c r="J552" s="1101"/>
      <c r="K552" s="1101"/>
      <c r="L552" s="1101"/>
      <c r="M552" s="1101"/>
      <c r="N552" s="1101"/>
      <c r="O552" s="1234"/>
      <c r="P552" s="1231"/>
      <c r="Q552" s="1232"/>
      <c r="R552" s="1232"/>
      <c r="S552" s="1232"/>
      <c r="T552" s="1233"/>
      <c r="U552" s="1440"/>
      <c r="V552" s="1441"/>
      <c r="W552" s="1441"/>
      <c r="X552" s="1441"/>
      <c r="Y552" s="1442"/>
      <c r="Z552" s="1229" t="s">
        <v>1422</v>
      </c>
      <c r="AA552" s="1229"/>
      <c r="AB552" s="1229"/>
      <c r="AC552" s="1229"/>
      <c r="AD552" s="1230"/>
      <c r="AE552" s="1143"/>
      <c r="AF552" s="1144"/>
      <c r="AG552" s="1144"/>
      <c r="AH552" s="1144"/>
      <c r="AI552" s="1144"/>
      <c r="AJ552" s="1144"/>
      <c r="AK552" s="114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506</v>
      </c>
      <c r="C553" s="1101"/>
      <c r="D553" s="1101"/>
      <c r="E553" s="1101"/>
      <c r="F553" s="1101"/>
      <c r="G553" s="1101"/>
      <c r="H553" s="1101"/>
      <c r="I553" s="1101"/>
      <c r="J553" s="1101"/>
      <c r="K553" s="1101"/>
      <c r="L553" s="1101"/>
      <c r="M553" s="1101"/>
      <c r="N553" s="1101"/>
      <c r="O553" s="1234"/>
      <c r="P553" s="1231"/>
      <c r="Q553" s="1232"/>
      <c r="R553" s="1232"/>
      <c r="S553" s="1232"/>
      <c r="T553" s="1233"/>
      <c r="U553" s="1440"/>
      <c r="V553" s="1441"/>
      <c r="W553" s="1441"/>
      <c r="X553" s="1441"/>
      <c r="Y553" s="1442"/>
      <c r="Z553" s="1229" t="s">
        <v>1422</v>
      </c>
      <c r="AA553" s="1229"/>
      <c r="AB553" s="1229"/>
      <c r="AC553" s="1229"/>
      <c r="AD553" s="1230"/>
      <c r="AE553" s="1143"/>
      <c r="AF553" s="1144"/>
      <c r="AG553" s="1144"/>
      <c r="AH553" s="1144"/>
      <c r="AI553" s="1144"/>
      <c r="AJ553" s="1144"/>
      <c r="AK553" s="114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695</v>
      </c>
      <c r="C554" s="1101"/>
      <c r="D554" s="1101"/>
      <c r="E554" s="1101"/>
      <c r="F554" s="1101"/>
      <c r="G554" s="1101"/>
      <c r="H554" s="1101"/>
      <c r="I554" s="1101"/>
      <c r="J554" s="1101"/>
      <c r="K554" s="1101"/>
      <c r="L554" s="1101"/>
      <c r="M554" s="1101"/>
      <c r="N554" s="1101"/>
      <c r="O554" s="1234"/>
      <c r="P554" s="1231"/>
      <c r="Q554" s="1232"/>
      <c r="R554" s="1232"/>
      <c r="S554" s="1232"/>
      <c r="T554" s="1233"/>
      <c r="U554" s="1440"/>
      <c r="V554" s="1441"/>
      <c r="W554" s="1441"/>
      <c r="X554" s="1441"/>
      <c r="Y554" s="1442"/>
      <c r="Z554" s="1229" t="s">
        <v>1422</v>
      </c>
      <c r="AA554" s="1229"/>
      <c r="AB554" s="1229"/>
      <c r="AC554" s="1229"/>
      <c r="AD554" s="1230"/>
      <c r="AE554" s="1143"/>
      <c r="AF554" s="1144"/>
      <c r="AG554" s="1144"/>
      <c r="AH554" s="1144"/>
      <c r="AI554" s="1144"/>
      <c r="AJ554" s="1144"/>
      <c r="AK554" s="114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01"/>
      <c r="D555" s="1101"/>
      <c r="E555" s="1101"/>
      <c r="F555" s="1101"/>
      <c r="G555" s="1101"/>
      <c r="H555" s="1101"/>
      <c r="I555" s="1101"/>
      <c r="J555" s="1101"/>
      <c r="K555" s="1101"/>
      <c r="L555" s="1101"/>
      <c r="M555" s="1101"/>
      <c r="N555" s="1101"/>
      <c r="O555" s="1234"/>
      <c r="P555" s="1231"/>
      <c r="Q555" s="1232"/>
      <c r="R555" s="1232"/>
      <c r="S555" s="1232"/>
      <c r="T555" s="1233"/>
      <c r="U555" s="1440"/>
      <c r="V555" s="1441"/>
      <c r="W555" s="1441"/>
      <c r="X555" s="1441"/>
      <c r="Y555" s="1442"/>
      <c r="Z555" s="1229" t="s">
        <v>1422</v>
      </c>
      <c r="AA555" s="1229"/>
      <c r="AB555" s="1229"/>
      <c r="AC555" s="1229"/>
      <c r="AD555" s="1230"/>
      <c r="AE555" s="1143"/>
      <c r="AF555" s="1144"/>
      <c r="AG555" s="1144"/>
      <c r="AH555" s="1144"/>
      <c r="AI555" s="1144"/>
      <c r="AJ555" s="1144"/>
      <c r="AK555" s="114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01"/>
      <c r="D556" s="1101"/>
      <c r="E556" s="1101"/>
      <c r="F556" s="1101"/>
      <c r="G556" s="1101"/>
      <c r="H556" s="1101"/>
      <c r="I556" s="1101"/>
      <c r="J556" s="1101"/>
      <c r="K556" s="1101"/>
      <c r="L556" s="1101"/>
      <c r="M556" s="1101"/>
      <c r="N556" s="1101"/>
      <c r="O556" s="1234"/>
      <c r="P556" s="1231"/>
      <c r="Q556" s="1232"/>
      <c r="R556" s="1232"/>
      <c r="S556" s="1232"/>
      <c r="T556" s="1233"/>
      <c r="U556" s="1440"/>
      <c r="V556" s="1441"/>
      <c r="W556" s="1441"/>
      <c r="X556" s="1441"/>
      <c r="Y556" s="1442"/>
      <c r="Z556" s="1229" t="s">
        <v>1422</v>
      </c>
      <c r="AA556" s="1229"/>
      <c r="AB556" s="1229"/>
      <c r="AC556" s="1229"/>
      <c r="AD556" s="1230"/>
      <c r="AE556" s="1143"/>
      <c r="AF556" s="1144"/>
      <c r="AG556" s="1144"/>
      <c r="AH556" s="1144"/>
      <c r="AI556" s="1144"/>
      <c r="AJ556" s="1144"/>
      <c r="AK556" s="114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1" t="s">
        <v>134</v>
      </c>
      <c r="C557" s="1172"/>
      <c r="D557" s="1172"/>
      <c r="E557" s="1172"/>
      <c r="F557" s="1172"/>
      <c r="G557" s="1172"/>
      <c r="H557" s="1172"/>
      <c r="I557" s="1172"/>
      <c r="J557" s="1172"/>
      <c r="K557" s="1172"/>
      <c r="L557" s="1172"/>
      <c r="M557" s="1172"/>
      <c r="N557" s="1172"/>
      <c r="O557" s="1172"/>
      <c r="P557" s="1172"/>
      <c r="Q557" s="1172"/>
      <c r="R557" s="1172"/>
      <c r="S557" s="1172"/>
      <c r="T557" s="1172"/>
      <c r="U557" s="1172"/>
      <c r="V557" s="1172"/>
      <c r="W557" s="1172"/>
      <c r="X557" s="1172"/>
      <c r="Y557" s="1172"/>
      <c r="Z557" s="1172"/>
      <c r="AA557" s="1172"/>
      <c r="AB557" s="1172"/>
      <c r="AC557" s="1172"/>
      <c r="AD557" s="1173"/>
      <c r="AE557" s="1216">
        <f>SUM(AE545:AK556)</f>
        <v>87327513.15155676</v>
      </c>
      <c r="AF557" s="1217"/>
      <c r="AG557" s="1217"/>
      <c r="AH557" s="1217"/>
      <c r="AI557" s="1217"/>
      <c r="AJ557" s="1217"/>
      <c r="AK557" s="121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508</v>
      </c>
      <c r="G559" s="1098" t="str">
        <f>C545</f>
        <v>US Bank Construction Loan - tax exempt bonds</v>
      </c>
      <c r="H559" s="1098"/>
      <c r="I559" s="1098"/>
      <c r="J559" s="1098"/>
      <c r="K559" s="1098"/>
      <c r="L559" s="1098"/>
      <c r="M559" s="1098"/>
      <c r="N559" s="1098"/>
      <c r="O559" s="1098"/>
      <c r="P559" s="1098"/>
      <c r="Q559" s="1098"/>
      <c r="R559" s="1098"/>
      <c r="S559" s="14"/>
      <c r="T559" s="87" t="s">
        <v>120</v>
      </c>
      <c r="U559" s="12" t="s">
        <v>508</v>
      </c>
      <c r="Z559" s="1098" t="str">
        <f>C546</f>
        <v>US Bank Construction Loan - taxable tail</v>
      </c>
      <c r="AA559" s="1098"/>
      <c r="AB559" s="1098"/>
      <c r="AC559" s="1098"/>
      <c r="AD559" s="1098"/>
      <c r="AE559" s="1098"/>
      <c r="AF559" s="1098"/>
      <c r="AG559" s="1098"/>
      <c r="AH559" s="1098"/>
      <c r="AI559" s="1098"/>
      <c r="AJ559" s="1098"/>
      <c r="AK559" s="1098"/>
      <c r="AM559" s="58" t="s">
        <v>500</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4" t="s">
        <v>1735</v>
      </c>
      <c r="H560" s="1096"/>
      <c r="I560" s="1096"/>
      <c r="J560" s="1096"/>
      <c r="K560" s="1096"/>
      <c r="L560" s="1096"/>
      <c r="M560" s="1096"/>
      <c r="N560" s="1096"/>
      <c r="O560" s="1096"/>
      <c r="P560" s="1096"/>
      <c r="Q560" s="1096"/>
      <c r="R560" s="1096"/>
      <c r="S560" s="14"/>
      <c r="T560" s="35"/>
      <c r="U560" s="12" t="s">
        <v>92</v>
      </c>
      <c r="Z560" s="1094" t="s">
        <v>1735</v>
      </c>
      <c r="AA560" s="1096"/>
      <c r="AB560" s="1096"/>
      <c r="AC560" s="1096"/>
      <c r="AD560" s="1096"/>
      <c r="AE560" s="1096"/>
      <c r="AF560" s="1096"/>
      <c r="AG560" s="1096"/>
      <c r="AH560" s="1096"/>
      <c r="AI560" s="1096"/>
      <c r="AJ560" s="1096"/>
      <c r="AK560" s="109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094" t="s">
        <v>1736</v>
      </c>
      <c r="H561" s="1096"/>
      <c r="I561" s="1096"/>
      <c r="J561" s="1096"/>
      <c r="K561" s="1096"/>
      <c r="L561" s="1096"/>
      <c r="M561" s="1096"/>
      <c r="N561" s="1096"/>
      <c r="O561" s="1096"/>
      <c r="P561" s="1096"/>
      <c r="Q561" s="1096"/>
      <c r="R561" s="1096"/>
      <c r="S561" s="88"/>
      <c r="T561" s="35"/>
      <c r="U561" s="12" t="s">
        <v>629</v>
      </c>
      <c r="Z561" s="1094" t="s">
        <v>1736</v>
      </c>
      <c r="AA561" s="1096"/>
      <c r="AB561" s="1096"/>
      <c r="AC561" s="1096"/>
      <c r="AD561" s="1096"/>
      <c r="AE561" s="1096"/>
      <c r="AF561" s="1096"/>
      <c r="AG561" s="1096"/>
      <c r="AH561" s="1096"/>
      <c r="AI561" s="1096"/>
      <c r="AJ561" s="1096"/>
      <c r="AK561" s="109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4" t="s">
        <v>1737</v>
      </c>
      <c r="H562" s="1096"/>
      <c r="I562" s="1096"/>
      <c r="J562" s="1096"/>
      <c r="K562" s="1096"/>
      <c r="L562" s="1096"/>
      <c r="M562" s="1096"/>
      <c r="N562" s="1096"/>
      <c r="O562" s="1096"/>
      <c r="P562" s="1096"/>
      <c r="Q562" s="1096"/>
      <c r="R562" s="1096"/>
      <c r="S562" s="14"/>
      <c r="T562" s="35"/>
      <c r="U562" s="12" t="s">
        <v>19</v>
      </c>
      <c r="Z562" s="1094" t="s">
        <v>1737</v>
      </c>
      <c r="AA562" s="1096"/>
      <c r="AB562" s="1096"/>
      <c r="AC562" s="1096"/>
      <c r="AD562" s="1096"/>
      <c r="AE562" s="1096"/>
      <c r="AF562" s="1096"/>
      <c r="AG562" s="1096"/>
      <c r="AH562" s="1096"/>
      <c r="AI562" s="1096"/>
      <c r="AJ562" s="1096"/>
      <c r="AK562" s="109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099" t="s">
        <v>1738</v>
      </c>
      <c r="H563" s="1100"/>
      <c r="I563" s="1100"/>
      <c r="J563" s="1100"/>
      <c r="K563" s="1100"/>
      <c r="L563" s="1100"/>
      <c r="O563" s="140" t="s">
        <v>219</v>
      </c>
      <c r="P563" s="1101"/>
      <c r="Q563" s="1101"/>
      <c r="R563" s="1101"/>
      <c r="S563" s="16"/>
      <c r="T563" s="35"/>
      <c r="U563" s="12" t="s">
        <v>337</v>
      </c>
      <c r="Z563" s="1099" t="s">
        <v>1738</v>
      </c>
      <c r="AA563" s="1100"/>
      <c r="AB563" s="1100"/>
      <c r="AC563" s="1100"/>
      <c r="AD563" s="1100"/>
      <c r="AE563" s="1100"/>
      <c r="AH563" s="140" t="s">
        <v>219</v>
      </c>
      <c r="AI563" s="1101"/>
      <c r="AJ563" s="1101"/>
      <c r="AK563" s="110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4" t="s">
        <v>1772</v>
      </c>
      <c r="I564" s="1096"/>
      <c r="J564" s="1096"/>
      <c r="K564" s="1096"/>
      <c r="L564" s="1096"/>
      <c r="M564" s="1096"/>
      <c r="N564" s="1096"/>
      <c r="O564" s="1096"/>
      <c r="P564" s="1096"/>
      <c r="Q564" s="1096"/>
      <c r="R564" s="1096"/>
      <c r="S564" s="14"/>
      <c r="T564" s="35"/>
      <c r="U564" s="12" t="s">
        <v>20</v>
      </c>
      <c r="AA564" s="1094" t="s">
        <v>1739</v>
      </c>
      <c r="AB564" s="1096"/>
      <c r="AC564" s="1096"/>
      <c r="AD564" s="1096"/>
      <c r="AE564" s="1096"/>
      <c r="AF564" s="1096"/>
      <c r="AG564" s="1096"/>
      <c r="AH564" s="1096"/>
      <c r="AI564" s="1096"/>
      <c r="AJ564" s="1096"/>
      <c r="AK564" s="109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1423</v>
      </c>
      <c r="C565" s="743"/>
      <c r="D565" s="743"/>
      <c r="E565" s="743"/>
      <c r="F565" s="743"/>
      <c r="G565" s="743"/>
      <c r="H565" s="14"/>
      <c r="I565" s="14"/>
      <c r="J565" s="14"/>
      <c r="K565" s="14"/>
      <c r="L565" s="14"/>
      <c r="M565" s="1547" t="s">
        <v>1783</v>
      </c>
      <c r="N565" s="1548"/>
      <c r="O565" s="1548"/>
      <c r="P565" s="1548"/>
      <c r="Q565" s="1548"/>
      <c r="R565" s="1548"/>
      <c r="S565" s="14"/>
      <c r="T565" s="35"/>
      <c r="U565" s="530" t="s">
        <v>1423</v>
      </c>
      <c r="V565" s="743"/>
      <c r="W565" s="743"/>
      <c r="X565" s="743"/>
      <c r="Y565" s="743"/>
      <c r="Z565" s="743"/>
      <c r="AA565" s="14"/>
      <c r="AB565" s="14"/>
      <c r="AC565" s="14"/>
      <c r="AD565" s="14"/>
      <c r="AE565" s="14"/>
      <c r="AF565" s="1547" t="s">
        <v>1783</v>
      </c>
      <c r="AG565" s="1548"/>
      <c r="AH565" s="1548"/>
      <c r="AI565" s="1548"/>
      <c r="AJ565" s="1548"/>
      <c r="AK565" s="1548"/>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7" t="s">
        <v>590</v>
      </c>
      <c r="O566" s="1097"/>
      <c r="T566" s="35"/>
      <c r="U566" s="12" t="s">
        <v>22</v>
      </c>
      <c r="AG566" s="1097" t="s">
        <v>590</v>
      </c>
      <c r="AH566" s="109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098" t="str">
        <f>C547</f>
        <v>City of San Francisco MOHCD Loan</v>
      </c>
      <c r="H568" s="1098"/>
      <c r="I568" s="1098"/>
      <c r="J568" s="1098"/>
      <c r="K568" s="1098"/>
      <c r="L568" s="1098"/>
      <c r="M568" s="1098"/>
      <c r="N568" s="1098"/>
      <c r="O568" s="1098"/>
      <c r="P568" s="1098"/>
      <c r="Q568" s="1098"/>
      <c r="R568" s="1098"/>
      <c r="T568" s="87" t="s">
        <v>630</v>
      </c>
      <c r="U568" s="12" t="s">
        <v>508</v>
      </c>
      <c r="Z568" s="1098" t="str">
        <f>C548</f>
        <v>LP Tax Credit Equity</v>
      </c>
      <c r="AA568" s="1098"/>
      <c r="AB568" s="1098"/>
      <c r="AC568" s="1098"/>
      <c r="AD568" s="1098"/>
      <c r="AE568" s="1098"/>
      <c r="AF568" s="1098"/>
      <c r="AG568" s="1098"/>
      <c r="AH568" s="1098"/>
      <c r="AI568" s="1098"/>
      <c r="AJ568" s="1098"/>
      <c r="AK568" s="109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321" t="s">
        <v>1740</v>
      </c>
      <c r="H569" s="1123"/>
      <c r="I569" s="1123"/>
      <c r="J569" s="1123"/>
      <c r="K569" s="1123"/>
      <c r="L569" s="1123"/>
      <c r="M569" s="1123"/>
      <c r="N569" s="1123"/>
      <c r="O569" s="1123"/>
      <c r="P569" s="1123"/>
      <c r="Q569" s="1123"/>
      <c r="R569" s="1123"/>
      <c r="T569" s="35"/>
      <c r="U569" s="12" t="s">
        <v>92</v>
      </c>
      <c r="Z569" s="1094" t="s">
        <v>1735</v>
      </c>
      <c r="AA569" s="1096"/>
      <c r="AB569" s="1096"/>
      <c r="AC569" s="1096"/>
      <c r="AD569" s="1096"/>
      <c r="AE569" s="1096"/>
      <c r="AF569" s="1096"/>
      <c r="AG569" s="1096"/>
      <c r="AH569" s="1096"/>
      <c r="AI569" s="1096"/>
      <c r="AJ569" s="1096"/>
      <c r="AK569" s="109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121" t="s">
        <v>790</v>
      </c>
      <c r="H570" s="1122"/>
      <c r="I570" s="1122"/>
      <c r="J570" s="1122"/>
      <c r="K570" s="1122"/>
      <c r="L570" s="1122"/>
      <c r="M570" s="1122"/>
      <c r="N570" s="1122"/>
      <c r="O570" s="1122"/>
      <c r="P570" s="1122"/>
      <c r="Q570" s="1122"/>
      <c r="R570" s="1122"/>
      <c r="T570" s="35"/>
      <c r="U570" s="12" t="s">
        <v>629</v>
      </c>
      <c r="Z570" s="1094" t="s">
        <v>1736</v>
      </c>
      <c r="AA570" s="1096"/>
      <c r="AB570" s="1096"/>
      <c r="AC570" s="1096"/>
      <c r="AD570" s="1096"/>
      <c r="AE570" s="1096"/>
      <c r="AF570" s="1096"/>
      <c r="AG570" s="1096"/>
      <c r="AH570" s="1096"/>
      <c r="AI570" s="1096"/>
      <c r="AJ570" s="1096"/>
      <c r="AK570" s="109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1" t="s">
        <v>1713</v>
      </c>
      <c r="H571" s="1122"/>
      <c r="I571" s="1122"/>
      <c r="J571" s="1122"/>
      <c r="K571" s="1122"/>
      <c r="L571" s="1122"/>
      <c r="M571" s="1122"/>
      <c r="N571" s="1122"/>
      <c r="O571" s="1122"/>
      <c r="P571" s="1122"/>
      <c r="Q571" s="1122"/>
      <c r="R571" s="1122"/>
      <c r="T571" s="35"/>
      <c r="U571" s="12" t="s">
        <v>19</v>
      </c>
      <c r="Z571" s="1094" t="s">
        <v>1737</v>
      </c>
      <c r="AA571" s="1096"/>
      <c r="AB571" s="1096"/>
      <c r="AC571" s="1096"/>
      <c r="AD571" s="1096"/>
      <c r="AE571" s="1096"/>
      <c r="AF571" s="1096"/>
      <c r="AG571" s="1096"/>
      <c r="AH571" s="1096"/>
      <c r="AI571" s="1096"/>
      <c r="AJ571" s="1096"/>
      <c r="AK571" s="109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19" t="s">
        <v>1714</v>
      </c>
      <c r="H572" s="1119"/>
      <c r="I572" s="1119"/>
      <c r="J572" s="1119"/>
      <c r="K572" s="1119"/>
      <c r="L572" s="1119"/>
      <c r="O572" s="140" t="s">
        <v>219</v>
      </c>
      <c r="P572" s="1101"/>
      <c r="Q572" s="1101"/>
      <c r="R572" s="1101"/>
      <c r="T572" s="35"/>
      <c r="U572" s="12" t="s">
        <v>337</v>
      </c>
      <c r="Z572" s="1099" t="s">
        <v>1738</v>
      </c>
      <c r="AA572" s="1100"/>
      <c r="AB572" s="1100"/>
      <c r="AC572" s="1100"/>
      <c r="AD572" s="1100"/>
      <c r="AE572" s="1100"/>
      <c r="AH572" s="140" t="s">
        <v>219</v>
      </c>
      <c r="AI572" s="1101"/>
      <c r="AJ572" s="1101"/>
      <c r="AK572" s="110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4" t="s">
        <v>1741</v>
      </c>
      <c r="I573" s="1096"/>
      <c r="J573" s="1096"/>
      <c r="K573" s="1096"/>
      <c r="L573" s="1096"/>
      <c r="M573" s="1096"/>
      <c r="N573" s="1096"/>
      <c r="O573" s="1096"/>
      <c r="P573" s="1096"/>
      <c r="Q573" s="1096"/>
      <c r="R573" s="1096"/>
      <c r="T573" s="35"/>
      <c r="U573" s="12" t="s">
        <v>20</v>
      </c>
      <c r="AA573" s="1094" t="s">
        <v>1742</v>
      </c>
      <c r="AB573" s="1096"/>
      <c r="AC573" s="1096"/>
      <c r="AD573" s="1096"/>
      <c r="AE573" s="1096"/>
      <c r="AF573" s="1096"/>
      <c r="AG573" s="1096"/>
      <c r="AH573" s="1096"/>
      <c r="AI573" s="1096"/>
      <c r="AJ573" s="1096"/>
      <c r="AK573" s="109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7" t="s">
        <v>590</v>
      </c>
      <c r="O574" s="1097"/>
      <c r="T574" s="35"/>
      <c r="U574" s="12" t="s">
        <v>22</v>
      </c>
      <c r="AG574" s="1097" t="s">
        <v>721</v>
      </c>
      <c r="AH574" s="109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840</v>
      </c>
      <c r="B576" s="12" t="s">
        <v>508</v>
      </c>
      <c r="G576" s="1098">
        <f>C549</f>
        <v>0</v>
      </c>
      <c r="H576" s="1098"/>
      <c r="I576" s="1098"/>
      <c r="J576" s="1098"/>
      <c r="K576" s="1098"/>
      <c r="L576" s="1098"/>
      <c r="M576" s="1098"/>
      <c r="N576" s="1098"/>
      <c r="O576" s="1098"/>
      <c r="P576" s="1098"/>
      <c r="Q576" s="1098"/>
      <c r="R576" s="1098"/>
      <c r="T576" s="87" t="s">
        <v>633</v>
      </c>
      <c r="U576" s="12" t="s">
        <v>508</v>
      </c>
      <c r="Z576" s="1098">
        <f>C550</f>
        <v>0</v>
      </c>
      <c r="AA576" s="1098"/>
      <c r="AB576" s="1098"/>
      <c r="AC576" s="1098"/>
      <c r="AD576" s="1098"/>
      <c r="AE576" s="1098"/>
      <c r="AF576" s="1098"/>
      <c r="AG576" s="1098"/>
      <c r="AH576" s="1098"/>
      <c r="AI576" s="1098"/>
      <c r="AJ576" s="1098"/>
      <c r="AK576" s="109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6"/>
      <c r="H577" s="1096"/>
      <c r="I577" s="1096"/>
      <c r="J577" s="1096"/>
      <c r="K577" s="1096"/>
      <c r="L577" s="1096"/>
      <c r="M577" s="1096"/>
      <c r="N577" s="1096"/>
      <c r="O577" s="1096"/>
      <c r="P577" s="1096"/>
      <c r="Q577" s="1096"/>
      <c r="R577" s="1096"/>
      <c r="T577" s="35"/>
      <c r="U577" s="12" t="s">
        <v>92</v>
      </c>
      <c r="Z577" s="1096"/>
      <c r="AA577" s="1096"/>
      <c r="AB577" s="1096"/>
      <c r="AC577" s="1096"/>
      <c r="AD577" s="1096"/>
      <c r="AE577" s="1096"/>
      <c r="AF577" s="1096"/>
      <c r="AG577" s="1096"/>
      <c r="AH577" s="1096"/>
      <c r="AI577" s="1096"/>
      <c r="AJ577" s="1096"/>
      <c r="AK577" s="109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096"/>
      <c r="H578" s="1096"/>
      <c r="I578" s="1096"/>
      <c r="J578" s="1096"/>
      <c r="K578" s="1096"/>
      <c r="L578" s="1096"/>
      <c r="M578" s="1096"/>
      <c r="N578" s="1096"/>
      <c r="O578" s="1096"/>
      <c r="P578" s="1096"/>
      <c r="Q578" s="1096"/>
      <c r="R578" s="1096"/>
      <c r="T578" s="35"/>
      <c r="U578" s="12" t="s">
        <v>629</v>
      </c>
      <c r="Z578" s="1118"/>
      <c r="AA578" s="1118"/>
      <c r="AB578" s="1118"/>
      <c r="AC578" s="1118"/>
      <c r="AD578" s="1118"/>
      <c r="AE578" s="1118"/>
      <c r="AF578" s="1118"/>
      <c r="AG578" s="1118"/>
      <c r="AH578" s="1118"/>
      <c r="AI578" s="1118"/>
      <c r="AJ578" s="1118"/>
      <c r="AK578" s="111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6"/>
      <c r="H579" s="1096"/>
      <c r="I579" s="1096"/>
      <c r="J579" s="1096"/>
      <c r="K579" s="1096"/>
      <c r="L579" s="1096"/>
      <c r="M579" s="1096"/>
      <c r="N579" s="1096"/>
      <c r="O579" s="1096"/>
      <c r="P579" s="1096"/>
      <c r="Q579" s="1096"/>
      <c r="R579" s="1096"/>
      <c r="T579" s="35"/>
      <c r="U579" s="12" t="s">
        <v>19</v>
      </c>
      <c r="Z579" s="1118"/>
      <c r="AA579" s="1118"/>
      <c r="AB579" s="1118"/>
      <c r="AC579" s="1118"/>
      <c r="AD579" s="1118"/>
      <c r="AE579" s="1118"/>
      <c r="AF579" s="1118"/>
      <c r="AG579" s="1118"/>
      <c r="AH579" s="1118"/>
      <c r="AI579" s="1118"/>
      <c r="AJ579" s="1118"/>
      <c r="AK579" s="111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00"/>
      <c r="H580" s="1100"/>
      <c r="I580" s="1100"/>
      <c r="J580" s="1100"/>
      <c r="K580" s="1100"/>
      <c r="L580" s="1100"/>
      <c r="O580" s="140" t="s">
        <v>219</v>
      </c>
      <c r="P580" s="1101"/>
      <c r="Q580" s="1101"/>
      <c r="R580" s="1101"/>
      <c r="T580" s="35"/>
      <c r="U580" s="12" t="s">
        <v>337</v>
      </c>
      <c r="Z580" s="1100"/>
      <c r="AA580" s="1100"/>
      <c r="AB580" s="1100"/>
      <c r="AC580" s="1100"/>
      <c r="AD580" s="1100"/>
      <c r="AE580" s="1100"/>
      <c r="AH580" s="140" t="s">
        <v>219</v>
      </c>
      <c r="AI580" s="1101"/>
      <c r="AJ580" s="1101"/>
      <c r="AK580" s="1101"/>
    </row>
    <row r="581" spans="1:112" ht="12.75">
      <c r="A581" s="35"/>
      <c r="B581" s="12" t="s">
        <v>20</v>
      </c>
      <c r="H581" s="1096"/>
      <c r="I581" s="1096"/>
      <c r="J581" s="1096"/>
      <c r="K581" s="1096"/>
      <c r="L581" s="1096"/>
      <c r="M581" s="1096"/>
      <c r="N581" s="1096"/>
      <c r="O581" s="1096"/>
      <c r="P581" s="1096"/>
      <c r="Q581" s="1096"/>
      <c r="R581" s="1096"/>
      <c r="T581" s="35"/>
      <c r="U581" s="12" t="s">
        <v>20</v>
      </c>
      <c r="AA581" s="1096"/>
      <c r="AB581" s="1096"/>
      <c r="AC581" s="1096"/>
      <c r="AD581" s="1096"/>
      <c r="AE581" s="1096"/>
      <c r="AF581" s="1096"/>
      <c r="AG581" s="1096"/>
      <c r="AH581" s="1096"/>
      <c r="AI581" s="1096"/>
      <c r="AJ581" s="1096"/>
      <c r="AK581" s="109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7" t="s">
        <v>721</v>
      </c>
      <c r="O582" s="1097"/>
      <c r="T582" s="35"/>
      <c r="U582" s="12" t="s">
        <v>22</v>
      </c>
      <c r="AG582" s="1097" t="s">
        <v>721</v>
      </c>
      <c r="AH582" s="109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098">
        <f>C551</f>
        <v>0</v>
      </c>
      <c r="H584" s="1098"/>
      <c r="I584" s="1098"/>
      <c r="J584" s="1098"/>
      <c r="K584" s="1098"/>
      <c r="L584" s="1098"/>
      <c r="M584" s="1098"/>
      <c r="N584" s="1098"/>
      <c r="O584" s="1098"/>
      <c r="P584" s="1098"/>
      <c r="Q584" s="1098"/>
      <c r="R584" s="1098"/>
      <c r="T584" s="87" t="s">
        <v>500</v>
      </c>
      <c r="U584" s="12" t="s">
        <v>508</v>
      </c>
      <c r="Z584" s="1098">
        <f>C552</f>
        <v>0</v>
      </c>
      <c r="AA584" s="1098"/>
      <c r="AB584" s="1098"/>
      <c r="AC584" s="1098"/>
      <c r="AD584" s="1098"/>
      <c r="AE584" s="1098"/>
      <c r="AF584" s="1098"/>
      <c r="AG584" s="1098"/>
      <c r="AH584" s="1098"/>
      <c r="AI584" s="1098"/>
      <c r="AJ584" s="1098"/>
      <c r="AK584" s="109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6"/>
      <c r="H585" s="1096"/>
      <c r="I585" s="1096"/>
      <c r="J585" s="1096"/>
      <c r="K585" s="1096"/>
      <c r="L585" s="1096"/>
      <c r="M585" s="1096"/>
      <c r="N585" s="1096"/>
      <c r="O585" s="1096"/>
      <c r="P585" s="1096"/>
      <c r="Q585" s="1096"/>
      <c r="R585" s="1096"/>
      <c r="T585" s="35"/>
      <c r="U585" s="12" t="s">
        <v>92</v>
      </c>
      <c r="Z585" s="1096"/>
      <c r="AA585" s="1096"/>
      <c r="AB585" s="1096"/>
      <c r="AC585" s="1096"/>
      <c r="AD585" s="1096"/>
      <c r="AE585" s="1096"/>
      <c r="AF585" s="1096"/>
      <c r="AG585" s="1096"/>
      <c r="AH585" s="1096"/>
      <c r="AI585" s="1096"/>
      <c r="AJ585" s="1096"/>
      <c r="AK585" s="109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096"/>
      <c r="H586" s="1096"/>
      <c r="I586" s="1096"/>
      <c r="J586" s="1096"/>
      <c r="K586" s="1096"/>
      <c r="L586" s="1096"/>
      <c r="M586" s="1096"/>
      <c r="N586" s="1096"/>
      <c r="O586" s="1096"/>
      <c r="P586" s="1096"/>
      <c r="Q586" s="1096"/>
      <c r="R586" s="1096"/>
      <c r="S586" s="12"/>
      <c r="T586" s="35"/>
      <c r="U586" s="12" t="s">
        <v>629</v>
      </c>
      <c r="V586" s="12"/>
      <c r="W586" s="12"/>
      <c r="X586" s="12"/>
      <c r="Y586" s="12"/>
      <c r="Z586" s="1118"/>
      <c r="AA586" s="1118"/>
      <c r="AB586" s="1118"/>
      <c r="AC586" s="1118"/>
      <c r="AD586" s="1118"/>
      <c r="AE586" s="1118"/>
      <c r="AF586" s="1118"/>
      <c r="AG586" s="1118"/>
      <c r="AH586" s="1118"/>
      <c r="AI586" s="1118"/>
      <c r="AJ586" s="1118"/>
      <c r="AK586" s="111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6"/>
      <c r="H587" s="1096"/>
      <c r="I587" s="1096"/>
      <c r="J587" s="1096"/>
      <c r="K587" s="1096"/>
      <c r="L587" s="1096"/>
      <c r="M587" s="1096"/>
      <c r="N587" s="1096"/>
      <c r="O587" s="1096"/>
      <c r="P587" s="1096"/>
      <c r="Q587" s="1096"/>
      <c r="R587" s="1096"/>
      <c r="S587" s="12"/>
      <c r="T587" s="35"/>
      <c r="U587" s="12" t="s">
        <v>19</v>
      </c>
      <c r="V587" s="12"/>
      <c r="W587" s="12"/>
      <c r="X587" s="12"/>
      <c r="Y587" s="12"/>
      <c r="Z587" s="1118"/>
      <c r="AA587" s="1118"/>
      <c r="AB587" s="1118"/>
      <c r="AC587" s="1118"/>
      <c r="AD587" s="1118"/>
      <c r="AE587" s="1118"/>
      <c r="AF587" s="1118"/>
      <c r="AG587" s="1118"/>
      <c r="AH587" s="1118"/>
      <c r="AI587" s="1118"/>
      <c r="AJ587" s="1118"/>
      <c r="AK587" s="111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00"/>
      <c r="H588" s="1100"/>
      <c r="I588" s="1100"/>
      <c r="J588" s="1100"/>
      <c r="K588" s="1100"/>
      <c r="L588" s="1100"/>
      <c r="M588" s="12"/>
      <c r="N588" s="12"/>
      <c r="O588" s="140" t="s">
        <v>219</v>
      </c>
      <c r="P588" s="1101"/>
      <c r="Q588" s="1101"/>
      <c r="R588" s="1101"/>
      <c r="S588" s="12"/>
      <c r="T588" s="35"/>
      <c r="U588" s="12" t="s">
        <v>337</v>
      </c>
      <c r="V588" s="12"/>
      <c r="W588" s="12"/>
      <c r="X588" s="12"/>
      <c r="Y588" s="12"/>
      <c r="Z588" s="1100"/>
      <c r="AA588" s="1100"/>
      <c r="AB588" s="1100"/>
      <c r="AC588" s="1100"/>
      <c r="AD588" s="1100"/>
      <c r="AE588" s="1100"/>
      <c r="AF588" s="12"/>
      <c r="AG588" s="12"/>
      <c r="AH588" s="140" t="s">
        <v>219</v>
      </c>
      <c r="AI588" s="1101"/>
      <c r="AJ588" s="1101"/>
      <c r="AK588" s="1101"/>
      <c r="AL588" s="12"/>
      <c r="AM588" s="7" t="s">
        <v>346</v>
      </c>
      <c r="AN588" s="58"/>
      <c r="AO588" s="58"/>
      <c r="AP588" s="58"/>
      <c r="AQ588" s="58"/>
      <c r="AR588" s="193" t="s">
        <v>519</v>
      </c>
      <c r="AS588" s="194"/>
      <c r="AT588" s="1135"/>
      <c r="AU588" s="1137"/>
      <c r="AV588" s="193" t="s">
        <v>520</v>
      </c>
      <c r="AW588" s="194"/>
      <c r="AX588" s="1135"/>
      <c r="AY588" s="1137"/>
      <c r="AZ588" s="58"/>
      <c r="BA588" s="1224" t="s">
        <v>682</v>
      </c>
      <c r="BB588" s="1225"/>
      <c r="BC588" s="1225"/>
      <c r="BD588" s="1225"/>
      <c r="BE588" s="1226"/>
      <c r="BF588" s="1210" t="s">
        <v>347</v>
      </c>
      <c r="BG588" s="1210"/>
      <c r="BH588" s="1210"/>
      <c r="BI588" s="1210"/>
      <c r="BJ588" s="1210"/>
      <c r="BK588" s="1210" t="s">
        <v>170</v>
      </c>
      <c r="BL588" s="1210"/>
      <c r="BM588" s="1210"/>
      <c r="BN588" s="1210"/>
      <c r="BO588" s="1210"/>
      <c r="BP588" s="1210" t="s">
        <v>171</v>
      </c>
      <c r="BQ588" s="1210"/>
      <c r="BR588" s="1210"/>
      <c r="BS588" s="1210"/>
      <c r="BT588" s="1210"/>
      <c r="BU588" s="1210" t="s">
        <v>505</v>
      </c>
      <c r="BV588" s="1210"/>
      <c r="BW588" s="1210"/>
      <c r="BX588" s="1210"/>
      <c r="BY588" s="1210"/>
      <c r="BZ588" s="1210" t="s">
        <v>33</v>
      </c>
      <c r="CA588" s="1210"/>
      <c r="CB588" s="1210"/>
      <c r="CC588" s="1210"/>
      <c r="CD588" s="1210"/>
      <c r="CE588" s="1210" t="s">
        <v>682</v>
      </c>
      <c r="CF588" s="1210"/>
      <c r="CG588" s="1210"/>
      <c r="CH588" s="1210"/>
      <c r="CI588" s="1210"/>
      <c r="CJ588" s="1210" t="s">
        <v>347</v>
      </c>
      <c r="CK588" s="1210"/>
      <c r="CL588" s="1210"/>
      <c r="CM588" s="1210"/>
      <c r="CN588" s="1210"/>
      <c r="CO588" s="1210" t="s">
        <v>170</v>
      </c>
      <c r="CP588" s="1210"/>
      <c r="CQ588" s="1210"/>
      <c r="CR588" s="1210"/>
      <c r="CS588" s="1210"/>
      <c r="CT588" s="1210" t="s">
        <v>171</v>
      </c>
      <c r="CU588" s="1210"/>
      <c r="CV588" s="1210"/>
      <c r="CW588" s="1210"/>
      <c r="CX588" s="1210"/>
      <c r="CY588" s="1210" t="s">
        <v>505</v>
      </c>
      <c r="CZ588" s="1210"/>
      <c r="DA588" s="1210"/>
      <c r="DB588" s="1210"/>
      <c r="DC588" s="1210"/>
      <c r="DD588" s="1210" t="s">
        <v>33</v>
      </c>
      <c r="DE588" s="1210"/>
      <c r="DF588" s="1210"/>
      <c r="DG588" s="1210"/>
      <c r="DH588" s="1210"/>
    </row>
    <row r="589" spans="1:112" s="7" customFormat="1" ht="12.75">
      <c r="A589" s="35"/>
      <c r="B589" s="12" t="s">
        <v>20</v>
      </c>
      <c r="C589" s="12"/>
      <c r="D589" s="12"/>
      <c r="E589" s="12"/>
      <c r="F589" s="12"/>
      <c r="G589" s="12"/>
      <c r="H589" s="1096"/>
      <c r="I589" s="1096"/>
      <c r="J589" s="1096"/>
      <c r="K589" s="1096"/>
      <c r="L589" s="1096"/>
      <c r="M589" s="1096"/>
      <c r="N589" s="1096"/>
      <c r="O589" s="1096"/>
      <c r="P589" s="1096"/>
      <c r="Q589" s="1096"/>
      <c r="R589" s="1096"/>
      <c r="S589" s="12"/>
      <c r="T589" s="35"/>
      <c r="U589" s="12" t="s">
        <v>20</v>
      </c>
      <c r="V589" s="12"/>
      <c r="W589" s="12"/>
      <c r="X589" s="12"/>
      <c r="Y589" s="12"/>
      <c r="Z589" s="12"/>
      <c r="AA589" s="1096"/>
      <c r="AB589" s="1096"/>
      <c r="AC589" s="1096"/>
      <c r="AD589" s="1096"/>
      <c r="AE589" s="1096"/>
      <c r="AF589" s="1096"/>
      <c r="AG589" s="1096"/>
      <c r="AH589" s="1096"/>
      <c r="AI589" s="1096"/>
      <c r="AJ589" s="1096"/>
      <c r="AK589" s="1096"/>
      <c r="AL589" s="12"/>
      <c r="AM589" s="7" t="s">
        <v>347</v>
      </c>
      <c r="AN589" s="58"/>
      <c r="AO589" s="58"/>
      <c r="AP589" s="58"/>
      <c r="AQ589" s="58"/>
      <c r="AR589" s="1545">
        <f t="shared" ref="AR589:AR613" si="0">IF(AND(AD709&lt;=0.5,AD709&gt;=0.36),1,0)</f>
        <v>0</v>
      </c>
      <c r="AS589" s="1546"/>
      <c r="AT589" s="1135">
        <f t="shared" ref="AT589:AT613" si="1">IF(AR589=1,G709,0)</f>
        <v>0</v>
      </c>
      <c r="AU589" s="1137"/>
      <c r="AV589" s="1545">
        <f t="shared" ref="AV589:AV613" si="2">IF(AND(AD709&lt;=0.35,AD709&gt;0),1,0)</f>
        <v>1</v>
      </c>
      <c r="AW589" s="1546"/>
      <c r="AX589" s="1135">
        <f t="shared" ref="AX589:AX613" si="3">IF(AV589=1,G709,0)</f>
        <v>12</v>
      </c>
      <c r="AY589" s="1137"/>
      <c r="AZ589" s="58"/>
      <c r="BA589" s="1135">
        <f t="shared" ref="BA589:BA613" si="4">IF(B709="SRO/Studio",G709,0)</f>
        <v>12</v>
      </c>
      <c r="BB589" s="1136"/>
      <c r="BC589" s="1136"/>
      <c r="BD589" s="1136"/>
      <c r="BE589" s="1137"/>
      <c r="BF589" s="1207">
        <f t="shared" ref="BF589:BF613" si="5">IF(B709="1 Bedroom",G709,0)</f>
        <v>0</v>
      </c>
      <c r="BG589" s="1207"/>
      <c r="BH589" s="1207"/>
      <c r="BI589" s="1207"/>
      <c r="BJ589" s="1207"/>
      <c r="BK589" s="1207">
        <f t="shared" ref="BK589:BK613" si="6">IF(B709="2 Bedrooms",G709,0)</f>
        <v>0</v>
      </c>
      <c r="BL589" s="1207"/>
      <c r="BM589" s="1207"/>
      <c r="BN589" s="1207"/>
      <c r="BO589" s="1207"/>
      <c r="BP589" s="1207">
        <f t="shared" ref="BP589:BP613" si="7">IF(B709="3 Bedrooms",G709,0)</f>
        <v>0</v>
      </c>
      <c r="BQ589" s="1207"/>
      <c r="BR589" s="1207"/>
      <c r="BS589" s="1207"/>
      <c r="BT589" s="1207"/>
      <c r="BU589" s="1207">
        <f t="shared" ref="BU589:BU613" si="8">IF(B709="4 Bedrooms",G709,0)</f>
        <v>0</v>
      </c>
      <c r="BV589" s="1207"/>
      <c r="BW589" s="1207"/>
      <c r="BX589" s="1207"/>
      <c r="BY589" s="1207"/>
      <c r="BZ589" s="1207">
        <f t="shared" ref="BZ589:BZ613" si="9">IF(B709="5 Bedrooms",G709,0)</f>
        <v>0</v>
      </c>
      <c r="CA589" s="1207"/>
      <c r="CB589" s="1207"/>
      <c r="CC589" s="1207"/>
      <c r="CD589" s="1207"/>
      <c r="CE589" s="1215">
        <f t="shared" ref="CE589:CE613" si="10">IF(AND(B709="SRO/Studio",AD709&lt;=0.3),G709,0)</f>
        <v>12</v>
      </c>
      <c r="CF589" s="1215"/>
      <c r="CG589" s="1215"/>
      <c r="CH589" s="1215"/>
      <c r="CI589" s="1215"/>
      <c r="CJ589" s="1215">
        <f t="shared" ref="CJ589:CJ613" si="11">IF(AND(B709="1 Bedroom",AD709&lt;=0.3),G709,0)</f>
        <v>0</v>
      </c>
      <c r="CK589" s="1215"/>
      <c r="CL589" s="1215"/>
      <c r="CM589" s="1215"/>
      <c r="CN589" s="1215"/>
      <c r="CO589" s="1215">
        <f t="shared" ref="CO589:CO613" si="12">IF(AND(B709="2 Bedrooms",AD709&lt;=0.3),G709,0)</f>
        <v>0</v>
      </c>
      <c r="CP589" s="1215"/>
      <c r="CQ589" s="1215"/>
      <c r="CR589" s="1215"/>
      <c r="CS589" s="1215"/>
      <c r="CT589" s="1215">
        <f t="shared" ref="CT589:CT613" si="13">IF(AND(B709="3 Bedrooms",AD709&lt;=0.3),G709,0)</f>
        <v>0</v>
      </c>
      <c r="CU589" s="1215"/>
      <c r="CV589" s="1215"/>
      <c r="CW589" s="1215"/>
      <c r="CX589" s="1215"/>
      <c r="CY589" s="1215">
        <f t="shared" ref="CY589:CY613" si="14">IF(AND(B709="4 Bedrooms",AD709&lt;=0.3),G709,0)</f>
        <v>0</v>
      </c>
      <c r="CZ589" s="1215"/>
      <c r="DA589" s="1215"/>
      <c r="DB589" s="1215"/>
      <c r="DC589" s="1215"/>
      <c r="DD589" s="1215">
        <f t="shared" ref="DD589:DD613" si="15">IF(AND(B709="5 Bedrooms",AD709&lt;=0.3),G709,0)</f>
        <v>0</v>
      </c>
      <c r="DE589" s="1215"/>
      <c r="DF589" s="1215"/>
      <c r="DG589" s="1215"/>
      <c r="DH589" s="1215"/>
    </row>
    <row r="590" spans="1:112" s="7" customFormat="1" ht="12.75">
      <c r="A590" s="35"/>
      <c r="B590" s="12" t="s">
        <v>22</v>
      </c>
      <c r="C590" s="12"/>
      <c r="D590" s="12"/>
      <c r="E590" s="12"/>
      <c r="F590" s="12"/>
      <c r="G590" s="12"/>
      <c r="H590" s="12"/>
      <c r="I590" s="12"/>
      <c r="J590" s="12"/>
      <c r="K590" s="12"/>
      <c r="L590" s="12"/>
      <c r="M590" s="12"/>
      <c r="N590" s="1097" t="s">
        <v>721</v>
      </c>
      <c r="O590" s="1097"/>
      <c r="P590" s="12"/>
      <c r="Q590" s="12"/>
      <c r="R590" s="12"/>
      <c r="S590" s="12"/>
      <c r="T590" s="35"/>
      <c r="U590" s="12" t="s">
        <v>22</v>
      </c>
      <c r="V590" s="12"/>
      <c r="W590" s="12"/>
      <c r="X590" s="12"/>
      <c r="Y590" s="12"/>
      <c r="Z590" s="12"/>
      <c r="AA590" s="12"/>
      <c r="AB590" s="12"/>
      <c r="AC590" s="12"/>
      <c r="AD590" s="12"/>
      <c r="AE590" s="12"/>
      <c r="AF590" s="12"/>
      <c r="AG590" s="1097" t="s">
        <v>721</v>
      </c>
      <c r="AH590" s="1097"/>
      <c r="AI590" s="12"/>
      <c r="AJ590" s="12"/>
      <c r="AK590" s="12"/>
      <c r="AL590" s="12"/>
      <c r="AM590" s="7" t="s">
        <v>170</v>
      </c>
      <c r="AN590" s="58"/>
      <c r="AO590" s="58"/>
      <c r="AP590" s="58"/>
      <c r="AQ590" s="58"/>
      <c r="AR590" s="1545">
        <f t="shared" si="0"/>
        <v>1</v>
      </c>
      <c r="AS590" s="1546"/>
      <c r="AT590" s="1135">
        <f t="shared" si="1"/>
        <v>2</v>
      </c>
      <c r="AU590" s="1137"/>
      <c r="AV590" s="1545">
        <f t="shared" si="2"/>
        <v>0</v>
      </c>
      <c r="AW590" s="1546"/>
      <c r="AX590" s="1135">
        <f t="shared" si="3"/>
        <v>0</v>
      </c>
      <c r="AY590" s="1137"/>
      <c r="AZ590" s="58"/>
      <c r="BA590" s="1135">
        <f t="shared" si="4"/>
        <v>2</v>
      </c>
      <c r="BB590" s="1136"/>
      <c r="BC590" s="1136"/>
      <c r="BD590" s="1136"/>
      <c r="BE590" s="1137"/>
      <c r="BF590" s="1207">
        <f t="shared" si="5"/>
        <v>0</v>
      </c>
      <c r="BG590" s="1207"/>
      <c r="BH590" s="1207"/>
      <c r="BI590" s="1207"/>
      <c r="BJ590" s="1207"/>
      <c r="BK590" s="1207">
        <f t="shared" si="6"/>
        <v>0</v>
      </c>
      <c r="BL590" s="1207"/>
      <c r="BM590" s="1207"/>
      <c r="BN590" s="1207"/>
      <c r="BO590" s="1207"/>
      <c r="BP590" s="1207">
        <f t="shared" si="7"/>
        <v>0</v>
      </c>
      <c r="BQ590" s="1207"/>
      <c r="BR590" s="1207"/>
      <c r="BS590" s="1207"/>
      <c r="BT590" s="1207"/>
      <c r="BU590" s="1207">
        <f t="shared" si="8"/>
        <v>0</v>
      </c>
      <c r="BV590" s="1207"/>
      <c r="BW590" s="1207"/>
      <c r="BX590" s="1207"/>
      <c r="BY590" s="1207"/>
      <c r="BZ590" s="1207">
        <f t="shared" si="9"/>
        <v>0</v>
      </c>
      <c r="CA590" s="1207"/>
      <c r="CB590" s="1207"/>
      <c r="CC590" s="1207"/>
      <c r="CD590" s="1207"/>
      <c r="CE590" s="1215">
        <f t="shared" si="10"/>
        <v>0</v>
      </c>
      <c r="CF590" s="1215"/>
      <c r="CG590" s="1215"/>
      <c r="CH590" s="1215"/>
      <c r="CI590" s="1215"/>
      <c r="CJ590" s="1215">
        <f t="shared" si="11"/>
        <v>0</v>
      </c>
      <c r="CK590" s="1215"/>
      <c r="CL590" s="1215"/>
      <c r="CM590" s="1215"/>
      <c r="CN590" s="1215"/>
      <c r="CO590" s="1215">
        <f t="shared" si="12"/>
        <v>0</v>
      </c>
      <c r="CP590" s="1215"/>
      <c r="CQ590" s="1215"/>
      <c r="CR590" s="1215"/>
      <c r="CS590" s="1215"/>
      <c r="CT590" s="1215">
        <f t="shared" si="13"/>
        <v>0</v>
      </c>
      <c r="CU590" s="1215"/>
      <c r="CV590" s="1215"/>
      <c r="CW590" s="1215"/>
      <c r="CX590" s="1215"/>
      <c r="CY590" s="1215">
        <f t="shared" si="14"/>
        <v>0</v>
      </c>
      <c r="CZ590" s="1215"/>
      <c r="DA590" s="1215"/>
      <c r="DB590" s="1215"/>
      <c r="DC590" s="1215"/>
      <c r="DD590" s="1215">
        <f t="shared" si="15"/>
        <v>0</v>
      </c>
      <c r="DE590" s="1215"/>
      <c r="DF590" s="1215"/>
      <c r="DG590" s="1215"/>
      <c r="DH590" s="1215"/>
    </row>
    <row r="591" spans="1:112" ht="12.75">
      <c r="A591" s="35"/>
      <c r="T591" s="35"/>
      <c r="AM591" s="7" t="s">
        <v>171</v>
      </c>
      <c r="AN591" s="58"/>
      <c r="AO591" s="58"/>
      <c r="AP591" s="58"/>
      <c r="AQ591" s="58"/>
      <c r="AR591" s="1545">
        <f t="shared" si="0"/>
        <v>1</v>
      </c>
      <c r="AS591" s="1546"/>
      <c r="AT591" s="1135">
        <f t="shared" si="1"/>
        <v>4</v>
      </c>
      <c r="AU591" s="1137"/>
      <c r="AV591" s="1545">
        <f t="shared" si="2"/>
        <v>0</v>
      </c>
      <c r="AW591" s="1546"/>
      <c r="AX591" s="1135">
        <f t="shared" si="3"/>
        <v>0</v>
      </c>
      <c r="AY591" s="1137"/>
      <c r="AZ591" s="58"/>
      <c r="BA591" s="1135">
        <f t="shared" si="4"/>
        <v>4</v>
      </c>
      <c r="BB591" s="1136"/>
      <c r="BC591" s="1136"/>
      <c r="BD591" s="1136"/>
      <c r="BE591" s="1137"/>
      <c r="BF591" s="1207">
        <f t="shared" si="5"/>
        <v>0</v>
      </c>
      <c r="BG591" s="1207"/>
      <c r="BH591" s="1207"/>
      <c r="BI591" s="1207"/>
      <c r="BJ591" s="1207"/>
      <c r="BK591" s="1207">
        <f t="shared" si="6"/>
        <v>0</v>
      </c>
      <c r="BL591" s="1207"/>
      <c r="BM591" s="1207"/>
      <c r="BN591" s="1207"/>
      <c r="BO591" s="1207"/>
      <c r="BP591" s="1207">
        <f t="shared" si="7"/>
        <v>0</v>
      </c>
      <c r="BQ591" s="1207"/>
      <c r="BR591" s="1207"/>
      <c r="BS591" s="1207"/>
      <c r="BT591" s="1207"/>
      <c r="BU591" s="1207">
        <f t="shared" si="8"/>
        <v>0</v>
      </c>
      <c r="BV591" s="1207"/>
      <c r="BW591" s="1207"/>
      <c r="BX591" s="1207"/>
      <c r="BY591" s="1207"/>
      <c r="BZ591" s="1207">
        <f t="shared" si="9"/>
        <v>0</v>
      </c>
      <c r="CA591" s="1207"/>
      <c r="CB591" s="1207"/>
      <c r="CC591" s="1207"/>
      <c r="CD591" s="1207"/>
      <c r="CE591" s="1215">
        <f t="shared" si="10"/>
        <v>0</v>
      </c>
      <c r="CF591" s="1215"/>
      <c r="CG591" s="1215"/>
      <c r="CH591" s="1215"/>
      <c r="CI591" s="1215"/>
      <c r="CJ591" s="1215">
        <f t="shared" si="11"/>
        <v>0</v>
      </c>
      <c r="CK591" s="1215"/>
      <c r="CL591" s="1215"/>
      <c r="CM591" s="1215"/>
      <c r="CN591" s="1215"/>
      <c r="CO591" s="1215">
        <f t="shared" si="12"/>
        <v>0</v>
      </c>
      <c r="CP591" s="1215"/>
      <c r="CQ591" s="1215"/>
      <c r="CR591" s="1215"/>
      <c r="CS591" s="1215"/>
      <c r="CT591" s="1215">
        <f t="shared" si="13"/>
        <v>0</v>
      </c>
      <c r="CU591" s="1215"/>
      <c r="CV591" s="1215"/>
      <c r="CW591" s="1215"/>
      <c r="CX591" s="1215"/>
      <c r="CY591" s="1215">
        <f t="shared" si="14"/>
        <v>0</v>
      </c>
      <c r="CZ591" s="1215"/>
      <c r="DA591" s="1215"/>
      <c r="DB591" s="1215"/>
      <c r="DC591" s="1215"/>
      <c r="DD591" s="1215">
        <f t="shared" si="15"/>
        <v>0</v>
      </c>
      <c r="DE591" s="1215"/>
      <c r="DF591" s="1215"/>
      <c r="DG591" s="1215"/>
      <c r="DH591" s="1215"/>
    </row>
    <row r="592" spans="1:112" ht="12.75">
      <c r="A592" s="87" t="s">
        <v>506</v>
      </c>
      <c r="B592" s="12" t="s">
        <v>508</v>
      </c>
      <c r="G592" s="1098">
        <f>C553</f>
        <v>0</v>
      </c>
      <c r="H592" s="1098"/>
      <c r="I592" s="1098"/>
      <c r="J592" s="1098"/>
      <c r="K592" s="1098"/>
      <c r="L592" s="1098"/>
      <c r="M592" s="1098"/>
      <c r="N592" s="1098"/>
      <c r="O592" s="1098"/>
      <c r="P592" s="1098"/>
      <c r="Q592" s="1098"/>
      <c r="R592" s="1098"/>
      <c r="T592" s="87" t="s">
        <v>695</v>
      </c>
      <c r="U592" s="12" t="s">
        <v>508</v>
      </c>
      <c r="Z592" s="1098">
        <f>C554</f>
        <v>0</v>
      </c>
      <c r="AA592" s="1098"/>
      <c r="AB592" s="1098"/>
      <c r="AC592" s="1098"/>
      <c r="AD592" s="1098"/>
      <c r="AE592" s="1098"/>
      <c r="AF592" s="1098"/>
      <c r="AG592" s="1098"/>
      <c r="AH592" s="1098"/>
      <c r="AI592" s="1098"/>
      <c r="AJ592" s="1098"/>
      <c r="AK592" s="1098"/>
      <c r="AM592" s="7" t="s">
        <v>172</v>
      </c>
      <c r="AN592" s="58"/>
      <c r="AO592" s="58"/>
      <c r="AP592" s="58"/>
      <c r="AQ592" s="58"/>
      <c r="AR592" s="1545">
        <f t="shared" si="0"/>
        <v>1</v>
      </c>
      <c r="AS592" s="1546"/>
      <c r="AT592" s="1135">
        <f t="shared" si="1"/>
        <v>5</v>
      </c>
      <c r="AU592" s="1137"/>
      <c r="AV592" s="1545">
        <f t="shared" si="2"/>
        <v>0</v>
      </c>
      <c r="AW592" s="1546"/>
      <c r="AX592" s="1135">
        <f t="shared" si="3"/>
        <v>0</v>
      </c>
      <c r="AY592" s="1137"/>
      <c r="AZ592" s="58"/>
      <c r="BA592" s="1135">
        <f t="shared" si="4"/>
        <v>5</v>
      </c>
      <c r="BB592" s="1136"/>
      <c r="BC592" s="1136"/>
      <c r="BD592" s="1136"/>
      <c r="BE592" s="1137"/>
      <c r="BF592" s="1207">
        <f t="shared" si="5"/>
        <v>0</v>
      </c>
      <c r="BG592" s="1207"/>
      <c r="BH592" s="1207"/>
      <c r="BI592" s="1207"/>
      <c r="BJ592" s="1207"/>
      <c r="BK592" s="1207">
        <f t="shared" si="6"/>
        <v>0</v>
      </c>
      <c r="BL592" s="1207"/>
      <c r="BM592" s="1207"/>
      <c r="BN592" s="1207"/>
      <c r="BO592" s="1207"/>
      <c r="BP592" s="1207">
        <f t="shared" si="7"/>
        <v>0</v>
      </c>
      <c r="BQ592" s="1207"/>
      <c r="BR592" s="1207"/>
      <c r="BS592" s="1207"/>
      <c r="BT592" s="1207"/>
      <c r="BU592" s="1207">
        <f t="shared" si="8"/>
        <v>0</v>
      </c>
      <c r="BV592" s="1207"/>
      <c r="BW592" s="1207"/>
      <c r="BX592" s="1207"/>
      <c r="BY592" s="1207"/>
      <c r="BZ592" s="1207">
        <f t="shared" si="9"/>
        <v>0</v>
      </c>
      <c r="CA592" s="1207"/>
      <c r="CB592" s="1207"/>
      <c r="CC592" s="1207"/>
      <c r="CD592" s="1207"/>
      <c r="CE592" s="1215">
        <f t="shared" si="10"/>
        <v>0</v>
      </c>
      <c r="CF592" s="1215"/>
      <c r="CG592" s="1215"/>
      <c r="CH592" s="1215"/>
      <c r="CI592" s="1215"/>
      <c r="CJ592" s="1215">
        <f t="shared" si="11"/>
        <v>0</v>
      </c>
      <c r="CK592" s="1215"/>
      <c r="CL592" s="1215"/>
      <c r="CM592" s="1215"/>
      <c r="CN592" s="1215"/>
      <c r="CO592" s="1215">
        <f t="shared" si="12"/>
        <v>0</v>
      </c>
      <c r="CP592" s="1215"/>
      <c r="CQ592" s="1215"/>
      <c r="CR592" s="1215"/>
      <c r="CS592" s="1215"/>
      <c r="CT592" s="1215">
        <f t="shared" si="13"/>
        <v>0</v>
      </c>
      <c r="CU592" s="1215"/>
      <c r="CV592" s="1215"/>
      <c r="CW592" s="1215"/>
      <c r="CX592" s="1215"/>
      <c r="CY592" s="1215">
        <f t="shared" si="14"/>
        <v>0</v>
      </c>
      <c r="CZ592" s="1215"/>
      <c r="DA592" s="1215"/>
      <c r="DB592" s="1215"/>
      <c r="DC592" s="1215"/>
      <c r="DD592" s="1215">
        <f t="shared" si="15"/>
        <v>0</v>
      </c>
      <c r="DE592" s="1215"/>
      <c r="DF592" s="1215"/>
      <c r="DG592" s="1215"/>
      <c r="DH592" s="1215"/>
    </row>
    <row r="593" spans="1:112" ht="12.75">
      <c r="A593" s="35"/>
      <c r="B593" s="12" t="s">
        <v>92</v>
      </c>
      <c r="G593" s="1096"/>
      <c r="H593" s="1096"/>
      <c r="I593" s="1096"/>
      <c r="J593" s="1096"/>
      <c r="K593" s="1096"/>
      <c r="L593" s="1096"/>
      <c r="M593" s="1096"/>
      <c r="N593" s="1096"/>
      <c r="O593" s="1096"/>
      <c r="P593" s="1096"/>
      <c r="Q593" s="1096"/>
      <c r="R593" s="1096"/>
      <c r="T593" s="35"/>
      <c r="U593" s="12" t="s">
        <v>92</v>
      </c>
      <c r="Z593" s="1096"/>
      <c r="AA593" s="1096"/>
      <c r="AB593" s="1096"/>
      <c r="AC593" s="1096"/>
      <c r="AD593" s="1096"/>
      <c r="AE593" s="1096"/>
      <c r="AF593" s="1096"/>
      <c r="AG593" s="1096"/>
      <c r="AH593" s="1096"/>
      <c r="AI593" s="1096"/>
      <c r="AJ593" s="1096"/>
      <c r="AK593" s="1096"/>
      <c r="AM593" s="7" t="s">
        <v>33</v>
      </c>
      <c r="AN593" s="58"/>
      <c r="AO593" s="58"/>
      <c r="AP593" s="58"/>
      <c r="AQ593" s="58"/>
      <c r="AR593" s="1545">
        <f t="shared" si="0"/>
        <v>0</v>
      </c>
      <c r="AS593" s="1546"/>
      <c r="AT593" s="1135">
        <f t="shared" si="1"/>
        <v>0</v>
      </c>
      <c r="AU593" s="1137"/>
      <c r="AV593" s="1545">
        <f t="shared" si="2"/>
        <v>0</v>
      </c>
      <c r="AW593" s="1546"/>
      <c r="AX593" s="1135">
        <f t="shared" si="3"/>
        <v>0</v>
      </c>
      <c r="AY593" s="1137"/>
      <c r="AZ593" s="58"/>
      <c r="BA593" s="1135">
        <f t="shared" si="4"/>
        <v>21</v>
      </c>
      <c r="BB593" s="1136"/>
      <c r="BC593" s="1136"/>
      <c r="BD593" s="1136"/>
      <c r="BE593" s="1137"/>
      <c r="BF593" s="1207">
        <f t="shared" si="5"/>
        <v>0</v>
      </c>
      <c r="BG593" s="1207"/>
      <c r="BH593" s="1207"/>
      <c r="BI593" s="1207"/>
      <c r="BJ593" s="1207"/>
      <c r="BK593" s="1207">
        <f t="shared" si="6"/>
        <v>0</v>
      </c>
      <c r="BL593" s="1207"/>
      <c r="BM593" s="1207"/>
      <c r="BN593" s="1207"/>
      <c r="BO593" s="1207"/>
      <c r="BP593" s="1207">
        <f t="shared" si="7"/>
        <v>0</v>
      </c>
      <c r="BQ593" s="1207"/>
      <c r="BR593" s="1207"/>
      <c r="BS593" s="1207"/>
      <c r="BT593" s="1207"/>
      <c r="BU593" s="1207">
        <f t="shared" si="8"/>
        <v>0</v>
      </c>
      <c r="BV593" s="1207"/>
      <c r="BW593" s="1207"/>
      <c r="BX593" s="1207"/>
      <c r="BY593" s="1207"/>
      <c r="BZ593" s="1207">
        <f t="shared" si="9"/>
        <v>0</v>
      </c>
      <c r="CA593" s="1207"/>
      <c r="CB593" s="1207"/>
      <c r="CC593" s="1207"/>
      <c r="CD593" s="1207"/>
      <c r="CE593" s="1215">
        <f t="shared" si="10"/>
        <v>0</v>
      </c>
      <c r="CF593" s="1215"/>
      <c r="CG593" s="1215"/>
      <c r="CH593" s="1215"/>
      <c r="CI593" s="1215"/>
      <c r="CJ593" s="1215">
        <f t="shared" si="11"/>
        <v>0</v>
      </c>
      <c r="CK593" s="1215"/>
      <c r="CL593" s="1215"/>
      <c r="CM593" s="1215"/>
      <c r="CN593" s="1215"/>
      <c r="CO593" s="1215">
        <f t="shared" si="12"/>
        <v>0</v>
      </c>
      <c r="CP593" s="1215"/>
      <c r="CQ593" s="1215"/>
      <c r="CR593" s="1215"/>
      <c r="CS593" s="1215"/>
      <c r="CT593" s="1215">
        <f t="shared" si="13"/>
        <v>0</v>
      </c>
      <c r="CU593" s="1215"/>
      <c r="CV593" s="1215"/>
      <c r="CW593" s="1215"/>
      <c r="CX593" s="1215"/>
      <c r="CY593" s="1215">
        <f t="shared" si="14"/>
        <v>0</v>
      </c>
      <c r="CZ593" s="1215"/>
      <c r="DA593" s="1215"/>
      <c r="DB593" s="1215"/>
      <c r="DC593" s="1215"/>
      <c r="DD593" s="1215">
        <f t="shared" si="15"/>
        <v>0</v>
      </c>
      <c r="DE593" s="1215"/>
      <c r="DF593" s="1215"/>
      <c r="DG593" s="1215"/>
      <c r="DH593" s="1215"/>
    </row>
    <row r="594" spans="1:112" ht="12.75">
      <c r="A594" s="35"/>
      <c r="B594" s="12" t="s">
        <v>629</v>
      </c>
      <c r="G594" s="1096"/>
      <c r="H594" s="1096"/>
      <c r="I594" s="1096"/>
      <c r="J594" s="1096"/>
      <c r="K594" s="1096"/>
      <c r="L594" s="1096"/>
      <c r="M594" s="1096"/>
      <c r="N594" s="1096"/>
      <c r="O594" s="1096"/>
      <c r="P594" s="1096"/>
      <c r="Q594" s="1096"/>
      <c r="R594" s="1096"/>
      <c r="T594" s="35"/>
      <c r="U594" s="12" t="s">
        <v>629</v>
      </c>
      <c r="Z594" s="1118"/>
      <c r="AA594" s="1118"/>
      <c r="AB594" s="1118"/>
      <c r="AC594" s="1118"/>
      <c r="AD594" s="1118"/>
      <c r="AE594" s="1118"/>
      <c r="AF594" s="1118"/>
      <c r="AG594" s="1118"/>
      <c r="AH594" s="1118"/>
      <c r="AI594" s="1118"/>
      <c r="AJ594" s="1118"/>
      <c r="AK594" s="1118"/>
      <c r="AM594" s="58"/>
      <c r="AN594" s="58"/>
      <c r="AO594" s="58"/>
      <c r="AP594" s="58"/>
      <c r="AQ594" s="58"/>
      <c r="AR594" s="1545">
        <f t="shared" si="0"/>
        <v>0</v>
      </c>
      <c r="AS594" s="1546"/>
      <c r="AT594" s="1135">
        <f t="shared" si="1"/>
        <v>0</v>
      </c>
      <c r="AU594" s="1137"/>
      <c r="AV594" s="1545">
        <f t="shared" si="2"/>
        <v>1</v>
      </c>
      <c r="AW594" s="1546"/>
      <c r="AX594" s="1135">
        <f t="shared" si="3"/>
        <v>2</v>
      </c>
      <c r="AY594" s="1137"/>
      <c r="AZ594" s="58"/>
      <c r="BA594" s="1135">
        <f t="shared" si="4"/>
        <v>0</v>
      </c>
      <c r="BB594" s="1136"/>
      <c r="BC594" s="1136"/>
      <c r="BD594" s="1136"/>
      <c r="BE594" s="1137"/>
      <c r="BF594" s="1207">
        <f t="shared" si="5"/>
        <v>2</v>
      </c>
      <c r="BG594" s="1207"/>
      <c r="BH594" s="1207"/>
      <c r="BI594" s="1207"/>
      <c r="BJ594" s="1207"/>
      <c r="BK594" s="1207">
        <f t="shared" si="6"/>
        <v>0</v>
      </c>
      <c r="BL594" s="1207"/>
      <c r="BM594" s="1207"/>
      <c r="BN594" s="1207"/>
      <c r="BO594" s="1207"/>
      <c r="BP594" s="1207">
        <f t="shared" si="7"/>
        <v>0</v>
      </c>
      <c r="BQ594" s="1207"/>
      <c r="BR594" s="1207"/>
      <c r="BS594" s="1207"/>
      <c r="BT594" s="1207"/>
      <c r="BU594" s="1207">
        <f t="shared" si="8"/>
        <v>0</v>
      </c>
      <c r="BV594" s="1207"/>
      <c r="BW594" s="1207"/>
      <c r="BX594" s="1207"/>
      <c r="BY594" s="1207"/>
      <c r="BZ594" s="1207">
        <f t="shared" si="9"/>
        <v>0</v>
      </c>
      <c r="CA594" s="1207"/>
      <c r="CB594" s="1207"/>
      <c r="CC594" s="1207"/>
      <c r="CD594" s="1207"/>
      <c r="CE594" s="1215">
        <f t="shared" si="10"/>
        <v>0</v>
      </c>
      <c r="CF594" s="1215"/>
      <c r="CG594" s="1215"/>
      <c r="CH594" s="1215"/>
      <c r="CI594" s="1215"/>
      <c r="CJ594" s="1215">
        <f t="shared" si="11"/>
        <v>2</v>
      </c>
      <c r="CK594" s="1215"/>
      <c r="CL594" s="1215"/>
      <c r="CM594" s="1215"/>
      <c r="CN594" s="1215"/>
      <c r="CO594" s="1215">
        <f t="shared" si="12"/>
        <v>0</v>
      </c>
      <c r="CP594" s="1215"/>
      <c r="CQ594" s="1215"/>
      <c r="CR594" s="1215"/>
      <c r="CS594" s="1215"/>
      <c r="CT594" s="1215">
        <f t="shared" si="13"/>
        <v>0</v>
      </c>
      <c r="CU594" s="1215"/>
      <c r="CV594" s="1215"/>
      <c r="CW594" s="1215"/>
      <c r="CX594" s="1215"/>
      <c r="CY594" s="1215">
        <f t="shared" si="14"/>
        <v>0</v>
      </c>
      <c r="CZ594" s="1215"/>
      <c r="DA594" s="1215"/>
      <c r="DB594" s="1215"/>
      <c r="DC594" s="1215"/>
      <c r="DD594" s="1215">
        <f t="shared" si="15"/>
        <v>0</v>
      </c>
      <c r="DE594" s="1215"/>
      <c r="DF594" s="1215"/>
      <c r="DG594" s="1215"/>
      <c r="DH594" s="1215"/>
    </row>
    <row r="595" spans="1:112" ht="12.75">
      <c r="A595" s="35"/>
      <c r="B595" s="12" t="s">
        <v>19</v>
      </c>
      <c r="G595" s="1096"/>
      <c r="H595" s="1096"/>
      <c r="I595" s="1096"/>
      <c r="J595" s="1096"/>
      <c r="K595" s="1096"/>
      <c r="L595" s="1096"/>
      <c r="M595" s="1096"/>
      <c r="N595" s="1096"/>
      <c r="O595" s="1096"/>
      <c r="P595" s="1096"/>
      <c r="Q595" s="1096"/>
      <c r="R595" s="1096"/>
      <c r="T595" s="35"/>
      <c r="U595" s="12" t="s">
        <v>19</v>
      </c>
      <c r="Z595" s="1118"/>
      <c r="AA595" s="1118"/>
      <c r="AB595" s="1118"/>
      <c r="AC595" s="1118"/>
      <c r="AD595" s="1118"/>
      <c r="AE595" s="1118"/>
      <c r="AF595" s="1118"/>
      <c r="AG595" s="1118"/>
      <c r="AH595" s="1118"/>
      <c r="AI595" s="1118"/>
      <c r="AJ595" s="1118"/>
      <c r="AK595" s="1118"/>
      <c r="AM595" s="58"/>
      <c r="AN595" s="58"/>
      <c r="AO595" s="58"/>
      <c r="AP595" s="58"/>
      <c r="AQ595" s="58"/>
      <c r="AR595" s="1545">
        <f t="shared" si="0"/>
        <v>1</v>
      </c>
      <c r="AS595" s="1546"/>
      <c r="AT595" s="1135">
        <f t="shared" si="1"/>
        <v>2</v>
      </c>
      <c r="AU595" s="1137"/>
      <c r="AV595" s="1545">
        <f t="shared" si="2"/>
        <v>0</v>
      </c>
      <c r="AW595" s="1546"/>
      <c r="AX595" s="1135">
        <f t="shared" si="3"/>
        <v>0</v>
      </c>
      <c r="AY595" s="1137"/>
      <c r="AZ595" s="58"/>
      <c r="BA595" s="1135">
        <f t="shared" si="4"/>
        <v>0</v>
      </c>
      <c r="BB595" s="1136"/>
      <c r="BC595" s="1136"/>
      <c r="BD595" s="1136"/>
      <c r="BE595" s="1137"/>
      <c r="BF595" s="1207">
        <f t="shared" si="5"/>
        <v>2</v>
      </c>
      <c r="BG595" s="1207"/>
      <c r="BH595" s="1207"/>
      <c r="BI595" s="1207"/>
      <c r="BJ595" s="1207"/>
      <c r="BK595" s="1207">
        <f t="shared" si="6"/>
        <v>0</v>
      </c>
      <c r="BL595" s="1207"/>
      <c r="BM595" s="1207"/>
      <c r="BN595" s="1207"/>
      <c r="BO595" s="1207"/>
      <c r="BP595" s="1207">
        <f t="shared" si="7"/>
        <v>0</v>
      </c>
      <c r="BQ595" s="1207"/>
      <c r="BR595" s="1207"/>
      <c r="BS595" s="1207"/>
      <c r="BT595" s="1207"/>
      <c r="BU595" s="1207">
        <f t="shared" si="8"/>
        <v>0</v>
      </c>
      <c r="BV595" s="1207"/>
      <c r="BW595" s="1207"/>
      <c r="BX595" s="1207"/>
      <c r="BY595" s="1207"/>
      <c r="BZ595" s="1207">
        <f t="shared" si="9"/>
        <v>0</v>
      </c>
      <c r="CA595" s="1207"/>
      <c r="CB595" s="1207"/>
      <c r="CC595" s="1207"/>
      <c r="CD595" s="1207"/>
      <c r="CE595" s="1215">
        <f t="shared" si="10"/>
        <v>0</v>
      </c>
      <c r="CF595" s="1215"/>
      <c r="CG595" s="1215"/>
      <c r="CH595" s="1215"/>
      <c r="CI595" s="1215"/>
      <c r="CJ595" s="1215">
        <f t="shared" si="11"/>
        <v>0</v>
      </c>
      <c r="CK595" s="1215"/>
      <c r="CL595" s="1215"/>
      <c r="CM595" s="1215"/>
      <c r="CN595" s="1215"/>
      <c r="CO595" s="1215">
        <f t="shared" si="12"/>
        <v>0</v>
      </c>
      <c r="CP595" s="1215"/>
      <c r="CQ595" s="1215"/>
      <c r="CR595" s="1215"/>
      <c r="CS595" s="1215"/>
      <c r="CT595" s="1215">
        <f t="shared" si="13"/>
        <v>0</v>
      </c>
      <c r="CU595" s="1215"/>
      <c r="CV595" s="1215"/>
      <c r="CW595" s="1215"/>
      <c r="CX595" s="1215"/>
      <c r="CY595" s="1215">
        <f t="shared" si="14"/>
        <v>0</v>
      </c>
      <c r="CZ595" s="1215"/>
      <c r="DA595" s="1215"/>
      <c r="DB595" s="1215"/>
      <c r="DC595" s="1215"/>
      <c r="DD595" s="1215">
        <f t="shared" si="15"/>
        <v>0</v>
      </c>
      <c r="DE595" s="1215"/>
      <c r="DF595" s="1215"/>
      <c r="DG595" s="1215"/>
      <c r="DH595" s="1215"/>
    </row>
    <row r="596" spans="1:112" ht="12.75">
      <c r="A596" s="35"/>
      <c r="B596" s="12" t="s">
        <v>337</v>
      </c>
      <c r="G596" s="1100"/>
      <c r="H596" s="1100"/>
      <c r="I596" s="1100"/>
      <c r="J596" s="1100"/>
      <c r="K596" s="1100"/>
      <c r="L596" s="1100"/>
      <c r="O596" s="140" t="s">
        <v>219</v>
      </c>
      <c r="P596" s="1101"/>
      <c r="Q596" s="1101"/>
      <c r="R596" s="1101"/>
      <c r="T596" s="35"/>
      <c r="U596" s="12" t="s">
        <v>337</v>
      </c>
      <c r="Z596" s="1100"/>
      <c r="AA596" s="1100"/>
      <c r="AB596" s="1100"/>
      <c r="AC596" s="1100"/>
      <c r="AD596" s="1100"/>
      <c r="AE596" s="1100"/>
      <c r="AH596" s="140" t="s">
        <v>219</v>
      </c>
      <c r="AI596" s="1101"/>
      <c r="AJ596" s="1101"/>
      <c r="AK596" s="1101"/>
      <c r="AM596" s="58"/>
      <c r="AN596" s="58"/>
      <c r="AO596" s="58"/>
      <c r="AP596" s="58"/>
      <c r="AQ596" s="58"/>
      <c r="AR596" s="1545">
        <f t="shared" si="0"/>
        <v>1</v>
      </c>
      <c r="AS596" s="1546"/>
      <c r="AT596" s="1135">
        <f t="shared" si="1"/>
        <v>1</v>
      </c>
      <c r="AU596" s="1137"/>
      <c r="AV596" s="1545">
        <f t="shared" si="2"/>
        <v>0</v>
      </c>
      <c r="AW596" s="1546"/>
      <c r="AX596" s="1135">
        <f t="shared" si="3"/>
        <v>0</v>
      </c>
      <c r="AY596" s="1137"/>
      <c r="AZ596" s="58"/>
      <c r="BA596" s="1135">
        <f t="shared" si="4"/>
        <v>0</v>
      </c>
      <c r="BB596" s="1136"/>
      <c r="BC596" s="1136"/>
      <c r="BD596" s="1136"/>
      <c r="BE596" s="1137"/>
      <c r="BF596" s="1207">
        <f t="shared" si="5"/>
        <v>1</v>
      </c>
      <c r="BG596" s="1207"/>
      <c r="BH596" s="1207"/>
      <c r="BI596" s="1207"/>
      <c r="BJ596" s="1207"/>
      <c r="BK596" s="1207">
        <f t="shared" si="6"/>
        <v>0</v>
      </c>
      <c r="BL596" s="1207"/>
      <c r="BM596" s="1207"/>
      <c r="BN596" s="1207"/>
      <c r="BO596" s="1207"/>
      <c r="BP596" s="1207">
        <f t="shared" si="7"/>
        <v>0</v>
      </c>
      <c r="BQ596" s="1207"/>
      <c r="BR596" s="1207"/>
      <c r="BS596" s="1207"/>
      <c r="BT596" s="1207"/>
      <c r="BU596" s="1207">
        <f t="shared" si="8"/>
        <v>0</v>
      </c>
      <c r="BV596" s="1207"/>
      <c r="BW596" s="1207"/>
      <c r="BX596" s="1207"/>
      <c r="BY596" s="1207"/>
      <c r="BZ596" s="1207">
        <f t="shared" si="9"/>
        <v>0</v>
      </c>
      <c r="CA596" s="1207"/>
      <c r="CB596" s="1207"/>
      <c r="CC596" s="1207"/>
      <c r="CD596" s="1207"/>
      <c r="CE596" s="1215">
        <f t="shared" si="10"/>
        <v>0</v>
      </c>
      <c r="CF596" s="1215"/>
      <c r="CG596" s="1215"/>
      <c r="CH596" s="1215"/>
      <c r="CI596" s="1215"/>
      <c r="CJ596" s="1215">
        <f t="shared" si="11"/>
        <v>0</v>
      </c>
      <c r="CK596" s="1215"/>
      <c r="CL596" s="1215"/>
      <c r="CM596" s="1215"/>
      <c r="CN596" s="1215"/>
      <c r="CO596" s="1215">
        <f t="shared" si="12"/>
        <v>0</v>
      </c>
      <c r="CP596" s="1215"/>
      <c r="CQ596" s="1215"/>
      <c r="CR596" s="1215"/>
      <c r="CS596" s="1215"/>
      <c r="CT596" s="1215">
        <f t="shared" si="13"/>
        <v>0</v>
      </c>
      <c r="CU596" s="1215"/>
      <c r="CV596" s="1215"/>
      <c r="CW596" s="1215"/>
      <c r="CX596" s="1215"/>
      <c r="CY596" s="1215">
        <f t="shared" si="14"/>
        <v>0</v>
      </c>
      <c r="CZ596" s="1215"/>
      <c r="DA596" s="1215"/>
      <c r="DB596" s="1215"/>
      <c r="DC596" s="1215"/>
      <c r="DD596" s="1215">
        <f t="shared" si="15"/>
        <v>0</v>
      </c>
      <c r="DE596" s="1215"/>
      <c r="DF596" s="1215"/>
      <c r="DG596" s="1215"/>
      <c r="DH596" s="1215"/>
    </row>
    <row r="597" spans="1:112" s="7" customFormat="1" ht="12.75">
      <c r="A597" s="35"/>
      <c r="B597" s="12" t="s">
        <v>20</v>
      </c>
      <c r="C597" s="12"/>
      <c r="D597" s="12"/>
      <c r="E597" s="12"/>
      <c r="F597" s="12"/>
      <c r="G597" s="12"/>
      <c r="H597" s="1096"/>
      <c r="I597" s="1096"/>
      <c r="J597" s="1096"/>
      <c r="K597" s="1096"/>
      <c r="L597" s="1096"/>
      <c r="M597" s="1096"/>
      <c r="N597" s="1096"/>
      <c r="O597" s="1096"/>
      <c r="P597" s="1096"/>
      <c r="Q597" s="1096"/>
      <c r="R597" s="1096"/>
      <c r="S597" s="12"/>
      <c r="T597" s="35"/>
      <c r="U597" s="12" t="s">
        <v>20</v>
      </c>
      <c r="V597" s="12"/>
      <c r="W597" s="12"/>
      <c r="X597" s="12"/>
      <c r="Y597" s="12"/>
      <c r="Z597" s="12"/>
      <c r="AA597" s="1096"/>
      <c r="AB597" s="1096"/>
      <c r="AC597" s="1096"/>
      <c r="AD597" s="1096"/>
      <c r="AE597" s="1096"/>
      <c r="AF597" s="1096"/>
      <c r="AG597" s="1096"/>
      <c r="AH597" s="1096"/>
      <c r="AI597" s="1096"/>
      <c r="AJ597" s="1096"/>
      <c r="AK597" s="1096"/>
      <c r="AL597" s="12"/>
      <c r="AM597" s="58"/>
      <c r="AN597" s="58"/>
      <c r="AO597" s="58"/>
      <c r="AP597" s="58"/>
      <c r="AQ597" s="58"/>
      <c r="AR597" s="1545">
        <f t="shared" si="0"/>
        <v>1</v>
      </c>
      <c r="AS597" s="1546"/>
      <c r="AT597" s="1135">
        <f t="shared" si="1"/>
        <v>3</v>
      </c>
      <c r="AU597" s="1137"/>
      <c r="AV597" s="1545">
        <f t="shared" si="2"/>
        <v>0</v>
      </c>
      <c r="AW597" s="1546"/>
      <c r="AX597" s="1135">
        <f t="shared" si="3"/>
        <v>0</v>
      </c>
      <c r="AY597" s="1137"/>
      <c r="AZ597" s="58"/>
      <c r="BA597" s="1135">
        <f t="shared" si="4"/>
        <v>0</v>
      </c>
      <c r="BB597" s="1136"/>
      <c r="BC597" s="1136"/>
      <c r="BD597" s="1136"/>
      <c r="BE597" s="1137"/>
      <c r="BF597" s="1207">
        <f t="shared" si="5"/>
        <v>3</v>
      </c>
      <c r="BG597" s="1207"/>
      <c r="BH597" s="1207"/>
      <c r="BI597" s="1207"/>
      <c r="BJ597" s="1207"/>
      <c r="BK597" s="1207">
        <f t="shared" si="6"/>
        <v>0</v>
      </c>
      <c r="BL597" s="1207"/>
      <c r="BM597" s="1207"/>
      <c r="BN597" s="1207"/>
      <c r="BO597" s="1207"/>
      <c r="BP597" s="1207">
        <f t="shared" si="7"/>
        <v>0</v>
      </c>
      <c r="BQ597" s="1207"/>
      <c r="BR597" s="1207"/>
      <c r="BS597" s="1207"/>
      <c r="BT597" s="1207"/>
      <c r="BU597" s="1207">
        <f t="shared" si="8"/>
        <v>0</v>
      </c>
      <c r="BV597" s="1207"/>
      <c r="BW597" s="1207"/>
      <c r="BX597" s="1207"/>
      <c r="BY597" s="1207"/>
      <c r="BZ597" s="1207">
        <f t="shared" si="9"/>
        <v>0</v>
      </c>
      <c r="CA597" s="1207"/>
      <c r="CB597" s="1207"/>
      <c r="CC597" s="1207"/>
      <c r="CD597" s="1207"/>
      <c r="CE597" s="1215">
        <f t="shared" si="10"/>
        <v>0</v>
      </c>
      <c r="CF597" s="1215"/>
      <c r="CG597" s="1215"/>
      <c r="CH597" s="1215"/>
      <c r="CI597" s="1215"/>
      <c r="CJ597" s="1215">
        <f t="shared" si="11"/>
        <v>0</v>
      </c>
      <c r="CK597" s="1215"/>
      <c r="CL597" s="1215"/>
      <c r="CM597" s="1215"/>
      <c r="CN597" s="1215"/>
      <c r="CO597" s="1215">
        <f t="shared" si="12"/>
        <v>0</v>
      </c>
      <c r="CP597" s="1215"/>
      <c r="CQ597" s="1215"/>
      <c r="CR597" s="1215"/>
      <c r="CS597" s="1215"/>
      <c r="CT597" s="1215">
        <f t="shared" si="13"/>
        <v>0</v>
      </c>
      <c r="CU597" s="1215"/>
      <c r="CV597" s="1215"/>
      <c r="CW597" s="1215"/>
      <c r="CX597" s="1215"/>
      <c r="CY597" s="1215">
        <f t="shared" si="14"/>
        <v>0</v>
      </c>
      <c r="CZ597" s="1215"/>
      <c r="DA597" s="1215"/>
      <c r="DB597" s="1215"/>
      <c r="DC597" s="1215"/>
      <c r="DD597" s="1215">
        <f t="shared" si="15"/>
        <v>0</v>
      </c>
      <c r="DE597" s="1215"/>
      <c r="DF597" s="1215"/>
      <c r="DG597" s="1215"/>
      <c r="DH597" s="1215"/>
    </row>
    <row r="598" spans="1:112" s="7" customFormat="1" ht="12.75">
      <c r="A598" s="35"/>
      <c r="B598" s="12" t="s">
        <v>22</v>
      </c>
      <c r="C598" s="12"/>
      <c r="D598" s="12"/>
      <c r="E598" s="12"/>
      <c r="F598" s="12"/>
      <c r="G598" s="12"/>
      <c r="H598" s="12"/>
      <c r="I598" s="12"/>
      <c r="J598" s="12"/>
      <c r="K598" s="12"/>
      <c r="L598" s="12"/>
      <c r="M598" s="12"/>
      <c r="N598" s="1097" t="s">
        <v>721</v>
      </c>
      <c r="O598" s="1097"/>
      <c r="P598" s="12"/>
      <c r="Q598" s="12"/>
      <c r="R598" s="12"/>
      <c r="S598" s="12"/>
      <c r="T598" s="35"/>
      <c r="U598" s="12" t="s">
        <v>22</v>
      </c>
      <c r="V598" s="12"/>
      <c r="W598" s="12"/>
      <c r="X598" s="12"/>
      <c r="Y598" s="12"/>
      <c r="Z598" s="12"/>
      <c r="AA598" s="12"/>
      <c r="AB598" s="12"/>
      <c r="AC598" s="12"/>
      <c r="AD598" s="12"/>
      <c r="AE598" s="12"/>
      <c r="AF598" s="12"/>
      <c r="AG598" s="1097" t="s">
        <v>721</v>
      </c>
      <c r="AH598" s="1097"/>
      <c r="AI598" s="12"/>
      <c r="AJ598" s="12"/>
      <c r="AK598" s="12"/>
      <c r="AL598" s="12"/>
      <c r="AM598" s="58"/>
      <c r="AN598" s="58"/>
      <c r="AO598" s="58"/>
      <c r="AP598" s="58"/>
      <c r="AQ598" s="58"/>
      <c r="AR598" s="1545">
        <f t="shared" si="0"/>
        <v>0</v>
      </c>
      <c r="AS598" s="1546"/>
      <c r="AT598" s="1135">
        <f t="shared" si="1"/>
        <v>0</v>
      </c>
      <c r="AU598" s="1137"/>
      <c r="AV598" s="1545">
        <f t="shared" si="2"/>
        <v>0</v>
      </c>
      <c r="AW598" s="1546"/>
      <c r="AX598" s="1135">
        <f t="shared" si="3"/>
        <v>0</v>
      </c>
      <c r="AY598" s="1137"/>
      <c r="AZ598" s="58"/>
      <c r="BA598" s="1135">
        <f t="shared" si="4"/>
        <v>0</v>
      </c>
      <c r="BB598" s="1136"/>
      <c r="BC598" s="1136"/>
      <c r="BD598" s="1136"/>
      <c r="BE598" s="1137"/>
      <c r="BF598" s="1207">
        <f t="shared" si="5"/>
        <v>4</v>
      </c>
      <c r="BG598" s="1207"/>
      <c r="BH598" s="1207"/>
      <c r="BI598" s="1207"/>
      <c r="BJ598" s="1207"/>
      <c r="BK598" s="1207">
        <f t="shared" si="6"/>
        <v>0</v>
      </c>
      <c r="BL598" s="1207"/>
      <c r="BM598" s="1207"/>
      <c r="BN598" s="1207"/>
      <c r="BO598" s="1207"/>
      <c r="BP598" s="1207">
        <f t="shared" si="7"/>
        <v>0</v>
      </c>
      <c r="BQ598" s="1207"/>
      <c r="BR598" s="1207"/>
      <c r="BS598" s="1207"/>
      <c r="BT598" s="1207"/>
      <c r="BU598" s="1207">
        <f t="shared" si="8"/>
        <v>0</v>
      </c>
      <c r="BV598" s="1207"/>
      <c r="BW598" s="1207"/>
      <c r="BX598" s="1207"/>
      <c r="BY598" s="1207"/>
      <c r="BZ598" s="1207">
        <f t="shared" si="9"/>
        <v>0</v>
      </c>
      <c r="CA598" s="1207"/>
      <c r="CB598" s="1207"/>
      <c r="CC598" s="1207"/>
      <c r="CD598" s="1207"/>
      <c r="CE598" s="1215">
        <f t="shared" si="10"/>
        <v>0</v>
      </c>
      <c r="CF598" s="1215"/>
      <c r="CG598" s="1215"/>
      <c r="CH598" s="1215"/>
      <c r="CI598" s="1215"/>
      <c r="CJ598" s="1215">
        <f t="shared" si="11"/>
        <v>0</v>
      </c>
      <c r="CK598" s="1215"/>
      <c r="CL598" s="1215"/>
      <c r="CM598" s="1215"/>
      <c r="CN598" s="1215"/>
      <c r="CO598" s="1215">
        <f t="shared" si="12"/>
        <v>0</v>
      </c>
      <c r="CP598" s="1215"/>
      <c r="CQ598" s="1215"/>
      <c r="CR598" s="1215"/>
      <c r="CS598" s="1215"/>
      <c r="CT598" s="1215">
        <f t="shared" si="13"/>
        <v>0</v>
      </c>
      <c r="CU598" s="1215"/>
      <c r="CV598" s="1215"/>
      <c r="CW598" s="1215"/>
      <c r="CX598" s="1215"/>
      <c r="CY598" s="1215">
        <f t="shared" si="14"/>
        <v>0</v>
      </c>
      <c r="CZ598" s="1215"/>
      <c r="DA598" s="1215"/>
      <c r="DB598" s="1215"/>
      <c r="DC598" s="1215"/>
      <c r="DD598" s="1215">
        <f t="shared" si="15"/>
        <v>0</v>
      </c>
      <c r="DE598" s="1215"/>
      <c r="DF598" s="1215"/>
      <c r="DG598" s="1215"/>
      <c r="DH598" s="1215"/>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45">
        <f t="shared" si="0"/>
        <v>0</v>
      </c>
      <c r="AS599" s="1546"/>
      <c r="AT599" s="1135">
        <f t="shared" si="1"/>
        <v>0</v>
      </c>
      <c r="AU599" s="1137"/>
      <c r="AV599" s="1545">
        <f t="shared" si="2"/>
        <v>1</v>
      </c>
      <c r="AW599" s="1546"/>
      <c r="AX599" s="1135">
        <f t="shared" si="3"/>
        <v>18</v>
      </c>
      <c r="AY599" s="1137"/>
      <c r="AZ599" s="58"/>
      <c r="BA599" s="1135">
        <f t="shared" si="4"/>
        <v>0</v>
      </c>
      <c r="BB599" s="1136"/>
      <c r="BC599" s="1136"/>
      <c r="BD599" s="1136"/>
      <c r="BE599" s="1137"/>
      <c r="BF599" s="1207">
        <f t="shared" si="5"/>
        <v>18</v>
      </c>
      <c r="BG599" s="1207"/>
      <c r="BH599" s="1207"/>
      <c r="BI599" s="1207"/>
      <c r="BJ599" s="1207"/>
      <c r="BK599" s="1207">
        <f t="shared" si="6"/>
        <v>0</v>
      </c>
      <c r="BL599" s="1207"/>
      <c r="BM599" s="1207"/>
      <c r="BN599" s="1207"/>
      <c r="BO599" s="1207"/>
      <c r="BP599" s="1207">
        <f t="shared" si="7"/>
        <v>0</v>
      </c>
      <c r="BQ599" s="1207"/>
      <c r="BR599" s="1207"/>
      <c r="BS599" s="1207"/>
      <c r="BT599" s="1207"/>
      <c r="BU599" s="1207">
        <f t="shared" si="8"/>
        <v>0</v>
      </c>
      <c r="BV599" s="1207"/>
      <c r="BW599" s="1207"/>
      <c r="BX599" s="1207"/>
      <c r="BY599" s="1207"/>
      <c r="BZ599" s="1207">
        <f t="shared" si="9"/>
        <v>0</v>
      </c>
      <c r="CA599" s="1207"/>
      <c r="CB599" s="1207"/>
      <c r="CC599" s="1207"/>
      <c r="CD599" s="1207"/>
      <c r="CE599" s="1215">
        <f t="shared" si="10"/>
        <v>0</v>
      </c>
      <c r="CF599" s="1215"/>
      <c r="CG599" s="1215"/>
      <c r="CH599" s="1215"/>
      <c r="CI599" s="1215"/>
      <c r="CJ599" s="1215">
        <f t="shared" si="11"/>
        <v>18</v>
      </c>
      <c r="CK599" s="1215"/>
      <c r="CL599" s="1215"/>
      <c r="CM599" s="1215"/>
      <c r="CN599" s="1215"/>
      <c r="CO599" s="1215">
        <f t="shared" si="12"/>
        <v>0</v>
      </c>
      <c r="CP599" s="1215"/>
      <c r="CQ599" s="1215"/>
      <c r="CR599" s="1215"/>
      <c r="CS599" s="1215"/>
      <c r="CT599" s="1215">
        <f t="shared" si="13"/>
        <v>0</v>
      </c>
      <c r="CU599" s="1215"/>
      <c r="CV599" s="1215"/>
      <c r="CW599" s="1215"/>
      <c r="CX599" s="1215"/>
      <c r="CY599" s="1215">
        <f t="shared" si="14"/>
        <v>0</v>
      </c>
      <c r="CZ599" s="1215"/>
      <c r="DA599" s="1215"/>
      <c r="DB599" s="1215"/>
      <c r="DC599" s="1215"/>
      <c r="DD599" s="1215">
        <f t="shared" si="15"/>
        <v>0</v>
      </c>
      <c r="DE599" s="1215"/>
      <c r="DF599" s="1215"/>
      <c r="DG599" s="1215"/>
      <c r="DH599" s="1215"/>
    </row>
    <row r="600" spans="1:112" ht="12.75">
      <c r="A600" s="87" t="s">
        <v>385</v>
      </c>
      <c r="B600" s="12" t="s">
        <v>508</v>
      </c>
      <c r="G600" s="1098">
        <f>C555</f>
        <v>0</v>
      </c>
      <c r="H600" s="1098"/>
      <c r="I600" s="1098"/>
      <c r="J600" s="1098"/>
      <c r="K600" s="1098"/>
      <c r="L600" s="1098"/>
      <c r="M600" s="1098"/>
      <c r="N600" s="1098"/>
      <c r="O600" s="1098"/>
      <c r="P600" s="1098"/>
      <c r="Q600" s="1098"/>
      <c r="R600" s="1098"/>
      <c r="T600" s="87" t="s">
        <v>386</v>
      </c>
      <c r="U600" s="12" t="s">
        <v>508</v>
      </c>
      <c r="Z600" s="1098">
        <f>C556</f>
        <v>0</v>
      </c>
      <c r="AA600" s="1098"/>
      <c r="AB600" s="1098"/>
      <c r="AC600" s="1098"/>
      <c r="AD600" s="1098"/>
      <c r="AE600" s="1098"/>
      <c r="AF600" s="1098"/>
      <c r="AG600" s="1098"/>
      <c r="AH600" s="1098"/>
      <c r="AI600" s="1098"/>
      <c r="AJ600" s="1098"/>
      <c r="AK600" s="1098"/>
      <c r="AM600" s="58"/>
      <c r="AN600" s="58"/>
      <c r="AO600" s="58"/>
      <c r="AP600" s="58"/>
      <c r="AQ600" s="58"/>
      <c r="AR600" s="1545">
        <f t="shared" si="0"/>
        <v>0</v>
      </c>
      <c r="AS600" s="1546"/>
      <c r="AT600" s="1135">
        <f t="shared" si="1"/>
        <v>0</v>
      </c>
      <c r="AU600" s="1137"/>
      <c r="AV600" s="1545">
        <f t="shared" si="2"/>
        <v>1</v>
      </c>
      <c r="AW600" s="1546"/>
      <c r="AX600" s="1135">
        <f t="shared" si="3"/>
        <v>5</v>
      </c>
      <c r="AY600" s="1137"/>
      <c r="AZ600" s="58"/>
      <c r="BA600" s="1135">
        <f t="shared" si="4"/>
        <v>0</v>
      </c>
      <c r="BB600" s="1136"/>
      <c r="BC600" s="1136"/>
      <c r="BD600" s="1136"/>
      <c r="BE600" s="1137"/>
      <c r="BF600" s="1207">
        <f t="shared" si="5"/>
        <v>0</v>
      </c>
      <c r="BG600" s="1207"/>
      <c r="BH600" s="1207"/>
      <c r="BI600" s="1207"/>
      <c r="BJ600" s="1207"/>
      <c r="BK600" s="1207">
        <f t="shared" si="6"/>
        <v>5</v>
      </c>
      <c r="BL600" s="1207"/>
      <c r="BM600" s="1207"/>
      <c r="BN600" s="1207"/>
      <c r="BO600" s="1207"/>
      <c r="BP600" s="1207">
        <f t="shared" si="7"/>
        <v>0</v>
      </c>
      <c r="BQ600" s="1207"/>
      <c r="BR600" s="1207"/>
      <c r="BS600" s="1207"/>
      <c r="BT600" s="1207"/>
      <c r="BU600" s="1207">
        <f t="shared" si="8"/>
        <v>0</v>
      </c>
      <c r="BV600" s="1207"/>
      <c r="BW600" s="1207"/>
      <c r="BX600" s="1207"/>
      <c r="BY600" s="1207"/>
      <c r="BZ600" s="1207">
        <f t="shared" si="9"/>
        <v>0</v>
      </c>
      <c r="CA600" s="1207"/>
      <c r="CB600" s="1207"/>
      <c r="CC600" s="1207"/>
      <c r="CD600" s="1207"/>
      <c r="CE600" s="1215">
        <f t="shared" si="10"/>
        <v>0</v>
      </c>
      <c r="CF600" s="1215"/>
      <c r="CG600" s="1215"/>
      <c r="CH600" s="1215"/>
      <c r="CI600" s="1215"/>
      <c r="CJ600" s="1215">
        <f t="shared" si="11"/>
        <v>0</v>
      </c>
      <c r="CK600" s="1215"/>
      <c r="CL600" s="1215"/>
      <c r="CM600" s="1215"/>
      <c r="CN600" s="1215"/>
      <c r="CO600" s="1215">
        <f t="shared" si="12"/>
        <v>5</v>
      </c>
      <c r="CP600" s="1215"/>
      <c r="CQ600" s="1215"/>
      <c r="CR600" s="1215"/>
      <c r="CS600" s="1215"/>
      <c r="CT600" s="1215">
        <f t="shared" si="13"/>
        <v>0</v>
      </c>
      <c r="CU600" s="1215"/>
      <c r="CV600" s="1215"/>
      <c r="CW600" s="1215"/>
      <c r="CX600" s="1215"/>
      <c r="CY600" s="1215">
        <f t="shared" si="14"/>
        <v>0</v>
      </c>
      <c r="CZ600" s="1215"/>
      <c r="DA600" s="1215"/>
      <c r="DB600" s="1215"/>
      <c r="DC600" s="1215"/>
      <c r="DD600" s="1215">
        <f t="shared" si="15"/>
        <v>0</v>
      </c>
      <c r="DE600" s="1215"/>
      <c r="DF600" s="1215"/>
      <c r="DG600" s="1215"/>
      <c r="DH600" s="1215"/>
    </row>
    <row r="601" spans="1:112" ht="12.75">
      <c r="B601" s="12" t="s">
        <v>92</v>
      </c>
      <c r="G601" s="1096"/>
      <c r="H601" s="1096"/>
      <c r="I601" s="1096"/>
      <c r="J601" s="1096"/>
      <c r="K601" s="1096"/>
      <c r="L601" s="1096"/>
      <c r="M601" s="1096"/>
      <c r="N601" s="1096"/>
      <c r="O601" s="1096"/>
      <c r="P601" s="1096"/>
      <c r="Q601" s="1096"/>
      <c r="R601" s="1096"/>
      <c r="U601" s="12" t="s">
        <v>92</v>
      </c>
      <c r="Z601" s="1096"/>
      <c r="AA601" s="1096"/>
      <c r="AB601" s="1096"/>
      <c r="AC601" s="1096"/>
      <c r="AD601" s="1096"/>
      <c r="AE601" s="1096"/>
      <c r="AF601" s="1096"/>
      <c r="AG601" s="1096"/>
      <c r="AH601" s="1096"/>
      <c r="AI601" s="1096"/>
      <c r="AJ601" s="1096"/>
      <c r="AK601" s="1096"/>
      <c r="AM601" s="58"/>
      <c r="AN601" s="58"/>
      <c r="AO601" s="58"/>
      <c r="AP601" s="58"/>
      <c r="AQ601" s="58"/>
      <c r="AR601" s="1545">
        <f t="shared" si="0"/>
        <v>1</v>
      </c>
      <c r="AS601" s="1546"/>
      <c r="AT601" s="1135">
        <f t="shared" si="1"/>
        <v>5</v>
      </c>
      <c r="AU601" s="1137"/>
      <c r="AV601" s="1545">
        <f t="shared" si="2"/>
        <v>0</v>
      </c>
      <c r="AW601" s="1546"/>
      <c r="AX601" s="1135">
        <f t="shared" si="3"/>
        <v>0</v>
      </c>
      <c r="AY601" s="1137"/>
      <c r="AZ601" s="58"/>
      <c r="BA601" s="1135">
        <f t="shared" si="4"/>
        <v>0</v>
      </c>
      <c r="BB601" s="1136"/>
      <c r="BC601" s="1136"/>
      <c r="BD601" s="1136"/>
      <c r="BE601" s="1137"/>
      <c r="BF601" s="1207">
        <f t="shared" si="5"/>
        <v>0</v>
      </c>
      <c r="BG601" s="1207"/>
      <c r="BH601" s="1207"/>
      <c r="BI601" s="1207"/>
      <c r="BJ601" s="1207"/>
      <c r="BK601" s="1207">
        <f t="shared" si="6"/>
        <v>5</v>
      </c>
      <c r="BL601" s="1207"/>
      <c r="BM601" s="1207"/>
      <c r="BN601" s="1207"/>
      <c r="BO601" s="1207"/>
      <c r="BP601" s="1207">
        <f t="shared" si="7"/>
        <v>0</v>
      </c>
      <c r="BQ601" s="1207"/>
      <c r="BR601" s="1207"/>
      <c r="BS601" s="1207"/>
      <c r="BT601" s="1207"/>
      <c r="BU601" s="1207">
        <f t="shared" si="8"/>
        <v>0</v>
      </c>
      <c r="BV601" s="1207"/>
      <c r="BW601" s="1207"/>
      <c r="BX601" s="1207"/>
      <c r="BY601" s="1207"/>
      <c r="BZ601" s="1207">
        <f t="shared" si="9"/>
        <v>0</v>
      </c>
      <c r="CA601" s="1207"/>
      <c r="CB601" s="1207"/>
      <c r="CC601" s="1207"/>
      <c r="CD601" s="1207"/>
      <c r="CE601" s="1215">
        <f t="shared" si="10"/>
        <v>0</v>
      </c>
      <c r="CF601" s="1215"/>
      <c r="CG601" s="1215"/>
      <c r="CH601" s="1215"/>
      <c r="CI601" s="1215"/>
      <c r="CJ601" s="1215">
        <f t="shared" si="11"/>
        <v>0</v>
      </c>
      <c r="CK601" s="1215"/>
      <c r="CL601" s="1215"/>
      <c r="CM601" s="1215"/>
      <c r="CN601" s="1215"/>
      <c r="CO601" s="1215">
        <f t="shared" si="12"/>
        <v>0</v>
      </c>
      <c r="CP601" s="1215"/>
      <c r="CQ601" s="1215"/>
      <c r="CR601" s="1215"/>
      <c r="CS601" s="1215"/>
      <c r="CT601" s="1215">
        <f t="shared" si="13"/>
        <v>0</v>
      </c>
      <c r="CU601" s="1215"/>
      <c r="CV601" s="1215"/>
      <c r="CW601" s="1215"/>
      <c r="CX601" s="1215"/>
      <c r="CY601" s="1215">
        <f t="shared" si="14"/>
        <v>0</v>
      </c>
      <c r="CZ601" s="1215"/>
      <c r="DA601" s="1215"/>
      <c r="DB601" s="1215"/>
      <c r="DC601" s="1215"/>
      <c r="DD601" s="1215">
        <f t="shared" si="15"/>
        <v>0</v>
      </c>
      <c r="DE601" s="1215"/>
      <c r="DF601" s="1215"/>
      <c r="DG601" s="1215"/>
      <c r="DH601" s="1215"/>
    </row>
    <row r="602" spans="1:112" ht="12.75">
      <c r="B602" s="12" t="s">
        <v>629</v>
      </c>
      <c r="G602" s="1096"/>
      <c r="H602" s="1096"/>
      <c r="I602" s="1096"/>
      <c r="J602" s="1096"/>
      <c r="K602" s="1096"/>
      <c r="L602" s="1096"/>
      <c r="M602" s="1096"/>
      <c r="N602" s="1096"/>
      <c r="O602" s="1096"/>
      <c r="P602" s="1096"/>
      <c r="Q602" s="1096"/>
      <c r="R602" s="1096"/>
      <c r="U602" s="12" t="s">
        <v>629</v>
      </c>
      <c r="Z602" s="1118"/>
      <c r="AA602" s="1118"/>
      <c r="AB602" s="1118"/>
      <c r="AC602" s="1118"/>
      <c r="AD602" s="1118"/>
      <c r="AE602" s="1118"/>
      <c r="AF602" s="1118"/>
      <c r="AG602" s="1118"/>
      <c r="AH602" s="1118"/>
      <c r="AI602" s="1118"/>
      <c r="AJ602" s="1118"/>
      <c r="AK602" s="1118"/>
      <c r="AM602" s="58"/>
      <c r="AN602" s="58"/>
      <c r="AO602" s="58"/>
      <c r="AP602" s="58"/>
      <c r="AQ602" s="58"/>
      <c r="AR602" s="1545">
        <f t="shared" si="0"/>
        <v>1</v>
      </c>
      <c r="AS602" s="1546"/>
      <c r="AT602" s="1135">
        <f t="shared" si="1"/>
        <v>3</v>
      </c>
      <c r="AU602" s="1137"/>
      <c r="AV602" s="1545">
        <f t="shared" si="2"/>
        <v>0</v>
      </c>
      <c r="AW602" s="1546"/>
      <c r="AX602" s="1135">
        <f t="shared" si="3"/>
        <v>0</v>
      </c>
      <c r="AY602" s="1137"/>
      <c r="AZ602" s="58"/>
      <c r="BA602" s="1135">
        <f t="shared" si="4"/>
        <v>0</v>
      </c>
      <c r="BB602" s="1136"/>
      <c r="BC602" s="1136"/>
      <c r="BD602" s="1136"/>
      <c r="BE602" s="1137"/>
      <c r="BF602" s="1207">
        <f t="shared" si="5"/>
        <v>0</v>
      </c>
      <c r="BG602" s="1207"/>
      <c r="BH602" s="1207"/>
      <c r="BI602" s="1207"/>
      <c r="BJ602" s="1207"/>
      <c r="BK602" s="1207">
        <f t="shared" si="6"/>
        <v>3</v>
      </c>
      <c r="BL602" s="1207"/>
      <c r="BM602" s="1207"/>
      <c r="BN602" s="1207"/>
      <c r="BO602" s="1207"/>
      <c r="BP602" s="1207">
        <f t="shared" si="7"/>
        <v>0</v>
      </c>
      <c r="BQ602" s="1207"/>
      <c r="BR602" s="1207"/>
      <c r="BS602" s="1207"/>
      <c r="BT602" s="1207"/>
      <c r="BU602" s="1207">
        <f t="shared" si="8"/>
        <v>0</v>
      </c>
      <c r="BV602" s="1207"/>
      <c r="BW602" s="1207"/>
      <c r="BX602" s="1207"/>
      <c r="BY602" s="1207"/>
      <c r="BZ602" s="1207">
        <f t="shared" si="9"/>
        <v>0</v>
      </c>
      <c r="CA602" s="1207"/>
      <c r="CB602" s="1207"/>
      <c r="CC602" s="1207"/>
      <c r="CD602" s="1207"/>
      <c r="CE602" s="1215">
        <f t="shared" si="10"/>
        <v>0</v>
      </c>
      <c r="CF602" s="1215"/>
      <c r="CG602" s="1215"/>
      <c r="CH602" s="1215"/>
      <c r="CI602" s="1215"/>
      <c r="CJ602" s="1215">
        <f t="shared" si="11"/>
        <v>0</v>
      </c>
      <c r="CK602" s="1215"/>
      <c r="CL602" s="1215"/>
      <c r="CM602" s="1215"/>
      <c r="CN602" s="1215"/>
      <c r="CO602" s="1215">
        <f t="shared" si="12"/>
        <v>0</v>
      </c>
      <c r="CP602" s="1215"/>
      <c r="CQ602" s="1215"/>
      <c r="CR602" s="1215"/>
      <c r="CS602" s="1215"/>
      <c r="CT602" s="1215">
        <f t="shared" si="13"/>
        <v>0</v>
      </c>
      <c r="CU602" s="1215"/>
      <c r="CV602" s="1215"/>
      <c r="CW602" s="1215"/>
      <c r="CX602" s="1215"/>
      <c r="CY602" s="1215">
        <f t="shared" si="14"/>
        <v>0</v>
      </c>
      <c r="CZ602" s="1215"/>
      <c r="DA602" s="1215"/>
      <c r="DB602" s="1215"/>
      <c r="DC602" s="1215"/>
      <c r="DD602" s="1215">
        <f t="shared" si="15"/>
        <v>0</v>
      </c>
      <c r="DE602" s="1215"/>
      <c r="DF602" s="1215"/>
      <c r="DG602" s="1215"/>
      <c r="DH602" s="1215"/>
    </row>
    <row r="603" spans="1:112" ht="12.75">
      <c r="B603" s="12" t="s">
        <v>19</v>
      </c>
      <c r="G603" s="1096"/>
      <c r="H603" s="1096"/>
      <c r="I603" s="1096"/>
      <c r="J603" s="1096"/>
      <c r="K603" s="1096"/>
      <c r="L603" s="1096"/>
      <c r="M603" s="1096"/>
      <c r="N603" s="1096"/>
      <c r="O603" s="1096"/>
      <c r="P603" s="1096"/>
      <c r="Q603" s="1096"/>
      <c r="R603" s="1096"/>
      <c r="U603" s="12" t="s">
        <v>19</v>
      </c>
      <c r="Z603" s="1118"/>
      <c r="AA603" s="1118"/>
      <c r="AB603" s="1118"/>
      <c r="AC603" s="1118"/>
      <c r="AD603" s="1118"/>
      <c r="AE603" s="1118"/>
      <c r="AF603" s="1118"/>
      <c r="AG603" s="1118"/>
      <c r="AH603" s="1118"/>
      <c r="AI603" s="1118"/>
      <c r="AJ603" s="1118"/>
      <c r="AK603" s="1118"/>
      <c r="AM603" s="58"/>
      <c r="AN603" s="58"/>
      <c r="AO603" s="58"/>
      <c r="AP603" s="58"/>
      <c r="AQ603" s="58"/>
      <c r="AR603" s="1545">
        <f t="shared" si="0"/>
        <v>1</v>
      </c>
      <c r="AS603" s="1546"/>
      <c r="AT603" s="1135">
        <f t="shared" si="1"/>
        <v>3</v>
      </c>
      <c r="AU603" s="1137"/>
      <c r="AV603" s="1545">
        <f t="shared" si="2"/>
        <v>0</v>
      </c>
      <c r="AW603" s="1546"/>
      <c r="AX603" s="1135">
        <f t="shared" si="3"/>
        <v>0</v>
      </c>
      <c r="AY603" s="1137"/>
      <c r="AZ603" s="58"/>
      <c r="BA603" s="1135">
        <f t="shared" si="4"/>
        <v>0</v>
      </c>
      <c r="BB603" s="1136"/>
      <c r="BC603" s="1136"/>
      <c r="BD603" s="1136"/>
      <c r="BE603" s="1137"/>
      <c r="BF603" s="1207">
        <f t="shared" si="5"/>
        <v>0</v>
      </c>
      <c r="BG603" s="1207"/>
      <c r="BH603" s="1207"/>
      <c r="BI603" s="1207"/>
      <c r="BJ603" s="1207"/>
      <c r="BK603" s="1207">
        <f t="shared" si="6"/>
        <v>3</v>
      </c>
      <c r="BL603" s="1207"/>
      <c r="BM603" s="1207"/>
      <c r="BN603" s="1207"/>
      <c r="BO603" s="1207"/>
      <c r="BP603" s="1207">
        <f t="shared" si="7"/>
        <v>0</v>
      </c>
      <c r="BQ603" s="1207"/>
      <c r="BR603" s="1207"/>
      <c r="BS603" s="1207"/>
      <c r="BT603" s="1207"/>
      <c r="BU603" s="1207">
        <f t="shared" si="8"/>
        <v>0</v>
      </c>
      <c r="BV603" s="1207"/>
      <c r="BW603" s="1207"/>
      <c r="BX603" s="1207"/>
      <c r="BY603" s="1207"/>
      <c r="BZ603" s="1207">
        <f t="shared" si="9"/>
        <v>0</v>
      </c>
      <c r="CA603" s="1207"/>
      <c r="CB603" s="1207"/>
      <c r="CC603" s="1207"/>
      <c r="CD603" s="1207"/>
      <c r="CE603" s="1215">
        <f t="shared" si="10"/>
        <v>0</v>
      </c>
      <c r="CF603" s="1215"/>
      <c r="CG603" s="1215"/>
      <c r="CH603" s="1215"/>
      <c r="CI603" s="1215"/>
      <c r="CJ603" s="1215">
        <f t="shared" si="11"/>
        <v>0</v>
      </c>
      <c r="CK603" s="1215"/>
      <c r="CL603" s="1215"/>
      <c r="CM603" s="1215"/>
      <c r="CN603" s="1215"/>
      <c r="CO603" s="1215">
        <f t="shared" si="12"/>
        <v>0</v>
      </c>
      <c r="CP603" s="1215"/>
      <c r="CQ603" s="1215"/>
      <c r="CR603" s="1215"/>
      <c r="CS603" s="1215"/>
      <c r="CT603" s="1215">
        <f t="shared" si="13"/>
        <v>0</v>
      </c>
      <c r="CU603" s="1215"/>
      <c r="CV603" s="1215"/>
      <c r="CW603" s="1215"/>
      <c r="CX603" s="1215"/>
      <c r="CY603" s="1215">
        <f t="shared" si="14"/>
        <v>0</v>
      </c>
      <c r="CZ603" s="1215"/>
      <c r="DA603" s="1215"/>
      <c r="DB603" s="1215"/>
      <c r="DC603" s="1215"/>
      <c r="DD603" s="1215">
        <f t="shared" si="15"/>
        <v>0</v>
      </c>
      <c r="DE603" s="1215"/>
      <c r="DF603" s="1215"/>
      <c r="DG603" s="1215"/>
      <c r="DH603" s="1215"/>
    </row>
    <row r="604" spans="1:112" ht="12.75">
      <c r="B604" s="12" t="s">
        <v>337</v>
      </c>
      <c r="G604" s="1100"/>
      <c r="H604" s="1100"/>
      <c r="I604" s="1100"/>
      <c r="J604" s="1100"/>
      <c r="K604" s="1100"/>
      <c r="L604" s="1100"/>
      <c r="O604" s="140" t="s">
        <v>219</v>
      </c>
      <c r="P604" s="1101"/>
      <c r="Q604" s="1101"/>
      <c r="R604" s="1101"/>
      <c r="U604" s="12" t="s">
        <v>337</v>
      </c>
      <c r="Z604" s="1100"/>
      <c r="AA604" s="1100"/>
      <c r="AB604" s="1100"/>
      <c r="AC604" s="1100"/>
      <c r="AD604" s="1100"/>
      <c r="AE604" s="1100"/>
      <c r="AH604" s="140" t="s">
        <v>219</v>
      </c>
      <c r="AI604" s="1101"/>
      <c r="AJ604" s="1101"/>
      <c r="AK604" s="1101"/>
      <c r="AM604" s="58"/>
      <c r="AN604" s="58"/>
      <c r="AO604" s="58"/>
      <c r="AP604" s="58"/>
      <c r="AQ604" s="58"/>
      <c r="AR604" s="1545">
        <f t="shared" si="0"/>
        <v>0</v>
      </c>
      <c r="AS604" s="1546"/>
      <c r="AT604" s="1135">
        <f t="shared" si="1"/>
        <v>0</v>
      </c>
      <c r="AU604" s="1137"/>
      <c r="AV604" s="1545">
        <f t="shared" si="2"/>
        <v>0</v>
      </c>
      <c r="AW604" s="1546"/>
      <c r="AX604" s="1135">
        <f t="shared" si="3"/>
        <v>0</v>
      </c>
      <c r="AY604" s="1137"/>
      <c r="AZ604" s="58"/>
      <c r="BA604" s="1135">
        <f t="shared" si="4"/>
        <v>0</v>
      </c>
      <c r="BB604" s="1136"/>
      <c r="BC604" s="1136"/>
      <c r="BD604" s="1136"/>
      <c r="BE604" s="1137"/>
      <c r="BF604" s="1207">
        <f t="shared" si="5"/>
        <v>0</v>
      </c>
      <c r="BG604" s="1207"/>
      <c r="BH604" s="1207"/>
      <c r="BI604" s="1207"/>
      <c r="BJ604" s="1207"/>
      <c r="BK604" s="1207">
        <f t="shared" si="6"/>
        <v>8</v>
      </c>
      <c r="BL604" s="1207"/>
      <c r="BM604" s="1207"/>
      <c r="BN604" s="1207"/>
      <c r="BO604" s="1207"/>
      <c r="BP604" s="1207">
        <f t="shared" si="7"/>
        <v>0</v>
      </c>
      <c r="BQ604" s="1207"/>
      <c r="BR604" s="1207"/>
      <c r="BS604" s="1207"/>
      <c r="BT604" s="1207"/>
      <c r="BU604" s="1207">
        <f t="shared" si="8"/>
        <v>0</v>
      </c>
      <c r="BV604" s="1207"/>
      <c r="BW604" s="1207"/>
      <c r="BX604" s="1207"/>
      <c r="BY604" s="1207"/>
      <c r="BZ604" s="1207">
        <f t="shared" si="9"/>
        <v>0</v>
      </c>
      <c r="CA604" s="1207"/>
      <c r="CB604" s="1207"/>
      <c r="CC604" s="1207"/>
      <c r="CD604" s="1207"/>
      <c r="CE604" s="1215">
        <f t="shared" si="10"/>
        <v>0</v>
      </c>
      <c r="CF604" s="1215"/>
      <c r="CG604" s="1215"/>
      <c r="CH604" s="1215"/>
      <c r="CI604" s="1215"/>
      <c r="CJ604" s="1215">
        <f t="shared" si="11"/>
        <v>0</v>
      </c>
      <c r="CK604" s="1215"/>
      <c r="CL604" s="1215"/>
      <c r="CM604" s="1215"/>
      <c r="CN604" s="1215"/>
      <c r="CO604" s="1215">
        <f t="shared" si="12"/>
        <v>0</v>
      </c>
      <c r="CP604" s="1215"/>
      <c r="CQ604" s="1215"/>
      <c r="CR604" s="1215"/>
      <c r="CS604" s="1215"/>
      <c r="CT604" s="1215">
        <f t="shared" si="13"/>
        <v>0</v>
      </c>
      <c r="CU604" s="1215"/>
      <c r="CV604" s="1215"/>
      <c r="CW604" s="1215"/>
      <c r="CX604" s="1215"/>
      <c r="CY604" s="1215">
        <f t="shared" si="14"/>
        <v>0</v>
      </c>
      <c r="CZ604" s="1215"/>
      <c r="DA604" s="1215"/>
      <c r="DB604" s="1215"/>
      <c r="DC604" s="1215"/>
      <c r="DD604" s="1215">
        <f t="shared" si="15"/>
        <v>0</v>
      </c>
      <c r="DE604" s="1215"/>
      <c r="DF604" s="1215"/>
      <c r="DG604" s="1215"/>
      <c r="DH604" s="1215"/>
    </row>
    <row r="605" spans="1:112" ht="12.75">
      <c r="B605" s="12" t="s">
        <v>20</v>
      </c>
      <c r="H605" s="1096"/>
      <c r="I605" s="1096"/>
      <c r="J605" s="1096"/>
      <c r="K605" s="1096"/>
      <c r="L605" s="1096"/>
      <c r="M605" s="1096"/>
      <c r="N605" s="1096"/>
      <c r="O605" s="1096"/>
      <c r="P605" s="1096"/>
      <c r="Q605" s="1096"/>
      <c r="R605" s="1096"/>
      <c r="U605" s="12" t="s">
        <v>20</v>
      </c>
      <c r="AA605" s="1096"/>
      <c r="AB605" s="1096"/>
      <c r="AC605" s="1096"/>
      <c r="AD605" s="1096"/>
      <c r="AE605" s="1096"/>
      <c r="AF605" s="1096"/>
      <c r="AG605" s="1096"/>
      <c r="AH605" s="1096"/>
      <c r="AI605" s="1096"/>
      <c r="AJ605" s="1096"/>
      <c r="AK605" s="1096"/>
      <c r="AM605" s="58"/>
      <c r="AN605" s="58"/>
      <c r="AO605" s="58"/>
      <c r="AP605" s="58"/>
      <c r="AQ605" s="58"/>
      <c r="AR605" s="1545">
        <f t="shared" si="0"/>
        <v>0</v>
      </c>
      <c r="AS605" s="1546"/>
      <c r="AT605" s="1135">
        <f t="shared" si="1"/>
        <v>0</v>
      </c>
      <c r="AU605" s="1137"/>
      <c r="AV605" s="1545">
        <f t="shared" si="2"/>
        <v>1</v>
      </c>
      <c r="AW605" s="1546"/>
      <c r="AX605" s="1135">
        <f t="shared" si="3"/>
        <v>17</v>
      </c>
      <c r="AY605" s="1137"/>
      <c r="AZ605" s="58"/>
      <c r="BA605" s="1135">
        <f t="shared" si="4"/>
        <v>0</v>
      </c>
      <c r="BB605" s="1136"/>
      <c r="BC605" s="1136"/>
      <c r="BD605" s="1136"/>
      <c r="BE605" s="1137"/>
      <c r="BF605" s="1207">
        <f t="shared" si="5"/>
        <v>0</v>
      </c>
      <c r="BG605" s="1207"/>
      <c r="BH605" s="1207"/>
      <c r="BI605" s="1207"/>
      <c r="BJ605" s="1207"/>
      <c r="BK605" s="1207">
        <f t="shared" si="6"/>
        <v>17</v>
      </c>
      <c r="BL605" s="1207"/>
      <c r="BM605" s="1207"/>
      <c r="BN605" s="1207"/>
      <c r="BO605" s="1207"/>
      <c r="BP605" s="1207">
        <f t="shared" si="7"/>
        <v>0</v>
      </c>
      <c r="BQ605" s="1207"/>
      <c r="BR605" s="1207"/>
      <c r="BS605" s="1207"/>
      <c r="BT605" s="1207"/>
      <c r="BU605" s="1207">
        <f t="shared" si="8"/>
        <v>0</v>
      </c>
      <c r="BV605" s="1207"/>
      <c r="BW605" s="1207"/>
      <c r="BX605" s="1207"/>
      <c r="BY605" s="1207"/>
      <c r="BZ605" s="1207">
        <f t="shared" si="9"/>
        <v>0</v>
      </c>
      <c r="CA605" s="1207"/>
      <c r="CB605" s="1207"/>
      <c r="CC605" s="1207"/>
      <c r="CD605" s="1207"/>
      <c r="CE605" s="1215">
        <f t="shared" si="10"/>
        <v>0</v>
      </c>
      <c r="CF605" s="1215"/>
      <c r="CG605" s="1215"/>
      <c r="CH605" s="1215"/>
      <c r="CI605" s="1215"/>
      <c r="CJ605" s="1215">
        <f t="shared" si="11"/>
        <v>0</v>
      </c>
      <c r="CK605" s="1215"/>
      <c r="CL605" s="1215"/>
      <c r="CM605" s="1215"/>
      <c r="CN605" s="1215"/>
      <c r="CO605" s="1215">
        <f t="shared" si="12"/>
        <v>17</v>
      </c>
      <c r="CP605" s="1215"/>
      <c r="CQ605" s="1215"/>
      <c r="CR605" s="1215"/>
      <c r="CS605" s="1215"/>
      <c r="CT605" s="1215">
        <f t="shared" si="13"/>
        <v>0</v>
      </c>
      <c r="CU605" s="1215"/>
      <c r="CV605" s="1215"/>
      <c r="CW605" s="1215"/>
      <c r="CX605" s="1215"/>
      <c r="CY605" s="1215">
        <f t="shared" si="14"/>
        <v>0</v>
      </c>
      <c r="CZ605" s="1215"/>
      <c r="DA605" s="1215"/>
      <c r="DB605" s="1215"/>
      <c r="DC605" s="1215"/>
      <c r="DD605" s="1215">
        <f t="shared" si="15"/>
        <v>0</v>
      </c>
      <c r="DE605" s="1215"/>
      <c r="DF605" s="1215"/>
      <c r="DG605" s="1215"/>
      <c r="DH605" s="1215"/>
    </row>
    <row r="606" spans="1:112" ht="12.75">
      <c r="B606" s="12" t="s">
        <v>22</v>
      </c>
      <c r="N606" s="1097" t="s">
        <v>721</v>
      </c>
      <c r="O606" s="1097"/>
      <c r="U606" s="12" t="s">
        <v>22</v>
      </c>
      <c r="AG606" s="1097" t="s">
        <v>721</v>
      </c>
      <c r="AH606" s="1097"/>
      <c r="AM606" s="58"/>
      <c r="AN606" s="58"/>
      <c r="AO606" s="58"/>
      <c r="AP606" s="58"/>
      <c r="AQ606" s="58"/>
      <c r="AR606" s="1545">
        <f t="shared" si="0"/>
        <v>0</v>
      </c>
      <c r="AS606" s="1546"/>
      <c r="AT606" s="1135">
        <f t="shared" si="1"/>
        <v>0</v>
      </c>
      <c r="AU606" s="1137"/>
      <c r="AV606" s="1545">
        <f t="shared" si="2"/>
        <v>1</v>
      </c>
      <c r="AW606" s="1546"/>
      <c r="AX606" s="1135">
        <f t="shared" si="3"/>
        <v>3</v>
      </c>
      <c r="AY606" s="1137"/>
      <c r="AZ606" s="58"/>
      <c r="BA606" s="1135">
        <f t="shared" si="4"/>
        <v>0</v>
      </c>
      <c r="BB606" s="1136"/>
      <c r="BC606" s="1136"/>
      <c r="BD606" s="1136"/>
      <c r="BE606" s="1137"/>
      <c r="BF606" s="1207">
        <f t="shared" si="5"/>
        <v>0</v>
      </c>
      <c r="BG606" s="1207"/>
      <c r="BH606" s="1207"/>
      <c r="BI606" s="1207"/>
      <c r="BJ606" s="1207"/>
      <c r="BK606" s="1207">
        <f t="shared" si="6"/>
        <v>0</v>
      </c>
      <c r="BL606" s="1207"/>
      <c r="BM606" s="1207"/>
      <c r="BN606" s="1207"/>
      <c r="BO606" s="1207"/>
      <c r="BP606" s="1207">
        <f t="shared" si="7"/>
        <v>3</v>
      </c>
      <c r="BQ606" s="1207"/>
      <c r="BR606" s="1207"/>
      <c r="BS606" s="1207"/>
      <c r="BT606" s="1207"/>
      <c r="BU606" s="1207">
        <f t="shared" si="8"/>
        <v>0</v>
      </c>
      <c r="BV606" s="1207"/>
      <c r="BW606" s="1207"/>
      <c r="BX606" s="1207"/>
      <c r="BY606" s="1207"/>
      <c r="BZ606" s="1207">
        <f t="shared" si="9"/>
        <v>0</v>
      </c>
      <c r="CA606" s="1207"/>
      <c r="CB606" s="1207"/>
      <c r="CC606" s="1207"/>
      <c r="CD606" s="1207"/>
      <c r="CE606" s="1215">
        <f t="shared" si="10"/>
        <v>0</v>
      </c>
      <c r="CF606" s="1215"/>
      <c r="CG606" s="1215"/>
      <c r="CH606" s="1215"/>
      <c r="CI606" s="1215"/>
      <c r="CJ606" s="1215">
        <f t="shared" si="11"/>
        <v>0</v>
      </c>
      <c r="CK606" s="1215"/>
      <c r="CL606" s="1215"/>
      <c r="CM606" s="1215"/>
      <c r="CN606" s="1215"/>
      <c r="CO606" s="1215">
        <f t="shared" si="12"/>
        <v>0</v>
      </c>
      <c r="CP606" s="1215"/>
      <c r="CQ606" s="1215"/>
      <c r="CR606" s="1215"/>
      <c r="CS606" s="1215"/>
      <c r="CT606" s="1215">
        <f t="shared" si="13"/>
        <v>3</v>
      </c>
      <c r="CU606" s="1215"/>
      <c r="CV606" s="1215"/>
      <c r="CW606" s="1215"/>
      <c r="CX606" s="1215"/>
      <c r="CY606" s="1215">
        <f t="shared" si="14"/>
        <v>0</v>
      </c>
      <c r="CZ606" s="1215"/>
      <c r="DA606" s="1215"/>
      <c r="DB606" s="1215"/>
      <c r="DC606" s="1215"/>
      <c r="DD606" s="1215">
        <f t="shared" si="15"/>
        <v>0</v>
      </c>
      <c r="DE606" s="1215"/>
      <c r="DF606" s="1215"/>
      <c r="DG606" s="1215"/>
      <c r="DH606" s="1215"/>
    </row>
    <row r="607" spans="1:112" ht="12.75">
      <c r="AM607" s="58"/>
      <c r="AN607" s="58"/>
      <c r="AO607" s="58"/>
      <c r="AP607" s="58"/>
      <c r="AQ607" s="58"/>
      <c r="AR607" s="1545">
        <f t="shared" si="0"/>
        <v>1</v>
      </c>
      <c r="AS607" s="1546"/>
      <c r="AT607" s="1135">
        <f t="shared" si="1"/>
        <v>2</v>
      </c>
      <c r="AU607" s="1137"/>
      <c r="AV607" s="1545">
        <f t="shared" si="2"/>
        <v>0</v>
      </c>
      <c r="AW607" s="1546"/>
      <c r="AX607" s="1135">
        <f t="shared" si="3"/>
        <v>0</v>
      </c>
      <c r="AY607" s="1137"/>
      <c r="AZ607" s="58"/>
      <c r="BA607" s="1135">
        <f t="shared" si="4"/>
        <v>0</v>
      </c>
      <c r="BB607" s="1136"/>
      <c r="BC607" s="1136"/>
      <c r="BD607" s="1136"/>
      <c r="BE607" s="1137"/>
      <c r="BF607" s="1207">
        <f t="shared" si="5"/>
        <v>0</v>
      </c>
      <c r="BG607" s="1207"/>
      <c r="BH607" s="1207"/>
      <c r="BI607" s="1207"/>
      <c r="BJ607" s="1207"/>
      <c r="BK607" s="1207">
        <f t="shared" si="6"/>
        <v>0</v>
      </c>
      <c r="BL607" s="1207"/>
      <c r="BM607" s="1207"/>
      <c r="BN607" s="1207"/>
      <c r="BO607" s="1207"/>
      <c r="BP607" s="1207">
        <f t="shared" si="7"/>
        <v>2</v>
      </c>
      <c r="BQ607" s="1207"/>
      <c r="BR607" s="1207"/>
      <c r="BS607" s="1207"/>
      <c r="BT607" s="1207"/>
      <c r="BU607" s="1207">
        <f t="shared" si="8"/>
        <v>0</v>
      </c>
      <c r="BV607" s="1207"/>
      <c r="BW607" s="1207"/>
      <c r="BX607" s="1207"/>
      <c r="BY607" s="1207"/>
      <c r="BZ607" s="1207">
        <f t="shared" si="9"/>
        <v>0</v>
      </c>
      <c r="CA607" s="1207"/>
      <c r="CB607" s="1207"/>
      <c r="CC607" s="1207"/>
      <c r="CD607" s="1207"/>
      <c r="CE607" s="1215">
        <f t="shared" si="10"/>
        <v>0</v>
      </c>
      <c r="CF607" s="1215"/>
      <c r="CG607" s="1215"/>
      <c r="CH607" s="1215"/>
      <c r="CI607" s="1215"/>
      <c r="CJ607" s="1215">
        <f t="shared" si="11"/>
        <v>0</v>
      </c>
      <c r="CK607" s="1215"/>
      <c r="CL607" s="1215"/>
      <c r="CM607" s="1215"/>
      <c r="CN607" s="1215"/>
      <c r="CO607" s="1215">
        <f t="shared" si="12"/>
        <v>0</v>
      </c>
      <c r="CP607" s="1215"/>
      <c r="CQ607" s="1215"/>
      <c r="CR607" s="1215"/>
      <c r="CS607" s="1215"/>
      <c r="CT607" s="1215">
        <f t="shared" si="13"/>
        <v>0</v>
      </c>
      <c r="CU607" s="1215"/>
      <c r="CV607" s="1215"/>
      <c r="CW607" s="1215"/>
      <c r="CX607" s="1215"/>
      <c r="CY607" s="1215">
        <f t="shared" si="14"/>
        <v>0</v>
      </c>
      <c r="CZ607" s="1215"/>
      <c r="DA607" s="1215"/>
      <c r="DB607" s="1215"/>
      <c r="DC607" s="1215"/>
      <c r="DD607" s="1215">
        <f t="shared" si="15"/>
        <v>0</v>
      </c>
      <c r="DE607" s="1215"/>
      <c r="DF607" s="1215"/>
      <c r="DG607" s="1215"/>
      <c r="DH607" s="1215"/>
    </row>
    <row r="608" spans="1:112" ht="12.75">
      <c r="A608" s="1111" t="s">
        <v>589</v>
      </c>
      <c r="B608" s="1111"/>
      <c r="C608" s="1111"/>
      <c r="D608" s="1111"/>
      <c r="E608" s="1111"/>
      <c r="F608" s="1111"/>
      <c r="G608" s="1111"/>
      <c r="H608" s="1111"/>
      <c r="I608" s="1111"/>
      <c r="J608" s="1111"/>
      <c r="K608" s="1111"/>
      <c r="L608" s="1111"/>
      <c r="M608" s="1111"/>
      <c r="N608" s="1111"/>
      <c r="O608" s="1111"/>
      <c r="P608" s="1111"/>
      <c r="Q608" s="1111"/>
      <c r="R608" s="1111"/>
      <c r="S608" s="1111"/>
      <c r="T608" s="1111"/>
      <c r="U608" s="1111"/>
      <c r="V608" s="1111"/>
      <c r="W608" s="1111"/>
      <c r="X608" s="1111"/>
      <c r="Y608" s="1111"/>
      <c r="Z608" s="1111"/>
      <c r="AA608" s="1111"/>
      <c r="AB608" s="1111"/>
      <c r="AC608" s="1111"/>
      <c r="AD608" s="1111"/>
      <c r="AE608" s="1111"/>
      <c r="AF608" s="1111"/>
      <c r="AG608" s="1111"/>
      <c r="AH608" s="1111"/>
      <c r="AI608" s="1111"/>
      <c r="AJ608" s="1111"/>
      <c r="AK608" s="1111"/>
      <c r="AL608" s="1111"/>
      <c r="AM608" s="58"/>
      <c r="AN608" s="58"/>
      <c r="AO608" s="58"/>
      <c r="AP608" s="58"/>
      <c r="AQ608" s="58"/>
      <c r="AR608" s="1545">
        <f t="shared" si="0"/>
        <v>1</v>
      </c>
      <c r="AS608" s="1546"/>
      <c r="AT608" s="1135">
        <f t="shared" si="1"/>
        <v>2</v>
      </c>
      <c r="AU608" s="1137"/>
      <c r="AV608" s="1545">
        <f t="shared" si="2"/>
        <v>0</v>
      </c>
      <c r="AW608" s="1546"/>
      <c r="AX608" s="1135">
        <f t="shared" si="3"/>
        <v>0</v>
      </c>
      <c r="AY608" s="1137"/>
      <c r="AZ608" s="58"/>
      <c r="BA608" s="1135">
        <f t="shared" si="4"/>
        <v>0</v>
      </c>
      <c r="BB608" s="1136"/>
      <c r="BC608" s="1136"/>
      <c r="BD608" s="1136"/>
      <c r="BE608" s="1137"/>
      <c r="BF608" s="1207">
        <f t="shared" si="5"/>
        <v>0</v>
      </c>
      <c r="BG608" s="1207"/>
      <c r="BH608" s="1207"/>
      <c r="BI608" s="1207"/>
      <c r="BJ608" s="1207"/>
      <c r="BK608" s="1207">
        <f t="shared" si="6"/>
        <v>0</v>
      </c>
      <c r="BL608" s="1207"/>
      <c r="BM608" s="1207"/>
      <c r="BN608" s="1207"/>
      <c r="BO608" s="1207"/>
      <c r="BP608" s="1207">
        <f t="shared" si="7"/>
        <v>2</v>
      </c>
      <c r="BQ608" s="1207"/>
      <c r="BR608" s="1207"/>
      <c r="BS608" s="1207"/>
      <c r="BT608" s="1207"/>
      <c r="BU608" s="1207">
        <f t="shared" si="8"/>
        <v>0</v>
      </c>
      <c r="BV608" s="1207"/>
      <c r="BW608" s="1207"/>
      <c r="BX608" s="1207"/>
      <c r="BY608" s="1207"/>
      <c r="BZ608" s="1207">
        <f t="shared" si="9"/>
        <v>0</v>
      </c>
      <c r="CA608" s="1207"/>
      <c r="CB608" s="1207"/>
      <c r="CC608" s="1207"/>
      <c r="CD608" s="1207"/>
      <c r="CE608" s="1215">
        <f t="shared" si="10"/>
        <v>0</v>
      </c>
      <c r="CF608" s="1215"/>
      <c r="CG608" s="1215"/>
      <c r="CH608" s="1215"/>
      <c r="CI608" s="1215"/>
      <c r="CJ608" s="1215">
        <f t="shared" si="11"/>
        <v>0</v>
      </c>
      <c r="CK608" s="1215"/>
      <c r="CL608" s="1215"/>
      <c r="CM608" s="1215"/>
      <c r="CN608" s="1215"/>
      <c r="CO608" s="1215">
        <f t="shared" si="12"/>
        <v>0</v>
      </c>
      <c r="CP608" s="1215"/>
      <c r="CQ608" s="1215"/>
      <c r="CR608" s="1215"/>
      <c r="CS608" s="1215"/>
      <c r="CT608" s="1215">
        <f t="shared" si="13"/>
        <v>0</v>
      </c>
      <c r="CU608" s="1215"/>
      <c r="CV608" s="1215"/>
      <c r="CW608" s="1215"/>
      <c r="CX608" s="1215"/>
      <c r="CY608" s="1215">
        <f t="shared" si="14"/>
        <v>0</v>
      </c>
      <c r="CZ608" s="1215"/>
      <c r="DA608" s="1215"/>
      <c r="DB608" s="1215"/>
      <c r="DC608" s="1215"/>
      <c r="DD608" s="1215">
        <f t="shared" si="15"/>
        <v>0</v>
      </c>
      <c r="DE608" s="1215"/>
      <c r="DF608" s="1215"/>
      <c r="DG608" s="1215"/>
      <c r="DH608" s="1215"/>
    </row>
    <row r="609" spans="1:112" ht="13.5" thickBot="1">
      <c r="A609" s="958"/>
      <c r="B609" s="958"/>
      <c r="C609" s="958"/>
      <c r="D609" s="958"/>
      <c r="E609" s="958"/>
      <c r="F609" s="958"/>
      <c r="G609" s="958"/>
      <c r="H609" s="958"/>
      <c r="I609" s="958"/>
      <c r="J609" s="958"/>
      <c r="K609" s="958"/>
      <c r="L609" s="958"/>
      <c r="M609" s="958"/>
      <c r="N609" s="958"/>
      <c r="O609" s="958"/>
      <c r="P609" s="958"/>
      <c r="Q609" s="958"/>
      <c r="R609" s="958"/>
      <c r="S609" s="958"/>
      <c r="T609" s="958"/>
      <c r="U609" s="958"/>
      <c r="V609" s="958"/>
      <c r="W609" s="958"/>
      <c r="X609" s="958"/>
      <c r="Y609" s="958"/>
      <c r="Z609" s="958"/>
      <c r="AA609" s="958"/>
      <c r="AB609" s="958"/>
      <c r="AC609" s="958"/>
      <c r="AD609" s="958"/>
      <c r="AE609" s="958"/>
      <c r="AF609" s="958"/>
      <c r="AG609" s="958"/>
      <c r="AH609" s="958"/>
      <c r="AI609" s="958"/>
      <c r="AJ609" s="958"/>
      <c r="AK609" s="958"/>
      <c r="AL609" s="958"/>
      <c r="AM609" s="58"/>
      <c r="AN609" s="58"/>
      <c r="AO609" s="58"/>
      <c r="AP609" s="58"/>
      <c r="AQ609" s="58"/>
      <c r="AR609" s="1545">
        <f t="shared" si="0"/>
        <v>1</v>
      </c>
      <c r="AS609" s="1546"/>
      <c r="AT609" s="1135">
        <f t="shared" si="1"/>
        <v>1</v>
      </c>
      <c r="AU609" s="1137"/>
      <c r="AV609" s="1545">
        <f t="shared" si="2"/>
        <v>0</v>
      </c>
      <c r="AW609" s="1546"/>
      <c r="AX609" s="1135">
        <f t="shared" si="3"/>
        <v>0</v>
      </c>
      <c r="AY609" s="1137"/>
      <c r="AZ609" s="58"/>
      <c r="BA609" s="1135">
        <f t="shared" si="4"/>
        <v>0</v>
      </c>
      <c r="BB609" s="1136"/>
      <c r="BC609" s="1136"/>
      <c r="BD609" s="1136"/>
      <c r="BE609" s="1137"/>
      <c r="BF609" s="1207">
        <f t="shared" si="5"/>
        <v>0</v>
      </c>
      <c r="BG609" s="1207"/>
      <c r="BH609" s="1207"/>
      <c r="BI609" s="1207"/>
      <c r="BJ609" s="1207"/>
      <c r="BK609" s="1207">
        <f t="shared" si="6"/>
        <v>0</v>
      </c>
      <c r="BL609" s="1207"/>
      <c r="BM609" s="1207"/>
      <c r="BN609" s="1207"/>
      <c r="BO609" s="1207"/>
      <c r="BP609" s="1207">
        <f t="shared" si="7"/>
        <v>1</v>
      </c>
      <c r="BQ609" s="1207"/>
      <c r="BR609" s="1207"/>
      <c r="BS609" s="1207"/>
      <c r="BT609" s="1207"/>
      <c r="BU609" s="1207">
        <f t="shared" si="8"/>
        <v>0</v>
      </c>
      <c r="BV609" s="1207"/>
      <c r="BW609" s="1207"/>
      <c r="BX609" s="1207"/>
      <c r="BY609" s="1207"/>
      <c r="BZ609" s="1207">
        <f t="shared" si="9"/>
        <v>0</v>
      </c>
      <c r="CA609" s="1207"/>
      <c r="CB609" s="1207"/>
      <c r="CC609" s="1207"/>
      <c r="CD609" s="1207"/>
      <c r="CE609" s="1215">
        <f t="shared" si="10"/>
        <v>0</v>
      </c>
      <c r="CF609" s="1215"/>
      <c r="CG609" s="1215"/>
      <c r="CH609" s="1215"/>
      <c r="CI609" s="1215"/>
      <c r="CJ609" s="1215">
        <f t="shared" si="11"/>
        <v>0</v>
      </c>
      <c r="CK609" s="1215"/>
      <c r="CL609" s="1215"/>
      <c r="CM609" s="1215"/>
      <c r="CN609" s="1215"/>
      <c r="CO609" s="1215">
        <f t="shared" si="12"/>
        <v>0</v>
      </c>
      <c r="CP609" s="1215"/>
      <c r="CQ609" s="1215"/>
      <c r="CR609" s="1215"/>
      <c r="CS609" s="1215"/>
      <c r="CT609" s="1215">
        <f t="shared" si="13"/>
        <v>0</v>
      </c>
      <c r="CU609" s="1215"/>
      <c r="CV609" s="1215"/>
      <c r="CW609" s="1215"/>
      <c r="CX609" s="1215"/>
      <c r="CY609" s="1215">
        <f t="shared" si="14"/>
        <v>0</v>
      </c>
      <c r="CZ609" s="1215"/>
      <c r="DA609" s="1215"/>
      <c r="DB609" s="1215"/>
      <c r="DC609" s="1215"/>
      <c r="DD609" s="1215">
        <f t="shared" si="15"/>
        <v>0</v>
      </c>
      <c r="DE609" s="1215"/>
      <c r="DF609" s="1215"/>
      <c r="DG609" s="1215"/>
      <c r="DH609" s="1215"/>
    </row>
    <row r="610" spans="1:112" ht="13.5" thickTop="1">
      <c r="A610" s="25"/>
      <c r="B610" s="25"/>
      <c r="C610" s="25"/>
      <c r="D610" s="25"/>
      <c r="E610" s="25"/>
      <c r="F610" s="25"/>
      <c r="G610" s="3"/>
      <c r="H610" s="25"/>
      <c r="AM610" s="58"/>
      <c r="AN610" s="58"/>
      <c r="AO610" s="58"/>
      <c r="AP610" s="58"/>
      <c r="AQ610" s="58"/>
      <c r="AR610" s="1545">
        <f t="shared" si="0"/>
        <v>0</v>
      </c>
      <c r="AS610" s="1546"/>
      <c r="AT610" s="1135">
        <f t="shared" si="1"/>
        <v>0</v>
      </c>
      <c r="AU610" s="1137"/>
      <c r="AV610" s="1545">
        <f t="shared" si="2"/>
        <v>0</v>
      </c>
      <c r="AW610" s="1546"/>
      <c r="AX610" s="1135">
        <f t="shared" si="3"/>
        <v>0</v>
      </c>
      <c r="AY610" s="1137"/>
      <c r="AZ610" s="58"/>
      <c r="BA610" s="1135">
        <f t="shared" si="4"/>
        <v>0</v>
      </c>
      <c r="BB610" s="1136"/>
      <c r="BC610" s="1136"/>
      <c r="BD610" s="1136"/>
      <c r="BE610" s="1137"/>
      <c r="BF610" s="1207">
        <f t="shared" si="5"/>
        <v>0</v>
      </c>
      <c r="BG610" s="1207"/>
      <c r="BH610" s="1207"/>
      <c r="BI610" s="1207"/>
      <c r="BJ610" s="1207"/>
      <c r="BK610" s="1207">
        <f t="shared" si="6"/>
        <v>0</v>
      </c>
      <c r="BL610" s="1207"/>
      <c r="BM610" s="1207"/>
      <c r="BN610" s="1207"/>
      <c r="BO610" s="1207"/>
      <c r="BP610" s="1207">
        <f t="shared" si="7"/>
        <v>2</v>
      </c>
      <c r="BQ610" s="1207"/>
      <c r="BR610" s="1207"/>
      <c r="BS610" s="1207"/>
      <c r="BT610" s="1207"/>
      <c r="BU610" s="1207">
        <f t="shared" si="8"/>
        <v>0</v>
      </c>
      <c r="BV610" s="1207"/>
      <c r="BW610" s="1207"/>
      <c r="BX610" s="1207"/>
      <c r="BY610" s="1207"/>
      <c r="BZ610" s="1207">
        <f t="shared" si="9"/>
        <v>0</v>
      </c>
      <c r="CA610" s="1207"/>
      <c r="CB610" s="1207"/>
      <c r="CC610" s="1207"/>
      <c r="CD610" s="1207"/>
      <c r="CE610" s="1215">
        <f t="shared" si="10"/>
        <v>0</v>
      </c>
      <c r="CF610" s="1215"/>
      <c r="CG610" s="1215"/>
      <c r="CH610" s="1215"/>
      <c r="CI610" s="1215"/>
      <c r="CJ610" s="1215">
        <f t="shared" si="11"/>
        <v>0</v>
      </c>
      <c r="CK610" s="1215"/>
      <c r="CL610" s="1215"/>
      <c r="CM610" s="1215"/>
      <c r="CN610" s="1215"/>
      <c r="CO610" s="1215">
        <f t="shared" si="12"/>
        <v>0</v>
      </c>
      <c r="CP610" s="1215"/>
      <c r="CQ610" s="1215"/>
      <c r="CR610" s="1215"/>
      <c r="CS610" s="1215"/>
      <c r="CT610" s="1215">
        <f t="shared" si="13"/>
        <v>0</v>
      </c>
      <c r="CU610" s="1215"/>
      <c r="CV610" s="1215"/>
      <c r="CW610" s="1215"/>
      <c r="CX610" s="1215"/>
      <c r="CY610" s="1215">
        <f t="shared" si="14"/>
        <v>0</v>
      </c>
      <c r="CZ610" s="1215"/>
      <c r="DA610" s="1215"/>
      <c r="DB610" s="1215"/>
      <c r="DC610" s="1215"/>
      <c r="DD610" s="1215">
        <f t="shared" si="15"/>
        <v>0</v>
      </c>
      <c r="DE610" s="1215"/>
      <c r="DF610" s="1215"/>
      <c r="DG610" s="1215"/>
      <c r="DH610" s="1215"/>
    </row>
    <row r="611" spans="1:112" ht="12.75">
      <c r="A611" s="50" t="s">
        <v>340</v>
      </c>
      <c r="B611" s="50"/>
      <c r="C611" s="50" t="s">
        <v>23</v>
      </c>
      <c r="AM611" s="58"/>
      <c r="AN611" s="58"/>
      <c r="AO611" s="58"/>
      <c r="AP611" s="58"/>
      <c r="AQ611" s="58"/>
      <c r="AR611" s="1545">
        <f t="shared" si="0"/>
        <v>0</v>
      </c>
      <c r="AS611" s="1546"/>
      <c r="AT611" s="1135">
        <f t="shared" si="1"/>
        <v>0</v>
      </c>
      <c r="AU611" s="1137"/>
      <c r="AV611" s="1545">
        <f t="shared" si="2"/>
        <v>1</v>
      </c>
      <c r="AW611" s="1546"/>
      <c r="AX611" s="1135">
        <f t="shared" si="3"/>
        <v>4</v>
      </c>
      <c r="AY611" s="1137"/>
      <c r="AZ611" s="58"/>
      <c r="BA611" s="1135">
        <f t="shared" si="4"/>
        <v>0</v>
      </c>
      <c r="BB611" s="1136"/>
      <c r="BC611" s="1136"/>
      <c r="BD611" s="1136"/>
      <c r="BE611" s="1137"/>
      <c r="BF611" s="1207">
        <f t="shared" si="5"/>
        <v>0</v>
      </c>
      <c r="BG611" s="1207"/>
      <c r="BH611" s="1207"/>
      <c r="BI611" s="1207"/>
      <c r="BJ611" s="1207"/>
      <c r="BK611" s="1207">
        <f t="shared" si="6"/>
        <v>0</v>
      </c>
      <c r="BL611" s="1207"/>
      <c r="BM611" s="1207"/>
      <c r="BN611" s="1207"/>
      <c r="BO611" s="1207"/>
      <c r="BP611" s="1207">
        <f t="shared" si="7"/>
        <v>4</v>
      </c>
      <c r="BQ611" s="1207"/>
      <c r="BR611" s="1207"/>
      <c r="BS611" s="1207"/>
      <c r="BT611" s="1207"/>
      <c r="BU611" s="1207">
        <f t="shared" si="8"/>
        <v>0</v>
      </c>
      <c r="BV611" s="1207"/>
      <c r="BW611" s="1207"/>
      <c r="BX611" s="1207"/>
      <c r="BY611" s="1207"/>
      <c r="BZ611" s="1207">
        <f t="shared" si="9"/>
        <v>0</v>
      </c>
      <c r="CA611" s="1207"/>
      <c r="CB611" s="1207"/>
      <c r="CC611" s="1207"/>
      <c r="CD611" s="1207"/>
      <c r="CE611" s="1215">
        <f t="shared" si="10"/>
        <v>0</v>
      </c>
      <c r="CF611" s="1215"/>
      <c r="CG611" s="1215"/>
      <c r="CH611" s="1215"/>
      <c r="CI611" s="1215"/>
      <c r="CJ611" s="1215">
        <f t="shared" si="11"/>
        <v>0</v>
      </c>
      <c r="CK611" s="1215"/>
      <c r="CL611" s="1215"/>
      <c r="CM611" s="1215"/>
      <c r="CN611" s="1215"/>
      <c r="CO611" s="1215">
        <f t="shared" si="12"/>
        <v>0</v>
      </c>
      <c r="CP611" s="1215"/>
      <c r="CQ611" s="1215"/>
      <c r="CR611" s="1215"/>
      <c r="CS611" s="1215"/>
      <c r="CT611" s="1215">
        <f t="shared" si="13"/>
        <v>4</v>
      </c>
      <c r="CU611" s="1215"/>
      <c r="CV611" s="1215"/>
      <c r="CW611" s="1215"/>
      <c r="CX611" s="1215"/>
      <c r="CY611" s="1215">
        <f t="shared" si="14"/>
        <v>0</v>
      </c>
      <c r="CZ611" s="1215"/>
      <c r="DA611" s="1215"/>
      <c r="DB611" s="1215"/>
      <c r="DC611" s="1215"/>
      <c r="DD611" s="1215">
        <f t="shared" si="15"/>
        <v>0</v>
      </c>
      <c r="DE611" s="1215"/>
      <c r="DF611" s="1215"/>
      <c r="DG611" s="1215"/>
      <c r="DH611" s="1215"/>
    </row>
    <row r="612" spans="1:112" ht="12.75">
      <c r="A612" s="50"/>
      <c r="B612" s="50"/>
      <c r="C612" s="50"/>
      <c r="AM612" s="58"/>
      <c r="AN612" s="58"/>
      <c r="AO612" s="58"/>
      <c r="AP612" s="58"/>
      <c r="AQ612" s="58"/>
      <c r="AR612" s="1545">
        <f t="shared" si="0"/>
        <v>0</v>
      </c>
      <c r="AS612" s="1546"/>
      <c r="AT612" s="1135">
        <f t="shared" si="1"/>
        <v>0</v>
      </c>
      <c r="AU612" s="1137"/>
      <c r="AV612" s="1545">
        <f t="shared" si="2"/>
        <v>0</v>
      </c>
      <c r="AW612" s="1546"/>
      <c r="AX612" s="1135">
        <f t="shared" si="3"/>
        <v>0</v>
      </c>
      <c r="AY612" s="1137"/>
      <c r="AZ612" s="58"/>
      <c r="BA612" s="1135">
        <f t="shared" si="4"/>
        <v>0</v>
      </c>
      <c r="BB612" s="1136"/>
      <c r="BC612" s="1136"/>
      <c r="BD612" s="1136"/>
      <c r="BE612" s="1137"/>
      <c r="BF612" s="1207">
        <f t="shared" si="5"/>
        <v>0</v>
      </c>
      <c r="BG612" s="1207"/>
      <c r="BH612" s="1207"/>
      <c r="BI612" s="1207"/>
      <c r="BJ612" s="1207"/>
      <c r="BK612" s="1207">
        <f t="shared" si="6"/>
        <v>0</v>
      </c>
      <c r="BL612" s="1207"/>
      <c r="BM612" s="1207"/>
      <c r="BN612" s="1207"/>
      <c r="BO612" s="1207"/>
      <c r="BP612" s="1207">
        <f t="shared" si="7"/>
        <v>0</v>
      </c>
      <c r="BQ612" s="1207"/>
      <c r="BR612" s="1207"/>
      <c r="BS612" s="1207"/>
      <c r="BT612" s="1207"/>
      <c r="BU612" s="1207">
        <f t="shared" si="8"/>
        <v>0</v>
      </c>
      <c r="BV612" s="1207"/>
      <c r="BW612" s="1207"/>
      <c r="BX612" s="1207"/>
      <c r="BY612" s="1207"/>
      <c r="BZ612" s="1207">
        <f t="shared" si="9"/>
        <v>0</v>
      </c>
      <c r="CA612" s="1207"/>
      <c r="CB612" s="1207"/>
      <c r="CC612" s="1207"/>
      <c r="CD612" s="1207"/>
      <c r="CE612" s="1215">
        <f t="shared" si="10"/>
        <v>0</v>
      </c>
      <c r="CF612" s="1215"/>
      <c r="CG612" s="1215"/>
      <c r="CH612" s="1215"/>
      <c r="CI612" s="1215"/>
      <c r="CJ612" s="1215">
        <f t="shared" si="11"/>
        <v>0</v>
      </c>
      <c r="CK612" s="1215"/>
      <c r="CL612" s="1215"/>
      <c r="CM612" s="1215"/>
      <c r="CN612" s="1215"/>
      <c r="CO612" s="1215">
        <f t="shared" si="12"/>
        <v>0</v>
      </c>
      <c r="CP612" s="1215"/>
      <c r="CQ612" s="1215"/>
      <c r="CR612" s="1215"/>
      <c r="CS612" s="1215"/>
      <c r="CT612" s="1215">
        <f t="shared" si="13"/>
        <v>0</v>
      </c>
      <c r="CU612" s="1215"/>
      <c r="CV612" s="1215"/>
      <c r="CW612" s="1215"/>
      <c r="CX612" s="1215"/>
      <c r="CY612" s="1215">
        <f t="shared" si="14"/>
        <v>0</v>
      </c>
      <c r="CZ612" s="1215"/>
      <c r="DA612" s="1215"/>
      <c r="DB612" s="1215"/>
      <c r="DC612" s="1215"/>
      <c r="DD612" s="1215">
        <f t="shared" si="15"/>
        <v>0</v>
      </c>
      <c r="DE612" s="1215"/>
      <c r="DF612" s="1215"/>
      <c r="DG612" s="1215"/>
      <c r="DH612" s="1215"/>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45">
        <f t="shared" si="0"/>
        <v>0</v>
      </c>
      <c r="AS613" s="1546"/>
      <c r="AT613" s="1135">
        <f t="shared" si="1"/>
        <v>0</v>
      </c>
      <c r="AU613" s="1137"/>
      <c r="AV613" s="1545">
        <f t="shared" si="2"/>
        <v>0</v>
      </c>
      <c r="AW613" s="1546"/>
      <c r="AX613" s="1135">
        <f t="shared" si="3"/>
        <v>0</v>
      </c>
      <c r="AY613" s="1137"/>
      <c r="AZ613" s="58"/>
      <c r="BA613" s="1135">
        <f t="shared" si="4"/>
        <v>0</v>
      </c>
      <c r="BB613" s="1136"/>
      <c r="BC613" s="1136"/>
      <c r="BD613" s="1136"/>
      <c r="BE613" s="1137"/>
      <c r="BF613" s="1207">
        <f t="shared" si="5"/>
        <v>0</v>
      </c>
      <c r="BG613" s="1207"/>
      <c r="BH613" s="1207"/>
      <c r="BI613" s="1207"/>
      <c r="BJ613" s="1207"/>
      <c r="BK613" s="1207">
        <f t="shared" si="6"/>
        <v>0</v>
      </c>
      <c r="BL613" s="1207"/>
      <c r="BM613" s="1207"/>
      <c r="BN613" s="1207"/>
      <c r="BO613" s="1207"/>
      <c r="BP613" s="1207">
        <f t="shared" si="7"/>
        <v>0</v>
      </c>
      <c r="BQ613" s="1207"/>
      <c r="BR613" s="1207"/>
      <c r="BS613" s="1207"/>
      <c r="BT613" s="1207"/>
      <c r="BU613" s="1207">
        <f t="shared" si="8"/>
        <v>0</v>
      </c>
      <c r="BV613" s="1207"/>
      <c r="BW613" s="1207"/>
      <c r="BX613" s="1207"/>
      <c r="BY613" s="1207"/>
      <c r="BZ613" s="1207">
        <f t="shared" si="9"/>
        <v>0</v>
      </c>
      <c r="CA613" s="1207"/>
      <c r="CB613" s="1207"/>
      <c r="CC613" s="1207"/>
      <c r="CD613" s="1207"/>
      <c r="CE613" s="1215">
        <f t="shared" si="10"/>
        <v>0</v>
      </c>
      <c r="CF613" s="1215"/>
      <c r="CG613" s="1215"/>
      <c r="CH613" s="1215"/>
      <c r="CI613" s="1215"/>
      <c r="CJ613" s="1215">
        <f t="shared" si="11"/>
        <v>0</v>
      </c>
      <c r="CK613" s="1215"/>
      <c r="CL613" s="1215"/>
      <c r="CM613" s="1215"/>
      <c r="CN613" s="1215"/>
      <c r="CO613" s="1215">
        <f t="shared" si="12"/>
        <v>0</v>
      </c>
      <c r="CP613" s="1215"/>
      <c r="CQ613" s="1215"/>
      <c r="CR613" s="1215"/>
      <c r="CS613" s="1215"/>
      <c r="CT613" s="1215">
        <f t="shared" si="13"/>
        <v>0</v>
      </c>
      <c r="CU613" s="1215"/>
      <c r="CV613" s="1215"/>
      <c r="CW613" s="1215"/>
      <c r="CX613" s="1215"/>
      <c r="CY613" s="1215">
        <f t="shared" si="14"/>
        <v>0</v>
      </c>
      <c r="CZ613" s="1215"/>
      <c r="DA613" s="1215"/>
      <c r="DB613" s="1215"/>
      <c r="DC613" s="1215"/>
      <c r="DD613" s="1215">
        <f t="shared" si="15"/>
        <v>0</v>
      </c>
      <c r="DE613" s="1215"/>
      <c r="DF613" s="1215"/>
      <c r="DG613" s="1215"/>
      <c r="DH613" s="1215"/>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45">
        <f>SUM(AT589:AU613)</f>
        <v>33</v>
      </c>
      <c r="AU614" s="1546"/>
      <c r="AV614" s="58"/>
      <c r="AW614" s="58"/>
      <c r="AX614" s="1545">
        <f>SUM(AX589:AY613)</f>
        <v>61</v>
      </c>
      <c r="AY614" s="1546"/>
      <c r="AZ614" s="58"/>
      <c r="BA614" s="1545">
        <f>SUM(BA589:BE613)</f>
        <v>44</v>
      </c>
      <c r="BB614" s="1554"/>
      <c r="BC614" s="1554"/>
      <c r="BD614" s="1554"/>
      <c r="BE614" s="1546"/>
      <c r="BF614" s="1220">
        <f>SUM(BF589:BJ613)</f>
        <v>30</v>
      </c>
      <c r="BG614" s="1220"/>
      <c r="BH614" s="1220"/>
      <c r="BI614" s="1220"/>
      <c r="BJ614" s="1220"/>
      <c r="BK614" s="1220">
        <f>SUM(BK589:BO613)</f>
        <v>41</v>
      </c>
      <c r="BL614" s="1220"/>
      <c r="BM614" s="1220"/>
      <c r="BN614" s="1220"/>
      <c r="BO614" s="1220"/>
      <c r="BP614" s="1220">
        <f>SUM(BP589:BT613)</f>
        <v>14</v>
      </c>
      <c r="BQ614" s="1220"/>
      <c r="BR614" s="1220"/>
      <c r="BS614" s="1220"/>
      <c r="BT614" s="1220"/>
      <c r="BU614" s="1220">
        <f>SUM(BU589:BY613)</f>
        <v>0</v>
      </c>
      <c r="BV614" s="1220"/>
      <c r="BW614" s="1220"/>
      <c r="BX614" s="1220"/>
      <c r="BY614" s="1220"/>
      <c r="BZ614" s="1220">
        <f>SUM(BZ589:CD613)</f>
        <v>0</v>
      </c>
      <c r="CA614" s="1220"/>
      <c r="CB614" s="1220"/>
      <c r="CC614" s="1220"/>
      <c r="CD614" s="1220"/>
      <c r="CE614" s="1220">
        <f>SUM(CE589:CI613)</f>
        <v>12</v>
      </c>
      <c r="CF614" s="1220"/>
      <c r="CG614" s="1220"/>
      <c r="CH614" s="1220"/>
      <c r="CI614" s="1220"/>
      <c r="CJ614" s="1220">
        <f>SUM(CJ589:CN613)</f>
        <v>20</v>
      </c>
      <c r="CK614" s="1220"/>
      <c r="CL614" s="1220"/>
      <c r="CM614" s="1220"/>
      <c r="CN614" s="1220"/>
      <c r="CO614" s="1220">
        <f>SUM(CO589:CS613)</f>
        <v>22</v>
      </c>
      <c r="CP614" s="1220"/>
      <c r="CQ614" s="1220"/>
      <c r="CR614" s="1220"/>
      <c r="CS614" s="1220"/>
      <c r="CT614" s="1220">
        <f>SUM(CT589:CX613)</f>
        <v>7</v>
      </c>
      <c r="CU614" s="1220"/>
      <c r="CV614" s="1220"/>
      <c r="CW614" s="1220"/>
      <c r="CX614" s="1220"/>
      <c r="CY614" s="1220">
        <f>SUM(CY589:DC613)</f>
        <v>0</v>
      </c>
      <c r="CZ614" s="1220"/>
      <c r="DA614" s="1220"/>
      <c r="DB614" s="1220"/>
      <c r="DC614" s="1220"/>
      <c r="DD614" s="1220">
        <f>SUM(DD589:DH613)</f>
        <v>0</v>
      </c>
      <c r="DE614" s="1220"/>
      <c r="DF614" s="1220"/>
      <c r="DG614" s="1220"/>
      <c r="DH614" s="1220"/>
    </row>
    <row r="615" spans="1:112" ht="12.75">
      <c r="B615" s="1450" t="s">
        <v>496</v>
      </c>
      <c r="C615" s="1451"/>
      <c r="D615" s="1451"/>
      <c r="E615" s="1451"/>
      <c r="F615" s="1451"/>
      <c r="G615" s="1451"/>
      <c r="H615" s="1451"/>
      <c r="I615" s="1451"/>
      <c r="J615" s="1451"/>
      <c r="K615" s="1451"/>
      <c r="L615" s="1451"/>
      <c r="M615" s="1451"/>
      <c r="N615" s="1451"/>
      <c r="O615" s="1452"/>
      <c r="P615" s="1459" t="s">
        <v>345</v>
      </c>
      <c r="Q615" s="1460"/>
      <c r="R615" s="1461"/>
      <c r="S615" s="1560" t="s">
        <v>497</v>
      </c>
      <c r="T615" s="1561"/>
      <c r="U615" s="1562"/>
      <c r="V615" s="1449" t="s">
        <v>18</v>
      </c>
      <c r="W615" s="1449"/>
      <c r="X615" s="1449"/>
      <c r="Y615" s="1449"/>
      <c r="Z615" s="1449"/>
      <c r="AA615" s="1449"/>
      <c r="AB615" s="1449" t="s">
        <v>17</v>
      </c>
      <c r="AC615" s="1449"/>
      <c r="AD615" s="1449"/>
      <c r="AE615" s="1449"/>
      <c r="AF615" s="1449"/>
      <c r="AG615" s="1449" t="s">
        <v>498</v>
      </c>
      <c r="AH615" s="1449"/>
      <c r="AI615" s="1449"/>
      <c r="AJ615" s="1449"/>
      <c r="AK615" s="144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53"/>
      <c r="C616" s="1454"/>
      <c r="D616" s="1454"/>
      <c r="E616" s="1454"/>
      <c r="F616" s="1454"/>
      <c r="G616" s="1454"/>
      <c r="H616" s="1454"/>
      <c r="I616" s="1454"/>
      <c r="J616" s="1454"/>
      <c r="K616" s="1454"/>
      <c r="L616" s="1454"/>
      <c r="M616" s="1454"/>
      <c r="N616" s="1454"/>
      <c r="O616" s="1455"/>
      <c r="P616" s="1462"/>
      <c r="Q616" s="1463"/>
      <c r="R616" s="1464"/>
      <c r="S616" s="1563"/>
      <c r="T616" s="1564"/>
      <c r="U616" s="1565"/>
      <c r="V616" s="1449"/>
      <c r="W616" s="1449"/>
      <c r="X616" s="1449"/>
      <c r="Y616" s="1449"/>
      <c r="Z616" s="1449"/>
      <c r="AA616" s="1449"/>
      <c r="AB616" s="1449"/>
      <c r="AC616" s="1449"/>
      <c r="AD616" s="1449"/>
      <c r="AE616" s="1449"/>
      <c r="AF616" s="1449"/>
      <c r="AG616" s="1449"/>
      <c r="AH616" s="1449"/>
      <c r="AI616" s="1449"/>
      <c r="AJ616" s="1449"/>
      <c r="AK616" s="144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6"/>
      <c r="C617" s="1457"/>
      <c r="D617" s="1457"/>
      <c r="E617" s="1457"/>
      <c r="F617" s="1457"/>
      <c r="G617" s="1457"/>
      <c r="H617" s="1457"/>
      <c r="I617" s="1457"/>
      <c r="J617" s="1457"/>
      <c r="K617" s="1457"/>
      <c r="L617" s="1457"/>
      <c r="M617" s="1457"/>
      <c r="N617" s="1457"/>
      <c r="O617" s="1458"/>
      <c r="P617" s="1465"/>
      <c r="Q617" s="1466"/>
      <c r="R617" s="1467"/>
      <c r="S617" s="1566"/>
      <c r="T617" s="1567"/>
      <c r="U617" s="1568"/>
      <c r="V617" s="1449"/>
      <c r="W617" s="1449"/>
      <c r="X617" s="1449"/>
      <c r="Y617" s="1449"/>
      <c r="Z617" s="1449"/>
      <c r="AA617" s="1449"/>
      <c r="AB617" s="1449"/>
      <c r="AC617" s="1449"/>
      <c r="AD617" s="1449"/>
      <c r="AE617" s="1449"/>
      <c r="AF617" s="1449"/>
      <c r="AG617" s="1449"/>
      <c r="AH617" s="1449"/>
      <c r="AI617" s="1449"/>
      <c r="AJ617" s="1449"/>
      <c r="AK617" s="1449"/>
      <c r="AL617" s="58"/>
      <c r="AM617" s="61"/>
      <c r="AN617" s="61"/>
      <c r="AO617" s="61"/>
      <c r="AP617" s="61"/>
      <c r="AQ617" s="61"/>
      <c r="AR617" s="61"/>
      <c r="AS617" s="61"/>
      <c r="AT617" s="61"/>
      <c r="AU617" s="61"/>
      <c r="AV617" s="61"/>
      <c r="AW617" s="61"/>
      <c r="AX617" s="61"/>
      <c r="AY617" s="61"/>
      <c r="AZ617" s="61"/>
      <c r="BA617" s="1135">
        <f>IF(J754="SRO/Studio",O754,0)</f>
        <v>0</v>
      </c>
      <c r="BB617" s="1136"/>
      <c r="BC617" s="1136"/>
      <c r="BD617" s="1136"/>
      <c r="BE617" s="1137"/>
      <c r="BF617" s="1207">
        <f>IF(J754="1 Bedroom",O754,0)</f>
        <v>1</v>
      </c>
      <c r="BG617" s="1207"/>
      <c r="BH617" s="1207"/>
      <c r="BI617" s="1207"/>
      <c r="BJ617" s="1207"/>
      <c r="BK617" s="1207">
        <f>IF(J754="2 Bedrooms",O754,0)</f>
        <v>0</v>
      </c>
      <c r="BL617" s="1207"/>
      <c r="BM617" s="1207"/>
      <c r="BN617" s="1207"/>
      <c r="BO617" s="1207"/>
      <c r="BP617" s="1207">
        <f>IF(J754="3 Bedrooms",O754,0)</f>
        <v>0</v>
      </c>
      <c r="BQ617" s="1207"/>
      <c r="BR617" s="1207"/>
      <c r="BS617" s="1207"/>
      <c r="BT617" s="1207"/>
      <c r="BU617" s="1207">
        <f>IF(J754="4 Bedrooms",O754,0)</f>
        <v>0</v>
      </c>
      <c r="BV617" s="1207"/>
      <c r="BW617" s="1207"/>
      <c r="BX617" s="1207"/>
      <c r="BY617" s="1207"/>
      <c r="BZ617" s="1207">
        <f>IF(J754="5 Bedrooms",O754,0)</f>
        <v>0</v>
      </c>
      <c r="CA617" s="1207"/>
      <c r="CB617" s="1207"/>
      <c r="CC617" s="1207"/>
      <c r="CD617" s="1207"/>
      <c r="CE617" s="58"/>
      <c r="CF617" s="58"/>
      <c r="CG617" s="58"/>
      <c r="CH617" s="58"/>
      <c r="CI617" s="58"/>
      <c r="CJ617" s="58"/>
      <c r="CK617" s="58"/>
      <c r="CL617" s="58"/>
      <c r="CM617" s="58"/>
      <c r="CN617" s="58"/>
      <c r="CO617" s="58"/>
      <c r="CP617" s="58"/>
      <c r="CQ617" s="58"/>
      <c r="CR617" s="58"/>
    </row>
    <row r="618" spans="1:112" ht="12.75" customHeight="1">
      <c r="B618" s="83" t="s">
        <v>119</v>
      </c>
      <c r="C618" s="1126" t="s">
        <v>1784</v>
      </c>
      <c r="D618" s="1446"/>
      <c r="E618" s="1446"/>
      <c r="F618" s="1446"/>
      <c r="G618" s="1446"/>
      <c r="H618" s="1446"/>
      <c r="I618" s="1446"/>
      <c r="J618" s="1446"/>
      <c r="K618" s="1446"/>
      <c r="L618" s="1446"/>
      <c r="M618" s="1446"/>
      <c r="N618" s="1446"/>
      <c r="O618" s="1447"/>
      <c r="P618" s="1231">
        <f>12*20</f>
        <v>240</v>
      </c>
      <c r="Q618" s="1232"/>
      <c r="R618" s="1233"/>
      <c r="S618" s="1228">
        <f>[7]Projections!$CI$11</f>
        <v>4.2000000000000003E-2</v>
      </c>
      <c r="T618" s="1229"/>
      <c r="U618" s="1230"/>
      <c r="V618" s="1231"/>
      <c r="W618" s="1232"/>
      <c r="X618" s="1232"/>
      <c r="Y618" s="1232"/>
      <c r="Z618" s="1232"/>
      <c r="AA618" s="1233"/>
      <c r="AB618" s="1235">
        <f>[7]Projections!$K$52</f>
        <v>206131.92826493122</v>
      </c>
      <c r="AC618" s="1235"/>
      <c r="AD618" s="1235"/>
      <c r="AE618" s="1235"/>
      <c r="AF618" s="1235"/>
      <c r="AG618" s="1235">
        <f>[7]Projections!$CC$11</f>
        <v>2786000</v>
      </c>
      <c r="AH618" s="1235"/>
      <c r="AI618" s="1235"/>
      <c r="AJ618" s="1235"/>
      <c r="AK618" s="1235"/>
      <c r="AL618" s="58"/>
      <c r="AM618" s="61"/>
      <c r="AN618" s="61"/>
      <c r="AO618" s="61"/>
      <c r="AP618" s="61"/>
      <c r="AQ618" s="61"/>
      <c r="AR618" s="61"/>
      <c r="AS618" s="61"/>
      <c r="AT618" s="61"/>
      <c r="AU618" s="61"/>
      <c r="AV618" s="61"/>
      <c r="AW618" s="61"/>
      <c r="AX618" s="61"/>
      <c r="AY618" s="61"/>
      <c r="AZ618" s="61"/>
      <c r="BA618" s="1135">
        <f>IF(J755="SRO/Studio",O755,0)</f>
        <v>0</v>
      </c>
      <c r="BB618" s="1136"/>
      <c r="BC618" s="1136"/>
      <c r="BD618" s="1136"/>
      <c r="BE618" s="1137"/>
      <c r="BF618" s="1207">
        <f>IF(J755="1 Bedroom",O755,0)</f>
        <v>0</v>
      </c>
      <c r="BG618" s="1207"/>
      <c r="BH618" s="1207"/>
      <c r="BI618" s="1207"/>
      <c r="BJ618" s="1207"/>
      <c r="BK618" s="1207">
        <f>IF(J755="2 Bedrooms",O755,0)</f>
        <v>0</v>
      </c>
      <c r="BL618" s="1207"/>
      <c r="BM618" s="1207"/>
      <c r="BN618" s="1207"/>
      <c r="BO618" s="1207"/>
      <c r="BP618" s="1207">
        <f>IF(J755="3 Bedrooms",O755,0)</f>
        <v>0</v>
      </c>
      <c r="BQ618" s="1207"/>
      <c r="BR618" s="1207"/>
      <c r="BS618" s="1207"/>
      <c r="BT618" s="1207"/>
      <c r="BU618" s="1207">
        <f>IF(J755="4 Bedrooms",O755,0)</f>
        <v>0</v>
      </c>
      <c r="BV618" s="1207"/>
      <c r="BW618" s="1207"/>
      <c r="BX618" s="1207"/>
      <c r="BY618" s="1207"/>
      <c r="BZ618" s="1207">
        <f>IF(J755="5 Bedrooms",O755,0)</f>
        <v>0</v>
      </c>
      <c r="CA618" s="1207"/>
      <c r="CB618" s="1207"/>
      <c r="CC618" s="1207"/>
      <c r="CD618" s="1207"/>
      <c r="CE618" s="58"/>
      <c r="CF618" s="58"/>
      <c r="CG618" s="58"/>
      <c r="CH618" s="58"/>
      <c r="CI618" s="58"/>
      <c r="CJ618" s="58"/>
      <c r="CK618" s="58"/>
      <c r="CL618" s="58"/>
      <c r="CM618" s="58"/>
      <c r="CN618" s="58"/>
      <c r="CO618" s="58"/>
      <c r="CP618" s="58"/>
      <c r="CQ618" s="58"/>
      <c r="CR618" s="58"/>
    </row>
    <row r="619" spans="1:112" ht="12.75">
      <c r="B619" s="84" t="s">
        <v>120</v>
      </c>
      <c r="C619" s="1126" t="s">
        <v>1732</v>
      </c>
      <c r="D619" s="1101"/>
      <c r="E619" s="1101"/>
      <c r="F619" s="1101"/>
      <c r="G619" s="1101"/>
      <c r="H619" s="1101"/>
      <c r="I619" s="1101"/>
      <c r="J619" s="1101"/>
      <c r="K619" s="1101"/>
      <c r="L619" s="1101"/>
      <c r="M619" s="1101"/>
      <c r="N619" s="1101"/>
      <c r="O619" s="1234"/>
      <c r="P619" s="1231">
        <v>660</v>
      </c>
      <c r="Q619" s="1232"/>
      <c r="R619" s="1233"/>
      <c r="S619" s="1228">
        <v>1.0000000000000001E-9</v>
      </c>
      <c r="T619" s="1229"/>
      <c r="U619" s="1230"/>
      <c r="V619" s="1231" t="s">
        <v>502</v>
      </c>
      <c r="W619" s="1232"/>
      <c r="X619" s="1232"/>
      <c r="Y619" s="1232"/>
      <c r="Z619" s="1232"/>
      <c r="AA619" s="1233"/>
      <c r="AB619" s="1235"/>
      <c r="AC619" s="1235"/>
      <c r="AD619" s="1235"/>
      <c r="AE619" s="1235"/>
      <c r="AF619" s="1235"/>
      <c r="AG619" s="1235">
        <f>[7]Projections!$CD$14+[7]Projections!$CD$18</f>
        <v>32605112.423149627</v>
      </c>
      <c r="AH619" s="1235"/>
      <c r="AI619" s="1235"/>
      <c r="AJ619" s="1235"/>
      <c r="AK619" s="1235"/>
      <c r="AL619" s="58"/>
      <c r="AM619" s="61"/>
      <c r="AN619" s="61"/>
      <c r="AO619" s="61"/>
      <c r="AP619" s="61"/>
      <c r="AQ619" s="61"/>
      <c r="AR619" s="61"/>
      <c r="AS619" s="61"/>
      <c r="AT619" s="61"/>
      <c r="AU619" s="61"/>
      <c r="AV619" s="61"/>
      <c r="AW619" s="61"/>
      <c r="AX619" s="61"/>
      <c r="AY619" s="61"/>
      <c r="AZ619" s="61"/>
      <c r="BA619" s="1135">
        <f>IF(J756="SRO/Studio",O756,0)</f>
        <v>0</v>
      </c>
      <c r="BB619" s="1136"/>
      <c r="BC619" s="1136"/>
      <c r="BD619" s="1136"/>
      <c r="BE619" s="1137"/>
      <c r="BF619" s="1207">
        <f>IF(J756="1 Bedroom",O756,0)</f>
        <v>0</v>
      </c>
      <c r="BG619" s="1207"/>
      <c r="BH619" s="1207"/>
      <c r="BI619" s="1207"/>
      <c r="BJ619" s="1207"/>
      <c r="BK619" s="1207">
        <f>IF(J756="2 Bedrooms",O756,0)</f>
        <v>0</v>
      </c>
      <c r="BL619" s="1207"/>
      <c r="BM619" s="1207"/>
      <c r="BN619" s="1207"/>
      <c r="BO619" s="1207"/>
      <c r="BP619" s="1207">
        <f>IF(J756="3 Bedrooms",O756,0)</f>
        <v>0</v>
      </c>
      <c r="BQ619" s="1207"/>
      <c r="BR619" s="1207"/>
      <c r="BS619" s="1207"/>
      <c r="BT619" s="1207"/>
      <c r="BU619" s="1207">
        <f>IF(J756="4 Bedrooms",O756,0)</f>
        <v>0</v>
      </c>
      <c r="BV619" s="1207"/>
      <c r="BW619" s="1207"/>
      <c r="BX619" s="1207"/>
      <c r="BY619" s="1207"/>
      <c r="BZ619" s="1207">
        <f>IF(J756="5 Bedrooms",O756,0)</f>
        <v>0</v>
      </c>
      <c r="CA619" s="1207"/>
      <c r="CB619" s="1207"/>
      <c r="CC619" s="1207"/>
      <c r="CD619" s="1207"/>
      <c r="CE619" s="58"/>
      <c r="CF619" s="58"/>
      <c r="CG619" s="58"/>
      <c r="CH619" s="58"/>
      <c r="CI619" s="58"/>
      <c r="CJ619" s="58"/>
      <c r="CK619" s="58"/>
      <c r="CL619" s="58"/>
      <c r="CM619" s="58"/>
      <c r="CN619" s="58"/>
      <c r="CO619" s="58"/>
      <c r="CP619" s="58"/>
      <c r="CQ619" s="58"/>
      <c r="CR619" s="58"/>
    </row>
    <row r="620" spans="1:112" ht="12.75">
      <c r="B620" s="84" t="s">
        <v>126</v>
      </c>
      <c r="C620" s="1126" t="s">
        <v>1751</v>
      </c>
      <c r="D620" s="1101"/>
      <c r="E620" s="1101"/>
      <c r="F620" s="1101"/>
      <c r="G620" s="1101"/>
      <c r="H620" s="1101"/>
      <c r="I620" s="1101"/>
      <c r="J620" s="1101"/>
      <c r="K620" s="1101"/>
      <c r="L620" s="1101"/>
      <c r="M620" s="1101"/>
      <c r="N620" s="1101"/>
      <c r="O620" s="1234"/>
      <c r="P620" s="1231">
        <v>660</v>
      </c>
      <c r="Q620" s="1232"/>
      <c r="R620" s="1233"/>
      <c r="S620" s="1228">
        <v>0.03</v>
      </c>
      <c r="T620" s="1229"/>
      <c r="U620" s="1230"/>
      <c r="V620" s="1231" t="s">
        <v>502</v>
      </c>
      <c r="W620" s="1232"/>
      <c r="X620" s="1232"/>
      <c r="Y620" s="1232"/>
      <c r="Z620" s="1232"/>
      <c r="AA620" s="1233"/>
      <c r="AB620" s="1235">
        <f>AG620*0.42%</f>
        <v>61765.2</v>
      </c>
      <c r="AC620" s="1235"/>
      <c r="AD620" s="1235"/>
      <c r="AE620" s="1235"/>
      <c r="AF620" s="1235"/>
      <c r="AG620" s="1235">
        <v>14706000</v>
      </c>
      <c r="AH620" s="1235"/>
      <c r="AI620" s="1235"/>
      <c r="AJ620" s="1235"/>
      <c r="AK620" s="1235"/>
      <c r="AL620" s="58"/>
      <c r="AM620" s="61"/>
      <c r="AN620" s="61"/>
      <c r="AO620" s="61"/>
      <c r="AP620" s="61"/>
      <c r="AQ620" s="61"/>
      <c r="AR620" s="61"/>
      <c r="AS620" s="61"/>
      <c r="AT620" s="61"/>
      <c r="AU620" s="61"/>
      <c r="AV620" s="61"/>
      <c r="AW620" s="61"/>
      <c r="AX620" s="61"/>
      <c r="AY620" s="61"/>
      <c r="AZ620" s="61"/>
      <c r="BA620" s="1135">
        <f>IF(J757="SRO/Studio",O757,0)</f>
        <v>0</v>
      </c>
      <c r="BB620" s="1136"/>
      <c r="BC620" s="1136"/>
      <c r="BD620" s="1136"/>
      <c r="BE620" s="1137"/>
      <c r="BF620" s="1207">
        <f>IF(J757="1 Bedroom",O757,0)</f>
        <v>0</v>
      </c>
      <c r="BG620" s="1207"/>
      <c r="BH620" s="1207"/>
      <c r="BI620" s="1207"/>
      <c r="BJ620" s="1207"/>
      <c r="BK620" s="1207">
        <f>IF(J757="2 Bedrooms",O757,0)</f>
        <v>0</v>
      </c>
      <c r="BL620" s="1207"/>
      <c r="BM620" s="1207"/>
      <c r="BN620" s="1207"/>
      <c r="BO620" s="1207"/>
      <c r="BP620" s="1207">
        <f>IF(J757="3 Bedrooms",O757,0)</f>
        <v>0</v>
      </c>
      <c r="BQ620" s="1207"/>
      <c r="BR620" s="1207"/>
      <c r="BS620" s="1207"/>
      <c r="BT620" s="1207"/>
      <c r="BU620" s="1207">
        <f>IF(J757="4 Bedrooms",O757,0)</f>
        <v>0</v>
      </c>
      <c r="BV620" s="1207"/>
      <c r="BW620" s="1207"/>
      <c r="BX620" s="1207"/>
      <c r="BY620" s="1207"/>
      <c r="BZ620" s="1207">
        <f>IF(J757="5 Bedrooms",O757,0)</f>
        <v>0</v>
      </c>
      <c r="CA620" s="1207"/>
      <c r="CB620" s="1207"/>
      <c r="CC620" s="1207"/>
      <c r="CD620" s="1207"/>
      <c r="CE620" s="58"/>
      <c r="CF620" s="58"/>
      <c r="CG620" s="58"/>
      <c r="CH620" s="58"/>
      <c r="CI620" s="58"/>
      <c r="CJ620" s="58"/>
      <c r="CK620" s="58"/>
      <c r="CL620" s="58"/>
      <c r="CM620" s="58"/>
      <c r="CN620" s="58"/>
      <c r="CO620" s="58"/>
      <c r="CP620" s="58"/>
      <c r="CQ620" s="58"/>
      <c r="CR620" s="58"/>
    </row>
    <row r="621" spans="1:112" ht="12.75">
      <c r="B621" s="84" t="s">
        <v>630</v>
      </c>
      <c r="C621" s="1121" t="s">
        <v>1752</v>
      </c>
      <c r="D621" s="1121"/>
      <c r="E621" s="1121"/>
      <c r="F621" s="1121"/>
      <c r="G621" s="1121"/>
      <c r="H621" s="1121"/>
      <c r="I621" s="1121"/>
      <c r="J621" s="1121"/>
      <c r="K621" s="1121"/>
      <c r="L621" s="1121"/>
      <c r="M621" s="1121"/>
      <c r="N621" s="1121"/>
      <c r="O621" s="1448"/>
      <c r="P621" s="1437"/>
      <c r="Q621" s="1438"/>
      <c r="R621" s="1439"/>
      <c r="S621" s="1539"/>
      <c r="T621" s="1540"/>
      <c r="U621" s="1541"/>
      <c r="V621" s="1437"/>
      <c r="W621" s="1438"/>
      <c r="X621" s="1438"/>
      <c r="Y621" s="1438"/>
      <c r="Z621" s="1438"/>
      <c r="AA621" s="1439"/>
      <c r="AB621" s="1443"/>
      <c r="AC621" s="1444"/>
      <c r="AD621" s="1444"/>
      <c r="AE621" s="1444"/>
      <c r="AF621" s="1445"/>
      <c r="AG621" s="1443">
        <f>[7]Projections!$CC$19</f>
        <v>838668.85263673228</v>
      </c>
      <c r="AH621" s="1444"/>
      <c r="AI621" s="1444"/>
      <c r="AJ621" s="1444"/>
      <c r="AK621" s="1445"/>
      <c r="AL621" s="58"/>
      <c r="AM621" s="61"/>
      <c r="AN621" s="61"/>
      <c r="AO621" s="61"/>
      <c r="AP621" s="61"/>
      <c r="AQ621" s="61"/>
      <c r="AR621" s="61"/>
      <c r="AS621" s="61"/>
      <c r="AT621" s="61"/>
      <c r="AU621" s="61"/>
      <c r="AV621" s="61"/>
      <c r="AW621" s="61"/>
      <c r="AX621" s="61"/>
      <c r="AY621" s="61"/>
      <c r="AZ621" s="61"/>
      <c r="BA621" s="1138">
        <f>SUM(BA617:BE620)</f>
        <v>0</v>
      </c>
      <c r="BB621" s="1139"/>
      <c r="BC621" s="1139"/>
      <c r="BD621" s="1139"/>
      <c r="BE621" s="1140"/>
      <c r="BF621" s="1138">
        <f>SUM(BF617:BJ620)</f>
        <v>1</v>
      </c>
      <c r="BG621" s="1139"/>
      <c r="BH621" s="1139"/>
      <c r="BI621" s="1139"/>
      <c r="BJ621" s="1140"/>
      <c r="BK621" s="1138">
        <f>SUM(BK617:BO620)</f>
        <v>0</v>
      </c>
      <c r="BL621" s="1139"/>
      <c r="BM621" s="1139"/>
      <c r="BN621" s="1139"/>
      <c r="BO621" s="1140"/>
      <c r="BP621" s="1138">
        <f>SUM(BP617:BT620)</f>
        <v>0</v>
      </c>
      <c r="BQ621" s="1139"/>
      <c r="BR621" s="1139"/>
      <c r="BS621" s="1139"/>
      <c r="BT621" s="1140"/>
      <c r="BU621" s="1138">
        <f>SUM(BU617:BY620)</f>
        <v>0</v>
      </c>
      <c r="BV621" s="1139"/>
      <c r="BW621" s="1139"/>
      <c r="BX621" s="1139"/>
      <c r="BY621" s="1140"/>
      <c r="BZ621" s="1138">
        <f>SUM(BZ617:CD620)</f>
        <v>0</v>
      </c>
      <c r="CA621" s="1139"/>
      <c r="CB621" s="1139"/>
      <c r="CC621" s="1139"/>
      <c r="CD621" s="1140"/>
      <c r="CE621" s="58"/>
      <c r="CF621" s="58"/>
      <c r="CG621" s="58"/>
      <c r="CH621" s="58"/>
      <c r="CI621" s="58"/>
      <c r="CJ621" s="58"/>
      <c r="CK621" s="58"/>
      <c r="CL621" s="58"/>
      <c r="CM621" s="58"/>
      <c r="CN621" s="58"/>
      <c r="CO621" s="58"/>
      <c r="CP621" s="58"/>
      <c r="CQ621" s="58"/>
      <c r="CR621" s="58"/>
    </row>
    <row r="622" spans="1:112" ht="12.75">
      <c r="B622" s="84" t="s">
        <v>840</v>
      </c>
      <c r="C622" s="1121" t="s">
        <v>1754</v>
      </c>
      <c r="D622" s="1121"/>
      <c r="E622" s="1121"/>
      <c r="F622" s="1121"/>
      <c r="G622" s="1121"/>
      <c r="H622" s="1121"/>
      <c r="I622" s="1121"/>
      <c r="J622" s="1121"/>
      <c r="K622" s="1121"/>
      <c r="L622" s="1121"/>
      <c r="M622" s="1121"/>
      <c r="N622" s="1121"/>
      <c r="O622" s="1448"/>
      <c r="P622" s="1437"/>
      <c r="Q622" s="1438"/>
      <c r="R622" s="1439"/>
      <c r="S622" s="1539"/>
      <c r="T622" s="1540"/>
      <c r="U622" s="1541"/>
      <c r="V622" s="1437"/>
      <c r="W622" s="1438"/>
      <c r="X622" s="1438"/>
      <c r="Y622" s="1438"/>
      <c r="Z622" s="1438"/>
      <c r="AA622" s="1439"/>
      <c r="AB622" s="1443"/>
      <c r="AC622" s="1444"/>
      <c r="AD622" s="1444"/>
      <c r="AE622" s="1444"/>
      <c r="AF622" s="1445"/>
      <c r="AG622" s="1443">
        <f>[7]Projections!$CD$16</f>
        <v>1129931.1284883595</v>
      </c>
      <c r="AH622" s="1444"/>
      <c r="AI622" s="1444"/>
      <c r="AJ622" s="1444"/>
      <c r="AK622" s="144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633</v>
      </c>
      <c r="C623" s="1126" t="s">
        <v>1753</v>
      </c>
      <c r="D623" s="1101"/>
      <c r="E623" s="1101"/>
      <c r="F623" s="1101"/>
      <c r="G623" s="1101"/>
      <c r="H623" s="1101"/>
      <c r="I623" s="1101"/>
      <c r="J623" s="1101"/>
      <c r="K623" s="1101"/>
      <c r="L623" s="1101"/>
      <c r="M623" s="1101"/>
      <c r="N623" s="1101"/>
      <c r="O623" s="1234"/>
      <c r="P623" s="1231"/>
      <c r="Q623" s="1232"/>
      <c r="R623" s="1233"/>
      <c r="S623" s="1228"/>
      <c r="T623" s="1229"/>
      <c r="U623" s="1230"/>
      <c r="V623" s="1231"/>
      <c r="W623" s="1232"/>
      <c r="X623" s="1232"/>
      <c r="Y623" s="1232"/>
      <c r="Z623" s="1232"/>
      <c r="AA623" s="1233"/>
      <c r="AB623" s="1235"/>
      <c r="AC623" s="1235"/>
      <c r="AD623" s="1235"/>
      <c r="AE623" s="1235"/>
      <c r="AF623" s="1235"/>
      <c r="AG623" s="1235">
        <f>[7]Projections!$CC$21</f>
        <v>2170431.5409216327</v>
      </c>
      <c r="AH623" s="1235"/>
      <c r="AI623" s="1235"/>
      <c r="AJ623" s="1235"/>
      <c r="AK623" s="1235"/>
      <c r="AL623" s="58"/>
      <c r="AM623" s="61"/>
      <c r="AN623" s="61"/>
      <c r="AO623" s="61"/>
      <c r="AP623" s="61"/>
      <c r="AQ623" s="61"/>
      <c r="AR623" s="61"/>
      <c r="AS623" s="61"/>
      <c r="AT623" s="61"/>
      <c r="AU623" s="61"/>
      <c r="AV623" s="61"/>
      <c r="AW623" s="61"/>
      <c r="AX623" s="61"/>
      <c r="AY623" s="61"/>
      <c r="AZ623" s="61"/>
      <c r="BA623" s="1135">
        <f t="shared" ref="BA623:BA632" si="16">IF(J768="SRO/Studio",O768,0)</f>
        <v>0</v>
      </c>
      <c r="BB623" s="1136"/>
      <c r="BC623" s="1136"/>
      <c r="BD623" s="1136"/>
      <c r="BE623" s="1137"/>
      <c r="BF623" s="1207">
        <f t="shared" ref="BF623:BF632" si="17">IF(J768="1 Bedroom",O768,0)</f>
        <v>0</v>
      </c>
      <c r="BG623" s="1207"/>
      <c r="BH623" s="1207"/>
      <c r="BI623" s="1207"/>
      <c r="BJ623" s="1207"/>
      <c r="BK623" s="1207">
        <f t="shared" ref="BK623:BK632" si="18">IF(J768="2 Bedrooms",O768,0)</f>
        <v>0</v>
      </c>
      <c r="BL623" s="1207"/>
      <c r="BM623" s="1207"/>
      <c r="BN623" s="1207"/>
      <c r="BO623" s="1207"/>
      <c r="BP623" s="1207">
        <f t="shared" ref="BP623:BP632" si="19">IF(J768="3 Bedrooms",O768,0)</f>
        <v>0</v>
      </c>
      <c r="BQ623" s="1207"/>
      <c r="BR623" s="1207"/>
      <c r="BS623" s="1207"/>
      <c r="BT623" s="1207"/>
      <c r="BU623" s="1207">
        <f t="shared" ref="BU623:BU632" si="20">IF(J768="4 Bedrooms",O768,0)</f>
        <v>0</v>
      </c>
      <c r="BV623" s="1207"/>
      <c r="BW623" s="1207"/>
      <c r="BX623" s="1207"/>
      <c r="BY623" s="1207"/>
      <c r="BZ623" s="1207">
        <f t="shared" ref="BZ623:BZ632" si="21">IF(J768="5 Bedrooms",O768,0)</f>
        <v>0</v>
      </c>
      <c r="CA623" s="1207"/>
      <c r="CB623" s="1207"/>
      <c r="CC623" s="1207"/>
      <c r="CD623" s="1207"/>
      <c r="CE623" s="58"/>
      <c r="CF623" s="58"/>
      <c r="CG623" s="58"/>
      <c r="CH623" s="58"/>
      <c r="CI623" s="58"/>
      <c r="CJ623" s="58"/>
      <c r="CK623" s="58"/>
      <c r="CL623" s="58"/>
      <c r="CM623" s="58"/>
      <c r="CN623" s="58"/>
      <c r="CO623" s="58"/>
      <c r="CP623" s="58"/>
      <c r="CQ623" s="58"/>
      <c r="CR623" s="58"/>
    </row>
    <row r="624" spans="1:112" ht="12.75">
      <c r="B624" s="84" t="s">
        <v>499</v>
      </c>
      <c r="C624" s="1101"/>
      <c r="D624" s="1101"/>
      <c r="E624" s="1101"/>
      <c r="F624" s="1101"/>
      <c r="G624" s="1101"/>
      <c r="H624" s="1101"/>
      <c r="I624" s="1101"/>
      <c r="J624" s="1101"/>
      <c r="K624" s="1101"/>
      <c r="L624" s="1101"/>
      <c r="M624" s="1101"/>
      <c r="N624" s="1101"/>
      <c r="O624" s="1234"/>
      <c r="P624" s="1231"/>
      <c r="Q624" s="1232"/>
      <c r="R624" s="1233"/>
      <c r="S624" s="1228"/>
      <c r="T624" s="1229"/>
      <c r="U624" s="1230"/>
      <c r="V624" s="1231"/>
      <c r="W624" s="1232"/>
      <c r="X624" s="1232"/>
      <c r="Y624" s="1232"/>
      <c r="Z624" s="1232"/>
      <c r="AA624" s="1233"/>
      <c r="AB624" s="1235"/>
      <c r="AC624" s="1235"/>
      <c r="AD624" s="1235"/>
      <c r="AE624" s="1235"/>
      <c r="AF624" s="1235"/>
      <c r="AG624" s="1235"/>
      <c r="AH624" s="1235"/>
      <c r="AI624" s="1235"/>
      <c r="AJ624" s="1235"/>
      <c r="AK624" s="1235"/>
      <c r="AL624" s="58"/>
      <c r="AM624" s="61"/>
      <c r="AN624" s="61"/>
      <c r="AO624" s="61"/>
      <c r="AP624" s="61"/>
      <c r="AQ624" s="61"/>
      <c r="AR624" s="61"/>
      <c r="AS624" s="61"/>
      <c r="AT624" s="61"/>
      <c r="AU624" s="61"/>
      <c r="AV624" s="61"/>
      <c r="AW624" s="61"/>
      <c r="AX624" s="61"/>
      <c r="AY624" s="61"/>
      <c r="AZ624" s="61"/>
      <c r="BA624" s="1135">
        <f t="shared" si="16"/>
        <v>0</v>
      </c>
      <c r="BB624" s="1136"/>
      <c r="BC624" s="1136"/>
      <c r="BD624" s="1136"/>
      <c r="BE624" s="1137"/>
      <c r="BF624" s="1207">
        <f t="shared" si="17"/>
        <v>0</v>
      </c>
      <c r="BG624" s="1207"/>
      <c r="BH624" s="1207"/>
      <c r="BI624" s="1207"/>
      <c r="BJ624" s="1207"/>
      <c r="BK624" s="1207">
        <f t="shared" si="18"/>
        <v>0</v>
      </c>
      <c r="BL624" s="1207"/>
      <c r="BM624" s="1207"/>
      <c r="BN624" s="1207"/>
      <c r="BO624" s="1207"/>
      <c r="BP624" s="1207">
        <f t="shared" si="19"/>
        <v>0</v>
      </c>
      <c r="BQ624" s="1207"/>
      <c r="BR624" s="1207"/>
      <c r="BS624" s="1207"/>
      <c r="BT624" s="1207"/>
      <c r="BU624" s="1207">
        <f t="shared" si="20"/>
        <v>0</v>
      </c>
      <c r="BV624" s="1207"/>
      <c r="BW624" s="1207"/>
      <c r="BX624" s="1207"/>
      <c r="BY624" s="1207"/>
      <c r="BZ624" s="1207">
        <f t="shared" si="21"/>
        <v>0</v>
      </c>
      <c r="CA624" s="1207"/>
      <c r="CB624" s="1207"/>
      <c r="CC624" s="1207"/>
      <c r="CD624" s="1207"/>
      <c r="CE624" s="58"/>
      <c r="CF624" s="58"/>
      <c r="CG624" s="58"/>
      <c r="CH624" s="58"/>
      <c r="CI624" s="58"/>
      <c r="CJ624" s="58"/>
      <c r="CK624" s="58"/>
      <c r="CL624" s="58"/>
      <c r="CM624" s="58"/>
      <c r="CN624" s="58"/>
      <c r="CO624" s="58"/>
      <c r="CP624" s="58"/>
      <c r="CQ624" s="58"/>
      <c r="CR624" s="58"/>
    </row>
    <row r="625" spans="1:96" ht="12.75">
      <c r="B625" s="84" t="s">
        <v>500</v>
      </c>
      <c r="C625" s="1101"/>
      <c r="D625" s="1101"/>
      <c r="E625" s="1101"/>
      <c r="F625" s="1101"/>
      <c r="G625" s="1101"/>
      <c r="H625" s="1101"/>
      <c r="I625" s="1101"/>
      <c r="J625" s="1101"/>
      <c r="K625" s="1101"/>
      <c r="L625" s="1101"/>
      <c r="M625" s="1101"/>
      <c r="N625" s="1101"/>
      <c r="O625" s="1234"/>
      <c r="P625" s="1231"/>
      <c r="Q625" s="1232"/>
      <c r="R625" s="1233"/>
      <c r="S625" s="1228"/>
      <c r="T625" s="1229"/>
      <c r="U625" s="1230"/>
      <c r="V625" s="1231"/>
      <c r="W625" s="1232"/>
      <c r="X625" s="1232"/>
      <c r="Y625" s="1232"/>
      <c r="Z625" s="1232"/>
      <c r="AA625" s="1233"/>
      <c r="AB625" s="1235"/>
      <c r="AC625" s="1235"/>
      <c r="AD625" s="1235"/>
      <c r="AE625" s="1235"/>
      <c r="AF625" s="1235"/>
      <c r="AG625" s="1235"/>
      <c r="AH625" s="1235"/>
      <c r="AI625" s="1235"/>
      <c r="AJ625" s="1235"/>
      <c r="AK625" s="1235"/>
      <c r="AL625" s="58"/>
      <c r="AM625" s="61"/>
      <c r="AN625" s="61"/>
      <c r="AO625" s="61"/>
      <c r="AP625" s="61"/>
      <c r="AQ625" s="61"/>
      <c r="AR625" s="61"/>
      <c r="AS625" s="61"/>
      <c r="AT625" s="61"/>
      <c r="AU625" s="61"/>
      <c r="AV625" s="61"/>
      <c r="AW625" s="61"/>
      <c r="AX625" s="61"/>
      <c r="AY625" s="61"/>
      <c r="AZ625" s="61"/>
      <c r="BA625" s="1135">
        <f t="shared" si="16"/>
        <v>0</v>
      </c>
      <c r="BB625" s="1136"/>
      <c r="BC625" s="1136"/>
      <c r="BD625" s="1136"/>
      <c r="BE625" s="1137"/>
      <c r="BF625" s="1207">
        <f t="shared" si="17"/>
        <v>0</v>
      </c>
      <c r="BG625" s="1207"/>
      <c r="BH625" s="1207"/>
      <c r="BI625" s="1207"/>
      <c r="BJ625" s="1207"/>
      <c r="BK625" s="1207">
        <f t="shared" si="18"/>
        <v>0</v>
      </c>
      <c r="BL625" s="1207"/>
      <c r="BM625" s="1207"/>
      <c r="BN625" s="1207"/>
      <c r="BO625" s="1207"/>
      <c r="BP625" s="1207">
        <f t="shared" si="19"/>
        <v>0</v>
      </c>
      <c r="BQ625" s="1207"/>
      <c r="BR625" s="1207"/>
      <c r="BS625" s="1207"/>
      <c r="BT625" s="1207"/>
      <c r="BU625" s="1207">
        <f t="shared" si="20"/>
        <v>0</v>
      </c>
      <c r="BV625" s="1207"/>
      <c r="BW625" s="1207"/>
      <c r="BX625" s="1207"/>
      <c r="BY625" s="1207"/>
      <c r="BZ625" s="1207">
        <f t="shared" si="21"/>
        <v>0</v>
      </c>
      <c r="CA625" s="1207"/>
      <c r="CB625" s="1207"/>
      <c r="CC625" s="1207"/>
      <c r="CD625" s="1207"/>
      <c r="CE625" s="58"/>
      <c r="CF625" s="58"/>
      <c r="CG625" s="58"/>
      <c r="CH625" s="58"/>
      <c r="CI625" s="58"/>
      <c r="CJ625" s="58"/>
      <c r="CK625" s="58"/>
      <c r="CL625" s="58"/>
      <c r="CM625" s="58"/>
      <c r="CN625" s="58"/>
      <c r="CO625" s="58"/>
      <c r="CP625" s="58"/>
      <c r="CQ625" s="58"/>
      <c r="CR625" s="58"/>
    </row>
    <row r="626" spans="1:96" ht="12.75">
      <c r="B626" s="84" t="s">
        <v>506</v>
      </c>
      <c r="C626" s="1101"/>
      <c r="D626" s="1101"/>
      <c r="E626" s="1101"/>
      <c r="F626" s="1101"/>
      <c r="G626" s="1101"/>
      <c r="H626" s="1101"/>
      <c r="I626" s="1101"/>
      <c r="J626" s="1101"/>
      <c r="K626" s="1101"/>
      <c r="L626" s="1101"/>
      <c r="M626" s="1101"/>
      <c r="N626" s="1101"/>
      <c r="O626" s="1234"/>
      <c r="P626" s="1231"/>
      <c r="Q626" s="1232"/>
      <c r="R626" s="1233"/>
      <c r="S626" s="1228"/>
      <c r="T626" s="1229"/>
      <c r="U626" s="1230"/>
      <c r="V626" s="1231"/>
      <c r="W626" s="1232"/>
      <c r="X626" s="1232"/>
      <c r="Y626" s="1232"/>
      <c r="Z626" s="1232"/>
      <c r="AA626" s="1233"/>
      <c r="AB626" s="1235"/>
      <c r="AC626" s="1235"/>
      <c r="AD626" s="1235"/>
      <c r="AE626" s="1235"/>
      <c r="AF626" s="1235"/>
      <c r="AG626" s="1235"/>
      <c r="AH626" s="1235"/>
      <c r="AI626" s="1235"/>
      <c r="AJ626" s="1235"/>
      <c r="AK626" s="1235"/>
      <c r="AL626" s="58"/>
      <c r="AM626" s="58"/>
      <c r="AN626" s="58"/>
      <c r="AO626" s="58"/>
      <c r="AP626" s="58"/>
      <c r="AQ626" s="58"/>
      <c r="AR626" s="58"/>
      <c r="AS626" s="58"/>
      <c r="AT626" s="58"/>
      <c r="AU626" s="58"/>
      <c r="AV626" s="58"/>
      <c r="AW626" s="58"/>
      <c r="AX626" s="58"/>
      <c r="AY626" s="58"/>
      <c r="AZ626" s="58"/>
      <c r="BA626" s="1135">
        <f t="shared" si="16"/>
        <v>0</v>
      </c>
      <c r="BB626" s="1136"/>
      <c r="BC626" s="1136"/>
      <c r="BD626" s="1136"/>
      <c r="BE626" s="1137"/>
      <c r="BF626" s="1207">
        <f t="shared" si="17"/>
        <v>0</v>
      </c>
      <c r="BG626" s="1207"/>
      <c r="BH626" s="1207"/>
      <c r="BI626" s="1207"/>
      <c r="BJ626" s="1207"/>
      <c r="BK626" s="1207">
        <f t="shared" si="18"/>
        <v>0</v>
      </c>
      <c r="BL626" s="1207"/>
      <c r="BM626" s="1207"/>
      <c r="BN626" s="1207"/>
      <c r="BO626" s="1207"/>
      <c r="BP626" s="1207">
        <f t="shared" si="19"/>
        <v>0</v>
      </c>
      <c r="BQ626" s="1207"/>
      <c r="BR626" s="1207"/>
      <c r="BS626" s="1207"/>
      <c r="BT626" s="1207"/>
      <c r="BU626" s="1207">
        <f t="shared" si="20"/>
        <v>0</v>
      </c>
      <c r="BV626" s="1207"/>
      <c r="BW626" s="1207"/>
      <c r="BX626" s="1207"/>
      <c r="BY626" s="1207"/>
      <c r="BZ626" s="1207">
        <f t="shared" si="21"/>
        <v>0</v>
      </c>
      <c r="CA626" s="1207"/>
      <c r="CB626" s="1207"/>
      <c r="CC626" s="1207"/>
      <c r="CD626" s="1207"/>
      <c r="CE626" s="58"/>
      <c r="CF626" s="58"/>
      <c r="CG626" s="58"/>
      <c r="CH626" s="58"/>
      <c r="CI626" s="58"/>
      <c r="CJ626" s="58"/>
      <c r="CK626" s="58"/>
      <c r="CL626" s="58"/>
      <c r="CM626" s="58"/>
      <c r="CN626" s="58"/>
      <c r="CO626" s="58"/>
      <c r="CP626" s="58"/>
      <c r="CQ626" s="58"/>
      <c r="CR626" s="58"/>
    </row>
    <row r="627" spans="1:96" ht="12.75">
      <c r="B627" s="84" t="s">
        <v>695</v>
      </c>
      <c r="C627" s="1101"/>
      <c r="D627" s="1101"/>
      <c r="E627" s="1101"/>
      <c r="F627" s="1101"/>
      <c r="G627" s="1101"/>
      <c r="H627" s="1101"/>
      <c r="I627" s="1101"/>
      <c r="J627" s="1101"/>
      <c r="K627" s="1101"/>
      <c r="L627" s="1101"/>
      <c r="M627" s="1101"/>
      <c r="N627" s="1101"/>
      <c r="O627" s="1234"/>
      <c r="P627" s="1231"/>
      <c r="Q627" s="1232"/>
      <c r="R627" s="1233"/>
      <c r="S627" s="1228"/>
      <c r="T627" s="1229"/>
      <c r="U627" s="1230"/>
      <c r="V627" s="1231"/>
      <c r="W627" s="1232"/>
      <c r="X627" s="1232"/>
      <c r="Y627" s="1232"/>
      <c r="Z627" s="1232"/>
      <c r="AA627" s="1233"/>
      <c r="AB627" s="1235"/>
      <c r="AC627" s="1235"/>
      <c r="AD627" s="1235"/>
      <c r="AE627" s="1235"/>
      <c r="AF627" s="1235"/>
      <c r="AG627" s="1235"/>
      <c r="AH627" s="1235"/>
      <c r="AI627" s="1235"/>
      <c r="AJ627" s="1235"/>
      <c r="AK627" s="1235"/>
      <c r="AL627" s="58"/>
      <c r="AM627" s="58"/>
      <c r="AN627" s="58"/>
      <c r="AO627" s="58"/>
      <c r="AP627" s="58"/>
      <c r="AQ627" s="58"/>
      <c r="AR627" s="58"/>
      <c r="AS627" s="58"/>
      <c r="AT627" s="58"/>
      <c r="AU627" s="58"/>
      <c r="AV627" s="58"/>
      <c r="AW627" s="58"/>
      <c r="AX627" s="58"/>
      <c r="AY627" s="58"/>
      <c r="AZ627" s="58"/>
      <c r="BA627" s="1135">
        <f t="shared" si="16"/>
        <v>0</v>
      </c>
      <c r="BB627" s="1136"/>
      <c r="BC627" s="1136"/>
      <c r="BD627" s="1136"/>
      <c r="BE627" s="1137"/>
      <c r="BF627" s="1207">
        <f t="shared" si="17"/>
        <v>0</v>
      </c>
      <c r="BG627" s="1207"/>
      <c r="BH627" s="1207"/>
      <c r="BI627" s="1207"/>
      <c r="BJ627" s="1207"/>
      <c r="BK627" s="1207">
        <f t="shared" si="18"/>
        <v>0</v>
      </c>
      <c r="BL627" s="1207"/>
      <c r="BM627" s="1207"/>
      <c r="BN627" s="1207"/>
      <c r="BO627" s="1207"/>
      <c r="BP627" s="1207">
        <f t="shared" si="19"/>
        <v>0</v>
      </c>
      <c r="BQ627" s="1207"/>
      <c r="BR627" s="1207"/>
      <c r="BS627" s="1207"/>
      <c r="BT627" s="1207"/>
      <c r="BU627" s="1207">
        <f t="shared" si="20"/>
        <v>0</v>
      </c>
      <c r="BV627" s="1207"/>
      <c r="BW627" s="1207"/>
      <c r="BX627" s="1207"/>
      <c r="BY627" s="1207"/>
      <c r="BZ627" s="1207">
        <f t="shared" si="21"/>
        <v>0</v>
      </c>
      <c r="CA627" s="1207"/>
      <c r="CB627" s="1207"/>
      <c r="CC627" s="1207"/>
      <c r="CD627" s="1207"/>
      <c r="CE627" s="58"/>
      <c r="CF627" s="58"/>
      <c r="CG627" s="58"/>
      <c r="CH627" s="58"/>
      <c r="CI627" s="58"/>
      <c r="CJ627" s="58"/>
      <c r="CK627" s="58"/>
      <c r="CL627" s="58"/>
      <c r="CM627" s="58"/>
      <c r="CN627" s="58"/>
      <c r="CO627" s="58"/>
      <c r="CP627" s="58"/>
      <c r="CQ627" s="58"/>
      <c r="CR627" s="58"/>
    </row>
    <row r="628" spans="1:96" ht="12.75">
      <c r="B628" s="84" t="s">
        <v>385</v>
      </c>
      <c r="C628" s="1101"/>
      <c r="D628" s="1101"/>
      <c r="E628" s="1101"/>
      <c r="F628" s="1101"/>
      <c r="G628" s="1101"/>
      <c r="H628" s="1101"/>
      <c r="I628" s="1101"/>
      <c r="J628" s="1101"/>
      <c r="K628" s="1101"/>
      <c r="L628" s="1101"/>
      <c r="M628" s="1101"/>
      <c r="N628" s="1101"/>
      <c r="O628" s="1234"/>
      <c r="P628" s="1231"/>
      <c r="Q628" s="1232"/>
      <c r="R628" s="1233"/>
      <c r="S628" s="1228"/>
      <c r="T628" s="1229"/>
      <c r="U628" s="1230"/>
      <c r="V628" s="1231"/>
      <c r="W628" s="1232"/>
      <c r="X628" s="1232"/>
      <c r="Y628" s="1232"/>
      <c r="Z628" s="1232"/>
      <c r="AA628" s="1233"/>
      <c r="AB628" s="1235"/>
      <c r="AC628" s="1235"/>
      <c r="AD628" s="1235"/>
      <c r="AE628" s="1235"/>
      <c r="AF628" s="1235"/>
      <c r="AG628" s="1235"/>
      <c r="AH628" s="1235"/>
      <c r="AI628" s="1235"/>
      <c r="AJ628" s="1235"/>
      <c r="AK628" s="1235"/>
      <c r="AL628" s="58"/>
      <c r="AM628" s="58"/>
      <c r="AN628" s="58"/>
      <c r="AO628" s="58"/>
      <c r="AP628" s="58"/>
      <c r="AQ628" s="58"/>
      <c r="AR628" s="58"/>
      <c r="AS628" s="58"/>
      <c r="AT628" s="58"/>
      <c r="AU628" s="58"/>
      <c r="AV628" s="58"/>
      <c r="AW628" s="58"/>
      <c r="AX628" s="58"/>
      <c r="AY628" s="58"/>
      <c r="AZ628" s="58"/>
      <c r="BA628" s="1135">
        <f t="shared" si="16"/>
        <v>0</v>
      </c>
      <c r="BB628" s="1136"/>
      <c r="BC628" s="1136"/>
      <c r="BD628" s="1136"/>
      <c r="BE628" s="1137"/>
      <c r="BF628" s="1207">
        <f t="shared" si="17"/>
        <v>0</v>
      </c>
      <c r="BG628" s="1207"/>
      <c r="BH628" s="1207"/>
      <c r="BI628" s="1207"/>
      <c r="BJ628" s="1207"/>
      <c r="BK628" s="1207">
        <f t="shared" si="18"/>
        <v>0</v>
      </c>
      <c r="BL628" s="1207"/>
      <c r="BM628" s="1207"/>
      <c r="BN628" s="1207"/>
      <c r="BO628" s="1207"/>
      <c r="BP628" s="1207">
        <f t="shared" si="19"/>
        <v>0</v>
      </c>
      <c r="BQ628" s="1207"/>
      <c r="BR628" s="1207"/>
      <c r="BS628" s="1207"/>
      <c r="BT628" s="1207"/>
      <c r="BU628" s="1207">
        <f t="shared" si="20"/>
        <v>0</v>
      </c>
      <c r="BV628" s="1207"/>
      <c r="BW628" s="1207"/>
      <c r="BX628" s="1207"/>
      <c r="BY628" s="1207"/>
      <c r="BZ628" s="1207">
        <f t="shared" si="21"/>
        <v>0</v>
      </c>
      <c r="CA628" s="1207"/>
      <c r="CB628" s="1207"/>
      <c r="CC628" s="1207"/>
      <c r="CD628" s="1207"/>
      <c r="CE628" s="58"/>
      <c r="CF628" s="58"/>
      <c r="CG628" s="58"/>
      <c r="CH628" s="58"/>
      <c r="CI628" s="58"/>
      <c r="CJ628" s="58"/>
      <c r="CK628" s="58"/>
      <c r="CL628" s="58"/>
      <c r="CM628" s="58"/>
      <c r="CN628" s="58"/>
      <c r="CO628" s="58"/>
      <c r="CP628" s="58"/>
      <c r="CQ628" s="58"/>
      <c r="CR628" s="58"/>
    </row>
    <row r="629" spans="1:96" ht="12.75" customHeight="1">
      <c r="B629" s="84" t="s">
        <v>386</v>
      </c>
      <c r="C629" s="1126"/>
      <c r="D629" s="1101"/>
      <c r="E629" s="1101"/>
      <c r="F629" s="1101"/>
      <c r="G629" s="1101"/>
      <c r="H629" s="1101"/>
      <c r="I629" s="1101"/>
      <c r="J629" s="1101"/>
      <c r="K629" s="1101"/>
      <c r="L629" s="1101"/>
      <c r="M629" s="1101"/>
      <c r="N629" s="1101"/>
      <c r="O629" s="1234"/>
      <c r="P629" s="1231"/>
      <c r="Q629" s="1232"/>
      <c r="R629" s="1233"/>
      <c r="S629" s="1228"/>
      <c r="T629" s="1229"/>
      <c r="U629" s="1230"/>
      <c r="V629" s="1231"/>
      <c r="W629" s="1232"/>
      <c r="X629" s="1232"/>
      <c r="Y629" s="1232"/>
      <c r="Z629" s="1232"/>
      <c r="AA629" s="1233"/>
      <c r="AB629" s="1235"/>
      <c r="AC629" s="1235"/>
      <c r="AD629" s="1235"/>
      <c r="AE629" s="1235"/>
      <c r="AF629" s="1235"/>
      <c r="AG629" s="1235"/>
      <c r="AH629" s="1235"/>
      <c r="AI629" s="1235"/>
      <c r="AJ629" s="1235"/>
      <c r="AK629" s="1235"/>
      <c r="AL629" s="58"/>
      <c r="AM629" s="61"/>
      <c r="AN629" s="61"/>
      <c r="AO629" s="61"/>
      <c r="AP629" s="61"/>
      <c r="AQ629" s="61"/>
      <c r="AR629" s="61"/>
      <c r="AS629" s="61"/>
      <c r="AT629" s="61"/>
      <c r="AU629" s="61"/>
      <c r="AV629" s="61"/>
      <c r="AW629" s="61"/>
      <c r="AX629" s="61"/>
      <c r="AY629" s="61"/>
      <c r="AZ629" s="61"/>
      <c r="BA629" s="1135">
        <f t="shared" si="16"/>
        <v>0</v>
      </c>
      <c r="BB629" s="1136"/>
      <c r="BC629" s="1136"/>
      <c r="BD629" s="1136"/>
      <c r="BE629" s="1137"/>
      <c r="BF629" s="1207">
        <f t="shared" si="17"/>
        <v>0</v>
      </c>
      <c r="BG629" s="1207"/>
      <c r="BH629" s="1207"/>
      <c r="BI629" s="1207"/>
      <c r="BJ629" s="1207"/>
      <c r="BK629" s="1207">
        <f t="shared" si="18"/>
        <v>0</v>
      </c>
      <c r="BL629" s="1207"/>
      <c r="BM629" s="1207"/>
      <c r="BN629" s="1207"/>
      <c r="BO629" s="1207"/>
      <c r="BP629" s="1207">
        <f t="shared" si="19"/>
        <v>0</v>
      </c>
      <c r="BQ629" s="1207"/>
      <c r="BR629" s="1207"/>
      <c r="BS629" s="1207"/>
      <c r="BT629" s="1207"/>
      <c r="BU629" s="1207">
        <f t="shared" si="20"/>
        <v>0</v>
      </c>
      <c r="BV629" s="1207"/>
      <c r="BW629" s="1207"/>
      <c r="BX629" s="1207"/>
      <c r="BY629" s="1207"/>
      <c r="BZ629" s="1207">
        <f t="shared" si="21"/>
        <v>0</v>
      </c>
      <c r="CA629" s="1207"/>
      <c r="CB629" s="1207"/>
      <c r="CC629" s="1207"/>
      <c r="CD629" s="1207"/>
      <c r="CE629" s="58"/>
      <c r="CF629" s="58"/>
      <c r="CG629" s="58"/>
      <c r="CH629" s="58"/>
      <c r="CI629" s="58"/>
      <c r="CJ629" s="58"/>
      <c r="CK629" s="58"/>
      <c r="CL629" s="58"/>
      <c r="CM629" s="58"/>
      <c r="CN629" s="58"/>
      <c r="CO629" s="58"/>
      <c r="CP629" s="58"/>
      <c r="CQ629" s="58"/>
      <c r="CR629" s="58"/>
    </row>
    <row r="630" spans="1:96" ht="12.75" customHeight="1">
      <c r="B630" s="1134" t="s">
        <v>135</v>
      </c>
      <c r="C630" s="1134"/>
      <c r="D630" s="1134"/>
      <c r="E630" s="1134"/>
      <c r="F630" s="1134"/>
      <c r="G630" s="1134"/>
      <c r="H630" s="1134"/>
      <c r="I630" s="1134"/>
      <c r="J630" s="1134"/>
      <c r="K630" s="1134"/>
      <c r="L630" s="1134"/>
      <c r="M630" s="1134"/>
      <c r="N630" s="1134"/>
      <c r="O630" s="1134"/>
      <c r="P630" s="1134"/>
      <c r="Q630" s="1134"/>
      <c r="R630" s="1134"/>
      <c r="S630" s="1134"/>
      <c r="T630" s="1134"/>
      <c r="U630" s="1134"/>
      <c r="V630" s="1134"/>
      <c r="W630" s="1134"/>
      <c r="X630" s="1134"/>
      <c r="Y630" s="1134"/>
      <c r="Z630" s="1134"/>
      <c r="AA630" s="1134"/>
      <c r="AB630" s="1134"/>
      <c r="AC630" s="1134"/>
      <c r="AD630" s="1134"/>
      <c r="AE630" s="1134"/>
      <c r="AF630" s="1134"/>
      <c r="AG630" s="1216">
        <f>SUM(AG618:AJ629)</f>
        <v>54236143.94519636</v>
      </c>
      <c r="AH630" s="1217"/>
      <c r="AI630" s="1217"/>
      <c r="AJ630" s="1217"/>
      <c r="AK630" s="1218"/>
      <c r="AM630" s="61"/>
      <c r="AN630" s="61"/>
      <c r="AO630" s="61"/>
      <c r="AP630" s="61"/>
      <c r="AQ630" s="61"/>
      <c r="AR630" s="61"/>
      <c r="AS630" s="61"/>
      <c r="AT630" s="61"/>
      <c r="AU630" s="61"/>
      <c r="AV630" s="61"/>
      <c r="AW630" s="61"/>
      <c r="AX630" s="61"/>
      <c r="AY630" s="61"/>
      <c r="AZ630" s="61"/>
      <c r="BA630" s="1135">
        <f t="shared" si="16"/>
        <v>0</v>
      </c>
      <c r="BB630" s="1136"/>
      <c r="BC630" s="1136"/>
      <c r="BD630" s="1136"/>
      <c r="BE630" s="1137"/>
      <c r="BF630" s="1207">
        <f t="shared" si="17"/>
        <v>0</v>
      </c>
      <c r="BG630" s="1207"/>
      <c r="BH630" s="1207"/>
      <c r="BI630" s="1207"/>
      <c r="BJ630" s="1207"/>
      <c r="BK630" s="1207">
        <f t="shared" si="18"/>
        <v>0</v>
      </c>
      <c r="BL630" s="1207"/>
      <c r="BM630" s="1207"/>
      <c r="BN630" s="1207"/>
      <c r="BO630" s="1207"/>
      <c r="BP630" s="1207">
        <f t="shared" si="19"/>
        <v>0</v>
      </c>
      <c r="BQ630" s="1207"/>
      <c r="BR630" s="1207"/>
      <c r="BS630" s="1207"/>
      <c r="BT630" s="1207"/>
      <c r="BU630" s="1207">
        <f t="shared" si="20"/>
        <v>0</v>
      </c>
      <c r="BV630" s="1207"/>
      <c r="BW630" s="1207"/>
      <c r="BX630" s="1207"/>
      <c r="BY630" s="1207"/>
      <c r="BZ630" s="1207">
        <f t="shared" si="21"/>
        <v>0</v>
      </c>
      <c r="CA630" s="1207"/>
      <c r="CB630" s="1207"/>
      <c r="CC630" s="1207"/>
      <c r="CD630" s="1207"/>
      <c r="CE630" s="58"/>
      <c r="CF630" s="58"/>
      <c r="CG630" s="58"/>
      <c r="CH630" s="58"/>
      <c r="CI630" s="58"/>
      <c r="CJ630" s="58"/>
      <c r="CK630" s="58"/>
      <c r="CL630" s="58"/>
      <c r="CM630" s="58"/>
      <c r="CN630" s="58"/>
      <c r="CO630" s="58"/>
      <c r="CP630" s="58"/>
      <c r="CQ630" s="58"/>
      <c r="CR630" s="58"/>
    </row>
    <row r="631" spans="1:96" ht="12.75">
      <c r="B631" s="1134" t="s">
        <v>282</v>
      </c>
      <c r="C631" s="1134"/>
      <c r="D631" s="1134"/>
      <c r="E631" s="1134"/>
      <c r="F631" s="1134"/>
      <c r="G631" s="1134"/>
      <c r="H631" s="1134"/>
      <c r="I631" s="1134"/>
      <c r="J631" s="1134"/>
      <c r="K631" s="1134"/>
      <c r="L631" s="1134"/>
      <c r="M631" s="1134"/>
      <c r="N631" s="1134"/>
      <c r="O631" s="1134"/>
      <c r="P631" s="1134"/>
      <c r="Q631" s="1134"/>
      <c r="R631" s="1134"/>
      <c r="S631" s="1134"/>
      <c r="T631" s="1134"/>
      <c r="U631" s="1134"/>
      <c r="V631" s="1134"/>
      <c r="W631" s="1134"/>
      <c r="X631" s="1134"/>
      <c r="Y631" s="1134"/>
      <c r="Z631" s="1134"/>
      <c r="AA631" s="1134"/>
      <c r="AB631" s="1134"/>
      <c r="AC631" s="1134"/>
      <c r="AD631" s="1134"/>
      <c r="AE631" s="1134"/>
      <c r="AF631" s="1134"/>
      <c r="AG631" s="1143">
        <f>[7]Projections!$CC$22-[7]Projections!$CD$85</f>
        <v>36944741.515566438</v>
      </c>
      <c r="AH631" s="1144"/>
      <c r="AI631" s="1144"/>
      <c r="AJ631" s="1144"/>
      <c r="AK631" s="1145"/>
      <c r="AM631" s="61"/>
      <c r="AN631" s="61"/>
      <c r="AO631" s="61"/>
      <c r="AP631" s="61"/>
      <c r="AQ631" s="61"/>
      <c r="AR631" s="61"/>
      <c r="AS631" s="61"/>
      <c r="AT631" s="61"/>
      <c r="AU631" s="61"/>
      <c r="AV631" s="61"/>
      <c r="AW631" s="61"/>
      <c r="AX631" s="61"/>
      <c r="AY631" s="61"/>
      <c r="AZ631" s="61"/>
      <c r="BA631" s="1135">
        <f t="shared" si="16"/>
        <v>0</v>
      </c>
      <c r="BB631" s="1136"/>
      <c r="BC631" s="1136"/>
      <c r="BD631" s="1136"/>
      <c r="BE631" s="1137"/>
      <c r="BF631" s="1207">
        <f t="shared" si="17"/>
        <v>0</v>
      </c>
      <c r="BG631" s="1207"/>
      <c r="BH631" s="1207"/>
      <c r="BI631" s="1207"/>
      <c r="BJ631" s="1207"/>
      <c r="BK631" s="1207">
        <f t="shared" si="18"/>
        <v>0</v>
      </c>
      <c r="BL631" s="1207"/>
      <c r="BM631" s="1207"/>
      <c r="BN631" s="1207"/>
      <c r="BO631" s="1207"/>
      <c r="BP631" s="1207">
        <f t="shared" si="19"/>
        <v>0</v>
      </c>
      <c r="BQ631" s="1207"/>
      <c r="BR631" s="1207"/>
      <c r="BS631" s="1207"/>
      <c r="BT631" s="1207"/>
      <c r="BU631" s="1207">
        <f t="shared" si="20"/>
        <v>0</v>
      </c>
      <c r="BV631" s="1207"/>
      <c r="BW631" s="1207"/>
      <c r="BX631" s="1207"/>
      <c r="BY631" s="1207"/>
      <c r="BZ631" s="1207">
        <f t="shared" si="21"/>
        <v>0</v>
      </c>
      <c r="CA631" s="1207"/>
      <c r="CB631" s="1207"/>
      <c r="CC631" s="1207"/>
      <c r="CD631" s="1207"/>
      <c r="CE631" s="58"/>
      <c r="CF631" s="58"/>
      <c r="CG631" s="58"/>
      <c r="CH631" s="58"/>
      <c r="CI631" s="58"/>
      <c r="CJ631" s="58"/>
      <c r="CK631" s="58"/>
      <c r="CL631" s="58"/>
      <c r="CM631" s="58"/>
      <c r="CN631" s="58"/>
      <c r="CO631" s="58"/>
      <c r="CP631" s="58"/>
      <c r="CQ631" s="58"/>
      <c r="CR631" s="58"/>
    </row>
    <row r="632" spans="1:96" ht="12.75">
      <c r="B632" s="1134" t="s">
        <v>283</v>
      </c>
      <c r="C632" s="1134"/>
      <c r="D632" s="1134"/>
      <c r="E632" s="1134"/>
      <c r="F632" s="1134"/>
      <c r="G632" s="1134"/>
      <c r="H632" s="1134"/>
      <c r="I632" s="1134"/>
      <c r="J632" s="1134"/>
      <c r="K632" s="1134"/>
      <c r="L632" s="1134"/>
      <c r="M632" s="1134"/>
      <c r="N632" s="1134"/>
      <c r="O632" s="1134"/>
      <c r="P632" s="1134"/>
      <c r="Q632" s="1134"/>
      <c r="R632" s="1134"/>
      <c r="S632" s="1134"/>
      <c r="T632" s="1134"/>
      <c r="U632" s="1134"/>
      <c r="V632" s="1134"/>
      <c r="W632" s="1134"/>
      <c r="X632" s="1134"/>
      <c r="Y632" s="1134"/>
      <c r="Z632" s="1134"/>
      <c r="AA632" s="1134"/>
      <c r="AB632" s="1134"/>
      <c r="AC632" s="1134"/>
      <c r="AD632" s="1134"/>
      <c r="AE632" s="1134"/>
      <c r="AF632" s="1134"/>
      <c r="AG632" s="1216">
        <f>AG630+AG631</f>
        <v>91180885.460762799</v>
      </c>
      <c r="AH632" s="1217"/>
      <c r="AI632" s="1217"/>
      <c r="AJ632" s="1217"/>
      <c r="AK632" s="1218"/>
      <c r="AM632" s="61"/>
      <c r="AN632" s="61"/>
      <c r="AO632" s="61"/>
      <c r="AP632" s="61"/>
      <c r="AQ632" s="61"/>
      <c r="AR632" s="61"/>
      <c r="AS632" s="61"/>
      <c r="AT632" s="61"/>
      <c r="AU632" s="61"/>
      <c r="AV632" s="61"/>
      <c r="AW632" s="61"/>
      <c r="AX632" s="61"/>
      <c r="AY632" s="61"/>
      <c r="AZ632" s="61"/>
      <c r="BA632" s="1135">
        <f t="shared" si="16"/>
        <v>0</v>
      </c>
      <c r="BB632" s="1136"/>
      <c r="BC632" s="1136"/>
      <c r="BD632" s="1136"/>
      <c r="BE632" s="1137"/>
      <c r="BF632" s="1207">
        <f t="shared" si="17"/>
        <v>0</v>
      </c>
      <c r="BG632" s="1207"/>
      <c r="BH632" s="1207"/>
      <c r="BI632" s="1207"/>
      <c r="BJ632" s="1207"/>
      <c r="BK632" s="1207">
        <f t="shared" si="18"/>
        <v>0</v>
      </c>
      <c r="BL632" s="1207"/>
      <c r="BM632" s="1207"/>
      <c r="BN632" s="1207"/>
      <c r="BO632" s="1207"/>
      <c r="BP632" s="1207">
        <f t="shared" si="19"/>
        <v>0</v>
      </c>
      <c r="BQ632" s="1207"/>
      <c r="BR632" s="1207"/>
      <c r="BS632" s="1207"/>
      <c r="BT632" s="1207"/>
      <c r="BU632" s="1207">
        <f t="shared" si="20"/>
        <v>0</v>
      </c>
      <c r="BV632" s="1207"/>
      <c r="BW632" s="1207"/>
      <c r="BX632" s="1207"/>
      <c r="BY632" s="1207"/>
      <c r="BZ632" s="1207">
        <f t="shared" si="21"/>
        <v>0</v>
      </c>
      <c r="CA632" s="1207"/>
      <c r="CB632" s="1207"/>
      <c r="CC632" s="1207"/>
      <c r="CD632" s="1207"/>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8">
        <f>SUM(BA623:BE632)</f>
        <v>0</v>
      </c>
      <c r="BB633" s="1139"/>
      <c r="BC633" s="1139"/>
      <c r="BD633" s="1139"/>
      <c r="BE633" s="1140"/>
      <c r="BF633" s="1138">
        <f>SUM(BF623:BJ632)</f>
        <v>0</v>
      </c>
      <c r="BG633" s="1139"/>
      <c r="BH633" s="1139"/>
      <c r="BI633" s="1139"/>
      <c r="BJ633" s="1140"/>
      <c r="BK633" s="1138">
        <f>SUM(BK623:BO632)</f>
        <v>0</v>
      </c>
      <c r="BL633" s="1139"/>
      <c r="BM633" s="1139"/>
      <c r="BN633" s="1139"/>
      <c r="BO633" s="1140"/>
      <c r="BP633" s="1138">
        <f>SUM(BP623:BT632)</f>
        <v>0</v>
      </c>
      <c r="BQ633" s="1139"/>
      <c r="BR633" s="1139"/>
      <c r="BS633" s="1139"/>
      <c r="BT633" s="1140"/>
      <c r="BU633" s="1138">
        <f>SUM(BU623:BY632)</f>
        <v>0</v>
      </c>
      <c r="BV633" s="1139"/>
      <c r="BW633" s="1139"/>
      <c r="BX633" s="1139"/>
      <c r="BY633" s="1140"/>
      <c r="BZ633" s="1138">
        <f>SUM(BZ623:CD632)</f>
        <v>0</v>
      </c>
      <c r="CA633" s="1139"/>
      <c r="CB633" s="1139"/>
      <c r="CC633" s="1139"/>
      <c r="CD633" s="1140"/>
      <c r="CE633" s="58"/>
      <c r="CF633" s="58"/>
      <c r="CG633" s="58"/>
      <c r="CH633" s="58"/>
      <c r="CI633" s="58"/>
      <c r="CJ633" s="58"/>
      <c r="CK633" s="58"/>
      <c r="CL633" s="58"/>
      <c r="CM633" s="58"/>
      <c r="CN633" s="58"/>
      <c r="CO633" s="58"/>
      <c r="CP633" s="58"/>
      <c r="CQ633" s="58"/>
      <c r="CR633" s="58"/>
    </row>
    <row r="634" spans="1:96" ht="12.75">
      <c r="A634" s="87" t="s">
        <v>119</v>
      </c>
      <c r="B634" s="12" t="s">
        <v>508</v>
      </c>
      <c r="G634" s="1098" t="str">
        <f>C618</f>
        <v>Permanent Loan - CCRC</v>
      </c>
      <c r="H634" s="1098"/>
      <c r="I634" s="1098"/>
      <c r="J634" s="1098"/>
      <c r="K634" s="1098"/>
      <c r="L634" s="1098"/>
      <c r="M634" s="1098"/>
      <c r="N634" s="1098"/>
      <c r="O634" s="1098"/>
      <c r="P634" s="1098"/>
      <c r="Q634" s="1098"/>
      <c r="R634" s="1098"/>
      <c r="S634" s="14"/>
      <c r="T634" s="87" t="s">
        <v>120</v>
      </c>
      <c r="U634" s="12" t="s">
        <v>508</v>
      </c>
      <c r="Z634" s="1098" t="str">
        <f>C619</f>
        <v>City of San Francisco MOHCD Loan</v>
      </c>
      <c r="AA634" s="1098"/>
      <c r="AB634" s="1098"/>
      <c r="AC634" s="1098"/>
      <c r="AD634" s="1098"/>
      <c r="AE634" s="1098"/>
      <c r="AF634" s="1098"/>
      <c r="AG634" s="1098"/>
      <c r="AH634" s="1098"/>
      <c r="AI634" s="1098"/>
      <c r="AJ634" s="1098"/>
      <c r="AK634" s="109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4" t="s">
        <v>1757</v>
      </c>
      <c r="H635" s="1096"/>
      <c r="I635" s="1096"/>
      <c r="J635" s="1096"/>
      <c r="K635" s="1096"/>
      <c r="L635" s="1096"/>
      <c r="M635" s="1096"/>
      <c r="N635" s="1096"/>
      <c r="O635" s="1096"/>
      <c r="P635" s="1096"/>
      <c r="Q635" s="1096"/>
      <c r="R635" s="1096"/>
      <c r="S635" s="14"/>
      <c r="T635" s="35"/>
      <c r="U635" s="12" t="s">
        <v>92</v>
      </c>
      <c r="Z635" s="1094" t="s">
        <v>1762</v>
      </c>
      <c r="AA635" s="1096"/>
      <c r="AB635" s="1096"/>
      <c r="AC635" s="1096"/>
      <c r="AD635" s="1096"/>
      <c r="AE635" s="1096"/>
      <c r="AF635" s="1096"/>
      <c r="AG635" s="1096"/>
      <c r="AH635" s="1096"/>
      <c r="AI635" s="1096"/>
      <c r="AJ635" s="1096"/>
      <c r="AK635" s="1096"/>
      <c r="AM635" s="61"/>
      <c r="AN635" s="61"/>
      <c r="AO635" s="61"/>
      <c r="AP635" s="61"/>
      <c r="AQ635" s="61"/>
      <c r="AR635" s="61"/>
      <c r="AS635" s="61"/>
      <c r="AT635" s="61"/>
      <c r="AU635" s="61"/>
      <c r="AV635" s="61"/>
      <c r="AW635" s="61"/>
      <c r="AX635" s="61"/>
      <c r="AY635" s="61"/>
      <c r="AZ635" s="61"/>
      <c r="BA635" s="1138">
        <f>BA614+BA621+BA633</f>
        <v>44</v>
      </c>
      <c r="BB635" s="1139"/>
      <c r="BC635" s="1139"/>
      <c r="BD635" s="1139"/>
      <c r="BE635" s="1140"/>
      <c r="BF635" s="1138">
        <f>BF614+BF621+BF633</f>
        <v>31</v>
      </c>
      <c r="BG635" s="1139"/>
      <c r="BH635" s="1139"/>
      <c r="BI635" s="1139"/>
      <c r="BJ635" s="1140"/>
      <c r="BK635" s="1138">
        <f>BK614+BK621+BK633</f>
        <v>41</v>
      </c>
      <c r="BL635" s="1139"/>
      <c r="BM635" s="1139"/>
      <c r="BN635" s="1139"/>
      <c r="BO635" s="1140"/>
      <c r="BP635" s="1138">
        <f>BP614+BP621+BP633</f>
        <v>14</v>
      </c>
      <c r="BQ635" s="1139"/>
      <c r="BR635" s="1139"/>
      <c r="BS635" s="1139"/>
      <c r="BT635" s="1140"/>
      <c r="BU635" s="1138">
        <f>BU614+BU621+BU633</f>
        <v>0</v>
      </c>
      <c r="BV635" s="1139"/>
      <c r="BW635" s="1139"/>
      <c r="BX635" s="1139"/>
      <c r="BY635" s="1140"/>
      <c r="BZ635" s="1545">
        <f>BZ633+BZ621+BZ614</f>
        <v>0</v>
      </c>
      <c r="CA635" s="1554"/>
      <c r="CB635" s="1554"/>
      <c r="CC635" s="1554"/>
      <c r="CD635" s="1546"/>
      <c r="CE635" s="58"/>
      <c r="CF635" s="58"/>
      <c r="CG635" s="58"/>
      <c r="CH635" s="58"/>
      <c r="CI635" s="58"/>
      <c r="CJ635" s="58"/>
      <c r="CK635" s="58"/>
      <c r="CL635" s="58"/>
      <c r="CM635" s="58"/>
      <c r="CN635" s="58"/>
      <c r="CO635" s="58"/>
      <c r="CP635" s="58"/>
      <c r="CQ635" s="58"/>
      <c r="CR635" s="58"/>
    </row>
    <row r="636" spans="1:96" ht="12.75">
      <c r="A636" s="35"/>
      <c r="B636" s="12" t="s">
        <v>629</v>
      </c>
      <c r="G636" s="1094" t="s">
        <v>1758</v>
      </c>
      <c r="H636" s="1096"/>
      <c r="I636" s="1096"/>
      <c r="J636" s="1096"/>
      <c r="K636" s="1096"/>
      <c r="L636" s="1096"/>
      <c r="M636" s="1096"/>
      <c r="N636" s="1096"/>
      <c r="O636" s="1096"/>
      <c r="P636" s="1096"/>
      <c r="Q636" s="1096"/>
      <c r="R636" s="1096"/>
      <c r="S636" s="88"/>
      <c r="T636" s="35"/>
      <c r="U636" s="12" t="s">
        <v>629</v>
      </c>
      <c r="Z636" s="1126" t="s">
        <v>790</v>
      </c>
      <c r="AA636" s="1118"/>
      <c r="AB636" s="1118"/>
      <c r="AC636" s="1118"/>
      <c r="AD636" s="1118"/>
      <c r="AE636" s="1118"/>
      <c r="AF636" s="1118"/>
      <c r="AG636" s="1118"/>
      <c r="AH636" s="1118"/>
      <c r="AI636" s="1118"/>
      <c r="AJ636" s="1118"/>
      <c r="AK636" s="111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4" t="s">
        <v>1759</v>
      </c>
      <c r="H637" s="1096"/>
      <c r="I637" s="1096"/>
      <c r="J637" s="1096"/>
      <c r="K637" s="1096"/>
      <c r="L637" s="1096"/>
      <c r="M637" s="1096"/>
      <c r="N637" s="1096"/>
      <c r="O637" s="1096"/>
      <c r="P637" s="1096"/>
      <c r="Q637" s="1096"/>
      <c r="R637" s="1096"/>
      <c r="S637" s="14"/>
      <c r="T637" s="35"/>
      <c r="U637" s="12" t="s">
        <v>19</v>
      </c>
      <c r="Z637" s="1126" t="s">
        <v>1713</v>
      </c>
      <c r="AA637" s="1118"/>
      <c r="AB637" s="1118"/>
      <c r="AC637" s="1118"/>
      <c r="AD637" s="1118"/>
      <c r="AE637" s="1118"/>
      <c r="AF637" s="1118"/>
      <c r="AG637" s="1118"/>
      <c r="AH637" s="1118"/>
      <c r="AI637" s="1118"/>
      <c r="AJ637" s="1118"/>
      <c r="AK637" s="111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099" t="s">
        <v>1760</v>
      </c>
      <c r="H638" s="1100"/>
      <c r="I638" s="1100"/>
      <c r="J638" s="1100"/>
      <c r="K638" s="1100"/>
      <c r="L638" s="1100"/>
      <c r="O638" s="140" t="s">
        <v>219</v>
      </c>
      <c r="P638" s="1101"/>
      <c r="Q638" s="1101"/>
      <c r="R638" s="1101"/>
      <c r="S638" s="16"/>
      <c r="T638" s="35"/>
      <c r="U638" s="12" t="s">
        <v>337</v>
      </c>
      <c r="Z638" s="1099" t="s">
        <v>1763</v>
      </c>
      <c r="AA638" s="1100"/>
      <c r="AB638" s="1100"/>
      <c r="AC638" s="1100"/>
      <c r="AD638" s="1100"/>
      <c r="AE638" s="1100"/>
      <c r="AH638" s="140" t="s">
        <v>219</v>
      </c>
      <c r="AI638" s="1101"/>
      <c r="AJ638" s="1101"/>
      <c r="AK638" s="110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4" t="s">
        <v>1761</v>
      </c>
      <c r="I639" s="1096"/>
      <c r="J639" s="1096"/>
      <c r="K639" s="1096"/>
      <c r="L639" s="1096"/>
      <c r="M639" s="1096"/>
      <c r="N639" s="1096"/>
      <c r="O639" s="1096"/>
      <c r="P639" s="1096"/>
      <c r="Q639" s="1096"/>
      <c r="R639" s="1096"/>
      <c r="S639" s="14"/>
      <c r="T639" s="35"/>
      <c r="U639" s="12" t="s">
        <v>20</v>
      </c>
      <c r="AA639" s="1094" t="s">
        <v>1741</v>
      </c>
      <c r="AB639" s="1096"/>
      <c r="AC639" s="1096"/>
      <c r="AD639" s="1096"/>
      <c r="AE639" s="1096"/>
      <c r="AF639" s="1096"/>
      <c r="AG639" s="1096"/>
      <c r="AH639" s="1096"/>
      <c r="AI639" s="1096"/>
      <c r="AJ639" s="1096"/>
      <c r="AK639" s="109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7" t="s">
        <v>721</v>
      </c>
      <c r="O640" s="1097"/>
      <c r="T640" s="35"/>
      <c r="U640" s="12" t="s">
        <v>22</v>
      </c>
      <c r="AG640" s="1097" t="s">
        <v>590</v>
      </c>
      <c r="AH640" s="109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508</v>
      </c>
      <c r="G642" s="1098" t="str">
        <f>C620</f>
        <v>CA HCD MHP Loan</v>
      </c>
      <c r="H642" s="1098"/>
      <c r="I642" s="1098"/>
      <c r="J642" s="1098"/>
      <c r="K642" s="1098"/>
      <c r="L642" s="1098"/>
      <c r="M642" s="1098"/>
      <c r="N642" s="1098"/>
      <c r="O642" s="1098"/>
      <c r="P642" s="1098"/>
      <c r="Q642" s="1098"/>
      <c r="R642" s="1098"/>
      <c r="T642" s="87" t="s">
        <v>630</v>
      </c>
      <c r="U642" s="12" t="s">
        <v>508</v>
      </c>
      <c r="Z642" s="1098" t="str">
        <f>C621</f>
        <v>Deferred Developer Fee</v>
      </c>
      <c r="AA642" s="1098"/>
      <c r="AB642" s="1098"/>
      <c r="AC642" s="1098"/>
      <c r="AD642" s="1098"/>
      <c r="AE642" s="1098"/>
      <c r="AF642" s="1098"/>
      <c r="AG642" s="1098"/>
      <c r="AH642" s="1098"/>
      <c r="AI642" s="1098"/>
      <c r="AJ642" s="1098"/>
      <c r="AK642" s="109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4" t="s">
        <v>1764</v>
      </c>
      <c r="H643" s="1096"/>
      <c r="I643" s="1096"/>
      <c r="J643" s="1096"/>
      <c r="K643" s="1096"/>
      <c r="L643" s="1096"/>
      <c r="M643" s="1096"/>
      <c r="N643" s="1096"/>
      <c r="O643" s="1096"/>
      <c r="P643" s="1096"/>
      <c r="Q643" s="1096"/>
      <c r="R643" s="1096"/>
      <c r="T643" s="35"/>
      <c r="U643" s="12" t="s">
        <v>92</v>
      </c>
      <c r="Z643" s="1094" t="s">
        <v>1652</v>
      </c>
      <c r="AA643" s="1096"/>
      <c r="AB643" s="1096"/>
      <c r="AC643" s="1096"/>
      <c r="AD643" s="1096"/>
      <c r="AE643" s="1096"/>
      <c r="AF643" s="1096"/>
      <c r="AG643" s="1096"/>
      <c r="AH643" s="1096"/>
      <c r="AI643" s="1096"/>
      <c r="AJ643" s="1096"/>
      <c r="AK643" s="109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126" t="s">
        <v>73</v>
      </c>
      <c r="H644" s="1118"/>
      <c r="I644" s="1118"/>
      <c r="J644" s="1118"/>
      <c r="K644" s="1118"/>
      <c r="L644" s="1118"/>
      <c r="M644" s="1118"/>
      <c r="N644" s="1118"/>
      <c r="O644" s="1118"/>
      <c r="P644" s="1118"/>
      <c r="Q644" s="1118"/>
      <c r="R644" s="1118"/>
      <c r="T644" s="35"/>
      <c r="U644" s="12" t="s">
        <v>629</v>
      </c>
      <c r="Z644" s="1126" t="s">
        <v>790</v>
      </c>
      <c r="AA644" s="1118"/>
      <c r="AB644" s="1118"/>
      <c r="AC644" s="1118"/>
      <c r="AD644" s="1118"/>
      <c r="AE644" s="1118"/>
      <c r="AF644" s="1118"/>
      <c r="AG644" s="1118"/>
      <c r="AH644" s="1118"/>
      <c r="AI644" s="1118"/>
      <c r="AJ644" s="1118"/>
      <c r="AK644" s="111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6" t="s">
        <v>1765</v>
      </c>
      <c r="H645" s="1118"/>
      <c r="I645" s="1118"/>
      <c r="J645" s="1118"/>
      <c r="K645" s="1118"/>
      <c r="L645" s="1118"/>
      <c r="M645" s="1118"/>
      <c r="N645" s="1118"/>
      <c r="O645" s="1118"/>
      <c r="P645" s="1118"/>
      <c r="Q645" s="1118"/>
      <c r="R645" s="1118"/>
      <c r="T645" s="35"/>
      <c r="U645" s="12" t="s">
        <v>19</v>
      </c>
      <c r="Z645" s="1126" t="s">
        <v>1767</v>
      </c>
      <c r="AA645" s="1118"/>
      <c r="AB645" s="1118"/>
      <c r="AC645" s="1118"/>
      <c r="AD645" s="1118"/>
      <c r="AE645" s="1118"/>
      <c r="AF645" s="1118"/>
      <c r="AG645" s="1118"/>
      <c r="AH645" s="1118"/>
      <c r="AI645" s="1118"/>
      <c r="AJ645" s="1118"/>
      <c r="AK645" s="1118"/>
      <c r="AM645" s="58"/>
      <c r="AN645" s="58"/>
      <c r="AO645" s="58"/>
      <c r="AP645" s="58"/>
      <c r="AQ645" s="58"/>
      <c r="AR645" s="58"/>
      <c r="AS645" s="58"/>
      <c r="AT645" s="58"/>
      <c r="AU645" s="58"/>
      <c r="AV645" s="58"/>
      <c r="AW645" s="58"/>
      <c r="AX645" s="58"/>
      <c r="AY645" s="58"/>
      <c r="AZ645" s="58"/>
      <c r="BA645" s="58"/>
      <c r="BB645" s="58"/>
      <c r="BC645" s="316" t="s">
        <v>1514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099" t="s">
        <v>1766</v>
      </c>
      <c r="H646" s="1100"/>
      <c r="I646" s="1100"/>
      <c r="J646" s="1100"/>
      <c r="K646" s="1100"/>
      <c r="L646" s="1100"/>
      <c r="O646" s="140" t="s">
        <v>219</v>
      </c>
      <c r="P646" s="1101"/>
      <c r="Q646" s="1101"/>
      <c r="R646" s="1101"/>
      <c r="T646" s="35"/>
      <c r="U646" s="12" t="s">
        <v>337</v>
      </c>
      <c r="Z646" s="1099" t="s">
        <v>1768</v>
      </c>
      <c r="AA646" s="1100"/>
      <c r="AB646" s="1100"/>
      <c r="AC646" s="1100"/>
      <c r="AD646" s="1100"/>
      <c r="AE646" s="1100"/>
      <c r="AH646" s="140" t="s">
        <v>219</v>
      </c>
      <c r="AI646" s="1101"/>
      <c r="AJ646" s="1101"/>
      <c r="AK646" s="1101"/>
      <c r="AM646" s="58"/>
      <c r="AN646" s="58"/>
      <c r="AO646" s="58"/>
      <c r="AP646" s="58"/>
      <c r="AQ646" s="58"/>
      <c r="AR646" s="58"/>
      <c r="AS646" s="58"/>
      <c r="AT646" s="58"/>
      <c r="AU646" s="58"/>
      <c r="AV646" s="58"/>
      <c r="AW646" s="58"/>
      <c r="AX646" s="58"/>
      <c r="AY646" s="58"/>
      <c r="AZ646" s="58"/>
      <c r="BA646" s="58"/>
      <c r="BB646" s="58"/>
      <c r="BC646" s="465" t="s">
        <v>697</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4" t="s">
        <v>1741</v>
      </c>
      <c r="I647" s="1096"/>
      <c r="J647" s="1096"/>
      <c r="K647" s="1096"/>
      <c r="L647" s="1096"/>
      <c r="M647" s="1096"/>
      <c r="N647" s="1096"/>
      <c r="O647" s="1096"/>
      <c r="P647" s="1096"/>
      <c r="Q647" s="1096"/>
      <c r="R647" s="1096"/>
      <c r="T647" s="35"/>
      <c r="U647" s="12" t="s">
        <v>20</v>
      </c>
      <c r="AA647" s="1094" t="s">
        <v>1769</v>
      </c>
      <c r="AB647" s="1096"/>
      <c r="AC647" s="1096"/>
      <c r="AD647" s="1096"/>
      <c r="AE647" s="1096"/>
      <c r="AF647" s="1096"/>
      <c r="AG647" s="1096"/>
      <c r="AH647" s="1096"/>
      <c r="AI647" s="1096"/>
      <c r="AJ647" s="1096"/>
      <c r="AK647" s="109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7" t="s">
        <v>590</v>
      </c>
      <c r="O648" s="1097"/>
      <c r="T648" s="35"/>
      <c r="U648" s="12" t="s">
        <v>22</v>
      </c>
      <c r="AG648" s="1097" t="s">
        <v>590</v>
      </c>
      <c r="AH648" s="1097"/>
      <c r="AM648" s="58"/>
      <c r="AN648" s="320" t="s">
        <v>699</v>
      </c>
      <c r="AO648" s="58"/>
      <c r="AP648" s="58"/>
      <c r="AQ648" s="58"/>
      <c r="AR648" s="58"/>
      <c r="AS648" s="399"/>
      <c r="AT648" s="344" t="s">
        <v>992</v>
      </c>
      <c r="AU648" s="399"/>
      <c r="AV648" s="399"/>
      <c r="AW648" s="58"/>
      <c r="AX648" s="58"/>
      <c r="AY648" s="58"/>
      <c r="AZ648" s="58"/>
      <c r="BA648" s="58"/>
      <c r="BB648" s="58"/>
      <c r="BC648" s="563" t="s">
        <v>698</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2822</v>
      </c>
      <c r="AO649" s="58"/>
      <c r="AP649" s="58"/>
      <c r="AQ649" s="58"/>
      <c r="AR649" s="58"/>
      <c r="AS649" s="399"/>
      <c r="AT649" s="471" t="s">
        <v>993</v>
      </c>
      <c r="AU649" s="476" t="s">
        <v>994</v>
      </c>
      <c r="AV649" s="475" t="s">
        <v>995</v>
      </c>
      <c r="AW649" s="58"/>
      <c r="AX649" s="58"/>
      <c r="AY649" s="58"/>
      <c r="AZ649" s="58"/>
      <c r="BA649" s="58"/>
      <c r="BB649" s="58"/>
      <c r="BC649" s="565" t="s">
        <v>521</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840</v>
      </c>
      <c r="B650" s="12" t="s">
        <v>508</v>
      </c>
      <c r="G650" s="1098" t="str">
        <f>C622</f>
        <v>Accrued Deferred Interest</v>
      </c>
      <c r="H650" s="1098"/>
      <c r="I650" s="1098"/>
      <c r="J650" s="1098"/>
      <c r="K650" s="1098"/>
      <c r="L650" s="1098"/>
      <c r="M650" s="1098"/>
      <c r="N650" s="1098"/>
      <c r="O650" s="1098"/>
      <c r="P650" s="1098"/>
      <c r="Q650" s="1098"/>
      <c r="R650" s="1098"/>
      <c r="T650" s="87" t="s">
        <v>633</v>
      </c>
      <c r="U650" s="12" t="s">
        <v>508</v>
      </c>
      <c r="Z650" s="1098" t="str">
        <f>C623</f>
        <v>GP Equity</v>
      </c>
      <c r="AA650" s="1098"/>
      <c r="AB650" s="1098"/>
      <c r="AC650" s="1098"/>
      <c r="AD650" s="1098"/>
      <c r="AE650" s="1098"/>
      <c r="AF650" s="1098"/>
      <c r="AG650" s="1098"/>
      <c r="AH650" s="1098"/>
      <c r="AI650" s="1098"/>
      <c r="AJ650" s="1098"/>
      <c r="AK650" s="1098"/>
      <c r="AM650" s="58"/>
      <c r="AN650" s="463">
        <f t="shared" si="22"/>
        <v>2822</v>
      </c>
      <c r="AO650" s="58"/>
      <c r="AP650" s="58"/>
      <c r="AQ650" s="58"/>
      <c r="AR650" s="58"/>
      <c r="AS650" s="399"/>
      <c r="AT650" s="473">
        <f t="shared" ref="AT650:AT674" si="23">G709</f>
        <v>12</v>
      </c>
      <c r="AU650" s="477">
        <f>AT650/$AT$675</f>
        <v>9.3023255813953487E-2</v>
      </c>
      <c r="AV650" s="478">
        <f t="shared" ref="AV650:AV674" si="24">IF(AU650=0," ",AU650*AD709)</f>
        <v>2.7906976744186046E-2</v>
      </c>
      <c r="AW650" s="58"/>
      <c r="AX650" s="58"/>
      <c r="AY650" s="58"/>
      <c r="AZ650" s="58"/>
      <c r="BA650" s="58"/>
      <c r="BB650" s="58"/>
      <c r="BC650" s="566" t="s">
        <v>522</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4" t="s">
        <v>640</v>
      </c>
      <c r="H651" s="1096"/>
      <c r="I651" s="1096"/>
      <c r="J651" s="1096"/>
      <c r="K651" s="1096"/>
      <c r="L651" s="1096"/>
      <c r="M651" s="1096"/>
      <c r="N651" s="1096"/>
      <c r="O651" s="1096"/>
      <c r="P651" s="1096"/>
      <c r="Q651" s="1096"/>
      <c r="R651" s="1096"/>
      <c r="T651" s="35"/>
      <c r="U651" s="12" t="s">
        <v>92</v>
      </c>
      <c r="Z651" s="1094" t="s">
        <v>1652</v>
      </c>
      <c r="AA651" s="1096"/>
      <c r="AB651" s="1096"/>
      <c r="AC651" s="1096"/>
      <c r="AD651" s="1096"/>
      <c r="AE651" s="1096"/>
      <c r="AF651" s="1096"/>
      <c r="AG651" s="1096"/>
      <c r="AH651" s="1096"/>
      <c r="AI651" s="1096"/>
      <c r="AJ651" s="1096"/>
      <c r="AK651" s="1096"/>
      <c r="AM651" s="58"/>
      <c r="AN651" s="463">
        <f t="shared" si="22"/>
        <v>2822</v>
      </c>
      <c r="AO651" s="58"/>
      <c r="AP651" s="58"/>
      <c r="AQ651" s="58"/>
      <c r="AR651" s="58"/>
      <c r="AS651" s="399"/>
      <c r="AT651" s="474">
        <f t="shared" si="23"/>
        <v>2</v>
      </c>
      <c r="AU651" s="477">
        <f t="shared" ref="AU651:AU674" si="25">AT651/$AT$675</f>
        <v>1.5503875968992248E-2</v>
      </c>
      <c r="AV651" s="478">
        <f t="shared" si="24"/>
        <v>6.2015503875968991E-3</v>
      </c>
      <c r="AW651" s="58"/>
      <c r="AX651" s="58"/>
      <c r="AY651" s="58"/>
      <c r="AZ651" s="58"/>
      <c r="BA651" s="58"/>
      <c r="BB651" s="58"/>
      <c r="BC651" s="566" t="s">
        <v>523</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629</v>
      </c>
      <c r="G652" s="1094" t="s">
        <v>640</v>
      </c>
      <c r="H652" s="1096"/>
      <c r="I652" s="1096"/>
      <c r="J652" s="1096"/>
      <c r="K652" s="1096"/>
      <c r="L652" s="1096"/>
      <c r="M652" s="1096"/>
      <c r="N652" s="1096"/>
      <c r="O652" s="1096"/>
      <c r="P652" s="1096"/>
      <c r="Q652" s="1096"/>
      <c r="R652" s="1096"/>
      <c r="T652" s="35"/>
      <c r="U652" s="12" t="s">
        <v>629</v>
      </c>
      <c r="Z652" s="1126" t="s">
        <v>790</v>
      </c>
      <c r="AA652" s="1118"/>
      <c r="AB652" s="1118"/>
      <c r="AC652" s="1118"/>
      <c r="AD652" s="1118"/>
      <c r="AE652" s="1118"/>
      <c r="AF652" s="1118"/>
      <c r="AG652" s="1118"/>
      <c r="AH652" s="1118"/>
      <c r="AI652" s="1118"/>
      <c r="AJ652" s="1118"/>
      <c r="AK652" s="1118"/>
      <c r="AM652" s="58"/>
      <c r="AN652" s="463">
        <f t="shared" si="22"/>
        <v>2822</v>
      </c>
      <c r="AO652" s="58"/>
      <c r="AP652" s="58"/>
      <c r="AQ652" s="58"/>
      <c r="AR652" s="58"/>
      <c r="AS652" s="399"/>
      <c r="AT652" s="474">
        <f t="shared" si="23"/>
        <v>4</v>
      </c>
      <c r="AU652" s="477">
        <f t="shared" si="25"/>
        <v>3.1007751937984496E-2</v>
      </c>
      <c r="AV652" s="478">
        <f t="shared" si="24"/>
        <v>1.2403100775193798E-2</v>
      </c>
      <c r="AW652" s="58"/>
      <c r="AX652" s="58"/>
      <c r="AY652" s="58"/>
      <c r="AZ652" s="58"/>
      <c r="BA652" s="58"/>
      <c r="BB652" s="58"/>
      <c r="BC652" s="566" t="s">
        <v>524</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4" t="s">
        <v>640</v>
      </c>
      <c r="H653" s="1096"/>
      <c r="I653" s="1096"/>
      <c r="J653" s="1096"/>
      <c r="K653" s="1096"/>
      <c r="L653" s="1096"/>
      <c r="M653" s="1096"/>
      <c r="N653" s="1096"/>
      <c r="O653" s="1096"/>
      <c r="P653" s="1096"/>
      <c r="Q653" s="1096"/>
      <c r="R653" s="1096"/>
      <c r="T653" s="35"/>
      <c r="U653" s="12" t="s">
        <v>19</v>
      </c>
      <c r="Z653" s="1126" t="s">
        <v>1767</v>
      </c>
      <c r="AA653" s="1118"/>
      <c r="AB653" s="1118"/>
      <c r="AC653" s="1118"/>
      <c r="AD653" s="1118"/>
      <c r="AE653" s="1118"/>
      <c r="AF653" s="1118"/>
      <c r="AG653" s="1118"/>
      <c r="AH653" s="1118"/>
      <c r="AI653" s="1118"/>
      <c r="AJ653" s="1118"/>
      <c r="AK653" s="1118"/>
      <c r="AM653" s="58"/>
      <c r="AN653" s="463">
        <f t="shared" si="22"/>
        <v>2822</v>
      </c>
      <c r="AO653" s="58"/>
      <c r="AP653" s="58"/>
      <c r="AQ653" s="58"/>
      <c r="AR653" s="58"/>
      <c r="AS653" s="399"/>
      <c r="AT653" s="474">
        <f t="shared" si="23"/>
        <v>5</v>
      </c>
      <c r="AU653" s="477">
        <f t="shared" si="25"/>
        <v>3.875968992248062E-2</v>
      </c>
      <c r="AV653" s="478">
        <f t="shared" si="24"/>
        <v>1.937984496124031E-2</v>
      </c>
      <c r="AW653" s="58"/>
      <c r="AX653" s="58"/>
      <c r="AY653" s="58"/>
      <c r="AZ653" s="58"/>
      <c r="BA653" s="58"/>
      <c r="BB653" s="58"/>
      <c r="BC653" s="566" t="s">
        <v>525</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099" t="s">
        <v>640</v>
      </c>
      <c r="H654" s="1100"/>
      <c r="I654" s="1100"/>
      <c r="J654" s="1100"/>
      <c r="K654" s="1100"/>
      <c r="L654" s="1100"/>
      <c r="O654" s="140" t="s">
        <v>219</v>
      </c>
      <c r="P654" s="1101"/>
      <c r="Q654" s="1101"/>
      <c r="R654" s="1101"/>
      <c r="T654" s="35"/>
      <c r="U654" s="12" t="s">
        <v>337</v>
      </c>
      <c r="Z654" s="1099" t="s">
        <v>1768</v>
      </c>
      <c r="AA654" s="1100"/>
      <c r="AB654" s="1100"/>
      <c r="AC654" s="1100"/>
      <c r="AD654" s="1100"/>
      <c r="AE654" s="1100"/>
      <c r="AH654" s="140" t="s">
        <v>219</v>
      </c>
      <c r="AI654" s="1101"/>
      <c r="AJ654" s="1101"/>
      <c r="AK654" s="1101"/>
      <c r="AM654" s="58"/>
      <c r="AN654" s="463">
        <f t="shared" si="22"/>
        <v>3022</v>
      </c>
      <c r="AO654" s="58"/>
      <c r="AP654" s="58"/>
      <c r="AQ654" s="58"/>
      <c r="AR654" s="58"/>
      <c r="AS654" s="399"/>
      <c r="AT654" s="474">
        <f t="shared" si="23"/>
        <v>21</v>
      </c>
      <c r="AU654" s="477">
        <f t="shared" si="25"/>
        <v>0.16279069767441862</v>
      </c>
      <c r="AV654" s="478">
        <f t="shared" si="24"/>
        <v>0.11395348837209303</v>
      </c>
      <c r="AW654" s="58"/>
      <c r="AX654" s="58"/>
      <c r="AY654" s="58"/>
      <c r="AZ654" s="58"/>
      <c r="BA654" s="58"/>
      <c r="BB654" s="58"/>
      <c r="BC654" s="566" t="s">
        <v>526</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4" t="s">
        <v>640</v>
      </c>
      <c r="I655" s="1096"/>
      <c r="J655" s="1096"/>
      <c r="K655" s="1096"/>
      <c r="L655" s="1096"/>
      <c r="M655" s="1096"/>
      <c r="N655" s="1096"/>
      <c r="O655" s="1096"/>
      <c r="P655" s="1096"/>
      <c r="Q655" s="1096"/>
      <c r="R655" s="1096"/>
      <c r="T655" s="35"/>
      <c r="U655" s="12" t="s">
        <v>20</v>
      </c>
      <c r="AA655" s="1094" t="s">
        <v>1769</v>
      </c>
      <c r="AB655" s="1096"/>
      <c r="AC655" s="1096"/>
      <c r="AD655" s="1096"/>
      <c r="AE655" s="1096"/>
      <c r="AF655" s="1096"/>
      <c r="AG655" s="1096"/>
      <c r="AH655" s="1096"/>
      <c r="AI655" s="1096"/>
      <c r="AJ655" s="1096"/>
      <c r="AK655" s="1096"/>
      <c r="AM655" s="58"/>
      <c r="AN655" s="463">
        <f t="shared" si="22"/>
        <v>3022</v>
      </c>
      <c r="AO655" s="58"/>
      <c r="AP655" s="58"/>
      <c r="AQ655" s="58"/>
      <c r="AR655" s="58"/>
      <c r="AS655" s="399"/>
      <c r="AT655" s="474">
        <f t="shared" si="23"/>
        <v>2</v>
      </c>
      <c r="AU655" s="477">
        <f t="shared" si="25"/>
        <v>1.5503875968992248E-2</v>
      </c>
      <c r="AV655" s="478">
        <f t="shared" si="24"/>
        <v>4.6511627906976744E-3</v>
      </c>
      <c r="AW655" s="58"/>
      <c r="AX655" s="58"/>
      <c r="AY655" s="58"/>
      <c r="AZ655" s="58"/>
      <c r="BA655" s="58"/>
      <c r="BB655" s="58"/>
      <c r="BC655" s="566" t="s">
        <v>527</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7" t="s">
        <v>590</v>
      </c>
      <c r="O656" s="1097"/>
      <c r="T656" s="35"/>
      <c r="U656" s="12" t="s">
        <v>22</v>
      </c>
      <c r="AG656" s="1097" t="s">
        <v>590</v>
      </c>
      <c r="AH656" s="1097"/>
      <c r="AM656" s="58"/>
      <c r="AN656" s="463">
        <f t="shared" si="22"/>
        <v>3022</v>
      </c>
      <c r="AO656" s="58"/>
      <c r="AP656" s="58"/>
      <c r="AQ656" s="58"/>
      <c r="AR656" s="58"/>
      <c r="AS656" s="399"/>
      <c r="AT656" s="474">
        <f t="shared" si="23"/>
        <v>2</v>
      </c>
      <c r="AU656" s="477">
        <f t="shared" si="25"/>
        <v>1.5503875968992248E-2</v>
      </c>
      <c r="AV656" s="478">
        <f t="shared" si="24"/>
        <v>6.2015503875968991E-3</v>
      </c>
      <c r="AW656" s="58"/>
      <c r="AX656" s="58"/>
      <c r="AY656" s="58"/>
      <c r="AZ656" s="58"/>
      <c r="BA656" s="58"/>
      <c r="BB656" s="58"/>
      <c r="BC656" s="566" t="s">
        <v>528</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3022</v>
      </c>
      <c r="AO657" s="58"/>
      <c r="AP657" s="58"/>
      <c r="AQ657" s="58"/>
      <c r="AR657" s="58"/>
      <c r="AS657" s="399"/>
      <c r="AT657" s="474">
        <f t="shared" si="23"/>
        <v>1</v>
      </c>
      <c r="AU657" s="477">
        <f t="shared" si="25"/>
        <v>7.7519379844961239E-3</v>
      </c>
      <c r="AV657" s="478">
        <f t="shared" si="24"/>
        <v>3.1007751937984496E-3</v>
      </c>
      <c r="AW657" s="58"/>
      <c r="AX657" s="58"/>
      <c r="AY657" s="58"/>
      <c r="AZ657" s="58"/>
      <c r="BA657" s="58"/>
      <c r="BB657" s="58"/>
      <c r="BC657" s="566" t="s">
        <v>529</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499</v>
      </c>
      <c r="B658" s="12" t="s">
        <v>508</v>
      </c>
      <c r="G658" s="1098">
        <f>C624</f>
        <v>0</v>
      </c>
      <c r="H658" s="1098"/>
      <c r="I658" s="1098"/>
      <c r="J658" s="1098"/>
      <c r="K658" s="1098"/>
      <c r="L658" s="1098"/>
      <c r="M658" s="1098"/>
      <c r="N658" s="1098"/>
      <c r="O658" s="1098"/>
      <c r="P658" s="1098"/>
      <c r="Q658" s="1098"/>
      <c r="R658" s="1098"/>
      <c r="T658" s="87" t="s">
        <v>500</v>
      </c>
      <c r="U658" s="12" t="s">
        <v>508</v>
      </c>
      <c r="Z658" s="1098">
        <f>C625</f>
        <v>0</v>
      </c>
      <c r="AA658" s="1098"/>
      <c r="AB658" s="1098"/>
      <c r="AC658" s="1098"/>
      <c r="AD658" s="1098"/>
      <c r="AE658" s="1098"/>
      <c r="AF658" s="1098"/>
      <c r="AG658" s="1098"/>
      <c r="AH658" s="1098"/>
      <c r="AI658" s="1098"/>
      <c r="AJ658" s="1098"/>
      <c r="AK658" s="1098"/>
      <c r="AM658" s="58"/>
      <c r="AN658" s="463">
        <f t="shared" si="22"/>
        <v>3022</v>
      </c>
      <c r="AO658" s="58"/>
      <c r="AP658" s="58"/>
      <c r="AQ658" s="58"/>
      <c r="AR658" s="58"/>
      <c r="AS658" s="399"/>
      <c r="AT658" s="474">
        <f t="shared" si="23"/>
        <v>3</v>
      </c>
      <c r="AU658" s="477">
        <f t="shared" si="25"/>
        <v>2.3255813953488372E-2</v>
      </c>
      <c r="AV658" s="478">
        <f t="shared" si="24"/>
        <v>1.1627906976744186E-2</v>
      </c>
      <c r="AW658" s="58"/>
      <c r="AX658" s="58"/>
      <c r="AY658" s="58"/>
      <c r="AZ658" s="58"/>
      <c r="BA658" s="58"/>
      <c r="BB658" s="58"/>
      <c r="BC658" s="566" t="s">
        <v>530</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6"/>
      <c r="H659" s="1096"/>
      <c r="I659" s="1096"/>
      <c r="J659" s="1096"/>
      <c r="K659" s="1096"/>
      <c r="L659" s="1096"/>
      <c r="M659" s="1096"/>
      <c r="N659" s="1096"/>
      <c r="O659" s="1096"/>
      <c r="P659" s="1096"/>
      <c r="Q659" s="1096"/>
      <c r="R659" s="1096"/>
      <c r="T659" s="35"/>
      <c r="U659" s="12" t="s">
        <v>92</v>
      </c>
      <c r="Z659" s="1096"/>
      <c r="AA659" s="1096"/>
      <c r="AB659" s="1096"/>
      <c r="AC659" s="1096"/>
      <c r="AD659" s="1096"/>
      <c r="AE659" s="1096"/>
      <c r="AF659" s="1096"/>
      <c r="AG659" s="1096"/>
      <c r="AH659" s="1096"/>
      <c r="AI659" s="1096"/>
      <c r="AJ659" s="1096"/>
      <c r="AK659" s="1096"/>
      <c r="AM659" s="58"/>
      <c r="AN659" s="463">
        <f t="shared" si="22"/>
        <v>3022</v>
      </c>
      <c r="AO659" s="58"/>
      <c r="AP659" s="58"/>
      <c r="AQ659" s="58"/>
      <c r="AR659" s="58"/>
      <c r="AS659" s="399"/>
      <c r="AT659" s="474">
        <f t="shared" si="23"/>
        <v>4</v>
      </c>
      <c r="AU659" s="477">
        <f t="shared" si="25"/>
        <v>3.1007751937984496E-2</v>
      </c>
      <c r="AV659" s="478">
        <f t="shared" si="24"/>
        <v>2.1705426356589147E-2</v>
      </c>
      <c r="AW659" s="58"/>
      <c r="AX659" s="58"/>
      <c r="AY659" s="58"/>
      <c r="AZ659" s="58"/>
      <c r="BA659" s="58"/>
      <c r="BB659" s="58"/>
      <c r="BC659" s="566" t="s">
        <v>531</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629</v>
      </c>
      <c r="G660" s="1096"/>
      <c r="H660" s="1096"/>
      <c r="I660" s="1096"/>
      <c r="J660" s="1096"/>
      <c r="K660" s="1096"/>
      <c r="L660" s="1096"/>
      <c r="M660" s="1096"/>
      <c r="N660" s="1096"/>
      <c r="O660" s="1096"/>
      <c r="P660" s="1096"/>
      <c r="Q660" s="1096"/>
      <c r="R660" s="1096"/>
      <c r="T660" s="35"/>
      <c r="U660" s="12" t="s">
        <v>629</v>
      </c>
      <c r="Z660" s="1118"/>
      <c r="AA660" s="1118"/>
      <c r="AB660" s="1118"/>
      <c r="AC660" s="1118"/>
      <c r="AD660" s="1118"/>
      <c r="AE660" s="1118"/>
      <c r="AF660" s="1118"/>
      <c r="AG660" s="1118"/>
      <c r="AH660" s="1118"/>
      <c r="AI660" s="1118"/>
      <c r="AJ660" s="1118"/>
      <c r="AK660" s="1118"/>
      <c r="AM660" s="58"/>
      <c r="AN660" s="463">
        <f t="shared" si="22"/>
        <v>3626</v>
      </c>
      <c r="AO660" s="58"/>
      <c r="AP660" s="58"/>
      <c r="AQ660" s="58"/>
      <c r="AR660" s="58"/>
      <c r="AS660" s="399"/>
      <c r="AT660" s="474">
        <f t="shared" si="23"/>
        <v>18</v>
      </c>
      <c r="AU660" s="477">
        <f t="shared" si="25"/>
        <v>0.13953488372093023</v>
      </c>
      <c r="AV660" s="478">
        <f t="shared" si="24"/>
        <v>2.7906976744186046E-2</v>
      </c>
      <c r="AW660" s="58"/>
      <c r="AX660" s="58"/>
      <c r="AY660" s="58"/>
      <c r="AZ660" s="58"/>
      <c r="BA660" s="58"/>
      <c r="BB660" s="58"/>
      <c r="BC660" s="566" t="s">
        <v>532</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6"/>
      <c r="H661" s="1096"/>
      <c r="I661" s="1096"/>
      <c r="J661" s="1096"/>
      <c r="K661" s="1096"/>
      <c r="L661" s="1096"/>
      <c r="M661" s="1096"/>
      <c r="N661" s="1096"/>
      <c r="O661" s="1096"/>
      <c r="P661" s="1096"/>
      <c r="Q661" s="1096"/>
      <c r="R661" s="1096"/>
      <c r="T661" s="35"/>
      <c r="U661" s="12" t="s">
        <v>19</v>
      </c>
      <c r="Z661" s="1118"/>
      <c r="AA661" s="1118"/>
      <c r="AB661" s="1118"/>
      <c r="AC661" s="1118"/>
      <c r="AD661" s="1118"/>
      <c r="AE661" s="1118"/>
      <c r="AF661" s="1118"/>
      <c r="AG661" s="1118"/>
      <c r="AH661" s="1118"/>
      <c r="AI661" s="1118"/>
      <c r="AJ661" s="1118"/>
      <c r="AK661" s="1118"/>
      <c r="AM661" s="58"/>
      <c r="AN661" s="463">
        <f t="shared" si="22"/>
        <v>3626</v>
      </c>
      <c r="AO661" s="58"/>
      <c r="AP661" s="58"/>
      <c r="AQ661" s="58"/>
      <c r="AR661" s="58"/>
      <c r="AS661" s="399"/>
      <c r="AT661" s="474">
        <f t="shared" si="23"/>
        <v>5</v>
      </c>
      <c r="AU661" s="477">
        <f t="shared" si="25"/>
        <v>3.875968992248062E-2</v>
      </c>
      <c r="AV661" s="478">
        <f t="shared" si="24"/>
        <v>1.1627906976744186E-2</v>
      </c>
      <c r="AW661" s="58"/>
      <c r="AX661" s="58"/>
      <c r="AY661" s="58"/>
      <c r="AZ661" s="58"/>
      <c r="BA661" s="58"/>
      <c r="BB661" s="58"/>
      <c r="BC661" s="566" t="s">
        <v>533</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00"/>
      <c r="H662" s="1100"/>
      <c r="I662" s="1100"/>
      <c r="J662" s="1100"/>
      <c r="K662" s="1100"/>
      <c r="L662" s="1100"/>
      <c r="O662" s="140" t="s">
        <v>219</v>
      </c>
      <c r="P662" s="1101"/>
      <c r="Q662" s="1101"/>
      <c r="R662" s="1101"/>
      <c r="T662" s="35"/>
      <c r="U662" s="12" t="s">
        <v>337</v>
      </c>
      <c r="Z662" s="1100"/>
      <c r="AA662" s="1100"/>
      <c r="AB662" s="1100"/>
      <c r="AC662" s="1100"/>
      <c r="AD662" s="1100"/>
      <c r="AE662" s="1100"/>
      <c r="AH662" s="140" t="s">
        <v>219</v>
      </c>
      <c r="AI662" s="1101"/>
      <c r="AJ662" s="1101"/>
      <c r="AK662" s="1101"/>
      <c r="AM662" s="58"/>
      <c r="AN662" s="463">
        <f t="shared" si="22"/>
        <v>3626</v>
      </c>
      <c r="AO662" s="58"/>
      <c r="AP662" s="58"/>
      <c r="AQ662" s="58"/>
      <c r="AR662" s="58"/>
      <c r="AS662" s="399"/>
      <c r="AT662" s="474">
        <f t="shared" si="23"/>
        <v>5</v>
      </c>
      <c r="AU662" s="477">
        <f t="shared" si="25"/>
        <v>3.875968992248062E-2</v>
      </c>
      <c r="AV662" s="478">
        <f t="shared" si="24"/>
        <v>1.5503875968992248E-2</v>
      </c>
      <c r="AW662" s="58"/>
      <c r="AX662" s="58"/>
      <c r="AY662" s="58"/>
      <c r="AZ662" s="58"/>
      <c r="BA662" s="58"/>
      <c r="BB662" s="58"/>
      <c r="BC662" s="566" t="s">
        <v>534</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6"/>
      <c r="I663" s="1096"/>
      <c r="J663" s="1096"/>
      <c r="K663" s="1096"/>
      <c r="L663" s="1096"/>
      <c r="M663" s="1096"/>
      <c r="N663" s="1096"/>
      <c r="O663" s="1096"/>
      <c r="P663" s="1096"/>
      <c r="Q663" s="1096"/>
      <c r="R663" s="1096"/>
      <c r="T663" s="35"/>
      <c r="U663" s="12" t="s">
        <v>20</v>
      </c>
      <c r="AA663" s="1096"/>
      <c r="AB663" s="1096"/>
      <c r="AC663" s="1096"/>
      <c r="AD663" s="1096"/>
      <c r="AE663" s="1096"/>
      <c r="AF663" s="1096"/>
      <c r="AG663" s="1096"/>
      <c r="AH663" s="1096"/>
      <c r="AI663" s="1096"/>
      <c r="AJ663" s="1096"/>
      <c r="AK663" s="1096"/>
      <c r="AM663" s="58"/>
      <c r="AN663" s="463">
        <f t="shared" si="22"/>
        <v>3626</v>
      </c>
      <c r="AO663" s="58"/>
      <c r="AP663" s="58"/>
      <c r="AQ663" s="58"/>
      <c r="AR663" s="58"/>
      <c r="AS663" s="399"/>
      <c r="AT663" s="474">
        <f t="shared" si="23"/>
        <v>3</v>
      </c>
      <c r="AU663" s="477">
        <f t="shared" si="25"/>
        <v>2.3255813953488372E-2</v>
      </c>
      <c r="AV663" s="478">
        <f t="shared" si="24"/>
        <v>9.3023255813953487E-3</v>
      </c>
      <c r="AW663" s="58"/>
      <c r="AX663" s="58"/>
      <c r="AY663" s="58"/>
      <c r="AZ663" s="58"/>
      <c r="BA663" s="58"/>
      <c r="BB663" s="58"/>
      <c r="BC663" s="566" t="s">
        <v>535</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7" t="s">
        <v>721</v>
      </c>
      <c r="O664" s="1097"/>
      <c r="T664" s="35"/>
      <c r="U664" s="12" t="s">
        <v>22</v>
      </c>
      <c r="AG664" s="1097" t="s">
        <v>721</v>
      </c>
      <c r="AH664" s="1097"/>
      <c r="AM664" s="58"/>
      <c r="AN664" s="463">
        <f t="shared" si="22"/>
        <v>3626</v>
      </c>
      <c r="AO664" s="58"/>
      <c r="AP664" s="58"/>
      <c r="AQ664" s="58"/>
      <c r="AR664" s="58"/>
      <c r="AS664" s="399"/>
      <c r="AT664" s="474">
        <f t="shared" si="23"/>
        <v>3</v>
      </c>
      <c r="AU664" s="477">
        <f t="shared" si="25"/>
        <v>2.3255813953488372E-2</v>
      </c>
      <c r="AV664" s="478">
        <f t="shared" si="24"/>
        <v>1.1627906976744186E-2</v>
      </c>
      <c r="AW664" s="58"/>
      <c r="AX664" s="58"/>
      <c r="AY664" s="58"/>
      <c r="AZ664" s="58"/>
      <c r="BA664" s="58"/>
      <c r="BB664" s="58"/>
      <c r="BC664" s="566" t="s">
        <v>536</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f t="shared" si="22"/>
        <v>3626</v>
      </c>
      <c r="AO665" s="58"/>
      <c r="AP665" s="58"/>
      <c r="AQ665" s="58"/>
      <c r="AR665" s="58"/>
      <c r="AS665" s="399"/>
      <c r="AT665" s="474">
        <f t="shared" si="23"/>
        <v>8</v>
      </c>
      <c r="AU665" s="477">
        <f t="shared" si="25"/>
        <v>6.2015503875968991E-2</v>
      </c>
      <c r="AV665" s="478">
        <f t="shared" si="24"/>
        <v>4.3410852713178294E-2</v>
      </c>
      <c r="AW665" s="58"/>
      <c r="AX665" s="58"/>
      <c r="AY665" s="58"/>
      <c r="AZ665" s="58"/>
      <c r="BA665" s="58"/>
      <c r="BB665" s="58"/>
      <c r="BC665" s="566" t="s">
        <v>537</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506</v>
      </c>
      <c r="B666" s="12" t="s">
        <v>508</v>
      </c>
      <c r="G666" s="1098">
        <f>C626</f>
        <v>0</v>
      </c>
      <c r="H666" s="1098"/>
      <c r="I666" s="1098"/>
      <c r="J666" s="1098"/>
      <c r="K666" s="1098"/>
      <c r="L666" s="1098"/>
      <c r="M666" s="1098"/>
      <c r="N666" s="1098"/>
      <c r="O666" s="1098"/>
      <c r="P666" s="1098"/>
      <c r="Q666" s="1098"/>
      <c r="R666" s="1098"/>
      <c r="T666" s="87" t="s">
        <v>695</v>
      </c>
      <c r="U666" s="12" t="s">
        <v>508</v>
      </c>
      <c r="Z666" s="1098">
        <f>C627</f>
        <v>0</v>
      </c>
      <c r="AA666" s="1098"/>
      <c r="AB666" s="1098"/>
      <c r="AC666" s="1098"/>
      <c r="AD666" s="1098"/>
      <c r="AE666" s="1098"/>
      <c r="AF666" s="1098"/>
      <c r="AG666" s="1098"/>
      <c r="AH666" s="1098"/>
      <c r="AI666" s="1098"/>
      <c r="AJ666" s="1098"/>
      <c r="AK666" s="1098"/>
      <c r="AM666" s="58"/>
      <c r="AN666" s="463">
        <f t="shared" si="22"/>
        <v>4190</v>
      </c>
      <c r="AO666" s="58"/>
      <c r="AP666" s="58"/>
      <c r="AQ666" s="58"/>
      <c r="AR666" s="58"/>
      <c r="AS666" s="399"/>
      <c r="AT666" s="474">
        <f t="shared" si="23"/>
        <v>17</v>
      </c>
      <c r="AU666" s="477">
        <f t="shared" si="25"/>
        <v>0.13178294573643412</v>
      </c>
      <c r="AV666" s="478">
        <f t="shared" si="24"/>
        <v>2.6356589147286825E-2</v>
      </c>
      <c r="AW666" s="58"/>
      <c r="AX666" s="58"/>
      <c r="AY666" s="58"/>
      <c r="AZ666" s="58"/>
      <c r="BA666" s="58"/>
      <c r="BB666" s="58"/>
      <c r="BC666" s="566" t="s">
        <v>538</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6"/>
      <c r="H667" s="1096"/>
      <c r="I667" s="1096"/>
      <c r="J667" s="1096"/>
      <c r="K667" s="1096"/>
      <c r="L667" s="1096"/>
      <c r="M667" s="1096"/>
      <c r="N667" s="1096"/>
      <c r="O667" s="1096"/>
      <c r="P667" s="1096"/>
      <c r="Q667" s="1096"/>
      <c r="R667" s="1096"/>
      <c r="T667" s="35"/>
      <c r="U667" s="12" t="s">
        <v>92</v>
      </c>
      <c r="Z667" s="1096"/>
      <c r="AA667" s="1096"/>
      <c r="AB667" s="1096"/>
      <c r="AC667" s="1096"/>
      <c r="AD667" s="1096"/>
      <c r="AE667" s="1096"/>
      <c r="AF667" s="1096"/>
      <c r="AG667" s="1096"/>
      <c r="AH667" s="1096"/>
      <c r="AI667" s="1096"/>
      <c r="AJ667" s="1096"/>
      <c r="AK667" s="1096"/>
      <c r="AM667" s="58"/>
      <c r="AN667" s="463">
        <f t="shared" si="22"/>
        <v>4190</v>
      </c>
      <c r="AO667" s="58"/>
      <c r="AP667" s="58"/>
      <c r="AQ667" s="58"/>
      <c r="AR667" s="58"/>
      <c r="AS667" s="399"/>
      <c r="AT667" s="474">
        <f t="shared" si="23"/>
        <v>3</v>
      </c>
      <c r="AU667" s="477">
        <f t="shared" si="25"/>
        <v>2.3255813953488372E-2</v>
      </c>
      <c r="AV667" s="478">
        <f t="shared" si="24"/>
        <v>6.9767441860465115E-3</v>
      </c>
      <c r="AW667" s="58"/>
      <c r="AX667" s="58"/>
      <c r="AY667" s="58"/>
      <c r="AZ667" s="58"/>
      <c r="BA667" s="58"/>
      <c r="BB667" s="58"/>
      <c r="BC667" s="566" t="s">
        <v>539</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629</v>
      </c>
      <c r="G668" s="1096"/>
      <c r="H668" s="1096"/>
      <c r="I668" s="1096"/>
      <c r="J668" s="1096"/>
      <c r="K668" s="1096"/>
      <c r="L668" s="1096"/>
      <c r="M668" s="1096"/>
      <c r="N668" s="1096"/>
      <c r="O668" s="1096"/>
      <c r="P668" s="1096"/>
      <c r="Q668" s="1096"/>
      <c r="R668" s="1096"/>
      <c r="T668" s="35"/>
      <c r="U668" s="12" t="s">
        <v>629</v>
      </c>
      <c r="Z668" s="1118"/>
      <c r="AA668" s="1118"/>
      <c r="AB668" s="1118"/>
      <c r="AC668" s="1118"/>
      <c r="AD668" s="1118"/>
      <c r="AE668" s="1118"/>
      <c r="AF668" s="1118"/>
      <c r="AG668" s="1118"/>
      <c r="AH668" s="1118"/>
      <c r="AI668" s="1118"/>
      <c r="AJ668" s="1118"/>
      <c r="AK668" s="1118"/>
      <c r="AM668" s="58"/>
      <c r="AN668" s="463">
        <f t="shared" si="22"/>
        <v>4190</v>
      </c>
      <c r="AO668" s="58"/>
      <c r="AP668" s="58"/>
      <c r="AQ668" s="58"/>
      <c r="AR668" s="58"/>
      <c r="AS668" s="399"/>
      <c r="AT668" s="474">
        <f t="shared" si="23"/>
        <v>2</v>
      </c>
      <c r="AU668" s="477">
        <f t="shared" si="25"/>
        <v>1.5503875968992248E-2</v>
      </c>
      <c r="AV668" s="478">
        <f t="shared" si="24"/>
        <v>6.2015503875968991E-3</v>
      </c>
      <c r="AW668" s="58"/>
      <c r="AX668" s="58"/>
      <c r="AY668" s="58"/>
      <c r="AZ668" s="58"/>
      <c r="BA668" s="58"/>
      <c r="BB668" s="58"/>
      <c r="BC668" s="566" t="s">
        <v>540</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6"/>
      <c r="H669" s="1096"/>
      <c r="I669" s="1096"/>
      <c r="J669" s="1096"/>
      <c r="K669" s="1096"/>
      <c r="L669" s="1096"/>
      <c r="M669" s="1096"/>
      <c r="N669" s="1096"/>
      <c r="O669" s="1096"/>
      <c r="P669" s="1096"/>
      <c r="Q669" s="1096"/>
      <c r="R669" s="1096"/>
      <c r="T669" s="35"/>
      <c r="U669" s="12" t="s">
        <v>19</v>
      </c>
      <c r="Z669" s="1118"/>
      <c r="AA669" s="1118"/>
      <c r="AB669" s="1118"/>
      <c r="AC669" s="1118"/>
      <c r="AD669" s="1118"/>
      <c r="AE669" s="1118"/>
      <c r="AF669" s="1118"/>
      <c r="AG669" s="1118"/>
      <c r="AH669" s="1118"/>
      <c r="AI669" s="1118"/>
      <c r="AJ669" s="1118"/>
      <c r="AK669" s="1118"/>
      <c r="AM669" s="58"/>
      <c r="AN669" s="463">
        <f t="shared" si="22"/>
        <v>4190</v>
      </c>
      <c r="AO669" s="58"/>
      <c r="AP669" s="58"/>
      <c r="AQ669" s="58"/>
      <c r="AR669" s="58"/>
      <c r="AS669" s="399"/>
      <c r="AT669" s="474">
        <f t="shared" si="23"/>
        <v>2</v>
      </c>
      <c r="AU669" s="477">
        <f t="shared" si="25"/>
        <v>1.5503875968992248E-2</v>
      </c>
      <c r="AV669" s="478">
        <f t="shared" si="24"/>
        <v>6.2015503875968991E-3</v>
      </c>
      <c r="AW669" s="58"/>
      <c r="AX669" s="58"/>
      <c r="AY669" s="58"/>
      <c r="AZ669" s="58"/>
      <c r="BA669" s="58"/>
      <c r="BB669" s="58"/>
      <c r="BC669" s="566" t="s">
        <v>541</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00"/>
      <c r="H670" s="1100"/>
      <c r="I670" s="1100"/>
      <c r="J670" s="1100"/>
      <c r="K670" s="1100"/>
      <c r="L670" s="1100"/>
      <c r="O670" s="140" t="s">
        <v>219</v>
      </c>
      <c r="P670" s="1101"/>
      <c r="Q670" s="1101"/>
      <c r="R670" s="1101"/>
      <c r="T670" s="35"/>
      <c r="U670" s="12" t="s">
        <v>337</v>
      </c>
      <c r="Z670" s="1100"/>
      <c r="AA670" s="1100"/>
      <c r="AB670" s="1100"/>
      <c r="AC670" s="1100"/>
      <c r="AD670" s="1100"/>
      <c r="AE670" s="1100"/>
      <c r="AH670" s="140" t="s">
        <v>219</v>
      </c>
      <c r="AI670" s="1101"/>
      <c r="AJ670" s="1101"/>
      <c r="AK670" s="1101"/>
      <c r="AM670" s="58"/>
      <c r="AN670" s="463">
        <f t="shared" si="22"/>
        <v>4190</v>
      </c>
      <c r="AO670" s="58"/>
      <c r="AS670" s="399"/>
      <c r="AT670" s="474">
        <f t="shared" si="23"/>
        <v>1</v>
      </c>
      <c r="AU670" s="477">
        <f t="shared" si="25"/>
        <v>7.7519379844961239E-3</v>
      </c>
      <c r="AV670" s="478">
        <f t="shared" si="24"/>
        <v>3.875968992248062E-3</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6"/>
      <c r="I671" s="1096"/>
      <c r="J671" s="1096"/>
      <c r="K671" s="1096"/>
      <c r="L671" s="1096"/>
      <c r="M671" s="1096"/>
      <c r="N671" s="1096"/>
      <c r="O671" s="1096"/>
      <c r="P671" s="1096"/>
      <c r="Q671" s="1096"/>
      <c r="R671" s="1096"/>
      <c r="T671" s="35"/>
      <c r="U671" s="12" t="s">
        <v>20</v>
      </c>
      <c r="AA671" s="1096"/>
      <c r="AB671" s="1096"/>
      <c r="AC671" s="1096"/>
      <c r="AD671" s="1096"/>
      <c r="AE671" s="1096"/>
      <c r="AF671" s="1096"/>
      <c r="AG671" s="1096"/>
      <c r="AH671" s="1096"/>
      <c r="AI671" s="1096"/>
      <c r="AJ671" s="1096"/>
      <c r="AK671" s="1096"/>
      <c r="AM671" s="58"/>
      <c r="AN671" s="463">
        <f t="shared" si="22"/>
        <v>4190</v>
      </c>
      <c r="AO671" s="58"/>
      <c r="AS671" s="399"/>
      <c r="AT671" s="474">
        <f t="shared" si="23"/>
        <v>2</v>
      </c>
      <c r="AU671" s="477">
        <f t="shared" si="25"/>
        <v>1.5503875968992248E-2</v>
      </c>
      <c r="AV671" s="478">
        <f t="shared" si="24"/>
        <v>1.0852713178294573E-2</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7" t="s">
        <v>721</v>
      </c>
      <c r="O672" s="1097"/>
      <c r="T672" s="35"/>
      <c r="U672" s="12" t="s">
        <v>22</v>
      </c>
      <c r="AG672" s="1097" t="s">
        <v>721</v>
      </c>
      <c r="AH672" s="1097"/>
      <c r="AM672" s="58"/>
      <c r="AN672" s="463" t="str">
        <f t="shared" si="22"/>
        <v>N/A</v>
      </c>
      <c r="AO672" s="58"/>
      <c r="AS672" s="399"/>
      <c r="AT672" s="474">
        <f t="shared" si="23"/>
        <v>4</v>
      </c>
      <c r="AU672" s="477">
        <f t="shared" si="25"/>
        <v>3.1007751937984496E-2</v>
      </c>
      <c r="AV672" s="478">
        <f t="shared" si="24"/>
        <v>6.2015503875968991E-3</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508</v>
      </c>
      <c r="G674" s="1098">
        <f>C628</f>
        <v>0</v>
      </c>
      <c r="H674" s="1098"/>
      <c r="I674" s="1098"/>
      <c r="J674" s="1098"/>
      <c r="K674" s="1098"/>
      <c r="L674" s="1098"/>
      <c r="M674" s="1098"/>
      <c r="N674" s="1098"/>
      <c r="O674" s="1098"/>
      <c r="P674" s="1098"/>
      <c r="Q674" s="1098"/>
      <c r="R674" s="1098"/>
      <c r="T674" s="87" t="s">
        <v>386</v>
      </c>
      <c r="U674" s="12" t="s">
        <v>508</v>
      </c>
      <c r="Z674" s="1098">
        <f>C629</f>
        <v>0</v>
      </c>
      <c r="AA674" s="1098"/>
      <c r="AB674" s="1098"/>
      <c r="AC674" s="1098"/>
      <c r="AD674" s="1098"/>
      <c r="AE674" s="1098"/>
      <c r="AF674" s="1098"/>
      <c r="AG674" s="1098"/>
      <c r="AH674" s="1098"/>
      <c r="AI674" s="1098"/>
      <c r="AJ674" s="1098"/>
      <c r="AK674" s="1098"/>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6"/>
      <c r="H675" s="1096"/>
      <c r="I675" s="1096"/>
      <c r="J675" s="1096"/>
      <c r="K675" s="1096"/>
      <c r="L675" s="1096"/>
      <c r="M675" s="1096"/>
      <c r="N675" s="1096"/>
      <c r="O675" s="1096"/>
      <c r="P675" s="1096"/>
      <c r="Q675" s="1096"/>
      <c r="R675" s="1096"/>
      <c r="T675" s="35"/>
      <c r="U675" s="12" t="s">
        <v>92</v>
      </c>
      <c r="Z675" s="1096"/>
      <c r="AA675" s="1096"/>
      <c r="AB675" s="1096"/>
      <c r="AC675" s="1096"/>
      <c r="AD675" s="1096"/>
      <c r="AE675" s="1096"/>
      <c r="AF675" s="1096"/>
      <c r="AG675" s="1096"/>
      <c r="AH675" s="1096"/>
      <c r="AI675" s="1096"/>
      <c r="AJ675" s="1096"/>
      <c r="AK675" s="1096"/>
      <c r="AM675" s="58"/>
      <c r="AN675" s="58"/>
      <c r="AO675" s="58"/>
      <c r="AP675" s="58"/>
      <c r="AQ675" s="58"/>
      <c r="AS675" s="470" t="s">
        <v>996</v>
      </c>
      <c r="AT675" s="479">
        <f>SUM(AT650:AT674)</f>
        <v>129</v>
      </c>
      <c r="AU675" s="480">
        <f>SUM(AU650:AU674)</f>
        <v>1.0000000000000002</v>
      </c>
      <c r="AV675" s="480">
        <f>SUM(AV650:AV674)</f>
        <v>0.41317829457364336</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629</v>
      </c>
      <c r="G676" s="1096"/>
      <c r="H676" s="1096"/>
      <c r="I676" s="1096"/>
      <c r="J676" s="1096"/>
      <c r="K676" s="1096"/>
      <c r="L676" s="1096"/>
      <c r="M676" s="1096"/>
      <c r="N676" s="1096"/>
      <c r="O676" s="1096"/>
      <c r="P676" s="1096"/>
      <c r="Q676" s="1096"/>
      <c r="R676" s="1096"/>
      <c r="U676" s="12" t="s">
        <v>629</v>
      </c>
      <c r="Z676" s="1118"/>
      <c r="AA676" s="1118"/>
      <c r="AB676" s="1118"/>
      <c r="AC676" s="1118"/>
      <c r="AD676" s="1118"/>
      <c r="AE676" s="1118"/>
      <c r="AF676" s="1118"/>
      <c r="AG676" s="1118"/>
      <c r="AH676" s="1118"/>
      <c r="AI676" s="1118"/>
      <c r="AJ676" s="1118"/>
      <c r="AK676" s="1118"/>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6"/>
      <c r="H677" s="1096"/>
      <c r="I677" s="1096"/>
      <c r="J677" s="1096"/>
      <c r="K677" s="1096"/>
      <c r="L677" s="1096"/>
      <c r="M677" s="1096"/>
      <c r="N677" s="1096"/>
      <c r="O677" s="1096"/>
      <c r="P677" s="1096"/>
      <c r="Q677" s="1096"/>
      <c r="R677" s="1096"/>
      <c r="U677" s="12" t="s">
        <v>19</v>
      </c>
      <c r="Z677" s="1118"/>
      <c r="AA677" s="1118"/>
      <c r="AB677" s="1118"/>
      <c r="AC677" s="1118"/>
      <c r="AD677" s="1118"/>
      <c r="AE677" s="1118"/>
      <c r="AF677" s="1118"/>
      <c r="AG677" s="1118"/>
      <c r="AH677" s="1118"/>
      <c r="AI677" s="1118"/>
      <c r="AJ677" s="1118"/>
      <c r="AK677" s="1118"/>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00"/>
      <c r="H678" s="1100"/>
      <c r="I678" s="1100"/>
      <c r="J678" s="1100"/>
      <c r="K678" s="1100"/>
      <c r="L678" s="1100"/>
      <c r="O678" s="140" t="s">
        <v>219</v>
      </c>
      <c r="P678" s="1101"/>
      <c r="Q678" s="1101"/>
      <c r="R678" s="1101"/>
      <c r="U678" s="12" t="s">
        <v>337</v>
      </c>
      <c r="Z678" s="1100"/>
      <c r="AA678" s="1100"/>
      <c r="AB678" s="1100"/>
      <c r="AC678" s="1100"/>
      <c r="AD678" s="1100"/>
      <c r="AE678" s="1100"/>
      <c r="AH678" s="140" t="s">
        <v>219</v>
      </c>
      <c r="AI678" s="1101"/>
      <c r="AJ678" s="1101"/>
      <c r="AK678" s="1101"/>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6"/>
      <c r="I679" s="1096"/>
      <c r="J679" s="1096"/>
      <c r="K679" s="1096"/>
      <c r="L679" s="1096"/>
      <c r="M679" s="1096"/>
      <c r="N679" s="1096"/>
      <c r="O679" s="1096"/>
      <c r="P679" s="1096"/>
      <c r="Q679" s="1096"/>
      <c r="R679" s="1096"/>
      <c r="U679" s="12" t="s">
        <v>20</v>
      </c>
      <c r="AA679" s="1096"/>
      <c r="AB679" s="1096"/>
      <c r="AC679" s="1096"/>
      <c r="AD679" s="1096"/>
      <c r="AE679" s="1096"/>
      <c r="AF679" s="1096"/>
      <c r="AG679" s="1096"/>
      <c r="AH679" s="1096"/>
      <c r="AI679" s="1096"/>
      <c r="AJ679" s="1096"/>
      <c r="AK679" s="1096"/>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7" t="s">
        <v>721</v>
      </c>
      <c r="O680" s="1097"/>
      <c r="U680" s="12" t="s">
        <v>22</v>
      </c>
      <c r="AG680" s="1097" t="s">
        <v>721</v>
      </c>
      <c r="AH680" s="1097"/>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625</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787</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7" t="s">
        <v>590</v>
      </c>
      <c r="AF684" s="109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788</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7" t="s">
        <v>590</v>
      </c>
      <c r="AF685" s="109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789</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34">
        <v>43847</v>
      </c>
      <c r="AF686" s="1434"/>
      <c r="AG686" s="1434"/>
      <c r="AH686" s="1434"/>
      <c r="AI686" s="1434"/>
      <c r="AJ686" s="212"/>
      <c r="AK686" s="212"/>
      <c r="AL686" s="212"/>
      <c r="AM686" s="61"/>
      <c r="AN686" s="61"/>
      <c r="AO686" s="61"/>
      <c r="AP686" s="61"/>
      <c r="AQ686" s="61"/>
      <c r="AR686" s="182"/>
      <c r="AS686" s="182"/>
      <c r="AT686" s="182"/>
      <c r="AU686" s="182"/>
      <c r="AV686" s="58"/>
      <c r="AW686" s="58"/>
      <c r="AX686" s="58"/>
      <c r="AY686" s="58"/>
      <c r="AZ686" s="58"/>
      <c r="BA686" s="61"/>
      <c r="BB686" s="61"/>
      <c r="BC686" s="566" t="s">
        <v>790</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1094</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35">
        <v>43908</v>
      </c>
      <c r="AF687" s="1435"/>
      <c r="AG687" s="1435"/>
      <c r="AH687" s="1435"/>
      <c r="AI687" s="1435"/>
      <c r="AJ687" s="88"/>
      <c r="AK687" s="88"/>
      <c r="AL687" s="212"/>
      <c r="AM687" s="58"/>
      <c r="AN687" s="58"/>
      <c r="AO687" s="58"/>
      <c r="AP687" s="58"/>
      <c r="AQ687" s="58"/>
      <c r="AR687" s="182"/>
      <c r="AS687" s="182"/>
      <c r="AT687" s="182"/>
      <c r="AU687" s="182"/>
      <c r="AV687" s="58"/>
      <c r="AW687" s="58"/>
      <c r="AX687" s="58"/>
      <c r="AY687" s="58"/>
      <c r="AZ687" s="58"/>
      <c r="BA687" s="58"/>
      <c r="BB687" s="58"/>
      <c r="BC687" s="566" t="s">
        <v>791</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899</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34">
        <v>44013</v>
      </c>
      <c r="AF689" s="1434"/>
      <c r="AG689" s="1434"/>
      <c r="AH689" s="1434"/>
      <c r="AI689" s="143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36">
        <v>0.5665</v>
      </c>
      <c r="AF690" s="1436"/>
      <c r="AG690" s="1436"/>
      <c r="AH690" s="1436"/>
      <c r="AI690" s="1436"/>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098" t="str">
        <f>H330</f>
        <v>Mayor's Office of Housing and Community Development</v>
      </c>
      <c r="X691" s="1098"/>
      <c r="Y691" s="1098"/>
      <c r="Z691" s="1098"/>
      <c r="AA691" s="1098"/>
      <c r="AB691" s="1098"/>
      <c r="AC691" s="1098"/>
      <c r="AD691" s="1098"/>
      <c r="AE691" s="1098"/>
      <c r="AF691" s="1098"/>
      <c r="AG691" s="1098"/>
      <c r="AH691" s="1098"/>
      <c r="AI691" s="1098"/>
      <c r="AJ691" s="1098"/>
      <c r="AK691" s="1098"/>
      <c r="AL691" s="212"/>
      <c r="AM691" s="58"/>
      <c r="AN691" s="58"/>
      <c r="AO691" s="58"/>
      <c r="AP691" s="58"/>
      <c r="AQ691" s="58"/>
      <c r="AR691" s="58"/>
      <c r="AS691" s="58"/>
      <c r="AT691" s="58"/>
      <c r="AU691" s="58"/>
      <c r="AV691" s="58"/>
      <c r="AW691" s="58"/>
      <c r="AX691" s="58"/>
      <c r="AY691" s="58"/>
      <c r="AZ691" s="58"/>
      <c r="BA691" s="58"/>
      <c r="BB691" s="58"/>
      <c r="BC691" s="566" t="s">
        <v>205</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7" t="s">
        <v>721</v>
      </c>
      <c r="AF693" s="109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096"/>
      <c r="X694" s="1096"/>
      <c r="Y694" s="1096"/>
      <c r="Z694" s="1096"/>
      <c r="AA694" s="1096"/>
      <c r="AB694" s="1096"/>
      <c r="AC694" s="1096"/>
      <c r="AD694" s="1096"/>
      <c r="AE694" s="1096"/>
      <c r="AF694" s="1096"/>
      <c r="AG694" s="1096"/>
      <c r="AH694" s="1096"/>
      <c r="AI694" s="1096"/>
      <c r="AJ694" s="1096"/>
      <c r="AK694" s="1096"/>
      <c r="AL694" s="212"/>
      <c r="AM694" s="58"/>
      <c r="AN694" s="58"/>
      <c r="AO694" s="58"/>
      <c r="AP694" s="58"/>
      <c r="AQ694" s="58"/>
      <c r="AR694" s="58"/>
      <c r="AS694" s="58"/>
      <c r="AT694" s="58"/>
      <c r="AU694" s="58"/>
      <c r="AV694" s="58"/>
      <c r="AW694" s="58"/>
      <c r="AX694" s="58"/>
      <c r="AY694" s="58"/>
      <c r="AZ694" s="58"/>
      <c r="BA694" s="58"/>
      <c r="BB694" s="58"/>
      <c r="BC694" s="566" t="s">
        <v>208</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6"/>
      <c r="K695" s="1096"/>
      <c r="L695" s="1096"/>
      <c r="M695" s="1096"/>
      <c r="N695" s="1096"/>
      <c r="O695" s="1096"/>
      <c r="P695" s="1096"/>
      <c r="Q695" s="1096"/>
      <c r="R695" s="1096"/>
      <c r="S695" s="1096"/>
      <c r="T695" s="1096"/>
      <c r="U695" s="1096"/>
      <c r="V695" s="1096"/>
      <c r="W695" s="1096"/>
      <c r="X695" s="109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0"/>
      <c r="K696" s="1100"/>
      <c r="L696" s="1100"/>
      <c r="M696" s="1100"/>
      <c r="N696" s="1100"/>
      <c r="O696" s="1100"/>
      <c r="P696" s="7" t="s">
        <v>219</v>
      </c>
      <c r="Q696" s="7"/>
      <c r="R696" s="1101"/>
      <c r="S696" s="1101"/>
      <c r="T696" s="1101"/>
      <c r="AL696" s="212"/>
      <c r="AM696" s="58"/>
      <c r="AN696" s="58"/>
      <c r="AO696" s="58"/>
      <c r="AP696" s="58"/>
      <c r="AQ696" s="58"/>
      <c r="AR696" s="58"/>
      <c r="AS696" s="58"/>
      <c r="AT696" s="58"/>
      <c r="AU696" s="58"/>
      <c r="AV696" s="58"/>
      <c r="AW696" s="58"/>
      <c r="AX696" s="58"/>
      <c r="AY696" s="58"/>
      <c r="AZ696" s="58"/>
      <c r="BA696" s="58"/>
      <c r="BB696" s="58"/>
      <c r="BC696" s="566" t="s">
        <v>210</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479</v>
      </c>
      <c r="W697" s="1096" t="s">
        <v>328</v>
      </c>
      <c r="X697" s="1096"/>
      <c r="Y697" s="1096"/>
      <c r="Z697" s="1096"/>
      <c r="AA697" s="1096"/>
      <c r="AB697" s="1096"/>
      <c r="AC697" s="1096"/>
      <c r="AD697" s="1096"/>
      <c r="AE697" s="1096"/>
      <c r="AF697" s="1096"/>
      <c r="AG697" s="1096"/>
      <c r="AH697" s="1096"/>
      <c r="AI697" s="1096"/>
      <c r="AJ697" s="1096"/>
      <c r="AK697" s="1096"/>
      <c r="AL697" s="212"/>
      <c r="AM697" s="58"/>
      <c r="AN697" s="58"/>
      <c r="AO697" s="58"/>
      <c r="AP697" s="58"/>
      <c r="AQ697" s="58"/>
      <c r="AR697" s="58"/>
      <c r="AS697" s="58"/>
      <c r="AT697" s="58"/>
      <c r="AU697" s="58"/>
      <c r="AV697" s="58"/>
      <c r="AW697" s="58"/>
      <c r="AX697" s="58"/>
      <c r="AY697" s="58"/>
      <c r="AZ697" s="58"/>
      <c r="BA697" s="58"/>
      <c r="BB697" s="58"/>
      <c r="BC697" s="566" t="s">
        <v>186</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6" t="s">
        <v>356</v>
      </c>
      <c r="F698" s="1096"/>
      <c r="G698" s="1096"/>
      <c r="H698" s="1096"/>
      <c r="I698" s="1096"/>
      <c r="J698" s="1096"/>
      <c r="K698" s="1096"/>
      <c r="L698" s="1096"/>
      <c r="M698" s="1096"/>
      <c r="N698" s="1096"/>
      <c r="O698" s="1096"/>
      <c r="P698" s="1096"/>
      <c r="Q698" s="1096"/>
      <c r="R698" s="1096"/>
      <c r="S698" s="1096"/>
      <c r="T698" s="1096"/>
      <c r="U698" s="1096"/>
      <c r="V698" s="1096"/>
      <c r="W698" s="1096"/>
      <c r="X698" s="1096"/>
      <c r="Y698" s="1096"/>
      <c r="Z698" s="1096"/>
      <c r="AA698" s="1096"/>
      <c r="AB698" s="1096"/>
      <c r="AC698" s="1096"/>
      <c r="AD698" s="1096"/>
      <c r="AE698" s="1096"/>
      <c r="AF698" s="1096"/>
      <c r="AG698" s="1096"/>
      <c r="AH698" s="1096"/>
      <c r="AI698" s="1096"/>
      <c r="AJ698" s="1096"/>
      <c r="AK698" s="1096"/>
      <c r="AL698" s="212"/>
      <c r="AM698" s="58"/>
      <c r="AN698" s="58"/>
      <c r="AO698" s="58"/>
      <c r="AP698" s="58"/>
      <c r="AQ698" s="58"/>
      <c r="AR698" s="58"/>
      <c r="AS698" s="58"/>
      <c r="AT698" s="58"/>
      <c r="AU698" s="58"/>
      <c r="AV698" s="58"/>
      <c r="AW698" s="58"/>
      <c r="AX698" s="58"/>
      <c r="AY698" s="58"/>
      <c r="AZ698" s="58"/>
      <c r="BA698" s="58"/>
      <c r="BB698" s="58"/>
      <c r="BC698" s="566" t="s">
        <v>211</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1" t="s">
        <v>102</v>
      </c>
      <c r="B700" s="1111"/>
      <c r="C700" s="1111"/>
      <c r="D700" s="1111"/>
      <c r="E700" s="1111"/>
      <c r="F700" s="1111"/>
      <c r="G700" s="1111"/>
      <c r="H700" s="1111"/>
      <c r="I700" s="1111"/>
      <c r="J700" s="1111"/>
      <c r="K700" s="1111"/>
      <c r="L700" s="1111"/>
      <c r="M700" s="1111"/>
      <c r="N700" s="1111"/>
      <c r="O700" s="1111"/>
      <c r="P700" s="1111"/>
      <c r="Q700" s="1111"/>
      <c r="R700" s="1111"/>
      <c r="S700" s="1111"/>
      <c r="T700" s="1111"/>
      <c r="U700" s="1111"/>
      <c r="V700" s="1111"/>
      <c r="W700" s="1111"/>
      <c r="X700" s="1111"/>
      <c r="Y700" s="1111"/>
      <c r="Z700" s="1111"/>
      <c r="AA700" s="1111"/>
      <c r="AB700" s="1111"/>
      <c r="AC700" s="1111"/>
      <c r="AD700" s="1111"/>
      <c r="AE700" s="1111"/>
      <c r="AF700" s="1111"/>
      <c r="AG700" s="1111"/>
      <c r="AH700" s="1111"/>
      <c r="AI700" s="1111"/>
      <c r="AJ700" s="1111"/>
      <c r="AK700" s="1111"/>
      <c r="AL700" s="1111"/>
      <c r="AM700" s="58"/>
      <c r="AN700" s="58"/>
      <c r="AO700" s="58"/>
      <c r="AP700" s="58"/>
      <c r="AQ700" s="58"/>
      <c r="AR700" s="58"/>
      <c r="AS700" s="58"/>
      <c r="AT700" s="58"/>
      <c r="AU700" s="58"/>
      <c r="AV700" s="58"/>
      <c r="AW700" s="58"/>
      <c r="AX700" s="58"/>
      <c r="AY700" s="58"/>
      <c r="AZ700" s="58"/>
      <c r="BA700" s="58"/>
      <c r="BB700" s="58"/>
      <c r="BC700" s="566" t="s">
        <v>213</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8"/>
      <c r="B701" s="958"/>
      <c r="C701" s="958"/>
      <c r="D701" s="958"/>
      <c r="E701" s="958"/>
      <c r="F701" s="958"/>
      <c r="G701" s="958"/>
      <c r="H701" s="958"/>
      <c r="I701" s="958"/>
      <c r="J701" s="958"/>
      <c r="K701" s="958"/>
      <c r="L701" s="958"/>
      <c r="M701" s="958"/>
      <c r="N701" s="958"/>
      <c r="O701" s="958"/>
      <c r="P701" s="958"/>
      <c r="Q701" s="958"/>
      <c r="R701" s="958"/>
      <c r="S701" s="958"/>
      <c r="T701" s="958"/>
      <c r="U701" s="958"/>
      <c r="V701" s="958"/>
      <c r="W701" s="958"/>
      <c r="X701" s="958"/>
      <c r="Y701" s="958"/>
      <c r="Z701" s="958"/>
      <c r="AA701" s="958"/>
      <c r="AB701" s="958"/>
      <c r="AC701" s="958"/>
      <c r="AD701" s="958"/>
      <c r="AE701" s="958"/>
      <c r="AF701" s="958"/>
      <c r="AG701" s="958"/>
      <c r="AH701" s="958"/>
      <c r="AI701" s="958"/>
      <c r="AJ701" s="958"/>
      <c r="AK701" s="958"/>
      <c r="AL701" s="958"/>
      <c r="AM701" s="58"/>
      <c r="AN701" s="58"/>
      <c r="AO701" s="58"/>
      <c r="AP701" s="58"/>
      <c r="AQ701" s="58"/>
      <c r="AR701" s="58"/>
      <c r="AS701" s="58"/>
      <c r="AT701" s="58"/>
      <c r="AU701" s="58"/>
      <c r="AV701" s="58"/>
      <c r="AW701" s="58"/>
      <c r="AX701" s="58"/>
      <c r="AY701" s="58"/>
      <c r="AZ701" s="58"/>
      <c r="BA701" s="58"/>
      <c r="BB701" s="58"/>
      <c r="BC701" s="566" t="s">
        <v>214</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2" t="s">
        <v>420</v>
      </c>
      <c r="C705" s="1103"/>
      <c r="D705" s="1103"/>
      <c r="E705" s="1103"/>
      <c r="F705" s="1104"/>
      <c r="G705" s="1102" t="s">
        <v>301</v>
      </c>
      <c r="H705" s="1103"/>
      <c r="I705" s="1103"/>
      <c r="J705" s="1104"/>
      <c r="K705" s="1102" t="s">
        <v>490</v>
      </c>
      <c r="L705" s="1103"/>
      <c r="M705" s="1103"/>
      <c r="N705" s="1103"/>
      <c r="O705" s="1104"/>
      <c r="P705" s="1102" t="s">
        <v>302</v>
      </c>
      <c r="Q705" s="1103"/>
      <c r="R705" s="1103"/>
      <c r="S705" s="1103"/>
      <c r="T705" s="1104"/>
      <c r="U705" s="1102" t="s">
        <v>303</v>
      </c>
      <c r="V705" s="1103"/>
      <c r="W705" s="1103"/>
      <c r="X705" s="1104"/>
      <c r="Y705" s="1102" t="s">
        <v>304</v>
      </c>
      <c r="Z705" s="1103"/>
      <c r="AA705" s="1103"/>
      <c r="AB705" s="1103"/>
      <c r="AC705" s="1104"/>
      <c r="AD705" s="1102" t="s">
        <v>421</v>
      </c>
      <c r="AE705" s="1103"/>
      <c r="AF705" s="1103"/>
      <c r="AG705" s="1103"/>
      <c r="AH705" s="1104"/>
      <c r="AI705" s="1102" t="s">
        <v>696</v>
      </c>
      <c r="AJ705" s="1103"/>
      <c r="AK705" s="1104"/>
      <c r="AL705" s="58"/>
      <c r="AM705" s="58"/>
      <c r="AN705" s="58"/>
      <c r="AO705" s="58"/>
      <c r="AP705" s="58"/>
      <c r="AQ705" s="58"/>
      <c r="AR705" s="58"/>
      <c r="AS705" s="58"/>
      <c r="AT705" s="58"/>
      <c r="AU705" s="58"/>
      <c r="AV705" s="58"/>
      <c r="AW705" s="58"/>
      <c r="AX705" s="58"/>
      <c r="AY705" s="58"/>
      <c r="AZ705" s="58"/>
      <c r="BA705" s="58"/>
      <c r="BB705" s="58"/>
      <c r="BC705" s="566" t="s">
        <v>217</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5"/>
      <c r="C706" s="1106"/>
      <c r="D706" s="1106"/>
      <c r="E706" s="1106"/>
      <c r="F706" s="1107"/>
      <c r="G706" s="1105"/>
      <c r="H706" s="1106"/>
      <c r="I706" s="1106"/>
      <c r="J706" s="1107"/>
      <c r="K706" s="1105"/>
      <c r="L706" s="1106"/>
      <c r="M706" s="1106"/>
      <c r="N706" s="1106"/>
      <c r="O706" s="1107"/>
      <c r="P706" s="1105"/>
      <c r="Q706" s="1106"/>
      <c r="R706" s="1106"/>
      <c r="S706" s="1106"/>
      <c r="T706" s="1107"/>
      <c r="U706" s="1105"/>
      <c r="V706" s="1106"/>
      <c r="W706" s="1106"/>
      <c r="X706" s="1107"/>
      <c r="Y706" s="1105"/>
      <c r="Z706" s="1106"/>
      <c r="AA706" s="1106"/>
      <c r="AB706" s="1106"/>
      <c r="AC706" s="1107"/>
      <c r="AD706" s="1105"/>
      <c r="AE706" s="1106"/>
      <c r="AF706" s="1106"/>
      <c r="AG706" s="1106"/>
      <c r="AH706" s="1107"/>
      <c r="AI706" s="1105"/>
      <c r="AJ706" s="1106"/>
      <c r="AK706" s="1107"/>
      <c r="AL706" s="58"/>
      <c r="AM706" s="58"/>
      <c r="AN706" s="58"/>
      <c r="AO706" s="58"/>
      <c r="AP706" s="58"/>
      <c r="AQ706" s="58"/>
      <c r="AR706" s="58"/>
      <c r="AS706" s="58"/>
      <c r="AT706" s="58"/>
      <c r="AU706" s="58"/>
      <c r="AV706" s="58"/>
      <c r="AW706" s="58"/>
      <c r="AX706" s="58"/>
      <c r="AY706" s="58"/>
      <c r="AZ706" s="58"/>
      <c r="BA706" s="58"/>
      <c r="BB706" s="58"/>
      <c r="BC706" s="566" t="s">
        <v>218</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5"/>
      <c r="C707" s="1106"/>
      <c r="D707" s="1106"/>
      <c r="E707" s="1106"/>
      <c r="F707" s="1107"/>
      <c r="G707" s="1105"/>
      <c r="H707" s="1106"/>
      <c r="I707" s="1106"/>
      <c r="J707" s="1107"/>
      <c r="K707" s="1105"/>
      <c r="L707" s="1106"/>
      <c r="M707" s="1106"/>
      <c r="N707" s="1106"/>
      <c r="O707" s="1107"/>
      <c r="P707" s="1105"/>
      <c r="Q707" s="1106"/>
      <c r="R707" s="1106"/>
      <c r="S707" s="1106"/>
      <c r="T707" s="1107"/>
      <c r="U707" s="1105"/>
      <c r="V707" s="1106"/>
      <c r="W707" s="1106"/>
      <c r="X707" s="1107"/>
      <c r="Y707" s="1105"/>
      <c r="Z707" s="1106"/>
      <c r="AA707" s="1106"/>
      <c r="AB707" s="1106"/>
      <c r="AC707" s="1107"/>
      <c r="AD707" s="1105"/>
      <c r="AE707" s="1106"/>
      <c r="AF707" s="1106"/>
      <c r="AG707" s="1106"/>
      <c r="AH707" s="1107"/>
      <c r="AI707" s="1105"/>
      <c r="AJ707" s="1106"/>
      <c r="AK707" s="110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8"/>
      <c r="C708" s="1109"/>
      <c r="D708" s="1109"/>
      <c r="E708" s="1109"/>
      <c r="F708" s="1110"/>
      <c r="G708" s="1108"/>
      <c r="H708" s="1109"/>
      <c r="I708" s="1109"/>
      <c r="J708" s="1110"/>
      <c r="K708" s="1108"/>
      <c r="L708" s="1109"/>
      <c r="M708" s="1109"/>
      <c r="N708" s="1109"/>
      <c r="O708" s="1110"/>
      <c r="P708" s="1108"/>
      <c r="Q708" s="1109"/>
      <c r="R708" s="1109"/>
      <c r="S708" s="1109"/>
      <c r="T708" s="1110"/>
      <c r="U708" s="1108"/>
      <c r="V708" s="1109"/>
      <c r="W708" s="1109"/>
      <c r="X708" s="1110"/>
      <c r="Y708" s="1108"/>
      <c r="Z708" s="1109"/>
      <c r="AA708" s="1109"/>
      <c r="AB708" s="1109"/>
      <c r="AC708" s="1110"/>
      <c r="AD708" s="1108"/>
      <c r="AE708" s="1109"/>
      <c r="AF708" s="1109"/>
      <c r="AG708" s="1109"/>
      <c r="AH708" s="1110"/>
      <c r="AI708" s="1108"/>
      <c r="AJ708" s="1109"/>
      <c r="AK708" s="111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4" t="s">
        <v>346</v>
      </c>
      <c r="C709" s="1175"/>
      <c r="D709" s="1175"/>
      <c r="E709" s="1175"/>
      <c r="F709" s="1176"/>
      <c r="G709" s="1127">
        <v>12</v>
      </c>
      <c r="H709" s="1128"/>
      <c r="I709" s="1128"/>
      <c r="J709" s="1129"/>
      <c r="K709" s="1189">
        <v>697</v>
      </c>
      <c r="L709" s="1190"/>
      <c r="M709" s="1190"/>
      <c r="N709" s="1190"/>
      <c r="O709" s="1191"/>
      <c r="P709" s="1157">
        <f t="shared" ref="P709:P733" si="26">G709*K709</f>
        <v>8364</v>
      </c>
      <c r="Q709" s="1115"/>
      <c r="R709" s="1115"/>
      <c r="S709" s="1115"/>
      <c r="T709" s="1158"/>
      <c r="U709" s="1189">
        <v>57</v>
      </c>
      <c r="V709" s="1190"/>
      <c r="W709" s="1190"/>
      <c r="X709" s="1191"/>
      <c r="Y709" s="1157">
        <f>K709+U709</f>
        <v>754</v>
      </c>
      <c r="Z709" s="1115"/>
      <c r="AA709" s="1115"/>
      <c r="AB709" s="1115"/>
      <c r="AC709" s="1158"/>
      <c r="AD709" s="1112">
        <v>0.3</v>
      </c>
      <c r="AE709" s="1113"/>
      <c r="AF709" s="1113"/>
      <c r="AG709" s="1113"/>
      <c r="AH709" s="1114"/>
      <c r="AI709" s="1131">
        <f t="shared" ref="AI709:AI733" si="27">IF($AD709&gt;0,($Y709/$AN649), " ")</f>
        <v>0.26718639262934091</v>
      </c>
      <c r="AJ709" s="1132"/>
      <c r="AK709" s="113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4" t="s">
        <v>346</v>
      </c>
      <c r="C710" s="1175"/>
      <c r="D710" s="1175"/>
      <c r="E710" s="1175"/>
      <c r="F710" s="1176"/>
      <c r="G710" s="1127">
        <v>2</v>
      </c>
      <c r="H710" s="1128"/>
      <c r="I710" s="1128"/>
      <c r="J710" s="1129"/>
      <c r="K710" s="1189">
        <v>806</v>
      </c>
      <c r="L710" s="1190"/>
      <c r="M710" s="1190"/>
      <c r="N710" s="1190"/>
      <c r="O710" s="1191"/>
      <c r="P710" s="1157">
        <f t="shared" si="26"/>
        <v>1612</v>
      </c>
      <c r="Q710" s="1115"/>
      <c r="R710" s="1115"/>
      <c r="S710" s="1115"/>
      <c r="T710" s="1158"/>
      <c r="U710" s="1189">
        <v>57</v>
      </c>
      <c r="V710" s="1190"/>
      <c r="W710" s="1190"/>
      <c r="X710" s="1191"/>
      <c r="Y710" s="1157">
        <f t="shared" ref="Y710:Y733" si="28">K710+U710</f>
        <v>863</v>
      </c>
      <c r="Z710" s="1115"/>
      <c r="AA710" s="1115"/>
      <c r="AB710" s="1115"/>
      <c r="AC710" s="1158"/>
      <c r="AD710" s="1112">
        <v>0.4</v>
      </c>
      <c r="AE710" s="1113"/>
      <c r="AF710" s="1113"/>
      <c r="AG710" s="1113"/>
      <c r="AH710" s="1114"/>
      <c r="AI710" s="1131">
        <f t="shared" si="27"/>
        <v>0.3058114812189936</v>
      </c>
      <c r="AJ710" s="1132"/>
      <c r="AK710" s="113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4" t="s">
        <v>346</v>
      </c>
      <c r="C711" s="1175"/>
      <c r="D711" s="1175"/>
      <c r="E711" s="1175"/>
      <c r="F711" s="1176"/>
      <c r="G711" s="1127">
        <v>4</v>
      </c>
      <c r="H711" s="1128"/>
      <c r="I711" s="1128"/>
      <c r="J711" s="1129"/>
      <c r="K711" s="1189">
        <v>1021</v>
      </c>
      <c r="L711" s="1190"/>
      <c r="M711" s="1190"/>
      <c r="N711" s="1190"/>
      <c r="O711" s="1191"/>
      <c r="P711" s="1157">
        <f t="shared" si="26"/>
        <v>4084</v>
      </c>
      <c r="Q711" s="1115"/>
      <c r="R711" s="1115"/>
      <c r="S711" s="1115"/>
      <c r="T711" s="1158"/>
      <c r="U711" s="1189">
        <v>57</v>
      </c>
      <c r="V711" s="1190"/>
      <c r="W711" s="1190"/>
      <c r="X711" s="1191"/>
      <c r="Y711" s="1157">
        <f t="shared" si="28"/>
        <v>1078</v>
      </c>
      <c r="Z711" s="1115"/>
      <c r="AA711" s="1115"/>
      <c r="AB711" s="1115"/>
      <c r="AC711" s="1158"/>
      <c r="AD711" s="1112">
        <v>0.4</v>
      </c>
      <c r="AE711" s="1113"/>
      <c r="AF711" s="1113"/>
      <c r="AG711" s="1113"/>
      <c r="AH711" s="1114"/>
      <c r="AI711" s="1131">
        <f t="shared" si="27"/>
        <v>0.38199858256555635</v>
      </c>
      <c r="AJ711" s="1132"/>
      <c r="AK711" s="113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4" t="s">
        <v>346</v>
      </c>
      <c r="C712" s="1175"/>
      <c r="D712" s="1175"/>
      <c r="E712" s="1175"/>
      <c r="F712" s="1176"/>
      <c r="G712" s="1127">
        <v>5</v>
      </c>
      <c r="H712" s="1128"/>
      <c r="I712" s="1128"/>
      <c r="J712" s="1129"/>
      <c r="K712" s="1188">
        <v>1236</v>
      </c>
      <c r="L712" s="1188"/>
      <c r="M712" s="1188"/>
      <c r="N712" s="1188"/>
      <c r="O712" s="1188"/>
      <c r="P712" s="1125">
        <f t="shared" si="26"/>
        <v>6180</v>
      </c>
      <c r="Q712" s="1125"/>
      <c r="R712" s="1125"/>
      <c r="S712" s="1125"/>
      <c r="T712" s="1125"/>
      <c r="U712" s="1189">
        <v>57</v>
      </c>
      <c r="V712" s="1190"/>
      <c r="W712" s="1190"/>
      <c r="X712" s="1191"/>
      <c r="Y712" s="1125">
        <f t="shared" si="28"/>
        <v>1293</v>
      </c>
      <c r="Z712" s="1125"/>
      <c r="AA712" s="1125"/>
      <c r="AB712" s="1125"/>
      <c r="AC712" s="1125"/>
      <c r="AD712" s="1112">
        <v>0.5</v>
      </c>
      <c r="AE712" s="1113"/>
      <c r="AF712" s="1113"/>
      <c r="AG712" s="1113"/>
      <c r="AH712" s="1114"/>
      <c r="AI712" s="1131">
        <f t="shared" si="27"/>
        <v>0.45818568391211906</v>
      </c>
      <c r="AJ712" s="1132"/>
      <c r="AK712" s="113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4" t="s">
        <v>346</v>
      </c>
      <c r="C713" s="1175"/>
      <c r="D713" s="1175"/>
      <c r="E713" s="1175"/>
      <c r="F713" s="1176"/>
      <c r="G713" s="1127">
        <v>21</v>
      </c>
      <c r="H713" s="1128"/>
      <c r="I713" s="1128"/>
      <c r="J713" s="1129"/>
      <c r="K713" s="1188">
        <v>1774</v>
      </c>
      <c r="L713" s="1188"/>
      <c r="M713" s="1188"/>
      <c r="N713" s="1188"/>
      <c r="O713" s="1188"/>
      <c r="P713" s="1125">
        <f t="shared" si="26"/>
        <v>37254</v>
      </c>
      <c r="Q713" s="1125"/>
      <c r="R713" s="1125"/>
      <c r="S713" s="1125"/>
      <c r="T713" s="1125"/>
      <c r="U713" s="1189">
        <v>57</v>
      </c>
      <c r="V713" s="1190"/>
      <c r="W713" s="1190"/>
      <c r="X713" s="1191"/>
      <c r="Y713" s="1125">
        <f t="shared" si="28"/>
        <v>1831</v>
      </c>
      <c r="Z713" s="1125"/>
      <c r="AA713" s="1125"/>
      <c r="AB713" s="1125"/>
      <c r="AC713" s="1125"/>
      <c r="AD713" s="1112">
        <v>0.7</v>
      </c>
      <c r="AE713" s="1113"/>
      <c r="AF713" s="1113"/>
      <c r="AG713" s="1113"/>
      <c r="AH713" s="1114"/>
      <c r="AI713" s="1131">
        <f t="shared" si="27"/>
        <v>0.648830616583983</v>
      </c>
      <c r="AJ713" s="1132"/>
      <c r="AK713" s="113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92" t="s">
        <v>347</v>
      </c>
      <c r="C714" s="1193"/>
      <c r="D714" s="1193"/>
      <c r="E714" s="1193"/>
      <c r="F714" s="1194"/>
      <c r="G714" s="1162">
        <v>2</v>
      </c>
      <c r="H714" s="1163"/>
      <c r="I714" s="1163"/>
      <c r="J714" s="1164"/>
      <c r="K714" s="1188">
        <v>793</v>
      </c>
      <c r="L714" s="1188"/>
      <c r="M714" s="1188"/>
      <c r="N714" s="1188"/>
      <c r="O714" s="1188"/>
      <c r="P714" s="1125">
        <f t="shared" si="26"/>
        <v>1586</v>
      </c>
      <c r="Q714" s="1125"/>
      <c r="R714" s="1125"/>
      <c r="S714" s="1125"/>
      <c r="T714" s="1125"/>
      <c r="U714" s="1189">
        <v>69</v>
      </c>
      <c r="V714" s="1190"/>
      <c r="W714" s="1190"/>
      <c r="X714" s="1191"/>
      <c r="Y714" s="1125">
        <f t="shared" si="28"/>
        <v>862</v>
      </c>
      <c r="Z714" s="1125"/>
      <c r="AA714" s="1125"/>
      <c r="AB714" s="1125"/>
      <c r="AC714" s="1125"/>
      <c r="AD714" s="1112">
        <v>0.3</v>
      </c>
      <c r="AE714" s="1113"/>
      <c r="AF714" s="1113"/>
      <c r="AG714" s="1113"/>
      <c r="AH714" s="1114"/>
      <c r="AI714" s="1131">
        <f t="shared" si="27"/>
        <v>0.28524156187954997</v>
      </c>
      <c r="AJ714" s="1132"/>
      <c r="AK714" s="113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92" t="s">
        <v>347</v>
      </c>
      <c r="C715" s="1193"/>
      <c r="D715" s="1193"/>
      <c r="E715" s="1193"/>
      <c r="F715" s="1194"/>
      <c r="G715" s="1162">
        <v>2</v>
      </c>
      <c r="H715" s="1163"/>
      <c r="I715" s="1163"/>
      <c r="J715" s="1164"/>
      <c r="K715" s="1188">
        <v>916</v>
      </c>
      <c r="L715" s="1188"/>
      <c r="M715" s="1188"/>
      <c r="N715" s="1188"/>
      <c r="O715" s="1188"/>
      <c r="P715" s="1125">
        <f t="shared" si="26"/>
        <v>1832</v>
      </c>
      <c r="Q715" s="1125"/>
      <c r="R715" s="1125"/>
      <c r="S715" s="1125"/>
      <c r="T715" s="1125"/>
      <c r="U715" s="1189">
        <v>69</v>
      </c>
      <c r="V715" s="1190"/>
      <c r="W715" s="1190"/>
      <c r="X715" s="1191"/>
      <c r="Y715" s="1125">
        <f t="shared" si="28"/>
        <v>985</v>
      </c>
      <c r="Z715" s="1125"/>
      <c r="AA715" s="1125"/>
      <c r="AB715" s="1125"/>
      <c r="AC715" s="1125"/>
      <c r="AD715" s="1112">
        <v>0.4</v>
      </c>
      <c r="AE715" s="1113"/>
      <c r="AF715" s="1113"/>
      <c r="AG715" s="1113"/>
      <c r="AH715" s="1114"/>
      <c r="AI715" s="1131">
        <f t="shared" si="27"/>
        <v>0.32594308405029782</v>
      </c>
      <c r="AJ715" s="1132"/>
      <c r="AK715" s="113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92" t="s">
        <v>347</v>
      </c>
      <c r="C716" s="1193"/>
      <c r="D716" s="1193"/>
      <c r="E716" s="1193"/>
      <c r="F716" s="1194"/>
      <c r="G716" s="1162">
        <v>1</v>
      </c>
      <c r="H716" s="1163"/>
      <c r="I716" s="1163"/>
      <c r="J716" s="1164"/>
      <c r="K716" s="1188">
        <v>1140</v>
      </c>
      <c r="L716" s="1188"/>
      <c r="M716" s="1188"/>
      <c r="N716" s="1188"/>
      <c r="O716" s="1188"/>
      <c r="P716" s="1125">
        <f t="shared" si="26"/>
        <v>1140</v>
      </c>
      <c r="Q716" s="1125"/>
      <c r="R716" s="1125"/>
      <c r="S716" s="1125"/>
      <c r="T716" s="1125"/>
      <c r="U716" s="1189">
        <v>69</v>
      </c>
      <c r="V716" s="1190"/>
      <c r="W716" s="1190"/>
      <c r="X716" s="1191"/>
      <c r="Y716" s="1125">
        <f t="shared" si="28"/>
        <v>1209</v>
      </c>
      <c r="Z716" s="1125"/>
      <c r="AA716" s="1125"/>
      <c r="AB716" s="1125"/>
      <c r="AC716" s="1125"/>
      <c r="AD716" s="1112">
        <v>0.4</v>
      </c>
      <c r="AE716" s="1113"/>
      <c r="AF716" s="1113"/>
      <c r="AG716" s="1113"/>
      <c r="AH716" s="1114"/>
      <c r="AI716" s="1131">
        <f t="shared" si="27"/>
        <v>0.400066181336863</v>
      </c>
      <c r="AJ716" s="1132"/>
      <c r="AK716" s="113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92" t="s">
        <v>347</v>
      </c>
      <c r="C717" s="1193"/>
      <c r="D717" s="1193"/>
      <c r="E717" s="1193"/>
      <c r="F717" s="1194"/>
      <c r="G717" s="1162">
        <v>3</v>
      </c>
      <c r="H717" s="1163"/>
      <c r="I717" s="1163"/>
      <c r="J717" s="1164"/>
      <c r="K717" s="1188">
        <v>1409</v>
      </c>
      <c r="L717" s="1188"/>
      <c r="M717" s="1188"/>
      <c r="N717" s="1188"/>
      <c r="O717" s="1188"/>
      <c r="P717" s="1125">
        <f t="shared" si="26"/>
        <v>4227</v>
      </c>
      <c r="Q717" s="1125"/>
      <c r="R717" s="1125"/>
      <c r="S717" s="1125"/>
      <c r="T717" s="1125"/>
      <c r="U717" s="1189">
        <v>69</v>
      </c>
      <c r="V717" s="1190"/>
      <c r="W717" s="1190"/>
      <c r="X717" s="1191"/>
      <c r="Y717" s="1125">
        <f t="shared" si="28"/>
        <v>1478</v>
      </c>
      <c r="Z717" s="1125"/>
      <c r="AA717" s="1125"/>
      <c r="AB717" s="1125"/>
      <c r="AC717" s="1125"/>
      <c r="AD717" s="1112">
        <v>0.5</v>
      </c>
      <c r="AE717" s="1113"/>
      <c r="AF717" s="1113"/>
      <c r="AG717" s="1113"/>
      <c r="AH717" s="1114"/>
      <c r="AI717" s="1131">
        <f t="shared" si="27"/>
        <v>0.48908007941760423</v>
      </c>
      <c r="AJ717" s="1132"/>
      <c r="AK717" s="113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92" t="s">
        <v>347</v>
      </c>
      <c r="C718" s="1193"/>
      <c r="D718" s="1193"/>
      <c r="E718" s="1193"/>
      <c r="F718" s="1194"/>
      <c r="G718" s="1162">
        <v>4</v>
      </c>
      <c r="H718" s="1163"/>
      <c r="I718" s="1163"/>
      <c r="J718" s="1164"/>
      <c r="K718" s="1266">
        <v>2024</v>
      </c>
      <c r="L718" s="1266"/>
      <c r="M718" s="1266"/>
      <c r="N718" s="1266"/>
      <c r="O718" s="1266"/>
      <c r="P718" s="1130">
        <f t="shared" si="26"/>
        <v>8096</v>
      </c>
      <c r="Q718" s="1130"/>
      <c r="R718" s="1130"/>
      <c r="S718" s="1130"/>
      <c r="T718" s="1130"/>
      <c r="U718" s="1189">
        <v>69</v>
      </c>
      <c r="V718" s="1190"/>
      <c r="W718" s="1190"/>
      <c r="X718" s="1191"/>
      <c r="Y718" s="1130">
        <f t="shared" si="28"/>
        <v>2093</v>
      </c>
      <c r="Z718" s="1130"/>
      <c r="AA718" s="1130"/>
      <c r="AB718" s="1130"/>
      <c r="AC718" s="1130"/>
      <c r="AD718" s="1112">
        <v>0.7</v>
      </c>
      <c r="AE718" s="1113"/>
      <c r="AF718" s="1113"/>
      <c r="AG718" s="1113"/>
      <c r="AH718" s="1114"/>
      <c r="AI718" s="1131">
        <f t="shared" si="27"/>
        <v>0.69258769027134348</v>
      </c>
      <c r="AJ718" s="1132"/>
      <c r="AK718" s="113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92" t="s">
        <v>347</v>
      </c>
      <c r="C719" s="1193"/>
      <c r="D719" s="1193"/>
      <c r="E719" s="1193"/>
      <c r="F719" s="1194"/>
      <c r="G719" s="1162">
        <v>18</v>
      </c>
      <c r="H719" s="1163"/>
      <c r="I719" s="1163"/>
      <c r="J719" s="1164"/>
      <c r="K719" s="1188">
        <v>300</v>
      </c>
      <c r="L719" s="1188"/>
      <c r="M719" s="1188"/>
      <c r="N719" s="1188"/>
      <c r="O719" s="1188"/>
      <c r="P719" s="1125">
        <f t="shared" si="26"/>
        <v>5400</v>
      </c>
      <c r="Q719" s="1125"/>
      <c r="R719" s="1125"/>
      <c r="S719" s="1125"/>
      <c r="T719" s="1125"/>
      <c r="U719" s="1189">
        <v>69</v>
      </c>
      <c r="V719" s="1190"/>
      <c r="W719" s="1190"/>
      <c r="X719" s="1191"/>
      <c r="Y719" s="1125">
        <f t="shared" si="28"/>
        <v>369</v>
      </c>
      <c r="Z719" s="1125"/>
      <c r="AA719" s="1125"/>
      <c r="AB719" s="1125"/>
      <c r="AC719" s="1125"/>
      <c r="AD719" s="1112">
        <v>0.2</v>
      </c>
      <c r="AE719" s="1113"/>
      <c r="AF719" s="1113"/>
      <c r="AG719" s="1113"/>
      <c r="AH719" s="1114"/>
      <c r="AI719" s="1131">
        <f t="shared" si="27"/>
        <v>0.12210456651224355</v>
      </c>
      <c r="AJ719" s="1132"/>
      <c r="AK719" s="113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92" t="s">
        <v>170</v>
      </c>
      <c r="C720" s="1193"/>
      <c r="D720" s="1193"/>
      <c r="E720" s="1193"/>
      <c r="F720" s="1194"/>
      <c r="G720" s="1162">
        <v>5</v>
      </c>
      <c r="H720" s="1163"/>
      <c r="I720" s="1163"/>
      <c r="J720" s="1164"/>
      <c r="K720" s="1188">
        <v>872</v>
      </c>
      <c r="L720" s="1188"/>
      <c r="M720" s="1188"/>
      <c r="N720" s="1188"/>
      <c r="O720" s="1188"/>
      <c r="P720" s="1125">
        <f t="shared" si="26"/>
        <v>4360</v>
      </c>
      <c r="Q720" s="1125"/>
      <c r="R720" s="1125"/>
      <c r="S720" s="1125"/>
      <c r="T720" s="1125"/>
      <c r="U720" s="1189">
        <v>97</v>
      </c>
      <c r="V720" s="1190"/>
      <c r="W720" s="1190"/>
      <c r="X720" s="1191"/>
      <c r="Y720" s="1125">
        <f t="shared" si="28"/>
        <v>969</v>
      </c>
      <c r="Z720" s="1125"/>
      <c r="AA720" s="1125"/>
      <c r="AB720" s="1125"/>
      <c r="AC720" s="1125"/>
      <c r="AD720" s="1112">
        <v>0.3</v>
      </c>
      <c r="AE720" s="1113"/>
      <c r="AF720" s="1113"/>
      <c r="AG720" s="1113"/>
      <c r="AH720" s="1114"/>
      <c r="AI720" s="1131">
        <f t="shared" si="27"/>
        <v>0.26723662437948154</v>
      </c>
      <c r="AJ720" s="1132"/>
      <c r="AK720" s="113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92" t="s">
        <v>170</v>
      </c>
      <c r="C721" s="1193"/>
      <c r="D721" s="1193"/>
      <c r="E721" s="1193"/>
      <c r="F721" s="1194"/>
      <c r="G721" s="1162">
        <v>5</v>
      </c>
      <c r="H721" s="1163"/>
      <c r="I721" s="1163"/>
      <c r="J721" s="1164"/>
      <c r="K721" s="1188">
        <v>1012</v>
      </c>
      <c r="L721" s="1188"/>
      <c r="M721" s="1188"/>
      <c r="N721" s="1188"/>
      <c r="O721" s="1188"/>
      <c r="P721" s="1125">
        <f t="shared" si="26"/>
        <v>5060</v>
      </c>
      <c r="Q721" s="1125"/>
      <c r="R721" s="1125"/>
      <c r="S721" s="1125"/>
      <c r="T721" s="1125"/>
      <c r="U721" s="1189">
        <v>97</v>
      </c>
      <c r="V721" s="1190"/>
      <c r="W721" s="1190"/>
      <c r="X721" s="1191"/>
      <c r="Y721" s="1125">
        <f t="shared" si="28"/>
        <v>1109</v>
      </c>
      <c r="Z721" s="1125"/>
      <c r="AA721" s="1125"/>
      <c r="AB721" s="1125"/>
      <c r="AC721" s="1125"/>
      <c r="AD721" s="1112">
        <v>0.4</v>
      </c>
      <c r="AE721" s="1113"/>
      <c r="AF721" s="1113"/>
      <c r="AG721" s="1113"/>
      <c r="AH721" s="1114"/>
      <c r="AI721" s="1131">
        <f t="shared" si="27"/>
        <v>0.30584666298952012</v>
      </c>
      <c r="AJ721" s="1132"/>
      <c r="AK721" s="113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92" t="s">
        <v>170</v>
      </c>
      <c r="C722" s="1193"/>
      <c r="D722" s="1193"/>
      <c r="E722" s="1193"/>
      <c r="F722" s="1194"/>
      <c r="G722" s="1162">
        <v>3</v>
      </c>
      <c r="H722" s="1163"/>
      <c r="I722" s="1163"/>
      <c r="J722" s="1164"/>
      <c r="K722" s="1188">
        <v>1289</v>
      </c>
      <c r="L722" s="1188"/>
      <c r="M722" s="1188"/>
      <c r="N722" s="1188"/>
      <c r="O722" s="1188"/>
      <c r="P722" s="1125">
        <f t="shared" si="26"/>
        <v>3867</v>
      </c>
      <c r="Q722" s="1125"/>
      <c r="R722" s="1125"/>
      <c r="S722" s="1125"/>
      <c r="T722" s="1125"/>
      <c r="U722" s="1189">
        <v>97</v>
      </c>
      <c r="V722" s="1190"/>
      <c r="W722" s="1190"/>
      <c r="X722" s="1191"/>
      <c r="Y722" s="1125">
        <f t="shared" si="28"/>
        <v>1386</v>
      </c>
      <c r="Z722" s="1125"/>
      <c r="AA722" s="1125"/>
      <c r="AB722" s="1125"/>
      <c r="AC722" s="1125"/>
      <c r="AD722" s="1112">
        <v>0.4</v>
      </c>
      <c r="AE722" s="1113"/>
      <c r="AF722" s="1113"/>
      <c r="AG722" s="1113"/>
      <c r="AH722" s="1114"/>
      <c r="AI722" s="1131">
        <f t="shared" si="27"/>
        <v>0.38223938223938225</v>
      </c>
      <c r="AJ722" s="1132"/>
      <c r="AK722" s="113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92" t="s">
        <v>170</v>
      </c>
      <c r="C723" s="1193"/>
      <c r="D723" s="1193"/>
      <c r="E723" s="1193"/>
      <c r="F723" s="1194"/>
      <c r="G723" s="1162">
        <v>3</v>
      </c>
      <c r="H723" s="1163"/>
      <c r="I723" s="1163"/>
      <c r="J723" s="1164"/>
      <c r="K723" s="1188">
        <v>1566</v>
      </c>
      <c r="L723" s="1188"/>
      <c r="M723" s="1188"/>
      <c r="N723" s="1188"/>
      <c r="O723" s="1188"/>
      <c r="P723" s="1125">
        <f t="shared" si="26"/>
        <v>4698</v>
      </c>
      <c r="Q723" s="1125"/>
      <c r="R723" s="1125"/>
      <c r="S723" s="1125"/>
      <c r="T723" s="1125"/>
      <c r="U723" s="1189">
        <v>97</v>
      </c>
      <c r="V723" s="1190"/>
      <c r="W723" s="1190"/>
      <c r="X723" s="1191"/>
      <c r="Y723" s="1125">
        <f t="shared" si="28"/>
        <v>1663</v>
      </c>
      <c r="Z723" s="1125"/>
      <c r="AA723" s="1125"/>
      <c r="AB723" s="1125"/>
      <c r="AC723" s="1125"/>
      <c r="AD723" s="1112">
        <v>0.5</v>
      </c>
      <c r="AE723" s="1113"/>
      <c r="AF723" s="1113"/>
      <c r="AG723" s="1113"/>
      <c r="AH723" s="1114"/>
      <c r="AI723" s="1131">
        <f t="shared" si="27"/>
        <v>0.45863210148924433</v>
      </c>
      <c r="AJ723" s="1132"/>
      <c r="AK723" s="113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92" t="s">
        <v>170</v>
      </c>
      <c r="C724" s="1193"/>
      <c r="D724" s="1193"/>
      <c r="E724" s="1193"/>
      <c r="F724" s="1194"/>
      <c r="G724" s="1162">
        <v>8</v>
      </c>
      <c r="H724" s="1163"/>
      <c r="I724" s="1163"/>
      <c r="J724" s="1164"/>
      <c r="K724" s="1188">
        <v>2258</v>
      </c>
      <c r="L724" s="1188"/>
      <c r="M724" s="1188"/>
      <c r="N724" s="1188"/>
      <c r="O724" s="1188"/>
      <c r="P724" s="1125">
        <f t="shared" si="26"/>
        <v>18064</v>
      </c>
      <c r="Q724" s="1125"/>
      <c r="R724" s="1125"/>
      <c r="S724" s="1125"/>
      <c r="T724" s="1125"/>
      <c r="U724" s="1189">
        <v>97</v>
      </c>
      <c r="V724" s="1190"/>
      <c r="W724" s="1190"/>
      <c r="X724" s="1191"/>
      <c r="Y724" s="1125">
        <f>K724+U724</f>
        <v>2355</v>
      </c>
      <c r="Z724" s="1125"/>
      <c r="AA724" s="1125"/>
      <c r="AB724" s="1125"/>
      <c r="AC724" s="1125"/>
      <c r="AD724" s="1112">
        <v>0.7</v>
      </c>
      <c r="AE724" s="1113"/>
      <c r="AF724" s="1113"/>
      <c r="AG724" s="1113"/>
      <c r="AH724" s="1114"/>
      <c r="AI724" s="1131">
        <f t="shared" si="27"/>
        <v>0.64947600661886373</v>
      </c>
      <c r="AJ724" s="1132"/>
      <c r="AK724" s="113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92" t="s">
        <v>170</v>
      </c>
      <c r="C725" s="1193"/>
      <c r="D725" s="1193"/>
      <c r="E725" s="1193"/>
      <c r="F725" s="1194"/>
      <c r="G725" s="1162">
        <v>17</v>
      </c>
      <c r="H725" s="1163"/>
      <c r="I725" s="1163"/>
      <c r="J725" s="1164"/>
      <c r="K725" s="1188">
        <v>300</v>
      </c>
      <c r="L725" s="1188"/>
      <c r="M725" s="1188"/>
      <c r="N725" s="1188"/>
      <c r="O725" s="1188"/>
      <c r="P725" s="1125">
        <f t="shared" si="26"/>
        <v>5100</v>
      </c>
      <c r="Q725" s="1125"/>
      <c r="R725" s="1125"/>
      <c r="S725" s="1125"/>
      <c r="T725" s="1125"/>
      <c r="U725" s="1189">
        <v>97</v>
      </c>
      <c r="V725" s="1190"/>
      <c r="W725" s="1190"/>
      <c r="X725" s="1191"/>
      <c r="Y725" s="1125">
        <f>K725+U725</f>
        <v>397</v>
      </c>
      <c r="Z725" s="1125"/>
      <c r="AA725" s="1125"/>
      <c r="AB725" s="1125"/>
      <c r="AC725" s="1125"/>
      <c r="AD725" s="1112">
        <v>0.2</v>
      </c>
      <c r="AE725" s="1113"/>
      <c r="AF725" s="1113"/>
      <c r="AG725" s="1113"/>
      <c r="AH725" s="1114"/>
      <c r="AI725" s="1131">
        <f t="shared" si="27"/>
        <v>0.10948703805846663</v>
      </c>
      <c r="AJ725" s="1132"/>
      <c r="AK725" s="113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92" t="s">
        <v>1743</v>
      </c>
      <c r="C726" s="1193"/>
      <c r="D726" s="1193"/>
      <c r="E726" s="1193"/>
      <c r="F726" s="1194"/>
      <c r="G726" s="1162">
        <v>3</v>
      </c>
      <c r="H726" s="1163"/>
      <c r="I726" s="1163"/>
      <c r="J726" s="1164"/>
      <c r="K726" s="1188">
        <v>948</v>
      </c>
      <c r="L726" s="1188"/>
      <c r="M726" s="1188"/>
      <c r="N726" s="1188"/>
      <c r="O726" s="1188"/>
      <c r="P726" s="1125">
        <f t="shared" si="26"/>
        <v>2844</v>
      </c>
      <c r="Q726" s="1125"/>
      <c r="R726" s="1125"/>
      <c r="S726" s="1125"/>
      <c r="T726" s="1125"/>
      <c r="U726" s="1189">
        <v>129</v>
      </c>
      <c r="V726" s="1190"/>
      <c r="W726" s="1190"/>
      <c r="X726" s="1191"/>
      <c r="Y726" s="1125">
        <f>K726+U726</f>
        <v>1077</v>
      </c>
      <c r="Z726" s="1125"/>
      <c r="AA726" s="1125"/>
      <c r="AB726" s="1125"/>
      <c r="AC726" s="1125"/>
      <c r="AD726" s="1112">
        <v>0.3</v>
      </c>
      <c r="AE726" s="1113"/>
      <c r="AF726" s="1113"/>
      <c r="AG726" s="1113"/>
      <c r="AH726" s="1114"/>
      <c r="AI726" s="1131">
        <f t="shared" si="27"/>
        <v>0.25704057279236275</v>
      </c>
      <c r="AJ726" s="1132"/>
      <c r="AK726" s="113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92" t="s">
        <v>1743</v>
      </c>
      <c r="C727" s="1193"/>
      <c r="D727" s="1193"/>
      <c r="E727" s="1193"/>
      <c r="F727" s="1194"/>
      <c r="G727" s="1162">
        <v>2</v>
      </c>
      <c r="H727" s="1163"/>
      <c r="I727" s="1163"/>
      <c r="J727" s="1164"/>
      <c r="K727" s="1188">
        <v>1102</v>
      </c>
      <c r="L727" s="1188"/>
      <c r="M727" s="1188"/>
      <c r="N727" s="1188"/>
      <c r="O727" s="1188"/>
      <c r="P727" s="1125">
        <f t="shared" si="26"/>
        <v>2204</v>
      </c>
      <c r="Q727" s="1125"/>
      <c r="R727" s="1125"/>
      <c r="S727" s="1125"/>
      <c r="T727" s="1125"/>
      <c r="U727" s="1189">
        <v>129</v>
      </c>
      <c r="V727" s="1190"/>
      <c r="W727" s="1190"/>
      <c r="X727" s="1191"/>
      <c r="Y727" s="1125">
        <f>K727+U727</f>
        <v>1231</v>
      </c>
      <c r="Z727" s="1125"/>
      <c r="AA727" s="1125"/>
      <c r="AB727" s="1125"/>
      <c r="AC727" s="1125"/>
      <c r="AD727" s="1112">
        <v>0.4</v>
      </c>
      <c r="AE727" s="1113"/>
      <c r="AF727" s="1113"/>
      <c r="AG727" s="1113"/>
      <c r="AH727" s="1114"/>
      <c r="AI727" s="1131">
        <f t="shared" si="27"/>
        <v>0.29379474940334127</v>
      </c>
      <c r="AJ727" s="1132"/>
      <c r="AK727" s="113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92" t="s">
        <v>1743</v>
      </c>
      <c r="C728" s="1193"/>
      <c r="D728" s="1193"/>
      <c r="E728" s="1193"/>
      <c r="F728" s="1194"/>
      <c r="G728" s="1162">
        <v>2</v>
      </c>
      <c r="H728" s="1163"/>
      <c r="I728" s="1163"/>
      <c r="J728" s="1164"/>
      <c r="K728" s="1188">
        <v>1411</v>
      </c>
      <c r="L728" s="1188"/>
      <c r="M728" s="1188"/>
      <c r="N728" s="1188"/>
      <c r="O728" s="1188"/>
      <c r="P728" s="1125">
        <f t="shared" si="26"/>
        <v>2822</v>
      </c>
      <c r="Q728" s="1125"/>
      <c r="R728" s="1125"/>
      <c r="S728" s="1125"/>
      <c r="T728" s="1125"/>
      <c r="U728" s="1189">
        <v>129</v>
      </c>
      <c r="V728" s="1190"/>
      <c r="W728" s="1190"/>
      <c r="X728" s="1191"/>
      <c r="Y728" s="1125">
        <f>K728+U728</f>
        <v>1540</v>
      </c>
      <c r="Z728" s="1125"/>
      <c r="AA728" s="1125"/>
      <c r="AB728" s="1125"/>
      <c r="AC728" s="1125"/>
      <c r="AD728" s="1112">
        <v>0.4</v>
      </c>
      <c r="AE728" s="1113"/>
      <c r="AF728" s="1113"/>
      <c r="AG728" s="1113"/>
      <c r="AH728" s="1114"/>
      <c r="AI728" s="1131">
        <f t="shared" si="27"/>
        <v>0.36754176610978523</v>
      </c>
      <c r="AJ728" s="1132"/>
      <c r="AK728" s="113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92" t="s">
        <v>1743</v>
      </c>
      <c r="C729" s="1193"/>
      <c r="D729" s="1193"/>
      <c r="E729" s="1193"/>
      <c r="F729" s="1194"/>
      <c r="G729" s="1162">
        <v>1</v>
      </c>
      <c r="H729" s="1163"/>
      <c r="I729" s="1163"/>
      <c r="J729" s="1164"/>
      <c r="K729" s="1188">
        <v>1719</v>
      </c>
      <c r="L729" s="1188"/>
      <c r="M729" s="1188"/>
      <c r="N729" s="1188"/>
      <c r="O729" s="1188"/>
      <c r="P729" s="1125">
        <f t="shared" si="26"/>
        <v>1719</v>
      </c>
      <c r="Q729" s="1125"/>
      <c r="R729" s="1125"/>
      <c r="S729" s="1125"/>
      <c r="T729" s="1125"/>
      <c r="U729" s="1189">
        <v>129</v>
      </c>
      <c r="V729" s="1190"/>
      <c r="W729" s="1190"/>
      <c r="X729" s="1191"/>
      <c r="Y729" s="1125">
        <f t="shared" si="28"/>
        <v>1848</v>
      </c>
      <c r="Z729" s="1125"/>
      <c r="AA729" s="1125"/>
      <c r="AB729" s="1125"/>
      <c r="AC729" s="1125"/>
      <c r="AD729" s="1112">
        <v>0.5</v>
      </c>
      <c r="AE729" s="1113"/>
      <c r="AF729" s="1113"/>
      <c r="AG729" s="1113"/>
      <c r="AH729" s="1114"/>
      <c r="AI729" s="1131">
        <f t="shared" si="27"/>
        <v>0.44105011933174226</v>
      </c>
      <c r="AJ729" s="1132"/>
      <c r="AK729" s="113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92" t="s">
        <v>1743</v>
      </c>
      <c r="C730" s="1193"/>
      <c r="D730" s="1193"/>
      <c r="E730" s="1193"/>
      <c r="F730" s="1194"/>
      <c r="G730" s="1162">
        <v>2</v>
      </c>
      <c r="H730" s="1163"/>
      <c r="I730" s="1163"/>
      <c r="J730" s="1164"/>
      <c r="K730" s="1188">
        <v>2488</v>
      </c>
      <c r="L730" s="1188"/>
      <c r="M730" s="1188"/>
      <c r="N730" s="1188"/>
      <c r="O730" s="1188"/>
      <c r="P730" s="1125">
        <f t="shared" si="26"/>
        <v>4976</v>
      </c>
      <c r="Q730" s="1125"/>
      <c r="R730" s="1125"/>
      <c r="S730" s="1125"/>
      <c r="T730" s="1125"/>
      <c r="U730" s="1189">
        <v>129</v>
      </c>
      <c r="V730" s="1190"/>
      <c r="W730" s="1190"/>
      <c r="X730" s="1191"/>
      <c r="Y730" s="1125">
        <f t="shared" si="28"/>
        <v>2617</v>
      </c>
      <c r="Z730" s="1125"/>
      <c r="AA730" s="1125"/>
      <c r="AB730" s="1125"/>
      <c r="AC730" s="1125"/>
      <c r="AD730" s="1112">
        <v>0.7</v>
      </c>
      <c r="AE730" s="1113"/>
      <c r="AF730" s="1113"/>
      <c r="AG730" s="1113"/>
      <c r="AH730" s="1114"/>
      <c r="AI730" s="1131">
        <f t="shared" si="27"/>
        <v>0.62458233890214798</v>
      </c>
      <c r="AJ730" s="1132"/>
      <c r="AK730" s="113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92" t="s">
        <v>1743</v>
      </c>
      <c r="C731" s="1193"/>
      <c r="D731" s="1193"/>
      <c r="E731" s="1193"/>
      <c r="F731" s="1194"/>
      <c r="G731" s="1162">
        <v>4</v>
      </c>
      <c r="H731" s="1163"/>
      <c r="I731" s="1163"/>
      <c r="J731" s="1164"/>
      <c r="K731" s="1188">
        <v>300</v>
      </c>
      <c r="L731" s="1188"/>
      <c r="M731" s="1188"/>
      <c r="N731" s="1188"/>
      <c r="O731" s="1188"/>
      <c r="P731" s="1125">
        <f t="shared" si="26"/>
        <v>1200</v>
      </c>
      <c r="Q731" s="1125"/>
      <c r="R731" s="1125"/>
      <c r="S731" s="1125"/>
      <c r="T731" s="1125"/>
      <c r="U731" s="1189">
        <v>129</v>
      </c>
      <c r="V731" s="1190"/>
      <c r="W731" s="1190"/>
      <c r="X731" s="1191"/>
      <c r="Y731" s="1125">
        <f t="shared" si="28"/>
        <v>429</v>
      </c>
      <c r="Z731" s="1125"/>
      <c r="AA731" s="1125"/>
      <c r="AB731" s="1125"/>
      <c r="AC731" s="1125"/>
      <c r="AD731" s="1112">
        <v>0.2</v>
      </c>
      <c r="AE731" s="1113"/>
      <c r="AF731" s="1113"/>
      <c r="AG731" s="1113"/>
      <c r="AH731" s="1114"/>
      <c r="AI731" s="1131">
        <f t="shared" si="27"/>
        <v>0.10238663484486873</v>
      </c>
      <c r="AJ731" s="1132"/>
      <c r="AK731" s="113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4"/>
      <c r="C732" s="1175"/>
      <c r="D732" s="1175"/>
      <c r="E732" s="1175"/>
      <c r="F732" s="1176"/>
      <c r="G732" s="1127"/>
      <c r="H732" s="1128"/>
      <c r="I732" s="1128"/>
      <c r="J732" s="1129"/>
      <c r="K732" s="1188"/>
      <c r="L732" s="1188"/>
      <c r="M732" s="1188"/>
      <c r="N732" s="1188"/>
      <c r="O732" s="1188"/>
      <c r="P732" s="1125">
        <f t="shared" si="26"/>
        <v>0</v>
      </c>
      <c r="Q732" s="1125"/>
      <c r="R732" s="1125"/>
      <c r="S732" s="1125"/>
      <c r="T732" s="1125"/>
      <c r="U732" s="1189">
        <v>0</v>
      </c>
      <c r="V732" s="1190"/>
      <c r="W732" s="1190"/>
      <c r="X732" s="1191"/>
      <c r="Y732" s="1125">
        <f t="shared" si="28"/>
        <v>0</v>
      </c>
      <c r="Z732" s="1125"/>
      <c r="AA732" s="1125"/>
      <c r="AB732" s="1125"/>
      <c r="AC732" s="1125"/>
      <c r="AD732" s="1112">
        <v>0</v>
      </c>
      <c r="AE732" s="1113"/>
      <c r="AF732" s="1113"/>
      <c r="AG732" s="1113"/>
      <c r="AH732" s="1114"/>
      <c r="AI732" s="1131" t="str">
        <f t="shared" si="27"/>
        <v xml:space="preserve"> </v>
      </c>
      <c r="AJ732" s="1132"/>
      <c r="AK732" s="113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4"/>
      <c r="C733" s="1175"/>
      <c r="D733" s="1175"/>
      <c r="E733" s="1175"/>
      <c r="F733" s="1176"/>
      <c r="G733" s="1127"/>
      <c r="H733" s="1128"/>
      <c r="I733" s="1128"/>
      <c r="J733" s="1129"/>
      <c r="K733" s="1188"/>
      <c r="L733" s="1188"/>
      <c r="M733" s="1188"/>
      <c r="N733" s="1188"/>
      <c r="O733" s="1188"/>
      <c r="P733" s="1125">
        <f t="shared" si="26"/>
        <v>0</v>
      </c>
      <c r="Q733" s="1125"/>
      <c r="R733" s="1125"/>
      <c r="S733" s="1125"/>
      <c r="T733" s="1125"/>
      <c r="U733" s="1189">
        <v>0</v>
      </c>
      <c r="V733" s="1190"/>
      <c r="W733" s="1190"/>
      <c r="X733" s="1191"/>
      <c r="Y733" s="1125">
        <f t="shared" si="28"/>
        <v>0</v>
      </c>
      <c r="Z733" s="1125"/>
      <c r="AA733" s="1125"/>
      <c r="AB733" s="1125"/>
      <c r="AC733" s="1125"/>
      <c r="AD733" s="1112">
        <v>0</v>
      </c>
      <c r="AE733" s="1113"/>
      <c r="AF733" s="1113"/>
      <c r="AG733" s="1113"/>
      <c r="AH733" s="1114"/>
      <c r="AI733" s="1556" t="str">
        <f t="shared" si="27"/>
        <v xml:space="preserve"> </v>
      </c>
      <c r="AJ733" s="1557"/>
      <c r="AK733" s="15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1" t="s">
        <v>132</v>
      </c>
      <c r="C734" s="1172"/>
      <c r="D734" s="1172"/>
      <c r="E734" s="1172"/>
      <c r="F734" s="1173"/>
      <c r="G734" s="1237">
        <f>SUM(G709:J733)</f>
        <v>129</v>
      </c>
      <c r="H734" s="1238"/>
      <c r="I734" s="1238"/>
      <c r="J734" s="1239"/>
      <c r="K734" s="1171" t="s">
        <v>131</v>
      </c>
      <c r="L734" s="1172"/>
      <c r="M734" s="1172"/>
      <c r="N734" s="1172"/>
      <c r="O734" s="1173"/>
      <c r="P734" s="1157">
        <f>SUM(P709:T733)</f>
        <v>136689</v>
      </c>
      <c r="Q734" s="1115"/>
      <c r="R734" s="1115"/>
      <c r="S734" s="1115"/>
      <c r="T734" s="1158"/>
      <c r="Y734" s="1245" t="s">
        <v>997</v>
      </c>
      <c r="Z734" s="1246"/>
      <c r="AA734" s="1246"/>
      <c r="AB734" s="1246"/>
      <c r="AC734" s="1247"/>
      <c r="AD734" s="1594">
        <f>AV675</f>
        <v>0.41317829457364336</v>
      </c>
      <c r="AE734" s="1595"/>
      <c r="AF734" s="1595"/>
      <c r="AG734" s="1595"/>
      <c r="AH734" s="1596"/>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1097</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86" t="s">
        <v>640</v>
      </c>
      <c r="AG736" s="1586"/>
      <c r="AH736" s="158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1095</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1096</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1116</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1117</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1119</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1118</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1086</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1087</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1088</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2" t="s">
        <v>420</v>
      </c>
      <c r="K750" s="1103"/>
      <c r="L750" s="1103"/>
      <c r="M750" s="1103"/>
      <c r="N750" s="1104"/>
      <c r="O750" s="1236" t="s">
        <v>301</v>
      </c>
      <c r="P750" s="1236"/>
      <c r="Q750" s="1236"/>
      <c r="R750" s="1236"/>
      <c r="S750" s="1236"/>
      <c r="T750" s="1236" t="s">
        <v>490</v>
      </c>
      <c r="U750" s="1236"/>
      <c r="V750" s="1236"/>
      <c r="W750" s="1236"/>
      <c r="X750" s="1236"/>
      <c r="Y750" s="1236" t="s">
        <v>302</v>
      </c>
      <c r="Z750" s="1236"/>
      <c r="AA750" s="1236"/>
      <c r="AB750" s="1236"/>
      <c r="AC750" s="123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5"/>
      <c r="K751" s="1106"/>
      <c r="L751" s="1106"/>
      <c r="M751" s="1106"/>
      <c r="N751" s="1107"/>
      <c r="O751" s="1236"/>
      <c r="P751" s="1236"/>
      <c r="Q751" s="1236"/>
      <c r="R751" s="1236"/>
      <c r="S751" s="1236"/>
      <c r="T751" s="1236"/>
      <c r="U751" s="1236"/>
      <c r="V751" s="1236"/>
      <c r="W751" s="1236"/>
      <c r="X751" s="1236"/>
      <c r="Y751" s="1236"/>
      <c r="Z751" s="1236"/>
      <c r="AA751" s="1236"/>
      <c r="AB751" s="1236"/>
      <c r="AC751" s="123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5"/>
      <c r="K752" s="1106"/>
      <c r="L752" s="1106"/>
      <c r="M752" s="1106"/>
      <c r="N752" s="1107"/>
      <c r="O752" s="1236"/>
      <c r="P752" s="1236"/>
      <c r="Q752" s="1236"/>
      <c r="R752" s="1236"/>
      <c r="S752" s="1236"/>
      <c r="T752" s="1236"/>
      <c r="U752" s="1236"/>
      <c r="V752" s="1236"/>
      <c r="W752" s="1236"/>
      <c r="X752" s="1236"/>
      <c r="Y752" s="1236"/>
      <c r="Z752" s="1236"/>
      <c r="AA752" s="1236"/>
      <c r="AB752" s="1236"/>
      <c r="AC752" s="123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8"/>
      <c r="K753" s="1109"/>
      <c r="L753" s="1109"/>
      <c r="M753" s="1109"/>
      <c r="N753" s="1110"/>
      <c r="O753" s="1236"/>
      <c r="P753" s="1236"/>
      <c r="Q753" s="1236"/>
      <c r="R753" s="1236"/>
      <c r="S753" s="1236"/>
      <c r="T753" s="1236"/>
      <c r="U753" s="1236"/>
      <c r="V753" s="1236"/>
      <c r="W753" s="1236"/>
      <c r="X753" s="1236"/>
      <c r="Y753" s="1236"/>
      <c r="Z753" s="1236"/>
      <c r="AA753" s="1236"/>
      <c r="AB753" s="1236"/>
      <c r="AC753" s="123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4" t="s">
        <v>347</v>
      </c>
      <c r="K754" s="1175"/>
      <c r="L754" s="1175"/>
      <c r="M754" s="1175"/>
      <c r="N754" s="1176"/>
      <c r="O754" s="1177">
        <v>1</v>
      </c>
      <c r="P754" s="1177"/>
      <c r="Q754" s="1177"/>
      <c r="R754" s="1177"/>
      <c r="S754" s="1177"/>
      <c r="T754" s="1188">
        <v>600</v>
      </c>
      <c r="U754" s="1188"/>
      <c r="V754" s="1188"/>
      <c r="W754" s="1188"/>
      <c r="X754" s="1188"/>
      <c r="Y754" s="1125">
        <f>T754*O754</f>
        <v>600</v>
      </c>
      <c r="Z754" s="1125"/>
      <c r="AA754" s="1125"/>
      <c r="AB754" s="1125"/>
      <c r="AC754" s="1125"/>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4"/>
      <c r="K755" s="1175"/>
      <c r="L755" s="1175"/>
      <c r="M755" s="1175"/>
      <c r="N755" s="1176"/>
      <c r="O755" s="1177"/>
      <c r="P755" s="1177"/>
      <c r="Q755" s="1177"/>
      <c r="R755" s="1177"/>
      <c r="S755" s="1177"/>
      <c r="T755" s="1188"/>
      <c r="U755" s="1188"/>
      <c r="V755" s="1188"/>
      <c r="W755" s="1188"/>
      <c r="X755" s="1188"/>
      <c r="Y755" s="1125">
        <f>T755*O755</f>
        <v>0</v>
      </c>
      <c r="Z755" s="1125"/>
      <c r="AA755" s="1125"/>
      <c r="AB755" s="1125"/>
      <c r="AC755" s="1125"/>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4"/>
      <c r="K756" s="1175"/>
      <c r="L756" s="1175"/>
      <c r="M756" s="1175"/>
      <c r="N756" s="1176"/>
      <c r="O756" s="1177"/>
      <c r="P756" s="1177"/>
      <c r="Q756" s="1177"/>
      <c r="R756" s="1177"/>
      <c r="S756" s="1177"/>
      <c r="T756" s="1188"/>
      <c r="U756" s="1188"/>
      <c r="V756" s="1188"/>
      <c r="W756" s="1188"/>
      <c r="X756" s="1188"/>
      <c r="Y756" s="1125">
        <f>T756*O756</f>
        <v>0</v>
      </c>
      <c r="Z756" s="1125"/>
      <c r="AA756" s="1125"/>
      <c r="AB756" s="1125"/>
      <c r="AC756" s="1125"/>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4"/>
      <c r="K757" s="1175"/>
      <c r="L757" s="1175"/>
      <c r="M757" s="1175"/>
      <c r="N757" s="1176"/>
      <c r="O757" s="1177"/>
      <c r="P757" s="1177"/>
      <c r="Q757" s="1177"/>
      <c r="R757" s="1177"/>
      <c r="S757" s="1177"/>
      <c r="T757" s="1188"/>
      <c r="U757" s="1188"/>
      <c r="V757" s="1188"/>
      <c r="W757" s="1188"/>
      <c r="X757" s="1188"/>
      <c r="Y757" s="1125">
        <f>T757*O757</f>
        <v>0</v>
      </c>
      <c r="Z757" s="1125"/>
      <c r="AA757" s="1125"/>
      <c r="AB757" s="1125"/>
      <c r="AC757" s="1125"/>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1" t="s">
        <v>132</v>
      </c>
      <c r="K758" s="1172"/>
      <c r="L758" s="1172"/>
      <c r="M758" s="1172"/>
      <c r="N758" s="1173"/>
      <c r="O758" s="1429">
        <f>SUM(O754:S757)</f>
        <v>1</v>
      </c>
      <c r="P758" s="1430"/>
      <c r="Q758" s="1430"/>
      <c r="R758" s="1430"/>
      <c r="S758" s="1431"/>
      <c r="T758" s="1423" t="s">
        <v>131</v>
      </c>
      <c r="U758" s="1424"/>
      <c r="V758" s="1424"/>
      <c r="W758" s="1424"/>
      <c r="X758" s="1425"/>
      <c r="Y758" s="1157">
        <f>SUM(Y754:AC757)</f>
        <v>600</v>
      </c>
      <c r="Z758" s="1432"/>
      <c r="AA758" s="1432"/>
      <c r="AB758" s="1432"/>
      <c r="AC758" s="1433"/>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8" t="s">
        <v>721</v>
      </c>
      <c r="K760" s="1428"/>
      <c r="L760" s="91"/>
      <c r="M760" s="62" t="s">
        <v>1084</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1085</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2" t="s">
        <v>420</v>
      </c>
      <c r="K764" s="1103"/>
      <c r="L764" s="1103"/>
      <c r="M764" s="1103"/>
      <c r="N764" s="1104"/>
      <c r="O764" s="1236" t="s">
        <v>301</v>
      </c>
      <c r="P764" s="1236"/>
      <c r="Q764" s="1236"/>
      <c r="R764" s="1236"/>
      <c r="S764" s="1236"/>
      <c r="T764" s="1236" t="s">
        <v>490</v>
      </c>
      <c r="U764" s="1236"/>
      <c r="V764" s="1236"/>
      <c r="W764" s="1236"/>
      <c r="X764" s="1236"/>
      <c r="Y764" s="1236" t="s">
        <v>302</v>
      </c>
      <c r="Z764" s="1236"/>
      <c r="AA764" s="1236"/>
      <c r="AB764" s="1236"/>
      <c r="AC764" s="123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5"/>
      <c r="K765" s="1106"/>
      <c r="L765" s="1106"/>
      <c r="M765" s="1106"/>
      <c r="N765" s="1107"/>
      <c r="O765" s="1236"/>
      <c r="P765" s="1236"/>
      <c r="Q765" s="1236"/>
      <c r="R765" s="1236"/>
      <c r="S765" s="1236"/>
      <c r="T765" s="1236"/>
      <c r="U765" s="1236"/>
      <c r="V765" s="1236"/>
      <c r="W765" s="1236"/>
      <c r="X765" s="1236"/>
      <c r="Y765" s="1236"/>
      <c r="Z765" s="1236"/>
      <c r="AA765" s="1236"/>
      <c r="AB765" s="1236"/>
      <c r="AC765" s="123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5"/>
      <c r="K766" s="1106"/>
      <c r="L766" s="1106"/>
      <c r="M766" s="1106"/>
      <c r="N766" s="1107"/>
      <c r="O766" s="1236"/>
      <c r="P766" s="1236"/>
      <c r="Q766" s="1236"/>
      <c r="R766" s="1236"/>
      <c r="S766" s="1236"/>
      <c r="T766" s="1236"/>
      <c r="U766" s="1236"/>
      <c r="V766" s="1236"/>
      <c r="W766" s="1236"/>
      <c r="X766" s="1236"/>
      <c r="Y766" s="1236"/>
      <c r="Z766" s="1236"/>
      <c r="AA766" s="1236"/>
      <c r="AB766" s="1236"/>
      <c r="AC766" s="123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8"/>
      <c r="K767" s="1109"/>
      <c r="L767" s="1109"/>
      <c r="M767" s="1109"/>
      <c r="N767" s="1110"/>
      <c r="O767" s="1236"/>
      <c r="P767" s="1236"/>
      <c r="Q767" s="1236"/>
      <c r="R767" s="1236"/>
      <c r="S767" s="1236"/>
      <c r="T767" s="1236"/>
      <c r="U767" s="1236"/>
      <c r="V767" s="1236"/>
      <c r="W767" s="1236"/>
      <c r="X767" s="1236"/>
      <c r="Y767" s="1236"/>
      <c r="Z767" s="1236"/>
      <c r="AA767" s="1236"/>
      <c r="AB767" s="1236"/>
      <c r="AC767" s="123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4"/>
      <c r="K768" s="1175"/>
      <c r="L768" s="1175"/>
      <c r="M768" s="1175"/>
      <c r="N768" s="1176"/>
      <c r="O768" s="1177"/>
      <c r="P768" s="1177"/>
      <c r="Q768" s="1177"/>
      <c r="R768" s="1177"/>
      <c r="S768" s="1177"/>
      <c r="T768" s="1188"/>
      <c r="U768" s="1188"/>
      <c r="V768" s="1188"/>
      <c r="W768" s="1188"/>
      <c r="X768" s="1188"/>
      <c r="Y768" s="1125">
        <f>T768*O768</f>
        <v>0</v>
      </c>
      <c r="Z768" s="1125"/>
      <c r="AA768" s="1125"/>
      <c r="AB768" s="1125"/>
      <c r="AC768" s="1125"/>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4"/>
      <c r="K769" s="1175"/>
      <c r="L769" s="1175"/>
      <c r="M769" s="1175"/>
      <c r="N769" s="1176"/>
      <c r="O769" s="1177"/>
      <c r="P769" s="1177"/>
      <c r="Q769" s="1177"/>
      <c r="R769" s="1177"/>
      <c r="S769" s="1177"/>
      <c r="T769" s="1188"/>
      <c r="U769" s="1188"/>
      <c r="V769" s="1188"/>
      <c r="W769" s="1188"/>
      <c r="X769" s="1188"/>
      <c r="Y769" s="1125">
        <f t="shared" ref="Y769:Y777" si="29">T769*O769</f>
        <v>0</v>
      </c>
      <c r="Z769" s="1125"/>
      <c r="AA769" s="1125"/>
      <c r="AB769" s="1125"/>
      <c r="AC769" s="1125"/>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4"/>
      <c r="K770" s="1175"/>
      <c r="L770" s="1175"/>
      <c r="M770" s="1175"/>
      <c r="N770" s="1176"/>
      <c r="O770" s="1177"/>
      <c r="P770" s="1177"/>
      <c r="Q770" s="1177"/>
      <c r="R770" s="1177"/>
      <c r="S770" s="1177"/>
      <c r="T770" s="1188"/>
      <c r="U770" s="1188"/>
      <c r="V770" s="1188"/>
      <c r="W770" s="1188"/>
      <c r="X770" s="1188"/>
      <c r="Y770" s="1125">
        <f t="shared" si="29"/>
        <v>0</v>
      </c>
      <c r="Z770" s="1125"/>
      <c r="AA770" s="1125"/>
      <c r="AB770" s="1125"/>
      <c r="AC770" s="1125"/>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4"/>
      <c r="K771" s="1175"/>
      <c r="L771" s="1175"/>
      <c r="M771" s="1175"/>
      <c r="N771" s="1176"/>
      <c r="O771" s="1177"/>
      <c r="P771" s="1177"/>
      <c r="Q771" s="1177"/>
      <c r="R771" s="1177"/>
      <c r="S771" s="1177"/>
      <c r="T771" s="1188"/>
      <c r="U771" s="1188"/>
      <c r="V771" s="1188"/>
      <c r="W771" s="1188"/>
      <c r="X771" s="1188"/>
      <c r="Y771" s="1125">
        <f t="shared" si="29"/>
        <v>0</v>
      </c>
      <c r="Z771" s="1125"/>
      <c r="AA771" s="1125"/>
      <c r="AB771" s="1125"/>
      <c r="AC771" s="1125"/>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4"/>
      <c r="K772" s="1175"/>
      <c r="L772" s="1175"/>
      <c r="M772" s="1175"/>
      <c r="N772" s="1176"/>
      <c r="O772" s="1177"/>
      <c r="P772" s="1177"/>
      <c r="Q772" s="1177"/>
      <c r="R772" s="1177"/>
      <c r="S772" s="1177"/>
      <c r="T772" s="1188"/>
      <c r="U772" s="1188"/>
      <c r="V772" s="1188"/>
      <c r="W772" s="1188"/>
      <c r="X772" s="1188"/>
      <c r="Y772" s="1125">
        <f t="shared" si="29"/>
        <v>0</v>
      </c>
      <c r="Z772" s="1125"/>
      <c r="AA772" s="1125"/>
      <c r="AB772" s="1125"/>
      <c r="AC772" s="1125"/>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4"/>
      <c r="K773" s="1175"/>
      <c r="L773" s="1175"/>
      <c r="M773" s="1175"/>
      <c r="N773" s="1176"/>
      <c r="O773" s="1177"/>
      <c r="P773" s="1177"/>
      <c r="Q773" s="1177"/>
      <c r="R773" s="1177"/>
      <c r="S773" s="1177"/>
      <c r="T773" s="1188"/>
      <c r="U773" s="1188"/>
      <c r="V773" s="1188"/>
      <c r="W773" s="1188"/>
      <c r="X773" s="1188"/>
      <c r="Y773" s="1125">
        <f t="shared" si="29"/>
        <v>0</v>
      </c>
      <c r="Z773" s="1125"/>
      <c r="AA773" s="1125"/>
      <c r="AB773" s="1125"/>
      <c r="AC773" s="1125"/>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4"/>
      <c r="K774" s="1175"/>
      <c r="L774" s="1175"/>
      <c r="M774" s="1175"/>
      <c r="N774" s="1176"/>
      <c r="O774" s="1177"/>
      <c r="P774" s="1177"/>
      <c r="Q774" s="1177"/>
      <c r="R774" s="1177"/>
      <c r="S774" s="1177"/>
      <c r="T774" s="1188"/>
      <c r="U774" s="1188"/>
      <c r="V774" s="1188"/>
      <c r="W774" s="1188"/>
      <c r="X774" s="1188"/>
      <c r="Y774" s="1125">
        <f t="shared" si="29"/>
        <v>0</v>
      </c>
      <c r="Z774" s="1125"/>
      <c r="AA774" s="1125"/>
      <c r="AB774" s="1125"/>
      <c r="AC774" s="1125"/>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4"/>
      <c r="K775" s="1175"/>
      <c r="L775" s="1175"/>
      <c r="M775" s="1175"/>
      <c r="N775" s="1176"/>
      <c r="O775" s="1177"/>
      <c r="P775" s="1177"/>
      <c r="Q775" s="1177"/>
      <c r="R775" s="1177"/>
      <c r="S775" s="1177"/>
      <c r="T775" s="1188"/>
      <c r="U775" s="1188"/>
      <c r="V775" s="1188"/>
      <c r="W775" s="1188"/>
      <c r="X775" s="1188"/>
      <c r="Y775" s="1125">
        <f t="shared" si="29"/>
        <v>0</v>
      </c>
      <c r="Z775" s="1125"/>
      <c r="AA775" s="1125"/>
      <c r="AB775" s="1125"/>
      <c r="AC775" s="1125"/>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4"/>
      <c r="K776" s="1175"/>
      <c r="L776" s="1175"/>
      <c r="M776" s="1175"/>
      <c r="N776" s="1176"/>
      <c r="O776" s="1177"/>
      <c r="P776" s="1177"/>
      <c r="Q776" s="1177"/>
      <c r="R776" s="1177"/>
      <c r="S776" s="1177"/>
      <c r="T776" s="1188"/>
      <c r="U776" s="1188"/>
      <c r="V776" s="1188"/>
      <c r="W776" s="1188"/>
      <c r="X776" s="1188"/>
      <c r="Y776" s="1125">
        <f t="shared" si="29"/>
        <v>0</v>
      </c>
      <c r="Z776" s="1125"/>
      <c r="AA776" s="1125"/>
      <c r="AB776" s="1125"/>
      <c r="AC776" s="1125"/>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4"/>
      <c r="K777" s="1175"/>
      <c r="L777" s="1175"/>
      <c r="M777" s="1175"/>
      <c r="N777" s="1176"/>
      <c r="O777" s="1177"/>
      <c r="P777" s="1177"/>
      <c r="Q777" s="1177"/>
      <c r="R777" s="1177"/>
      <c r="S777" s="1177"/>
      <c r="T777" s="1188"/>
      <c r="U777" s="1188"/>
      <c r="V777" s="1188"/>
      <c r="W777" s="1188"/>
      <c r="X777" s="1188"/>
      <c r="Y777" s="1125">
        <f t="shared" si="29"/>
        <v>0</v>
      </c>
      <c r="Z777" s="1125"/>
      <c r="AA777" s="1125"/>
      <c r="AB777" s="1125"/>
      <c r="AC777" s="1125"/>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1" t="s">
        <v>132</v>
      </c>
      <c r="K778" s="1172"/>
      <c r="L778" s="1172"/>
      <c r="M778" s="1172"/>
      <c r="N778" s="1173"/>
      <c r="O778" s="1422">
        <f>SUM(O768:S777)</f>
        <v>0</v>
      </c>
      <c r="P778" s="1422"/>
      <c r="Q778" s="1422"/>
      <c r="R778" s="1422"/>
      <c r="S778" s="1422"/>
      <c r="T778" s="1423" t="s">
        <v>131</v>
      </c>
      <c r="U778" s="1424"/>
      <c r="V778" s="1424"/>
      <c r="W778" s="1424"/>
      <c r="X778" s="1425"/>
      <c r="Y778" s="1157">
        <f>SUM(Y768:AC777)</f>
        <v>0</v>
      </c>
      <c r="Z778" s="1115"/>
      <c r="AA778" s="1115"/>
      <c r="AB778" s="1115"/>
      <c r="AC778" s="11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681</v>
      </c>
      <c r="AO779" s="51"/>
      <c r="AP779" s="51"/>
      <c r="AQ779" s="51"/>
      <c r="AR779" s="51"/>
      <c r="AS779" s="51"/>
      <c r="AT779" s="51"/>
      <c r="AU779" s="51"/>
      <c r="AV779" s="51"/>
      <c r="AW779" s="51"/>
      <c r="AX779" s="51"/>
      <c r="AY779" s="51"/>
      <c r="AZ779" s="51"/>
      <c r="BA779" s="1243" t="s">
        <v>514</v>
      </c>
      <c r="BB779" s="1244"/>
      <c r="BC779" s="58"/>
      <c r="BD779" s="58"/>
      <c r="BE779" s="58"/>
      <c r="BF779" s="51" t="s">
        <v>683</v>
      </c>
      <c r="BG779" s="51"/>
      <c r="BH779" s="51"/>
      <c r="BI779" s="51"/>
      <c r="BJ779" s="51"/>
      <c r="BK779" s="51"/>
      <c r="BL779" s="51"/>
      <c r="BM779" s="51"/>
      <c r="BN779" s="51"/>
      <c r="BO779" s="1240" t="str">
        <f>T191</f>
        <v>San Francisco</v>
      </c>
      <c r="BP779" s="1241"/>
      <c r="BQ779" s="1241"/>
      <c r="BR779" s="1241"/>
      <c r="BS779" s="1241"/>
      <c r="BT779" s="1241"/>
      <c r="BU779" s="124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8">
        <f>P734+Y758+Y778</f>
        <v>137289</v>
      </c>
      <c r="Z780" s="1198"/>
      <c r="AA780" s="1198"/>
      <c r="AB780" s="1198"/>
      <c r="AC780" s="119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8">
        <f>(P734+Y758+Y778)*12</f>
        <v>1647468</v>
      </c>
      <c r="Z781" s="1198"/>
      <c r="AA781" s="1198"/>
      <c r="AB781" s="1198"/>
      <c r="AC781" s="1198"/>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53" t="s">
        <v>1479</v>
      </c>
      <c r="BC782" s="54"/>
      <c r="BD782" s="54"/>
      <c r="BE782" s="54"/>
      <c r="BF782" s="54"/>
      <c r="BG782" s="54"/>
      <c r="BI782" s="53" t="s">
        <v>1484</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46">
        <v>39</v>
      </c>
      <c r="AA786" s="1147"/>
      <c r="AB786" s="1147"/>
      <c r="AC786" s="1147"/>
      <c r="AD786" s="1147"/>
      <c r="AE786" s="1148"/>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49">
        <v>15</v>
      </c>
      <c r="AA787" s="1147"/>
      <c r="AB787" s="1147"/>
      <c r="AC787" s="1147"/>
      <c r="AD787" s="1147"/>
      <c r="AE787" s="1148"/>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6">
        <v>50192</v>
      </c>
      <c r="AA788" s="1221"/>
      <c r="AB788" s="1221"/>
      <c r="AC788" s="1221"/>
      <c r="AD788" s="1221"/>
      <c r="AE788" s="1277"/>
      <c r="AF788" s="12"/>
      <c r="AG788" s="12"/>
      <c r="AH788" s="12"/>
      <c r="AI788" s="12"/>
      <c r="AJ788" s="12"/>
      <c r="AK788" s="12"/>
      <c r="AL788" s="12"/>
      <c r="AR788" s="21"/>
      <c r="AS788" s="21"/>
      <c r="AT788" s="56"/>
      <c r="AU788" s="56"/>
      <c r="AV788" s="56"/>
      <c r="AW788" s="56"/>
      <c r="AX788" s="56"/>
      <c r="AY788" s="56"/>
      <c r="AZ788" s="56"/>
      <c r="BA788" s="56"/>
      <c r="BB788" s="56"/>
      <c r="BC788" s="108" t="s">
        <v>682</v>
      </c>
      <c r="BD788" s="109" t="s">
        <v>347</v>
      </c>
      <c r="BE788" s="109" t="s">
        <v>170</v>
      </c>
      <c r="BF788" s="109" t="s">
        <v>171</v>
      </c>
      <c r="BG788" s="109" t="s">
        <v>505</v>
      </c>
      <c r="BH788" s="56"/>
      <c r="BI788" s="56"/>
      <c r="BJ788" s="108" t="s">
        <v>682</v>
      </c>
      <c r="BK788" s="109" t="s">
        <v>347</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6">
        <f>'Subsidy Contract Calculation'!I30</f>
        <v>275464.80000000005</v>
      </c>
      <c r="AA789" s="1217"/>
      <c r="AB789" s="1217"/>
      <c r="AC789" s="1217"/>
      <c r="AD789" s="1217"/>
      <c r="AE789" s="1218"/>
      <c r="AF789" s="12"/>
      <c r="AG789" s="12"/>
      <c r="AH789" s="12"/>
      <c r="AI789" s="12"/>
      <c r="AJ789" s="12"/>
      <c r="AK789" s="12"/>
      <c r="AL789" s="12"/>
      <c r="AR789" s="21"/>
      <c r="AS789" s="21"/>
      <c r="AT789" s="56"/>
      <c r="AU789" s="56"/>
      <c r="AV789" s="56"/>
      <c r="AW789" s="56"/>
      <c r="AX789" s="56"/>
      <c r="AY789" s="56"/>
      <c r="AZ789" s="56"/>
      <c r="BA789" s="56"/>
      <c r="BB789" s="36" t="s">
        <v>685</v>
      </c>
      <c r="BC789" s="533">
        <v>303706</v>
      </c>
      <c r="BD789" s="533">
        <v>350170</v>
      </c>
      <c r="BE789" s="533">
        <v>422400</v>
      </c>
      <c r="BF789" s="533">
        <v>540672</v>
      </c>
      <c r="BG789" s="533">
        <v>602342</v>
      </c>
      <c r="BH789" s="56"/>
      <c r="BI789" s="36" t="s">
        <v>685</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686</v>
      </c>
      <c r="BC790" s="531">
        <v>237558</v>
      </c>
      <c r="BD790" s="531">
        <v>273902</v>
      </c>
      <c r="BE790" s="531">
        <v>330400</v>
      </c>
      <c r="BF790" s="531">
        <v>422912</v>
      </c>
      <c r="BG790" s="531">
        <v>471150</v>
      </c>
      <c r="BH790" s="56"/>
      <c r="BI790" s="36" t="s">
        <v>686</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237558</v>
      </c>
      <c r="BD791" s="533">
        <v>273902</v>
      </c>
      <c r="BE791" s="533">
        <v>330400</v>
      </c>
      <c r="BF791" s="533">
        <v>422912</v>
      </c>
      <c r="BG791" s="533">
        <v>471150</v>
      </c>
      <c r="BH791" s="56"/>
      <c r="BI791" s="36" t="s">
        <v>362</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712</v>
      </c>
      <c r="BC792" s="531">
        <v>237558</v>
      </c>
      <c r="BD792" s="531">
        <v>273902</v>
      </c>
      <c r="BE792" s="531">
        <v>330400</v>
      </c>
      <c r="BF792" s="531">
        <v>422912</v>
      </c>
      <c r="BG792" s="531">
        <v>471150</v>
      </c>
      <c r="BH792" s="56"/>
      <c r="BI792" s="36" t="s">
        <v>712</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3">
        <v>7800</v>
      </c>
      <c r="AA793" s="1144"/>
      <c r="AB793" s="1144"/>
      <c r="AC793" s="1144"/>
      <c r="AD793" s="1144"/>
      <c r="AE793" s="1145"/>
      <c r="AF793" s="12"/>
      <c r="AG793" s="12"/>
      <c r="AH793" s="12"/>
      <c r="AI793" s="12"/>
      <c r="AJ793" s="12"/>
      <c r="AK793" s="12"/>
      <c r="AL793" s="12"/>
      <c r="AR793" s="21"/>
      <c r="AS793" s="21"/>
      <c r="AT793" s="56"/>
      <c r="AU793" s="56"/>
      <c r="AV793" s="56"/>
      <c r="AW793" s="56"/>
      <c r="AX793" s="56"/>
      <c r="AY793" s="56"/>
      <c r="AZ793" s="56"/>
      <c r="BA793" s="56"/>
      <c r="BB793" s="36" t="s">
        <v>713</v>
      </c>
      <c r="BC793" s="533">
        <v>237558</v>
      </c>
      <c r="BD793" s="533">
        <v>273902</v>
      </c>
      <c r="BE793" s="533">
        <v>330400</v>
      </c>
      <c r="BF793" s="533">
        <v>422912</v>
      </c>
      <c r="BG793" s="533">
        <v>471150</v>
      </c>
      <c r="BH793" s="56"/>
      <c r="BI793" s="36" t="s">
        <v>713</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3">
        <v>0</v>
      </c>
      <c r="AA794" s="1144"/>
      <c r="AB794" s="1144"/>
      <c r="AC794" s="1144"/>
      <c r="AD794" s="1144"/>
      <c r="AE794" s="1145"/>
      <c r="AF794" s="12"/>
      <c r="AG794" s="12"/>
      <c r="AH794" s="12"/>
      <c r="AI794" s="12"/>
      <c r="AJ794" s="12"/>
      <c r="AK794" s="12"/>
      <c r="AL794" s="12"/>
      <c r="AR794" s="21"/>
      <c r="AS794" s="21"/>
      <c r="AT794" s="56"/>
      <c r="AU794" s="56"/>
      <c r="AV794" s="56"/>
      <c r="AW794" s="56"/>
      <c r="AX794" s="56"/>
      <c r="AY794" s="56"/>
      <c r="AZ794" s="56"/>
      <c r="BA794" s="56"/>
      <c r="BB794" s="36" t="s">
        <v>714</v>
      </c>
      <c r="BC794" s="531">
        <v>237558</v>
      </c>
      <c r="BD794" s="531">
        <v>273902</v>
      </c>
      <c r="BE794" s="531">
        <v>330400</v>
      </c>
      <c r="BF794" s="531">
        <v>422912</v>
      </c>
      <c r="BG794" s="531">
        <v>471150</v>
      </c>
      <c r="BH794" s="56"/>
      <c r="BI794" s="36" t="s">
        <v>714</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3">
        <v>0</v>
      </c>
      <c r="AA795" s="1144"/>
      <c r="AB795" s="1144"/>
      <c r="AC795" s="1144"/>
      <c r="AD795" s="1144"/>
      <c r="AE795" s="1145"/>
      <c r="AF795" s="12"/>
      <c r="AG795" s="12"/>
      <c r="AH795" s="12"/>
      <c r="AI795" s="12"/>
      <c r="AJ795" s="12"/>
      <c r="AK795" s="12"/>
      <c r="AL795" s="12"/>
      <c r="AR795" s="21"/>
      <c r="AS795" s="21"/>
      <c r="AT795" s="56"/>
      <c r="AU795" s="56"/>
      <c r="AV795" s="56"/>
      <c r="AW795" s="56"/>
      <c r="AX795" s="56"/>
      <c r="AY795" s="56"/>
      <c r="AZ795" s="56"/>
      <c r="BA795" s="56"/>
      <c r="BB795" s="36" t="s">
        <v>715</v>
      </c>
      <c r="BC795" s="533">
        <v>312909</v>
      </c>
      <c r="BD795" s="533">
        <v>360781</v>
      </c>
      <c r="BE795" s="533">
        <v>435200</v>
      </c>
      <c r="BF795" s="533">
        <v>557056</v>
      </c>
      <c r="BG795" s="533">
        <v>620595</v>
      </c>
      <c r="BH795" s="56"/>
      <c r="BI795" s="36" t="s">
        <v>715</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4" t="s">
        <v>356</v>
      </c>
      <c r="Q796" s="1155"/>
      <c r="R796" s="1155"/>
      <c r="S796" s="1155"/>
      <c r="T796" s="1155"/>
      <c r="U796" s="1155"/>
      <c r="V796" s="1155"/>
      <c r="W796" s="1155"/>
      <c r="X796" s="1155"/>
      <c r="Y796" s="1156"/>
      <c r="Z796" s="1143"/>
      <c r="AA796" s="1144"/>
      <c r="AB796" s="1144"/>
      <c r="AC796" s="1144"/>
      <c r="AD796" s="1144"/>
      <c r="AE796" s="1145"/>
      <c r="AF796" s="12"/>
      <c r="AG796" s="12"/>
      <c r="AH796" s="12"/>
      <c r="AI796" s="12"/>
      <c r="AJ796" s="12"/>
      <c r="AK796" s="12"/>
      <c r="AL796" s="12"/>
      <c r="AS796" s="21"/>
      <c r="AT796" s="56"/>
      <c r="AU796" s="56"/>
      <c r="AV796" s="56"/>
      <c r="AW796" s="56"/>
      <c r="AX796" s="56"/>
      <c r="AY796" s="56"/>
      <c r="AZ796" s="56"/>
      <c r="BA796" s="56"/>
      <c r="BB796" s="36" t="s">
        <v>716</v>
      </c>
      <c r="BC796" s="531">
        <v>237558</v>
      </c>
      <c r="BD796" s="531">
        <v>273902</v>
      </c>
      <c r="BE796" s="531">
        <v>330400</v>
      </c>
      <c r="BF796" s="531">
        <v>422912</v>
      </c>
      <c r="BG796" s="531">
        <v>471150</v>
      </c>
      <c r="BH796" s="56"/>
      <c r="BI796" s="36" t="s">
        <v>716</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6">
        <f>SUM(Z793:AE796)</f>
        <v>7800</v>
      </c>
      <c r="AA797" s="1217"/>
      <c r="AB797" s="1217"/>
      <c r="AC797" s="1217"/>
      <c r="AD797" s="1217"/>
      <c r="AE797" s="1218"/>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717</v>
      </c>
      <c r="BC797" s="533">
        <v>237558</v>
      </c>
      <c r="BD797" s="533">
        <v>273902</v>
      </c>
      <c r="BE797" s="533">
        <v>330400</v>
      </c>
      <c r="BF797" s="533">
        <v>422912</v>
      </c>
      <c r="BG797" s="533">
        <v>471150</v>
      </c>
      <c r="BH797" s="56"/>
      <c r="BI797" s="36" t="s">
        <v>717</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693</v>
      </c>
      <c r="Z798" s="1216">
        <f>Z797+Y781+Z789</f>
        <v>1930732.8</v>
      </c>
      <c r="AA798" s="1217"/>
      <c r="AB798" s="1217"/>
      <c r="AC798" s="1217"/>
      <c r="AD798" s="1217"/>
      <c r="AE798" s="1218"/>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719</v>
      </c>
      <c r="BC798" s="531">
        <v>237558</v>
      </c>
      <c r="BD798" s="531">
        <v>273902</v>
      </c>
      <c r="BE798" s="531">
        <v>330400</v>
      </c>
      <c r="BF798" s="531">
        <v>422912</v>
      </c>
      <c r="BG798" s="531">
        <v>471150</v>
      </c>
      <c r="BH798" s="56"/>
      <c r="BI798" s="36" t="s">
        <v>719</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722</v>
      </c>
      <c r="BC799" s="533">
        <v>237558</v>
      </c>
      <c r="BD799" s="533">
        <v>273902</v>
      </c>
      <c r="BE799" s="533">
        <v>330400</v>
      </c>
      <c r="BF799" s="533">
        <v>422912</v>
      </c>
      <c r="BG799" s="533">
        <v>471150</v>
      </c>
      <c r="BH799" s="56"/>
      <c r="BI799" s="36" t="s">
        <v>722</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723</v>
      </c>
      <c r="BC800" s="531">
        <v>237558</v>
      </c>
      <c r="BD800" s="531">
        <v>273902</v>
      </c>
      <c r="BE800" s="531">
        <v>330400</v>
      </c>
      <c r="BF800" s="531">
        <v>422912</v>
      </c>
      <c r="BG800" s="531">
        <v>471150</v>
      </c>
      <c r="BH800" s="56"/>
      <c r="BI800" s="36" t="s">
        <v>723</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900</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725</v>
      </c>
      <c r="BC801" s="533">
        <v>237558</v>
      </c>
      <c r="BD801" s="533">
        <v>273902</v>
      </c>
      <c r="BE801" s="533">
        <v>330400</v>
      </c>
      <c r="BF801" s="533">
        <v>422912</v>
      </c>
      <c r="BG801" s="533">
        <v>471150</v>
      </c>
      <c r="BH801" s="56"/>
      <c r="BI801" s="36" t="s">
        <v>725</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726</v>
      </c>
      <c r="BC802" s="531">
        <v>237558</v>
      </c>
      <c r="BD802" s="531">
        <v>273902</v>
      </c>
      <c r="BE802" s="531">
        <v>330400</v>
      </c>
      <c r="BF802" s="531">
        <v>422912</v>
      </c>
      <c r="BG802" s="531">
        <v>471150</v>
      </c>
      <c r="BH802" s="56"/>
      <c r="BI802" s="36" t="s">
        <v>726</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3" t="s">
        <v>133</v>
      </c>
      <c r="N803" s="1203"/>
      <c r="O803" s="1203"/>
      <c r="P803" s="1204"/>
      <c r="Q803" s="1152" t="s">
        <v>308</v>
      </c>
      <c r="R803" s="1152"/>
      <c r="S803" s="1152"/>
      <c r="T803" s="1152"/>
      <c r="U803" s="1152" t="s">
        <v>309</v>
      </c>
      <c r="V803" s="1152"/>
      <c r="W803" s="1152"/>
      <c r="X803" s="1152"/>
      <c r="Y803" s="1152" t="s">
        <v>310</v>
      </c>
      <c r="Z803" s="1152"/>
      <c r="AA803" s="1152"/>
      <c r="AB803" s="1152"/>
      <c r="AC803" s="1152" t="s">
        <v>384</v>
      </c>
      <c r="AD803" s="1152"/>
      <c r="AE803" s="1152"/>
      <c r="AF803" s="1152"/>
      <c r="AG803" s="1389" t="s">
        <v>357</v>
      </c>
      <c r="AH803" s="1389"/>
      <c r="AI803" s="1389"/>
      <c r="AJ803" s="1389"/>
      <c r="AK803" s="12"/>
      <c r="AL803" s="58"/>
      <c r="AM803" s="52"/>
      <c r="AN803" s="52"/>
      <c r="AO803" s="21"/>
      <c r="AP803" s="21"/>
      <c r="AQ803" s="21"/>
      <c r="AR803" s="21"/>
      <c r="AS803" s="21"/>
      <c r="AT803" s="56"/>
      <c r="AU803" s="56"/>
      <c r="AV803" s="56"/>
      <c r="AW803" s="56"/>
      <c r="AX803" s="56"/>
      <c r="AY803" s="56"/>
      <c r="AZ803" s="56"/>
      <c r="BA803" s="56"/>
      <c r="BB803" s="36" t="s">
        <v>225</v>
      </c>
      <c r="BC803" s="533">
        <v>237558</v>
      </c>
      <c r="BD803" s="533">
        <v>273902</v>
      </c>
      <c r="BE803" s="533">
        <v>330400</v>
      </c>
      <c r="BF803" s="533">
        <v>422912</v>
      </c>
      <c r="BG803" s="533">
        <v>471150</v>
      </c>
      <c r="BH803" s="56"/>
      <c r="BI803" s="36" t="s">
        <v>225</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5"/>
      <c r="N804" s="1205"/>
      <c r="O804" s="1205"/>
      <c r="P804" s="1206"/>
      <c r="Q804" s="1152"/>
      <c r="R804" s="1152"/>
      <c r="S804" s="1152"/>
      <c r="T804" s="1152"/>
      <c r="U804" s="1152"/>
      <c r="V804" s="1152"/>
      <c r="W804" s="1152"/>
      <c r="X804" s="1152"/>
      <c r="Y804" s="1152"/>
      <c r="Z804" s="1152"/>
      <c r="AA804" s="1152"/>
      <c r="AB804" s="1152"/>
      <c r="AC804" s="1152"/>
      <c r="AD804" s="1152"/>
      <c r="AE804" s="1152"/>
      <c r="AF804" s="1152"/>
      <c r="AG804" s="1389"/>
      <c r="AH804" s="1389"/>
      <c r="AI804" s="1389"/>
      <c r="AJ804" s="1389"/>
      <c r="AK804" s="12"/>
      <c r="AL804" s="58"/>
      <c r="AM804" s="52"/>
      <c r="AN804" s="52"/>
      <c r="AO804" s="21"/>
      <c r="AP804" s="21"/>
      <c r="AQ804" s="21"/>
      <c r="AR804" s="21"/>
      <c r="AS804" s="21"/>
      <c r="AT804" s="56"/>
      <c r="AU804" s="56"/>
      <c r="AV804" s="56"/>
      <c r="AW804" s="56"/>
      <c r="AX804" s="56"/>
      <c r="AY804" s="56"/>
      <c r="AZ804" s="56"/>
      <c r="BA804" s="56"/>
      <c r="BB804" s="36" t="s">
        <v>227</v>
      </c>
      <c r="BC804" s="531">
        <v>237558</v>
      </c>
      <c r="BD804" s="531">
        <v>273902</v>
      </c>
      <c r="BE804" s="531">
        <v>330400</v>
      </c>
      <c r="BF804" s="531">
        <v>422912</v>
      </c>
      <c r="BG804" s="531">
        <v>471150</v>
      </c>
      <c r="BH804" s="56"/>
      <c r="BI804" s="36" t="s">
        <v>227</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6" t="s">
        <v>45</v>
      </c>
      <c r="D805" s="1307"/>
      <c r="E805" s="1307"/>
      <c r="F805" s="1307"/>
      <c r="G805" s="1307"/>
      <c r="H805" s="1307"/>
      <c r="I805" s="80"/>
      <c r="J805" s="80"/>
      <c r="K805" s="80"/>
      <c r="L805" s="81"/>
      <c r="M805" s="1165">
        <v>22</v>
      </c>
      <c r="N805" s="1165"/>
      <c r="O805" s="1165"/>
      <c r="P805" s="1165"/>
      <c r="Q805" s="1165">
        <v>27</v>
      </c>
      <c r="R805" s="1165"/>
      <c r="S805" s="1165"/>
      <c r="T805" s="1165"/>
      <c r="U805" s="1165">
        <v>34</v>
      </c>
      <c r="V805" s="1165"/>
      <c r="W805" s="1165"/>
      <c r="X805" s="1165"/>
      <c r="Y805" s="1165">
        <v>42</v>
      </c>
      <c r="Z805" s="1165"/>
      <c r="AA805" s="1165"/>
      <c r="AB805" s="1165"/>
      <c r="AC805" s="1199"/>
      <c r="AD805" s="1200"/>
      <c r="AE805" s="1200"/>
      <c r="AF805" s="1201"/>
      <c r="AG805" s="1199"/>
      <c r="AH805" s="1200"/>
      <c r="AI805" s="1200"/>
      <c r="AJ805" s="1201"/>
      <c r="AK805" s="12"/>
      <c r="AL805" s="58"/>
      <c r="AM805" s="52"/>
      <c r="AN805" s="52"/>
      <c r="AO805" s="21"/>
      <c r="AP805" s="21"/>
      <c r="AQ805" s="21"/>
      <c r="AR805" s="21"/>
      <c r="AS805" s="21"/>
      <c r="AT805" s="56"/>
      <c r="AU805" s="56"/>
      <c r="AV805" s="56"/>
      <c r="AW805" s="56"/>
      <c r="AX805" s="56"/>
      <c r="AY805" s="56"/>
      <c r="AZ805" s="56"/>
      <c r="BA805" s="56"/>
      <c r="BB805" s="36" t="s">
        <v>228</v>
      </c>
      <c r="BC805" s="533">
        <v>237558</v>
      </c>
      <c r="BD805" s="533">
        <v>273902</v>
      </c>
      <c r="BE805" s="533">
        <v>330400</v>
      </c>
      <c r="BF805" s="533">
        <v>422912</v>
      </c>
      <c r="BG805" s="533">
        <v>471150</v>
      </c>
      <c r="BH805" s="56"/>
      <c r="BI805" s="36" t="s">
        <v>228</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6" t="s">
        <v>46</v>
      </c>
      <c r="D806" s="1167"/>
      <c r="E806" s="1167"/>
      <c r="F806" s="1167"/>
      <c r="G806" s="1167"/>
      <c r="H806" s="1167"/>
      <c r="I806" s="77"/>
      <c r="J806" s="77"/>
      <c r="K806" s="77"/>
      <c r="L806" s="78"/>
      <c r="M806" s="1165"/>
      <c r="N806" s="1165"/>
      <c r="O806" s="1165"/>
      <c r="P806" s="1165"/>
      <c r="Q806" s="1165"/>
      <c r="R806" s="1165"/>
      <c r="S806" s="1165"/>
      <c r="T806" s="1165"/>
      <c r="U806" s="1165"/>
      <c r="V806" s="1165"/>
      <c r="W806" s="1165"/>
      <c r="X806" s="1165"/>
      <c r="Y806" s="1165"/>
      <c r="Z806" s="1165"/>
      <c r="AA806" s="1165"/>
      <c r="AB806" s="1165"/>
      <c r="AC806" s="1199"/>
      <c r="AD806" s="1200"/>
      <c r="AE806" s="1200"/>
      <c r="AF806" s="1201"/>
      <c r="AG806" s="1199"/>
      <c r="AH806" s="1200"/>
      <c r="AI806" s="1200"/>
      <c r="AJ806" s="1201"/>
      <c r="AK806" s="12"/>
      <c r="AL806" s="58"/>
      <c r="AM806" s="52"/>
      <c r="AN806" s="52"/>
      <c r="AO806" s="21"/>
      <c r="AP806" s="21"/>
      <c r="AQ806" s="21"/>
      <c r="AR806" s="21"/>
      <c r="AS806" s="21"/>
      <c r="AT806" s="56"/>
      <c r="AU806" s="56"/>
      <c r="AV806" s="56"/>
      <c r="AW806" s="56"/>
      <c r="AX806" s="56"/>
      <c r="AY806" s="56"/>
      <c r="AZ806" s="56"/>
      <c r="BA806" s="56"/>
      <c r="BB806" s="36" t="s">
        <v>230</v>
      </c>
      <c r="BC806" s="531">
        <v>237558</v>
      </c>
      <c r="BD806" s="531">
        <v>273902</v>
      </c>
      <c r="BE806" s="531">
        <v>330400</v>
      </c>
      <c r="BF806" s="531">
        <v>422912</v>
      </c>
      <c r="BG806" s="531">
        <v>471150</v>
      </c>
      <c r="BH806" s="56"/>
      <c r="BI806" s="36" t="s">
        <v>230</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6" t="s">
        <v>47</v>
      </c>
      <c r="D807" s="1167"/>
      <c r="E807" s="1167"/>
      <c r="F807" s="1167"/>
      <c r="G807" s="1167"/>
      <c r="H807" s="1167"/>
      <c r="I807" s="96"/>
      <c r="J807" s="96"/>
      <c r="K807" s="96"/>
      <c r="L807" s="97"/>
      <c r="M807" s="1165">
        <v>9</v>
      </c>
      <c r="N807" s="1165"/>
      <c r="O807" s="1165"/>
      <c r="P807" s="1165"/>
      <c r="Q807" s="1165">
        <v>10</v>
      </c>
      <c r="R807" s="1165"/>
      <c r="S807" s="1165"/>
      <c r="T807" s="1165"/>
      <c r="U807" s="1165">
        <v>15</v>
      </c>
      <c r="V807" s="1165"/>
      <c r="W807" s="1165"/>
      <c r="X807" s="1165"/>
      <c r="Y807" s="1165">
        <v>19</v>
      </c>
      <c r="Z807" s="1165"/>
      <c r="AA807" s="1165"/>
      <c r="AB807" s="1165"/>
      <c r="AC807" s="1199"/>
      <c r="AD807" s="1200"/>
      <c r="AE807" s="1200"/>
      <c r="AF807" s="1201"/>
      <c r="AG807" s="1199"/>
      <c r="AH807" s="1200"/>
      <c r="AI807" s="1200"/>
      <c r="AJ807" s="1201"/>
      <c r="AK807" s="12"/>
      <c r="AL807" s="58"/>
      <c r="AM807" s="52"/>
      <c r="AN807" s="52"/>
      <c r="AO807" s="21"/>
      <c r="AP807" s="21"/>
      <c r="AQ807" s="21"/>
      <c r="AR807" s="21"/>
      <c r="AS807" s="21"/>
      <c r="AT807" s="56"/>
      <c r="AU807" s="56"/>
      <c r="AV807" s="56"/>
      <c r="AW807" s="56"/>
      <c r="AX807" s="56"/>
      <c r="AY807" s="56"/>
      <c r="AZ807" s="56"/>
      <c r="BA807" s="56"/>
      <c r="BB807" s="36" t="s">
        <v>231</v>
      </c>
      <c r="BC807" s="533">
        <v>247911</v>
      </c>
      <c r="BD807" s="533">
        <v>285839</v>
      </c>
      <c r="BE807" s="533">
        <v>344800</v>
      </c>
      <c r="BF807" s="533">
        <v>441344</v>
      </c>
      <c r="BG807" s="533">
        <v>491685</v>
      </c>
      <c r="BH807" s="56"/>
      <c r="BI807" s="36" t="s">
        <v>231</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6" t="s">
        <v>839</v>
      </c>
      <c r="D808" s="1167"/>
      <c r="E808" s="1167"/>
      <c r="F808" s="1167"/>
      <c r="G808" s="1167"/>
      <c r="H808" s="1167"/>
      <c r="I808" s="96"/>
      <c r="J808" s="96"/>
      <c r="K808" s="96"/>
      <c r="L808" s="97"/>
      <c r="M808" s="1165"/>
      <c r="N808" s="1165"/>
      <c r="O808" s="1165"/>
      <c r="P808" s="1165"/>
      <c r="Q808" s="1165"/>
      <c r="R808" s="1165"/>
      <c r="S808" s="1165"/>
      <c r="T808" s="1165"/>
      <c r="U808" s="1165"/>
      <c r="V808" s="1165"/>
      <c r="W808" s="1165"/>
      <c r="X808" s="1165"/>
      <c r="Y808" s="1165"/>
      <c r="Z808" s="1165"/>
      <c r="AA808" s="1165"/>
      <c r="AB808" s="1165"/>
      <c r="AC808" s="1199"/>
      <c r="AD808" s="1200"/>
      <c r="AE808" s="1200"/>
      <c r="AF808" s="1201"/>
      <c r="AG808" s="1199"/>
      <c r="AH808" s="1200"/>
      <c r="AI808" s="1200"/>
      <c r="AJ808" s="1201"/>
      <c r="AK808" s="12"/>
      <c r="AL808" s="58"/>
      <c r="AM808" s="52"/>
      <c r="AN808" s="52"/>
      <c r="AO808" s="21"/>
      <c r="AP808" s="21"/>
      <c r="AQ808" s="21"/>
      <c r="AR808" s="21"/>
      <c r="AS808" s="21"/>
      <c r="AT808" s="56"/>
      <c r="AU808" s="56"/>
      <c r="AV808" s="56"/>
      <c r="AW808" s="56"/>
      <c r="AX808" s="56"/>
      <c r="AY808" s="56"/>
      <c r="AZ808" s="56"/>
      <c r="BA808" s="56"/>
      <c r="BB808" s="36" t="s">
        <v>233</v>
      </c>
      <c r="BC808" s="531">
        <v>237558</v>
      </c>
      <c r="BD808" s="531">
        <v>273902</v>
      </c>
      <c r="BE808" s="531">
        <v>330400</v>
      </c>
      <c r="BF808" s="531">
        <v>422912</v>
      </c>
      <c r="BG808" s="531">
        <v>471150</v>
      </c>
      <c r="BH808" s="56"/>
      <c r="BI808" s="36" t="s">
        <v>233</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6" t="s">
        <v>504</v>
      </c>
      <c r="D809" s="1167"/>
      <c r="E809" s="1167"/>
      <c r="F809" s="1167"/>
      <c r="G809" s="1167"/>
      <c r="H809" s="1167"/>
      <c r="I809" s="96"/>
      <c r="J809" s="96"/>
      <c r="K809" s="96"/>
      <c r="L809" s="97"/>
      <c r="M809" s="1165">
        <v>26</v>
      </c>
      <c r="N809" s="1165"/>
      <c r="O809" s="1165"/>
      <c r="P809" s="1165"/>
      <c r="Q809" s="1165">
        <v>32</v>
      </c>
      <c r="R809" s="1165"/>
      <c r="S809" s="1165"/>
      <c r="T809" s="1165"/>
      <c r="U809" s="1165">
        <v>48</v>
      </c>
      <c r="V809" s="1165"/>
      <c r="W809" s="1165"/>
      <c r="X809" s="1165"/>
      <c r="Y809" s="1165">
        <v>68</v>
      </c>
      <c r="Z809" s="1165"/>
      <c r="AA809" s="1165"/>
      <c r="AB809" s="1165"/>
      <c r="AC809" s="1199"/>
      <c r="AD809" s="1200"/>
      <c r="AE809" s="1200"/>
      <c r="AF809" s="1201"/>
      <c r="AG809" s="1199"/>
      <c r="AH809" s="1200"/>
      <c r="AI809" s="1200"/>
      <c r="AJ809" s="1201"/>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7" t="s">
        <v>863</v>
      </c>
      <c r="D810" s="1167"/>
      <c r="E810" s="1167"/>
      <c r="F810" s="1167"/>
      <c r="G810" s="1167"/>
      <c r="H810" s="1167"/>
      <c r="I810" s="96"/>
      <c r="J810" s="96"/>
      <c r="K810" s="96"/>
      <c r="L810" s="97"/>
      <c r="M810" s="1165"/>
      <c r="N810" s="1165"/>
      <c r="O810" s="1165"/>
      <c r="P810" s="1165"/>
      <c r="Q810" s="1165"/>
      <c r="R810" s="1165"/>
      <c r="S810" s="1165"/>
      <c r="T810" s="1165"/>
      <c r="U810" s="1165"/>
      <c r="V810" s="1165"/>
      <c r="W810" s="1165"/>
      <c r="X810" s="1165"/>
      <c r="Y810" s="1165"/>
      <c r="Z810" s="1165"/>
      <c r="AA810" s="1165"/>
      <c r="AB810" s="1165"/>
      <c r="AC810" s="1199"/>
      <c r="AD810" s="1200"/>
      <c r="AE810" s="1200"/>
      <c r="AF810" s="1201"/>
      <c r="AG810" s="1199"/>
      <c r="AH810" s="1200"/>
      <c r="AI810" s="1200"/>
      <c r="AJ810" s="1201"/>
      <c r="AK810" s="12"/>
      <c r="AL810" s="58"/>
      <c r="AM810" s="52"/>
      <c r="AN810" s="52"/>
      <c r="AO810" s="21"/>
      <c r="AP810" s="21"/>
      <c r="AQ810" s="21"/>
      <c r="AR810" s="21"/>
      <c r="AS810" s="21"/>
      <c r="AT810" s="56"/>
      <c r="AU810" s="56"/>
      <c r="AV810" s="56"/>
      <c r="AW810" s="56"/>
      <c r="AX810" s="56"/>
      <c r="AY810" s="56"/>
      <c r="AZ810" s="56"/>
      <c r="BA810" s="56"/>
      <c r="BB810" s="36" t="s">
        <v>235</v>
      </c>
      <c r="BC810" s="531">
        <v>237558</v>
      </c>
      <c r="BD810" s="531">
        <v>273902</v>
      </c>
      <c r="BE810" s="531">
        <v>330400</v>
      </c>
      <c r="BF810" s="531">
        <v>422912</v>
      </c>
      <c r="BG810" s="531">
        <v>471150</v>
      </c>
      <c r="BH810" s="56"/>
      <c r="BI810" s="36" t="s">
        <v>235</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68" t="s">
        <v>356</v>
      </c>
      <c r="G811" s="1169"/>
      <c r="H811" s="1169"/>
      <c r="I811" s="1169"/>
      <c r="J811" s="1169"/>
      <c r="K811" s="1169"/>
      <c r="L811" s="1170"/>
      <c r="M811" s="1165"/>
      <c r="N811" s="1165"/>
      <c r="O811" s="1165"/>
      <c r="P811" s="1165"/>
      <c r="Q811" s="1165"/>
      <c r="R811" s="1165"/>
      <c r="S811" s="1165"/>
      <c r="T811" s="1165"/>
      <c r="U811" s="1165"/>
      <c r="V811" s="1165"/>
      <c r="W811" s="1165"/>
      <c r="X811" s="1165"/>
      <c r="Y811" s="1165"/>
      <c r="Z811" s="1165"/>
      <c r="AA811" s="1165"/>
      <c r="AB811" s="1165"/>
      <c r="AC811" s="1199"/>
      <c r="AD811" s="1200"/>
      <c r="AE811" s="1200"/>
      <c r="AF811" s="1201"/>
      <c r="AG811" s="1199"/>
      <c r="AH811" s="1200"/>
      <c r="AI811" s="1200"/>
      <c r="AJ811" s="1201"/>
      <c r="AK811" s="12"/>
      <c r="AL811" s="58"/>
      <c r="AM811" s="52"/>
      <c r="AN811" s="52"/>
      <c r="AO811" s="21"/>
      <c r="AP811" s="21"/>
      <c r="AQ811" s="21"/>
      <c r="AR811" s="21"/>
      <c r="AS811" s="21"/>
      <c r="AT811" s="56"/>
      <c r="AU811" s="56"/>
      <c r="AV811" s="56"/>
      <c r="AW811" s="56"/>
      <c r="AX811" s="56"/>
      <c r="AY811" s="56"/>
      <c r="AZ811" s="56"/>
      <c r="BA811" s="56"/>
      <c r="BB811" s="36" t="s">
        <v>236</v>
      </c>
      <c r="BC811" s="533">
        <v>237558</v>
      </c>
      <c r="BD811" s="533">
        <v>273902</v>
      </c>
      <c r="BE811" s="533">
        <v>330400</v>
      </c>
      <c r="BF811" s="533">
        <v>422912</v>
      </c>
      <c r="BG811" s="533">
        <v>471150</v>
      </c>
      <c r="BH811" s="56"/>
      <c r="BI811" s="36" t="s">
        <v>236</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1" t="s">
        <v>131</v>
      </c>
      <c r="D812" s="1172"/>
      <c r="E812" s="1172"/>
      <c r="F812" s="1172"/>
      <c r="G812" s="1172"/>
      <c r="H812" s="1172"/>
      <c r="I812" s="1172"/>
      <c r="J812" s="1172"/>
      <c r="K812" s="1172"/>
      <c r="L812" s="1173"/>
      <c r="M812" s="1202">
        <f>SUM(M805:P811)</f>
        <v>57</v>
      </c>
      <c r="N812" s="1202"/>
      <c r="O812" s="1202"/>
      <c r="P812" s="1202"/>
      <c r="Q812" s="1202">
        <f>SUM(Q805:T811)</f>
        <v>69</v>
      </c>
      <c r="R812" s="1202"/>
      <c r="S812" s="1202"/>
      <c r="T812" s="1202"/>
      <c r="U812" s="1202">
        <f>SUM(U805:X811)</f>
        <v>97</v>
      </c>
      <c r="V812" s="1202"/>
      <c r="W812" s="1202"/>
      <c r="X812" s="1202"/>
      <c r="Y812" s="1202">
        <f>SUM(Y805:AB811)</f>
        <v>129</v>
      </c>
      <c r="Z812" s="1202"/>
      <c r="AA812" s="1202"/>
      <c r="AB812" s="1202"/>
      <c r="AC812" s="1202">
        <f>SUM(AC805:AF811)</f>
        <v>0</v>
      </c>
      <c r="AD812" s="1202"/>
      <c r="AE812" s="1202"/>
      <c r="AF812" s="1202"/>
      <c r="AG812" s="1202">
        <f>SUM(AG805:AJ811)</f>
        <v>0</v>
      </c>
      <c r="AH812" s="1202"/>
      <c r="AI812" s="1202"/>
      <c r="AJ812" s="1202"/>
      <c r="AK812" s="12"/>
      <c r="AL812" s="58"/>
      <c r="AM812" s="52"/>
      <c r="AN812" s="52"/>
      <c r="AO812" s="21"/>
      <c r="AP812" s="21"/>
      <c r="AQ812" s="21"/>
      <c r="AR812" s="21"/>
      <c r="AS812" s="21"/>
      <c r="AT812" s="56"/>
      <c r="AU812" s="56"/>
      <c r="AV812" s="56"/>
      <c r="AW812" s="56"/>
      <c r="AX812" s="56"/>
      <c r="AY812" s="56"/>
      <c r="AZ812" s="56"/>
      <c r="BA812" s="56"/>
      <c r="BB812" s="36" t="s">
        <v>238</v>
      </c>
      <c r="BC812" s="531">
        <v>237558</v>
      </c>
      <c r="BD812" s="531">
        <v>273902</v>
      </c>
      <c r="BE812" s="531">
        <v>330400</v>
      </c>
      <c r="BF812" s="531">
        <v>422912</v>
      </c>
      <c r="BG812" s="531">
        <v>471150</v>
      </c>
      <c r="BH812" s="56"/>
      <c r="BI812" s="36" t="s">
        <v>238</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864</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237558</v>
      </c>
      <c r="BD813" s="533">
        <v>273902</v>
      </c>
      <c r="BE813" s="533">
        <v>330400</v>
      </c>
      <c r="BF813" s="533">
        <v>422912</v>
      </c>
      <c r="BG813" s="533">
        <v>471150</v>
      </c>
      <c r="BH813" s="56"/>
      <c r="BI813" s="36" t="s">
        <v>239</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865</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237558</v>
      </c>
      <c r="BD814" s="531">
        <v>273902</v>
      </c>
      <c r="BE814" s="531">
        <v>330400</v>
      </c>
      <c r="BF814" s="531">
        <v>422912</v>
      </c>
      <c r="BG814" s="531">
        <v>471150</v>
      </c>
      <c r="BH814" s="56"/>
      <c r="BI814" s="36" t="s">
        <v>240</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30" t="s">
        <v>1744</v>
      </c>
      <c r="D817" s="1331"/>
      <c r="E817" s="1331"/>
      <c r="F817" s="1331"/>
      <c r="G817" s="1331"/>
      <c r="H817" s="1331"/>
      <c r="I817" s="1331"/>
      <c r="J817" s="1331"/>
      <c r="K817" s="1331"/>
      <c r="L817" s="1331"/>
      <c r="M817" s="1331"/>
      <c r="N817" s="1331"/>
      <c r="O817" s="1331"/>
      <c r="P817" s="1331"/>
      <c r="Q817" s="1331"/>
      <c r="R817" s="1331"/>
      <c r="S817" s="1331"/>
      <c r="T817" s="1331"/>
      <c r="U817" s="1331"/>
      <c r="V817" s="1331"/>
      <c r="W817" s="1331"/>
      <c r="X817" s="1331"/>
      <c r="Y817" s="1331"/>
      <c r="Z817" s="1331"/>
      <c r="AA817" s="1331"/>
      <c r="AB817" s="1331"/>
      <c r="AC817" s="1331"/>
      <c r="AD817" s="1331"/>
      <c r="AE817" s="1331"/>
      <c r="AF817" s="1331"/>
      <c r="AG817" s="1331"/>
      <c r="AH817" s="1331"/>
      <c r="AI817" s="1331"/>
      <c r="AJ817" s="1332"/>
      <c r="AK817" s="12"/>
      <c r="AL817" s="58"/>
      <c r="AM817" s="52"/>
      <c r="AN817" s="52"/>
      <c r="AO817" s="21"/>
      <c r="AP817" s="21"/>
      <c r="AQ817" s="21"/>
      <c r="AR817" s="21"/>
      <c r="AS817" s="21"/>
      <c r="AT817" s="56"/>
      <c r="AU817" s="56"/>
      <c r="AV817" s="56"/>
      <c r="AW817" s="56"/>
      <c r="AX817" s="56"/>
      <c r="AY817" s="56"/>
      <c r="AZ817" s="56"/>
      <c r="BA817" s="56"/>
      <c r="BB817" s="36" t="s">
        <v>245</v>
      </c>
      <c r="BC817" s="533">
        <v>237558</v>
      </c>
      <c r="BD817" s="533">
        <v>273902</v>
      </c>
      <c r="BE817" s="533">
        <v>330400</v>
      </c>
      <c r="BF817" s="533">
        <v>422912</v>
      </c>
      <c r="BG817" s="533">
        <v>471150</v>
      </c>
      <c r="BH817" s="56"/>
      <c r="BI817" s="36" t="s">
        <v>245</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1388</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237558</v>
      </c>
      <c r="BD818" s="531">
        <v>273902</v>
      </c>
      <c r="BE818" s="531">
        <v>330400</v>
      </c>
      <c r="BF818" s="531">
        <v>422912</v>
      </c>
      <c r="BG818" s="531">
        <v>471150</v>
      </c>
      <c r="BH818" s="56"/>
      <c r="BI818" s="36" t="s">
        <v>246</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237558</v>
      </c>
      <c r="BD819" s="533">
        <v>273902</v>
      </c>
      <c r="BE819" s="533">
        <v>330400</v>
      </c>
      <c r="BF819" s="533">
        <v>422912</v>
      </c>
      <c r="BG819" s="533">
        <v>471150</v>
      </c>
      <c r="BH819" s="56"/>
      <c r="BI819" s="36" t="s">
        <v>247</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512</v>
      </c>
      <c r="B820" s="12"/>
      <c r="C820" s="50" t="s">
        <v>837</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237558</v>
      </c>
      <c r="BD820" s="531">
        <v>273902</v>
      </c>
      <c r="BE820" s="531">
        <v>330400</v>
      </c>
      <c r="BF820" s="531">
        <v>422912</v>
      </c>
      <c r="BG820" s="531">
        <v>471150</v>
      </c>
      <c r="BH820" s="56"/>
      <c r="BI820" s="36" t="s">
        <v>249</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237558</v>
      </c>
      <c r="BD821" s="533">
        <v>273902</v>
      </c>
      <c r="BE821" s="533">
        <v>330400</v>
      </c>
      <c r="BF821" s="533">
        <v>422912</v>
      </c>
      <c r="BG821" s="533">
        <v>471150</v>
      </c>
      <c r="BH821" s="56"/>
      <c r="BI821" s="36" t="s">
        <v>250</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35">
        <v>7455.5605426361199</v>
      </c>
      <c r="X822" s="1235"/>
      <c r="Y822" s="1235"/>
      <c r="Z822" s="1235"/>
      <c r="AA822" s="1235"/>
      <c r="AB822" s="1235"/>
      <c r="AC822" s="1235"/>
      <c r="AD822" s="12"/>
      <c r="AE822" s="12"/>
      <c r="AF822" s="12"/>
      <c r="AG822" s="12"/>
      <c r="AH822" s="12"/>
      <c r="AI822" s="12"/>
      <c r="AJ822" s="12"/>
      <c r="AK822" s="12"/>
      <c r="AL822" s="12"/>
      <c r="AS822" s="21"/>
      <c r="AT822" s="56"/>
      <c r="AU822" s="56"/>
      <c r="AV822" s="56"/>
      <c r="AW822" s="56"/>
      <c r="AX822" s="56"/>
      <c r="AY822" s="56"/>
      <c r="AZ822" s="56"/>
      <c r="BA822" s="56"/>
      <c r="BB822" s="36" t="s">
        <v>684</v>
      </c>
      <c r="BC822" s="531">
        <v>237558</v>
      </c>
      <c r="BD822" s="531">
        <v>273902</v>
      </c>
      <c r="BE822" s="531">
        <v>330400</v>
      </c>
      <c r="BF822" s="531">
        <v>422912</v>
      </c>
      <c r="BG822" s="531">
        <v>471150</v>
      </c>
      <c r="BH822" s="56"/>
      <c r="BI822" s="36" t="s">
        <v>684</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35">
        <v>4486.3728878648199</v>
      </c>
      <c r="X823" s="1235"/>
      <c r="Y823" s="1235"/>
      <c r="Z823" s="1235"/>
      <c r="AA823" s="1235"/>
      <c r="AB823" s="1235"/>
      <c r="AC823" s="1235"/>
      <c r="AD823" s="12"/>
      <c r="AE823" s="12"/>
      <c r="AF823" s="12"/>
      <c r="AG823" s="12"/>
      <c r="AH823" s="12"/>
      <c r="AI823" s="12"/>
      <c r="AJ823" s="12"/>
      <c r="AK823" s="12"/>
      <c r="AL823" s="12"/>
      <c r="AS823" s="21"/>
      <c r="AT823" s="56"/>
      <c r="AZ823" s="56"/>
      <c r="BA823" s="56"/>
      <c r="BB823" s="36" t="s">
        <v>741</v>
      </c>
      <c r="BC823" s="533">
        <v>237558</v>
      </c>
      <c r="BD823" s="533">
        <v>273902</v>
      </c>
      <c r="BE823" s="533">
        <v>330400</v>
      </c>
      <c r="BF823" s="533">
        <v>422912</v>
      </c>
      <c r="BG823" s="533">
        <v>471150</v>
      </c>
      <c r="BH823" s="56"/>
      <c r="BI823" s="36" t="s">
        <v>741</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35">
        <v>13257</v>
      </c>
      <c r="X824" s="1235"/>
      <c r="Y824" s="1235"/>
      <c r="Z824" s="1235"/>
      <c r="AA824" s="1235"/>
      <c r="AB824" s="1235"/>
      <c r="AC824" s="1235"/>
      <c r="AD824" s="12"/>
      <c r="AE824" s="12"/>
      <c r="AF824" s="12"/>
      <c r="AG824" s="12"/>
      <c r="AH824" s="12"/>
      <c r="AI824" s="12"/>
      <c r="AJ824" s="12"/>
      <c r="AK824" s="12"/>
      <c r="AL824" s="12"/>
      <c r="AS824" s="21"/>
      <c r="AT824" s="56"/>
      <c r="AV824" s="1151">
        <f>ROUNDDOWN(AP908*2,2)</f>
        <v>0</v>
      </c>
      <c r="AW824" s="1151"/>
      <c r="AX824" s="1151"/>
      <c r="AY824" s="1151"/>
      <c r="AZ824" s="56"/>
      <c r="BA824" s="56"/>
      <c r="BB824" s="36" t="s">
        <v>742</v>
      </c>
      <c r="BC824" s="531">
        <v>237558</v>
      </c>
      <c r="BD824" s="531">
        <v>273902</v>
      </c>
      <c r="BE824" s="531">
        <v>330400</v>
      </c>
      <c r="BF824" s="531">
        <v>422912</v>
      </c>
      <c r="BG824" s="531">
        <v>471150</v>
      </c>
      <c r="BH824" s="56"/>
      <c r="BI824" s="36" t="s">
        <v>742</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35">
        <f>'[8]CDLAC TCAC OpX'!$J$6</f>
        <v>0</v>
      </c>
      <c r="X825" s="1235"/>
      <c r="Y825" s="1235"/>
      <c r="Z825" s="1235"/>
      <c r="AA825" s="1235"/>
      <c r="AB825" s="1235"/>
      <c r="AC825" s="123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743</v>
      </c>
      <c r="BC825" s="533">
        <v>237558</v>
      </c>
      <c r="BD825" s="533">
        <v>273902</v>
      </c>
      <c r="BE825" s="533">
        <v>330400</v>
      </c>
      <c r="BF825" s="533">
        <v>422912</v>
      </c>
      <c r="BG825" s="533">
        <v>471150</v>
      </c>
      <c r="BH825" s="56"/>
      <c r="BI825" s="36" t="s">
        <v>743</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336" t="s">
        <v>1745</v>
      </c>
      <c r="N826" s="1169"/>
      <c r="O826" s="1169"/>
      <c r="P826" s="1169"/>
      <c r="Q826" s="1169"/>
      <c r="R826" s="1169"/>
      <c r="S826" s="1169"/>
      <c r="T826" s="1169"/>
      <c r="U826" s="1169"/>
      <c r="V826" s="1170"/>
      <c r="W826" s="1235">
        <v>47075.258286775897</v>
      </c>
      <c r="X826" s="1235"/>
      <c r="Y826" s="1235"/>
      <c r="Z826" s="1235"/>
      <c r="AA826" s="1235"/>
      <c r="AB826" s="1235"/>
      <c r="AC826" s="1235"/>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744</v>
      </c>
      <c r="BC826" s="531">
        <v>412418</v>
      </c>
      <c r="BD826" s="531">
        <v>475514</v>
      </c>
      <c r="BE826" s="531">
        <v>573600</v>
      </c>
      <c r="BF826" s="531">
        <v>734208</v>
      </c>
      <c r="BG826" s="531">
        <v>817954</v>
      </c>
      <c r="BH826" s="56"/>
      <c r="BI826" s="36" t="s">
        <v>744</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6">
        <f>SUM(W822:AC826)</f>
        <v>72274.191717276844</v>
      </c>
      <c r="X827" s="1217"/>
      <c r="Y827" s="1217"/>
      <c r="Z827" s="1217"/>
      <c r="AA827" s="1217"/>
      <c r="AB827" s="1217"/>
      <c r="AC827" s="1218"/>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237558</v>
      </c>
      <c r="BD827" s="533">
        <v>273902</v>
      </c>
      <c r="BE827" s="533">
        <v>330400</v>
      </c>
      <c r="BF827" s="533">
        <v>422912</v>
      </c>
      <c r="BG827" s="533">
        <v>471150</v>
      </c>
      <c r="BH827" s="56"/>
      <c r="BI827" s="36" t="s">
        <v>256</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253663</v>
      </c>
      <c r="BD828" s="531">
        <v>292471</v>
      </c>
      <c r="BE828" s="531">
        <v>352800</v>
      </c>
      <c r="BF828" s="531">
        <v>451584</v>
      </c>
      <c r="BG828" s="531">
        <v>503093</v>
      </c>
      <c r="BH828" s="56"/>
      <c r="BI828" s="36" t="s">
        <v>257</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71" t="s">
        <v>368</v>
      </c>
      <c r="K829" s="1172"/>
      <c r="L829" s="1172"/>
      <c r="M829" s="1172"/>
      <c r="N829" s="1172"/>
      <c r="O829" s="1172"/>
      <c r="P829" s="1172"/>
      <c r="Q829" s="1172"/>
      <c r="R829" s="1172"/>
      <c r="S829" s="1172"/>
      <c r="T829" s="1172"/>
      <c r="U829" s="1172"/>
      <c r="V829" s="1173"/>
      <c r="W829" s="1143">
        <v>107640</v>
      </c>
      <c r="X829" s="1144"/>
      <c r="Y829" s="1144"/>
      <c r="Z829" s="1144"/>
      <c r="AA829" s="1144"/>
      <c r="AB829" s="1144"/>
      <c r="AC829" s="1145"/>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330740</v>
      </c>
      <c r="BD829" s="532">
        <v>381340</v>
      </c>
      <c r="BE829" s="533">
        <v>460000</v>
      </c>
      <c r="BF829" s="532">
        <v>588800</v>
      </c>
      <c r="BG829" s="532">
        <v>655960</v>
      </c>
      <c r="BH829" s="56"/>
      <c r="BI829" s="36" t="s">
        <v>258</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755</v>
      </c>
      <c r="BC830" s="531">
        <v>253663</v>
      </c>
      <c r="BD830" s="531">
        <v>292471</v>
      </c>
      <c r="BE830" s="531">
        <v>352800</v>
      </c>
      <c r="BF830" s="531">
        <v>451584</v>
      </c>
      <c r="BG830" s="531">
        <v>503093</v>
      </c>
      <c r="BH830" s="56"/>
      <c r="BI830" s="36" t="s">
        <v>755</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608</v>
      </c>
      <c r="D831" s="12"/>
      <c r="E831" s="12"/>
      <c r="F831" s="12"/>
      <c r="G831" s="12"/>
      <c r="H831" s="12"/>
      <c r="I831" s="12"/>
      <c r="J831" s="76" t="s">
        <v>375</v>
      </c>
      <c r="K831" s="77"/>
      <c r="L831" s="77"/>
      <c r="M831" s="77"/>
      <c r="N831" s="77"/>
      <c r="O831" s="77"/>
      <c r="P831" s="77"/>
      <c r="Q831" s="77"/>
      <c r="R831" s="77"/>
      <c r="S831" s="77"/>
      <c r="T831" s="77"/>
      <c r="U831" s="77"/>
      <c r="V831" s="78"/>
      <c r="W831" s="1393">
        <f>'[8]CDLAC TCAC OpX'!$J$14</f>
        <v>0</v>
      </c>
      <c r="X831" s="1393"/>
      <c r="Y831" s="1393"/>
      <c r="Z831" s="1393"/>
      <c r="AA831" s="1393"/>
      <c r="AB831" s="1393"/>
      <c r="AC831" s="1393"/>
      <c r="AD831" s="12"/>
      <c r="AE831" s="12"/>
      <c r="AF831" s="12"/>
      <c r="AG831" s="12"/>
      <c r="AH831" s="12"/>
      <c r="AI831" s="12"/>
      <c r="AJ831" s="12"/>
      <c r="AK831" s="12"/>
      <c r="AL831" s="12"/>
      <c r="AM831" s="130"/>
      <c r="AN831" s="130"/>
      <c r="AO831" s="21"/>
      <c r="AP831" s="21"/>
      <c r="AQ831" s="21"/>
      <c r="AR831" s="21"/>
      <c r="AS831" s="21"/>
      <c r="AT831" s="1150"/>
      <c r="AU831" s="1150"/>
      <c r="AV831" s="1150"/>
      <c r="AW831" s="1150"/>
      <c r="AX831" s="1150"/>
      <c r="AY831" s="1150"/>
      <c r="AZ831" s="56"/>
      <c r="BA831" s="56"/>
      <c r="BB831" s="36" t="s">
        <v>756</v>
      </c>
      <c r="BC831" s="532">
        <v>282423</v>
      </c>
      <c r="BD831" s="532">
        <v>325631</v>
      </c>
      <c r="BE831" s="532">
        <v>392800</v>
      </c>
      <c r="BF831" s="532">
        <v>502784</v>
      </c>
      <c r="BG831" s="532">
        <v>560133</v>
      </c>
      <c r="BH831" s="56"/>
      <c r="BI831" s="36" t="s">
        <v>756</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393">
        <v>56835.562173579099</v>
      </c>
      <c r="X832" s="1393"/>
      <c r="Y832" s="1393"/>
      <c r="Z832" s="1393"/>
      <c r="AA832" s="1393"/>
      <c r="AB832" s="1393"/>
      <c r="AC832" s="139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757</v>
      </c>
      <c r="BC832" s="531">
        <v>253663</v>
      </c>
      <c r="BD832" s="531">
        <v>292471</v>
      </c>
      <c r="BE832" s="531">
        <v>352800</v>
      </c>
      <c r="BF832" s="531">
        <v>451584</v>
      </c>
      <c r="BG832" s="531">
        <v>503093</v>
      </c>
      <c r="BH832" s="56"/>
      <c r="BI832" s="36" t="s">
        <v>757</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393">
        <f>'[8]CDLAC TCAC OpX'!$J$16</f>
        <v>60914.568493526443</v>
      </c>
      <c r="X833" s="1393"/>
      <c r="Y833" s="1393"/>
      <c r="Z833" s="1393"/>
      <c r="AA833" s="1393"/>
      <c r="AB833" s="1393"/>
      <c r="AC833" s="139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758</v>
      </c>
      <c r="BC833" s="533">
        <v>237558</v>
      </c>
      <c r="BD833" s="533">
        <v>273902</v>
      </c>
      <c r="BE833" s="533">
        <v>330400</v>
      </c>
      <c r="BF833" s="533">
        <v>422912</v>
      </c>
      <c r="BG833" s="533">
        <v>471150</v>
      </c>
      <c r="BH833" s="56"/>
      <c r="BI833" s="36" t="s">
        <v>758</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393">
        <f>'[8]CDLAC TCAC OpX'!$J$17</f>
        <v>166521.41716767789</v>
      </c>
      <c r="X834" s="1393"/>
      <c r="Y834" s="1393"/>
      <c r="Z834" s="1393"/>
      <c r="AA834" s="1393"/>
      <c r="AB834" s="1393"/>
      <c r="AC834" s="1393"/>
      <c r="AD834" s="12"/>
      <c r="AE834" s="12"/>
      <c r="AF834" s="12"/>
      <c r="AG834" s="12"/>
      <c r="AH834" s="12"/>
      <c r="AI834" s="12"/>
      <c r="AJ834" s="12"/>
      <c r="AK834" s="12"/>
      <c r="AL834" s="12"/>
      <c r="AM834" s="1421">
        <f>SUM(AM801:AM829)</f>
        <v>7.5000000000000011E-2</v>
      </c>
      <c r="AN834" s="1421"/>
      <c r="AO834" s="21"/>
      <c r="AP834" s="21"/>
      <c r="AQ834" s="21"/>
      <c r="BB834" s="36" t="s">
        <v>759</v>
      </c>
      <c r="BC834" s="531">
        <v>237558</v>
      </c>
      <c r="BD834" s="531">
        <v>273902</v>
      </c>
      <c r="BE834" s="531">
        <v>330400</v>
      </c>
      <c r="BF834" s="531">
        <v>422912</v>
      </c>
      <c r="BG834" s="531">
        <v>471150</v>
      </c>
      <c r="BH834" s="56"/>
      <c r="BI834" s="36" t="s">
        <v>759</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19">
        <f>SUM(W831:AC834)</f>
        <v>284271.54783478344</v>
      </c>
      <c r="X835" s="1419"/>
      <c r="Y835" s="1419"/>
      <c r="Z835" s="1419"/>
      <c r="AA835" s="1419"/>
      <c r="AB835" s="1419"/>
      <c r="AC835" s="1419"/>
      <c r="AD835" s="12"/>
      <c r="AE835" s="12"/>
      <c r="AF835" s="12"/>
      <c r="AG835" s="12"/>
      <c r="AH835" s="12"/>
      <c r="AI835" s="12"/>
      <c r="AJ835" s="12"/>
      <c r="AK835" s="12"/>
      <c r="AL835" s="12"/>
      <c r="AM835" s="52"/>
      <c r="AN835" s="52"/>
      <c r="AO835" s="21"/>
      <c r="AP835" s="21"/>
      <c r="AQ835" s="21"/>
      <c r="BB835" s="36" t="s">
        <v>760</v>
      </c>
      <c r="BC835" s="533">
        <v>237558</v>
      </c>
      <c r="BD835" s="533">
        <v>273902</v>
      </c>
      <c r="BE835" s="533">
        <v>330400</v>
      </c>
      <c r="BF835" s="533">
        <v>422912</v>
      </c>
      <c r="BG835" s="533">
        <v>471150</v>
      </c>
      <c r="BH835" s="56"/>
      <c r="BI835" s="36" t="s">
        <v>760</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761</v>
      </c>
      <c r="BC836" s="531">
        <v>293352</v>
      </c>
      <c r="BD836" s="531">
        <v>338232</v>
      </c>
      <c r="BE836" s="531">
        <v>408000</v>
      </c>
      <c r="BF836" s="531">
        <v>522240</v>
      </c>
      <c r="BG836" s="531">
        <v>581808</v>
      </c>
      <c r="BH836" s="56"/>
      <c r="BI836" s="36" t="s">
        <v>761</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668</v>
      </c>
      <c r="K837" s="77"/>
      <c r="L837" s="77"/>
      <c r="M837" s="77"/>
      <c r="N837" s="77"/>
      <c r="O837" s="77"/>
      <c r="P837" s="77"/>
      <c r="Q837" s="77"/>
      <c r="R837" s="77"/>
      <c r="S837" s="77"/>
      <c r="T837" s="77"/>
      <c r="U837" s="77"/>
      <c r="V837" s="78"/>
      <c r="W837" s="1394">
        <f>'[8]CDLAC TCAC OpX'!$J$21</f>
        <v>101000</v>
      </c>
      <c r="X837" s="1395"/>
      <c r="Y837" s="1395"/>
      <c r="Z837" s="1395"/>
      <c r="AA837" s="1395"/>
      <c r="AB837" s="1395"/>
      <c r="AC837" s="1396"/>
      <c r="AM837" s="61"/>
      <c r="AN837" s="61"/>
      <c r="AO837" s="61"/>
      <c r="AP837" s="61"/>
      <c r="AQ837" s="61"/>
      <c r="AR837" s="61"/>
      <c r="AS837" s="61"/>
      <c r="AT837" s="61"/>
      <c r="AU837" s="61"/>
      <c r="AV837" s="61"/>
      <c r="AW837" s="61"/>
      <c r="AX837" s="61"/>
      <c r="AY837" s="61"/>
      <c r="AZ837" s="61"/>
      <c r="BA837" s="61"/>
      <c r="BB837" s="36" t="s">
        <v>116</v>
      </c>
      <c r="BC837" s="533">
        <v>293352</v>
      </c>
      <c r="BD837" s="533">
        <v>338232</v>
      </c>
      <c r="BE837" s="533">
        <v>408000</v>
      </c>
      <c r="BF837" s="533">
        <v>522240</v>
      </c>
      <c r="BG837" s="533">
        <v>581808</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667</v>
      </c>
      <c r="K838" s="77"/>
      <c r="L838" s="77"/>
      <c r="M838" s="77"/>
      <c r="N838" s="77"/>
      <c r="O838" s="77"/>
      <c r="P838" s="77"/>
      <c r="Q838" s="77"/>
      <c r="R838" s="77"/>
      <c r="S838" s="77"/>
      <c r="T838" s="77"/>
      <c r="U838" s="77"/>
      <c r="V838" s="78"/>
      <c r="W838" s="1394">
        <f>'[8]CDLAC TCAC OpX'!$J$22</f>
        <v>175018.74</v>
      </c>
      <c r="X838" s="1395"/>
      <c r="Y838" s="1395"/>
      <c r="Z838" s="1395"/>
      <c r="AA838" s="1395"/>
      <c r="AB838" s="1395"/>
      <c r="AC838" s="1396"/>
      <c r="AM838" s="61"/>
      <c r="AN838" s="61"/>
      <c r="AO838" s="61"/>
      <c r="AP838" s="61"/>
      <c r="AQ838" s="61"/>
      <c r="AR838" s="61"/>
      <c r="AS838" s="61"/>
      <c r="AT838" s="61"/>
      <c r="AU838" s="61"/>
      <c r="AV838" s="61"/>
      <c r="AW838" s="61"/>
      <c r="AX838" s="61"/>
      <c r="AY838" s="61"/>
      <c r="AZ838" s="61"/>
      <c r="BA838" s="61"/>
      <c r="BB838" s="36" t="s">
        <v>117</v>
      </c>
      <c r="BC838" s="531">
        <v>237558</v>
      </c>
      <c r="BD838" s="531">
        <v>273902</v>
      </c>
      <c r="BE838" s="531">
        <v>330400</v>
      </c>
      <c r="BF838" s="531">
        <v>422912</v>
      </c>
      <c r="BG838" s="531">
        <v>471150</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336" t="s">
        <v>1746</v>
      </c>
      <c r="N839" s="1169"/>
      <c r="O839" s="1169"/>
      <c r="P839" s="1169"/>
      <c r="Q839" s="1169"/>
      <c r="R839" s="1169"/>
      <c r="S839" s="1169"/>
      <c r="T839" s="1169"/>
      <c r="U839" s="1169"/>
      <c r="V839" s="1170"/>
      <c r="W839" s="1394">
        <f>'[8]CDLAC TCAC OpX'!$J$23</f>
        <v>257113.27809999997</v>
      </c>
      <c r="X839" s="1395"/>
      <c r="Y839" s="1395"/>
      <c r="Z839" s="1395"/>
      <c r="AA839" s="1395"/>
      <c r="AB839" s="1395"/>
      <c r="AC839" s="1396"/>
      <c r="AM839" s="61"/>
      <c r="AN839" s="61"/>
      <c r="AO839" s="61"/>
      <c r="AP839" s="61"/>
      <c r="AQ839" s="61"/>
      <c r="AR839" s="61"/>
      <c r="AS839" s="61"/>
      <c r="AT839" s="61"/>
      <c r="AU839" s="61"/>
      <c r="AV839" s="61"/>
      <c r="AW839" s="61"/>
      <c r="AX839" s="61"/>
      <c r="AY839" s="61"/>
      <c r="AZ839" s="61"/>
      <c r="BA839" s="61"/>
      <c r="BB839" s="36" t="s">
        <v>50</v>
      </c>
      <c r="BC839" s="533">
        <v>237558</v>
      </c>
      <c r="BD839" s="533">
        <v>273902</v>
      </c>
      <c r="BE839" s="533">
        <v>330400</v>
      </c>
      <c r="BF839" s="533">
        <v>422912</v>
      </c>
      <c r="BG839" s="533">
        <v>471150</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02">
        <f>SUM(W837:AC839)</f>
        <v>533132.01809999999</v>
      </c>
      <c r="X840" s="1403"/>
      <c r="Y840" s="1403"/>
      <c r="Z840" s="1403"/>
      <c r="AA840" s="1403"/>
      <c r="AB840" s="1403"/>
      <c r="AC840" s="1404"/>
      <c r="AM840" s="61"/>
      <c r="AN840" s="61"/>
      <c r="AO840" s="61"/>
      <c r="AP840" s="61"/>
      <c r="AQ840" s="61"/>
      <c r="AR840" s="61"/>
      <c r="AS840" s="61"/>
      <c r="AT840" s="61"/>
      <c r="AU840" s="61"/>
      <c r="AV840" s="61"/>
      <c r="AW840" s="61"/>
      <c r="AX840" s="61"/>
      <c r="AY840" s="61"/>
      <c r="AZ840" s="61"/>
      <c r="BA840" s="61"/>
      <c r="BB840" s="36" t="s">
        <v>51</v>
      </c>
      <c r="BC840" s="531">
        <v>237558</v>
      </c>
      <c r="BD840" s="531">
        <v>273902</v>
      </c>
      <c r="BE840" s="531">
        <v>330400</v>
      </c>
      <c r="BF840" s="531">
        <v>422912</v>
      </c>
      <c r="BG840" s="531">
        <v>471150</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394">
        <v>45430.85</v>
      </c>
      <c r="X841" s="1395"/>
      <c r="Y841" s="1395"/>
      <c r="Z841" s="1395"/>
      <c r="AA841" s="1395"/>
      <c r="AB841" s="1395"/>
      <c r="AC841" s="1396"/>
      <c r="AM841" s="61"/>
      <c r="AN841" s="61"/>
      <c r="AO841" s="61"/>
      <c r="AP841" s="61"/>
      <c r="AQ841" s="61"/>
      <c r="AR841" s="61"/>
      <c r="AS841" s="61"/>
      <c r="AT841" s="61"/>
      <c r="AU841" s="61"/>
      <c r="AV841" s="61"/>
      <c r="AW841" s="61"/>
      <c r="AX841" s="61"/>
      <c r="AY841" s="61"/>
      <c r="AZ841" s="61"/>
      <c r="BA841" s="61"/>
      <c r="BB841" s="36" t="s">
        <v>52</v>
      </c>
      <c r="BC841" s="533">
        <v>237558</v>
      </c>
      <c r="BD841" s="533">
        <v>273902</v>
      </c>
      <c r="BE841" s="533">
        <v>330400</v>
      </c>
      <c r="BF841" s="533">
        <v>422912</v>
      </c>
      <c r="BG841" s="533">
        <v>471150</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237558</v>
      </c>
      <c r="BD842" s="531">
        <v>273902</v>
      </c>
      <c r="BE842" s="531">
        <v>330400</v>
      </c>
      <c r="BF842" s="531">
        <v>422912</v>
      </c>
      <c r="BG842" s="531">
        <v>471150</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666</v>
      </c>
      <c r="K843" s="77"/>
      <c r="L843" s="77"/>
      <c r="M843" s="77"/>
      <c r="N843" s="77"/>
      <c r="O843" s="77"/>
      <c r="P843" s="77"/>
      <c r="Q843" s="77"/>
      <c r="R843" s="77"/>
      <c r="S843" s="77"/>
      <c r="T843" s="77"/>
      <c r="U843" s="77"/>
      <c r="V843" s="78"/>
      <c r="W843" s="1235">
        <f>'[8]CDLAC TCAC OpX'!$J$28</f>
        <v>0</v>
      </c>
      <c r="X843" s="1235"/>
      <c r="Y843" s="1235"/>
      <c r="Z843" s="1235"/>
      <c r="AA843" s="1235"/>
      <c r="AB843" s="1235"/>
      <c r="AC843" s="1235"/>
      <c r="AM843" s="61"/>
      <c r="AN843" s="61"/>
      <c r="AO843" s="61"/>
      <c r="AP843" s="61"/>
      <c r="AQ843" s="61"/>
      <c r="AR843" s="61"/>
      <c r="AS843" s="61"/>
      <c r="AT843" s="61"/>
      <c r="AU843" s="61"/>
      <c r="AV843" s="61"/>
      <c r="AW843" s="61"/>
      <c r="AX843" s="61"/>
      <c r="AY843" s="61"/>
      <c r="AZ843" s="61"/>
      <c r="BA843" s="61"/>
      <c r="BB843" s="36" t="s">
        <v>136</v>
      </c>
      <c r="BC843" s="533">
        <v>237558</v>
      </c>
      <c r="BD843" s="533">
        <v>273902</v>
      </c>
      <c r="BE843" s="533">
        <v>330400</v>
      </c>
      <c r="BF843" s="533">
        <v>422912</v>
      </c>
      <c r="BG843" s="533">
        <v>471150</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235">
        <v>60011.839999999997</v>
      </c>
      <c r="X844" s="1235"/>
      <c r="Y844" s="1235"/>
      <c r="Z844" s="1235"/>
      <c r="AA844" s="1235"/>
      <c r="AB844" s="1235"/>
      <c r="AC844" s="1235"/>
      <c r="AM844" s="61"/>
      <c r="AN844" s="61"/>
      <c r="AO844" s="61"/>
      <c r="AP844" s="61"/>
      <c r="AQ844" s="61"/>
      <c r="AR844" s="61"/>
      <c r="AS844" s="61"/>
      <c r="AT844" s="61"/>
      <c r="AU844" s="61"/>
      <c r="AV844" s="61"/>
      <c r="AW844" s="61"/>
      <c r="AX844" s="61"/>
      <c r="AY844" s="61"/>
      <c r="AZ844" s="61"/>
      <c r="BA844" s="61"/>
      <c r="BB844" s="36" t="s">
        <v>54</v>
      </c>
      <c r="BC844" s="531">
        <v>253663</v>
      </c>
      <c r="BD844" s="531">
        <v>292471</v>
      </c>
      <c r="BE844" s="531">
        <v>352800</v>
      </c>
      <c r="BF844" s="531">
        <v>451584</v>
      </c>
      <c r="BG844" s="531">
        <v>503093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235">
        <f>'[8]CDLAC TCAC OpX'!$J$30</f>
        <v>58076.754633204633</v>
      </c>
      <c r="X845" s="1235"/>
      <c r="Y845" s="1235"/>
      <c r="Z845" s="1235"/>
      <c r="AA845" s="1235"/>
      <c r="AB845" s="1235"/>
      <c r="AC845" s="1235"/>
      <c r="AM845" s="61"/>
      <c r="AN845" s="61"/>
      <c r="AO845" s="61"/>
      <c r="AP845" s="61"/>
      <c r="AQ845" s="61"/>
      <c r="AR845" s="61"/>
      <c r="AS845" s="61"/>
      <c r="AT845" s="61"/>
      <c r="AU845" s="61"/>
      <c r="AV845" s="61"/>
      <c r="AW845" s="61"/>
      <c r="AX845" s="61"/>
      <c r="AY845" s="61"/>
      <c r="AZ845" s="61"/>
      <c r="BA845" s="61"/>
      <c r="BB845" s="36" t="s">
        <v>55</v>
      </c>
      <c r="BC845" s="533">
        <v>237558</v>
      </c>
      <c r="BD845" s="533">
        <v>273902</v>
      </c>
      <c r="BE845" s="533">
        <v>330400</v>
      </c>
      <c r="BF845" s="533">
        <v>422912</v>
      </c>
      <c r="BG845" s="533">
        <v>471150</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235">
        <f>'[8]CDLAC TCAC OpX'!$J$31</f>
        <v>13682.149852716444</v>
      </c>
      <c r="X846" s="1235"/>
      <c r="Y846" s="1235"/>
      <c r="Z846" s="1235"/>
      <c r="AA846" s="1235"/>
      <c r="AB846" s="1235"/>
      <c r="AC846" s="1235"/>
      <c r="AM846" s="61"/>
      <c r="AN846" s="61"/>
      <c r="AO846" s="61"/>
      <c r="AP846" s="61"/>
      <c r="AQ846" s="61"/>
      <c r="AR846" s="61"/>
      <c r="AS846" s="61"/>
      <c r="AT846" s="61"/>
      <c r="AU846" s="61"/>
      <c r="AV846" s="61"/>
      <c r="AW846" s="61"/>
      <c r="AX846" s="61"/>
      <c r="AY846" s="61"/>
      <c r="AZ846" s="61"/>
      <c r="BA846" s="61"/>
      <c r="BB846" s="36" t="s">
        <v>348</v>
      </c>
      <c r="BC846" s="531">
        <v>237558</v>
      </c>
      <c r="BD846" s="531">
        <v>273902</v>
      </c>
      <c r="BE846" s="531">
        <v>330400</v>
      </c>
      <c r="BF846" s="531">
        <v>422912</v>
      </c>
      <c r="BG846" s="531">
        <v>471150</v>
      </c>
      <c r="BH846" s="56"/>
      <c r="BI846" s="36" t="s">
        <v>348</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235">
        <f>'[8]CDLAC TCAC OpX'!$J$32</f>
        <v>4847.7523441809153</v>
      </c>
      <c r="X847" s="1235"/>
      <c r="Y847" s="1235"/>
      <c r="Z847" s="1235"/>
      <c r="AA847" s="1235"/>
      <c r="AB847" s="1235"/>
      <c r="AC847" s="123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235">
        <f>'[8]CDLAC TCAC OpX'!$J$33</f>
        <v>11460.276091727013</v>
      </c>
      <c r="X848" s="1235"/>
      <c r="Y848" s="1235"/>
      <c r="Z848" s="1235"/>
      <c r="AA848" s="1235"/>
      <c r="AB848" s="1235"/>
      <c r="AC848" s="123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336" t="s">
        <v>1747</v>
      </c>
      <c r="N849" s="1169"/>
      <c r="O849" s="1169"/>
      <c r="P849" s="1169"/>
      <c r="Q849" s="1169"/>
      <c r="R849" s="1169"/>
      <c r="S849" s="1169"/>
      <c r="T849" s="1169"/>
      <c r="U849" s="1169"/>
      <c r="V849" s="1170"/>
      <c r="W849" s="1235">
        <v>36696.379999999997</v>
      </c>
      <c r="X849" s="1235"/>
      <c r="Y849" s="1235"/>
      <c r="Z849" s="1235"/>
      <c r="AA849" s="1235"/>
      <c r="AB849" s="1235"/>
      <c r="AC849" s="123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198">
        <f>SUM(W843:AC849)</f>
        <v>184775.15292182902</v>
      </c>
      <c r="X850" s="1198"/>
      <c r="Y850" s="1198"/>
      <c r="Z850" s="1198"/>
      <c r="AA850" s="1198"/>
      <c r="AB850" s="1198"/>
      <c r="AC850" s="119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1512</v>
      </c>
      <c r="J852" s="76" t="s">
        <v>176</v>
      </c>
      <c r="K852" s="77"/>
      <c r="L852" s="77"/>
      <c r="M852" s="1336" t="s">
        <v>1748</v>
      </c>
      <c r="N852" s="1169"/>
      <c r="O852" s="1169"/>
      <c r="P852" s="1169"/>
      <c r="Q852" s="1169"/>
      <c r="R852" s="1169"/>
      <c r="S852" s="1169"/>
      <c r="T852" s="1169"/>
      <c r="U852" s="1169"/>
      <c r="V852" s="1170"/>
      <c r="W852" s="1143">
        <f>'[8]CDLAC TCAC OpX'!$J$38</f>
        <v>14820</v>
      </c>
      <c r="X852" s="1144"/>
      <c r="Y852" s="1144"/>
      <c r="Z852" s="1144"/>
      <c r="AA852" s="1144"/>
      <c r="AB852" s="1144"/>
      <c r="AC852" s="114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1513</v>
      </c>
      <c r="J853" s="76" t="s">
        <v>176</v>
      </c>
      <c r="K853" s="77"/>
      <c r="L853" s="77"/>
      <c r="M853" s="1336" t="s">
        <v>1749</v>
      </c>
      <c r="N853" s="1169"/>
      <c r="O853" s="1169"/>
      <c r="P853" s="1169"/>
      <c r="Q853" s="1169"/>
      <c r="R853" s="1169"/>
      <c r="S853" s="1169"/>
      <c r="T853" s="1169"/>
      <c r="U853" s="1169"/>
      <c r="V853" s="1170"/>
      <c r="W853" s="1143">
        <f>'[8]CDLAC TCAC OpX'!$J$39</f>
        <v>20440</v>
      </c>
      <c r="X853" s="1144"/>
      <c r="Y853" s="1144"/>
      <c r="Z853" s="1144"/>
      <c r="AA853" s="1144"/>
      <c r="AB853" s="1144"/>
      <c r="AC853" s="114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336" t="s">
        <v>1750</v>
      </c>
      <c r="N854" s="1169"/>
      <c r="O854" s="1169"/>
      <c r="P854" s="1169"/>
      <c r="Q854" s="1169"/>
      <c r="R854" s="1169"/>
      <c r="S854" s="1169"/>
      <c r="T854" s="1169"/>
      <c r="U854" s="1169"/>
      <c r="V854" s="1170"/>
      <c r="W854" s="1143">
        <f>'[8]CDLAC TCAC OpX'!$J$40</f>
        <v>5878.4905968839157</v>
      </c>
      <c r="X854" s="1144"/>
      <c r="Y854" s="1144"/>
      <c r="Z854" s="1144"/>
      <c r="AA854" s="1144"/>
      <c r="AB854" s="1144"/>
      <c r="AC854" s="114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336" t="s">
        <v>1773</v>
      </c>
      <c r="N855" s="1169"/>
      <c r="O855" s="1169"/>
      <c r="P855" s="1169"/>
      <c r="Q855" s="1169"/>
      <c r="R855" s="1169"/>
      <c r="S855" s="1169"/>
      <c r="T855" s="1169"/>
      <c r="U855" s="1169"/>
      <c r="V855" s="1170"/>
      <c r="W855" s="1143">
        <v>2043.82</v>
      </c>
      <c r="X855" s="1144"/>
      <c r="Y855" s="1144"/>
      <c r="Z855" s="1144"/>
      <c r="AA855" s="1144"/>
      <c r="AB855" s="1144"/>
      <c r="AC855" s="114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168" t="s">
        <v>356</v>
      </c>
      <c r="N856" s="1169"/>
      <c r="O856" s="1169"/>
      <c r="P856" s="1169"/>
      <c r="Q856" s="1169"/>
      <c r="R856" s="1169"/>
      <c r="S856" s="1169"/>
      <c r="T856" s="1169"/>
      <c r="U856" s="1169"/>
      <c r="V856" s="1170"/>
      <c r="W856" s="1143"/>
      <c r="X856" s="1144"/>
      <c r="Y856" s="1144"/>
      <c r="Z856" s="1144"/>
      <c r="AA856" s="1144"/>
      <c r="AB856" s="1144"/>
      <c r="AC856" s="114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6">
        <f>SUM(W852:AC856)</f>
        <v>43182.310596883915</v>
      </c>
      <c r="X857" s="1217"/>
      <c r="Y857" s="1217"/>
      <c r="Z857" s="1217"/>
      <c r="AA857" s="1217"/>
      <c r="AB857" s="1217"/>
      <c r="AC857" s="1218"/>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6">
        <f>W827+W835+W840+W841+W850+W857+W829</f>
        <v>1270706.0711707731</v>
      </c>
      <c r="AD861" s="1217"/>
      <c r="AE861" s="1217"/>
      <c r="AF861" s="1217"/>
      <c r="AG861" s="1217"/>
      <c r="AH861" s="1218"/>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581">
        <f>O778+O758+G734</f>
        <v>130</v>
      </c>
      <c r="AD862" s="1582"/>
      <c r="AE862" s="1582"/>
      <c r="AF862" s="1582"/>
      <c r="AG862" s="1582"/>
      <c r="AH862" s="1583"/>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3" t="s">
        <v>35</v>
      </c>
      <c r="F863" s="1334"/>
      <c r="G863" s="1334"/>
      <c r="H863" s="1334"/>
      <c r="I863" s="1334"/>
      <c r="J863" s="1334"/>
      <c r="K863" s="1334"/>
      <c r="L863" s="1334"/>
      <c r="M863" s="1334"/>
      <c r="N863" s="1334"/>
      <c r="O863" s="1334"/>
      <c r="P863" s="1334"/>
      <c r="Q863" s="1334"/>
      <c r="R863" s="1334"/>
      <c r="S863" s="1334"/>
      <c r="T863" s="1334"/>
      <c r="U863" s="1334"/>
      <c r="V863" s="1334"/>
      <c r="W863" s="1334"/>
      <c r="X863" s="1334"/>
      <c r="Y863" s="1334"/>
      <c r="Z863" s="1334"/>
      <c r="AA863" s="1334"/>
      <c r="AB863" s="1335"/>
      <c r="AC863" s="1584">
        <f>IF(ISERROR((ROUNDDOWN(AC861/AC862,0))),0,(ROUNDDOWN(AC861/AC862,0)))</f>
        <v>9774</v>
      </c>
      <c r="AD863" s="1585"/>
      <c r="AE863" s="1585"/>
      <c r="AF863" s="1585"/>
      <c r="AG863" s="1585"/>
      <c r="AH863" s="1585"/>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838</v>
      </c>
      <c r="AC864" s="1197">
        <f>((AC861+AC866)/12)*3</f>
        <v>345950.01779269328</v>
      </c>
      <c r="AD864" s="1420"/>
      <c r="AE864" s="1420"/>
      <c r="AF864" s="1420"/>
      <c r="AG864" s="1420"/>
      <c r="AH864" s="142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1392</v>
      </c>
      <c r="AC865" s="1145">
        <v>0</v>
      </c>
      <c r="AD865" s="1235"/>
      <c r="AE865" s="1235"/>
      <c r="AF865" s="1235"/>
      <c r="AG865" s="1235"/>
      <c r="AH865" s="123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143">
        <v>113094</v>
      </c>
      <c r="AD866" s="1144"/>
      <c r="AE866" s="1144"/>
      <c r="AF866" s="1144"/>
      <c r="AG866" s="1144"/>
      <c r="AH866" s="114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3">
        <v>65000</v>
      </c>
      <c r="AD867" s="1144"/>
      <c r="AE867" s="1144"/>
      <c r="AF867" s="1144"/>
      <c r="AG867" s="1144"/>
      <c r="AH867" s="114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3">
        <v>5000</v>
      </c>
      <c r="AD868" s="1144"/>
      <c r="AE868" s="1144"/>
      <c r="AF868" s="1144"/>
      <c r="AG868" s="1144"/>
      <c r="AH868" s="114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9" t="s">
        <v>1780</v>
      </c>
      <c r="F869" s="1400"/>
      <c r="G869" s="1400"/>
      <c r="H869" s="1400"/>
      <c r="I869" s="1400"/>
      <c r="J869" s="1400"/>
      <c r="K869" s="1400"/>
      <c r="L869" s="1400"/>
      <c r="M869" s="1400"/>
      <c r="N869" s="1400"/>
      <c r="O869" s="1400"/>
      <c r="P869" s="1400"/>
      <c r="Q869" s="1400"/>
      <c r="R869" s="1400"/>
      <c r="S869" s="1400"/>
      <c r="T869" s="1400"/>
      <c r="U869" s="1400"/>
      <c r="V869" s="1400"/>
      <c r="W869" s="1400"/>
      <c r="X869" s="1400"/>
      <c r="Y869" s="1400"/>
      <c r="Z869" s="1400"/>
      <c r="AA869" s="1400"/>
      <c r="AB869" s="1401"/>
      <c r="AC869" s="1235">
        <f>[7]Projections!$K$54+[7]Projections!$K$55</f>
        <v>8965</v>
      </c>
      <c r="AD869" s="1235"/>
      <c r="AE869" s="1235"/>
      <c r="AF869" s="1235"/>
      <c r="AG869" s="1235"/>
      <c r="AH869" s="123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9" t="s">
        <v>1781</v>
      </c>
      <c r="F870" s="1400"/>
      <c r="G870" s="1400"/>
      <c r="H870" s="1400"/>
      <c r="I870" s="1400"/>
      <c r="J870" s="1400"/>
      <c r="K870" s="1400"/>
      <c r="L870" s="1400"/>
      <c r="M870" s="1400"/>
      <c r="N870" s="1400"/>
      <c r="O870" s="1400"/>
      <c r="P870" s="1400"/>
      <c r="Q870" s="1400"/>
      <c r="R870" s="1400"/>
      <c r="S870" s="1400"/>
      <c r="T870" s="1400"/>
      <c r="U870" s="1400"/>
      <c r="V870" s="1400"/>
      <c r="W870" s="1400"/>
      <c r="X870" s="1400"/>
      <c r="Y870" s="1400"/>
      <c r="Z870" s="1400"/>
      <c r="AA870" s="1400"/>
      <c r="AB870" s="1401"/>
      <c r="AC870" s="1235">
        <f>[7]Projections!$K$51</f>
        <v>15000</v>
      </c>
      <c r="AD870" s="1235"/>
      <c r="AE870" s="1235"/>
      <c r="AF870" s="1235"/>
      <c r="AG870" s="1235"/>
      <c r="AH870" s="123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43"/>
      <c r="AA874" s="1144"/>
      <c r="AB874" s="1144"/>
      <c r="AC874" s="1144"/>
      <c r="AD874" s="1144"/>
      <c r="AE874" s="114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43"/>
      <c r="AA875" s="1144"/>
      <c r="AB875" s="1144"/>
      <c r="AC875" s="1144"/>
      <c r="AD875" s="1144"/>
      <c r="AE875" s="114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43"/>
      <c r="AA876" s="1144"/>
      <c r="AB876" s="1144"/>
      <c r="AC876" s="1144"/>
      <c r="AD876" s="1144"/>
      <c r="AE876" s="114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6">
        <f>Z874-(Z875+Z876)</f>
        <v>0</v>
      </c>
      <c r="AA877" s="1217"/>
      <c r="AB877" s="1217"/>
      <c r="AC877" s="1217"/>
      <c r="AD877" s="1217"/>
      <c r="AE877" s="1218"/>
      <c r="AM877" s="61"/>
      <c r="AO877" s="52" t="s">
        <v>179</v>
      </c>
      <c r="AP877" s="177">
        <v>20</v>
      </c>
      <c r="AQ877" s="1141">
        <f>IF(AD955&gt;0,0.2,0)</f>
        <v>0.2</v>
      </c>
      <c r="AR877" s="1141"/>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8">
        <f>IF(AD958&gt;0,0.05,0)</f>
        <v>0</v>
      </c>
      <c r="AR878" s="141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142">
        <f>IF(AD965&gt;0,0.07,0)</f>
        <v>0</v>
      </c>
      <c r="AR879" s="1142"/>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142">
        <f>IF(AD969&gt;0,0.02,0)</f>
        <v>0</v>
      </c>
      <c r="AR880" s="1142"/>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142">
        <f>IF(AD971&gt;0,0.02,0)</f>
        <v>0</v>
      </c>
      <c r="AR881" s="1142"/>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1156</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141">
        <f>AN891</f>
        <v>0</v>
      </c>
      <c r="AR882" s="1142"/>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153"/>
      <c r="AR883" s="1153"/>
      <c r="AS883" s="115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14"/>
      <c r="AR884" s="1414"/>
      <c r="AS884" s="141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7" t="s">
        <v>103</v>
      </c>
      <c r="B885" s="1267"/>
      <c r="C885" s="1267"/>
      <c r="D885" s="1267"/>
      <c r="E885" s="1267"/>
      <c r="F885" s="1267"/>
      <c r="G885" s="1267"/>
      <c r="H885" s="1267"/>
      <c r="I885" s="1267"/>
      <c r="J885" s="1267"/>
      <c r="K885" s="1267"/>
      <c r="L885" s="1267"/>
      <c r="M885" s="1267"/>
      <c r="N885" s="1267"/>
      <c r="O885" s="1267"/>
      <c r="P885" s="1267"/>
      <c r="Q885" s="1267"/>
      <c r="R885" s="1267"/>
      <c r="S885" s="1267"/>
      <c r="T885" s="1267"/>
      <c r="U885" s="1267"/>
      <c r="V885" s="1267"/>
      <c r="W885" s="1267"/>
      <c r="X885" s="1267"/>
      <c r="Y885" s="1267"/>
      <c r="Z885" s="1267"/>
      <c r="AA885" s="1267"/>
      <c r="AB885" s="1267"/>
      <c r="AC885" s="1267"/>
      <c r="AD885" s="1267"/>
      <c r="AE885" s="1267"/>
      <c r="AF885" s="1267"/>
      <c r="AG885" s="1267"/>
      <c r="AH885" s="1267"/>
      <c r="AI885" s="1267"/>
      <c r="AJ885" s="1267"/>
      <c r="AK885" s="1267"/>
      <c r="AL885" s="1267"/>
      <c r="AM885" s="61"/>
      <c r="AO885" s="52" t="s">
        <v>322</v>
      </c>
      <c r="AP885" s="177">
        <v>10</v>
      </c>
      <c r="AQ885" s="1142">
        <f>IF(AD988&gt;0,0.1,0)</f>
        <v>0.1</v>
      </c>
      <c r="AR885" s="1142"/>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8"/>
      <c r="B886" s="1268"/>
      <c r="C886" s="1268"/>
      <c r="D886" s="1268"/>
      <c r="E886" s="1268"/>
      <c r="F886" s="1268"/>
      <c r="G886" s="1268"/>
      <c r="H886" s="1268"/>
      <c r="I886" s="1268"/>
      <c r="J886" s="1268"/>
      <c r="K886" s="1268"/>
      <c r="L886" s="1268"/>
      <c r="M886" s="1268"/>
      <c r="N886" s="1268"/>
      <c r="O886" s="1268"/>
      <c r="P886" s="1268"/>
      <c r="Q886" s="1268"/>
      <c r="R886" s="1268"/>
      <c r="S886" s="1268"/>
      <c r="T886" s="1268"/>
      <c r="U886" s="1268"/>
      <c r="V886" s="1268"/>
      <c r="W886" s="1268"/>
      <c r="X886" s="1268"/>
      <c r="Y886" s="1268"/>
      <c r="Z886" s="1268"/>
      <c r="AA886" s="1268"/>
      <c r="AB886" s="1268"/>
      <c r="AC886" s="1268"/>
      <c r="AD886" s="1268"/>
      <c r="AE886" s="1268"/>
      <c r="AF886" s="1268"/>
      <c r="AG886" s="1268"/>
      <c r="AH886" s="1268"/>
      <c r="AI886" s="1268"/>
      <c r="AJ886" s="1268"/>
      <c r="AK886" s="1268"/>
      <c r="AL886" s="1268"/>
      <c r="AM886" s="61"/>
      <c r="AO886" s="52"/>
      <c r="AP886" s="177"/>
      <c r="AQ886" s="1141">
        <f>SUM(AQ877:AQ885)</f>
        <v>0.30000000000000004</v>
      </c>
      <c r="AR886" s="1142"/>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1">
        <f>SUM(AQ877:AR881)+AQ885</f>
        <v>0.30000000000000004</v>
      </c>
      <c r="AR888" s="1142"/>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05" t="s">
        <v>872</v>
      </c>
      <c r="G890" s="1406"/>
      <c r="H890" s="1406"/>
      <c r="I890" s="1406"/>
      <c r="J890" s="1406"/>
      <c r="K890" s="1406"/>
      <c r="L890" s="1406"/>
      <c r="M890" s="1406"/>
      <c r="N890" s="1406"/>
      <c r="O890" s="1406"/>
      <c r="P890" s="1406"/>
      <c r="Q890" s="1406"/>
      <c r="R890" s="1406"/>
      <c r="S890" s="1406"/>
      <c r="T890" s="1407"/>
      <c r="U890" s="1342" t="s">
        <v>34</v>
      </c>
      <c r="V890" s="1343"/>
      <c r="W890" s="1343"/>
      <c r="X890" s="1343"/>
      <c r="Y890" s="1343"/>
      <c r="Z890" s="134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4" t="s">
        <v>901</v>
      </c>
      <c r="G891" s="1345"/>
      <c r="H891" s="1345"/>
      <c r="I891" s="1345"/>
      <c r="J891" s="1345"/>
      <c r="K891" s="1345"/>
      <c r="L891" s="1345"/>
      <c r="M891" s="1345"/>
      <c r="N891" s="1345"/>
      <c r="O891" s="1345"/>
      <c r="P891" s="1345"/>
      <c r="Q891" s="1345"/>
      <c r="R891" s="1345"/>
      <c r="S891" s="1345"/>
      <c r="T891" s="1579"/>
      <c r="U891" s="1344"/>
      <c r="V891" s="1345"/>
      <c r="W891" s="1345"/>
      <c r="X891" s="1345"/>
      <c r="Y891" s="1345"/>
      <c r="Z891" s="134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6"/>
      <c r="G892" s="1347"/>
      <c r="H892" s="1347"/>
      <c r="I892" s="1347"/>
      <c r="J892" s="1347"/>
      <c r="K892" s="1347"/>
      <c r="L892" s="1347"/>
      <c r="M892" s="1347"/>
      <c r="N892" s="1347"/>
      <c r="O892" s="1347"/>
      <c r="P892" s="1347"/>
      <c r="Q892" s="1347"/>
      <c r="R892" s="1347"/>
      <c r="S892" s="1347"/>
      <c r="T892" s="1580"/>
      <c r="U892" s="1346"/>
      <c r="V892" s="1347"/>
      <c r="W892" s="1347"/>
      <c r="X892" s="1347"/>
      <c r="Y892" s="1347"/>
      <c r="Z892" s="1347"/>
      <c r="AA892" s="168"/>
      <c r="AB892" s="1219" t="s">
        <v>423</v>
      </c>
      <c r="AC892" s="1219"/>
      <c r="AD892" s="1219"/>
      <c r="AE892" s="1219"/>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835</v>
      </c>
      <c r="G893" s="80"/>
      <c r="H893" s="80"/>
      <c r="I893" s="80"/>
      <c r="J893" s="80"/>
      <c r="K893" s="80"/>
      <c r="L893" s="80"/>
      <c r="M893" s="80"/>
      <c r="N893" s="80"/>
      <c r="O893" s="80"/>
      <c r="P893" s="80"/>
      <c r="Q893" s="80"/>
      <c r="R893" s="80"/>
      <c r="S893" s="80"/>
      <c r="T893" s="81"/>
      <c r="U893" s="1231" t="s">
        <v>590</v>
      </c>
      <c r="V893" s="1232"/>
      <c r="W893" s="1232"/>
      <c r="X893" s="1232"/>
      <c r="Y893" s="1232"/>
      <c r="Z893" s="1233"/>
      <c r="AA893" s="1195">
        <v>50000000</v>
      </c>
      <c r="AB893" s="1196"/>
      <c r="AC893" s="1196"/>
      <c r="AD893" s="1196"/>
      <c r="AE893" s="1196"/>
      <c r="AF893" s="1197"/>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727</v>
      </c>
      <c r="G894" s="80"/>
      <c r="H894" s="80"/>
      <c r="I894" s="80"/>
      <c r="J894" s="80"/>
      <c r="K894" s="80"/>
      <c r="L894" s="80"/>
      <c r="M894" s="80"/>
      <c r="N894" s="80"/>
      <c r="O894" s="80"/>
      <c r="P894" s="80"/>
      <c r="Q894" s="80"/>
      <c r="R894" s="80"/>
      <c r="S894" s="80"/>
      <c r="T894" s="81"/>
      <c r="U894" s="1231" t="s">
        <v>590</v>
      </c>
      <c r="V894" s="1232"/>
      <c r="W894" s="1232"/>
      <c r="X894" s="1232"/>
      <c r="Y894" s="1232"/>
      <c r="Z894" s="1233"/>
      <c r="AA894" s="1195">
        <v>5972500</v>
      </c>
      <c r="AB894" s="1196"/>
      <c r="AC894" s="1196"/>
      <c r="AD894" s="1196"/>
      <c r="AE894" s="1196"/>
      <c r="AF894" s="1197"/>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881</v>
      </c>
      <c r="G895" s="77"/>
      <c r="H895" s="77"/>
      <c r="I895" s="77"/>
      <c r="J895" s="77"/>
      <c r="K895" s="77"/>
      <c r="L895" s="77"/>
      <c r="M895" s="77"/>
      <c r="N895" s="77"/>
      <c r="O895" s="77"/>
      <c r="P895" s="77"/>
      <c r="Q895" s="77"/>
      <c r="R895" s="77"/>
      <c r="S895" s="77"/>
      <c r="T895" s="78"/>
      <c r="U895" s="1231" t="s">
        <v>640</v>
      </c>
      <c r="V895" s="1232"/>
      <c r="W895" s="1232"/>
      <c r="X895" s="1232"/>
      <c r="Y895" s="1232"/>
      <c r="Z895" s="1233"/>
      <c r="AA895" s="1195"/>
      <c r="AB895" s="1196"/>
      <c r="AC895" s="1196"/>
      <c r="AD895" s="1196"/>
      <c r="AE895" s="1196"/>
      <c r="AF895" s="1197"/>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730</v>
      </c>
      <c r="G896" s="77"/>
      <c r="H896" s="77"/>
      <c r="I896" s="77"/>
      <c r="J896" s="77"/>
      <c r="K896" s="77"/>
      <c r="L896" s="77"/>
      <c r="M896" s="77"/>
      <c r="N896" s="77"/>
      <c r="O896" s="77"/>
      <c r="P896" s="77"/>
      <c r="Q896" s="77"/>
      <c r="R896" s="77"/>
      <c r="S896" s="77"/>
      <c r="T896" s="78"/>
      <c r="U896" s="1231" t="s">
        <v>640</v>
      </c>
      <c r="V896" s="1232"/>
      <c r="W896" s="1232"/>
      <c r="X896" s="1232"/>
      <c r="Y896" s="1232"/>
      <c r="Z896" s="1233"/>
      <c r="AA896" s="1195"/>
      <c r="AB896" s="1196"/>
      <c r="AC896" s="1196"/>
      <c r="AD896" s="1196"/>
      <c r="AE896" s="1196"/>
      <c r="AF896" s="1197"/>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866</v>
      </c>
      <c r="G897" s="77"/>
      <c r="H897" s="77"/>
      <c r="I897" s="77"/>
      <c r="J897" s="77"/>
      <c r="K897" s="77"/>
      <c r="L897" s="77"/>
      <c r="M897" s="77"/>
      <c r="N897" s="77"/>
      <c r="O897" s="77"/>
      <c r="P897" s="77"/>
      <c r="Q897" s="77"/>
      <c r="R897" s="77"/>
      <c r="S897" s="77"/>
      <c r="T897" s="78"/>
      <c r="U897" s="1231" t="s">
        <v>640</v>
      </c>
      <c r="V897" s="1232"/>
      <c r="W897" s="1232"/>
      <c r="X897" s="1232"/>
      <c r="Y897" s="1232"/>
      <c r="Z897" s="1233"/>
      <c r="AA897" s="1195"/>
      <c r="AB897" s="1196"/>
      <c r="AC897" s="1196"/>
      <c r="AD897" s="1196"/>
      <c r="AE897" s="1196"/>
      <c r="AF897" s="1197"/>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867</v>
      </c>
      <c r="G898" s="77"/>
      <c r="H898" s="77"/>
      <c r="I898" s="77"/>
      <c r="J898" s="77"/>
      <c r="K898" s="77"/>
      <c r="L898" s="77"/>
      <c r="M898" s="77"/>
      <c r="N898" s="77"/>
      <c r="O898" s="77"/>
      <c r="P898" s="77"/>
      <c r="Q898" s="77"/>
      <c r="R898" s="77"/>
      <c r="S898" s="77"/>
      <c r="T898" s="78"/>
      <c r="U898" s="1231" t="s">
        <v>640</v>
      </c>
      <c r="V898" s="1232"/>
      <c r="W898" s="1232"/>
      <c r="X898" s="1232"/>
      <c r="Y898" s="1232"/>
      <c r="Z898" s="1233"/>
      <c r="AA898" s="1195"/>
      <c r="AB898" s="1196"/>
      <c r="AC898" s="1196"/>
      <c r="AD898" s="1196"/>
      <c r="AE898" s="1196"/>
      <c r="AF898" s="1197"/>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868</v>
      </c>
      <c r="G899" s="77"/>
      <c r="H899" s="77"/>
      <c r="I899" s="77"/>
      <c r="J899" s="77"/>
      <c r="K899" s="77"/>
      <c r="L899" s="77"/>
      <c r="M899" s="77"/>
      <c r="N899" s="77"/>
      <c r="O899" s="77"/>
      <c r="P899" s="77"/>
      <c r="Q899" s="77"/>
      <c r="R899" s="77"/>
      <c r="S899" s="77"/>
      <c r="T899" s="78"/>
      <c r="U899" s="1231" t="s">
        <v>640</v>
      </c>
      <c r="V899" s="1232"/>
      <c r="W899" s="1232"/>
      <c r="X899" s="1232"/>
      <c r="Y899" s="1232"/>
      <c r="Z899" s="1233"/>
      <c r="AA899" s="1195"/>
      <c r="AB899" s="1196"/>
      <c r="AC899" s="1196"/>
      <c r="AD899" s="1196"/>
      <c r="AE899" s="1196"/>
      <c r="AF899" s="1197"/>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729</v>
      </c>
      <c r="G900" s="77"/>
      <c r="H900" s="77"/>
      <c r="I900" s="77"/>
      <c r="J900" s="77"/>
      <c r="K900" s="77"/>
      <c r="L900" s="77"/>
      <c r="M900" s="77"/>
      <c r="N900" s="77"/>
      <c r="O900" s="77"/>
      <c r="P900" s="77"/>
      <c r="Q900" s="77"/>
      <c r="R900" s="77"/>
      <c r="S900" s="77"/>
      <c r="T900" s="78"/>
      <c r="U900" s="1231" t="s">
        <v>640</v>
      </c>
      <c r="V900" s="1232"/>
      <c r="W900" s="1232"/>
      <c r="X900" s="1232"/>
      <c r="Y900" s="1232"/>
      <c r="Z900" s="1233"/>
      <c r="AA900" s="1195"/>
      <c r="AB900" s="1196"/>
      <c r="AC900" s="1196"/>
      <c r="AD900" s="1196"/>
      <c r="AE900" s="1196"/>
      <c r="AF900" s="1197"/>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731</v>
      </c>
      <c r="G901" s="77"/>
      <c r="H901" s="77"/>
      <c r="I901" s="77"/>
      <c r="J901" s="77"/>
      <c r="K901" s="77"/>
      <c r="L901" s="77"/>
      <c r="M901" s="77"/>
      <c r="N901" s="77"/>
      <c r="O901" s="77"/>
      <c r="P901" s="77"/>
      <c r="Q901" s="77"/>
      <c r="R901" s="77"/>
      <c r="S901" s="77"/>
      <c r="T901" s="78"/>
      <c r="U901" s="1231" t="s">
        <v>640</v>
      </c>
      <c r="V901" s="1232"/>
      <c r="W901" s="1232"/>
      <c r="X901" s="1232"/>
      <c r="Y901" s="1232"/>
      <c r="Z901" s="1233"/>
      <c r="AA901" s="1195"/>
      <c r="AB901" s="1196"/>
      <c r="AC901" s="1196"/>
      <c r="AD901" s="1196"/>
      <c r="AE901" s="1196"/>
      <c r="AF901" s="1197"/>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728</v>
      </c>
      <c r="G902" s="77"/>
      <c r="H902" s="77"/>
      <c r="I902" s="77"/>
      <c r="J902" s="77"/>
      <c r="K902" s="77"/>
      <c r="L902" s="77"/>
      <c r="M902" s="77"/>
      <c r="N902" s="77"/>
      <c r="O902" s="77"/>
      <c r="P902" s="77"/>
      <c r="Q902" s="77"/>
      <c r="R902" s="77"/>
      <c r="S902" s="77"/>
      <c r="T902" s="78"/>
      <c r="U902" s="1231" t="s">
        <v>640</v>
      </c>
      <c r="V902" s="1232"/>
      <c r="W902" s="1232"/>
      <c r="X902" s="1232"/>
      <c r="Y902" s="1232"/>
      <c r="Z902" s="1233"/>
      <c r="AA902" s="1195"/>
      <c r="AB902" s="1196"/>
      <c r="AC902" s="1196"/>
      <c r="AD902" s="1196"/>
      <c r="AE902" s="1196"/>
      <c r="AF902" s="1197"/>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231" t="s">
        <v>640</v>
      </c>
      <c r="V903" s="1232"/>
      <c r="W903" s="1232"/>
      <c r="X903" s="1232"/>
      <c r="Y903" s="1232"/>
      <c r="Z903" s="1233"/>
      <c r="AA903" s="1195"/>
      <c r="AB903" s="1196"/>
      <c r="AC903" s="1196"/>
      <c r="AD903" s="1196"/>
      <c r="AE903" s="1196"/>
      <c r="AF903" s="1197"/>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882</v>
      </c>
      <c r="G904" s="77"/>
      <c r="H904" s="77"/>
      <c r="I904" s="77"/>
      <c r="J904" s="77"/>
      <c r="K904" s="77"/>
      <c r="L904" s="77"/>
      <c r="M904" s="77"/>
      <c r="N904" s="77"/>
      <c r="O904" s="77"/>
      <c r="P904" s="77"/>
      <c r="Q904" s="77"/>
      <c r="R904" s="77"/>
      <c r="S904" s="77"/>
      <c r="T904" s="78"/>
      <c r="U904" s="1231" t="s">
        <v>640</v>
      </c>
      <c r="V904" s="1232"/>
      <c r="W904" s="1232"/>
      <c r="X904" s="1232"/>
      <c r="Y904" s="1232"/>
      <c r="Z904" s="1233"/>
      <c r="AA904" s="1195"/>
      <c r="AB904" s="1196"/>
      <c r="AC904" s="1196"/>
      <c r="AD904" s="1196"/>
      <c r="AE904" s="1196"/>
      <c r="AF904" s="1197"/>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883</v>
      </c>
      <c r="G905" s="151"/>
      <c r="H905" s="151"/>
      <c r="I905" s="151"/>
      <c r="J905" s="151"/>
      <c r="K905" s="151"/>
      <c r="L905" s="151"/>
      <c r="M905" s="151"/>
      <c r="N905" s="151"/>
      <c r="O905" s="151"/>
      <c r="P905" s="151"/>
      <c r="Q905" s="151"/>
      <c r="R905" s="151"/>
      <c r="S905" s="151"/>
      <c r="T905" s="347"/>
      <c r="U905" s="1231" t="s">
        <v>590</v>
      </c>
      <c r="V905" s="1232"/>
      <c r="W905" s="1232"/>
      <c r="X905" s="1232"/>
      <c r="Y905" s="1232"/>
      <c r="Z905" s="1233"/>
      <c r="AA905" s="1195">
        <v>14706000</v>
      </c>
      <c r="AB905" s="1196"/>
      <c r="AC905" s="1196"/>
      <c r="AD905" s="1196"/>
      <c r="AE905" s="1196"/>
      <c r="AF905" s="1197"/>
      <c r="AM905" s="1415">
        <f>G734+O778</f>
        <v>129</v>
      </c>
      <c r="AN905" s="141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231" t="s">
        <v>640</v>
      </c>
      <c r="V906" s="1232"/>
      <c r="W906" s="1232"/>
      <c r="X906" s="1232"/>
      <c r="Y906" s="1232"/>
      <c r="Z906" s="1233"/>
      <c r="AA906" s="1195"/>
      <c r="AB906" s="1196"/>
      <c r="AC906" s="1196"/>
      <c r="AD906" s="1196"/>
      <c r="AE906" s="1196"/>
      <c r="AF906" s="1197"/>
      <c r="AM906" s="52"/>
      <c r="AN906" s="21"/>
      <c r="AO906" s="1390">
        <f>ROUNDDOWN(X999/I999,2)</f>
        <v>0.25</v>
      </c>
      <c r="AP906" s="1391"/>
      <c r="AQ906" s="1391"/>
      <c r="AR906" s="139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231" t="s">
        <v>640</v>
      </c>
      <c r="V907" s="1232"/>
      <c r="W907" s="1232"/>
      <c r="X907" s="1232"/>
      <c r="Y907" s="1232"/>
      <c r="Z907" s="1233"/>
      <c r="AA907" s="1195"/>
      <c r="AB907" s="1196"/>
      <c r="AC907" s="1196"/>
      <c r="AD907" s="1196"/>
      <c r="AE907" s="1196"/>
      <c r="AF907" s="1197"/>
      <c r="AM907" s="52"/>
      <c r="AN907" s="52"/>
      <c r="AO907" s="1368">
        <f>ROUNDDOWN(X1003/I1003,2)</f>
        <v>0.47</v>
      </c>
      <c r="AP907" s="1369"/>
      <c r="AQ907" s="1369"/>
      <c r="AR907" s="137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887</v>
      </c>
      <c r="G908" s="77"/>
      <c r="H908" s="77"/>
      <c r="I908" s="77"/>
      <c r="J908" s="77"/>
      <c r="K908" s="77"/>
      <c r="L908" s="77"/>
      <c r="M908" s="77"/>
      <c r="N908" s="77"/>
      <c r="O908" s="77"/>
      <c r="P908" s="1231" t="s">
        <v>721</v>
      </c>
      <c r="Q908" s="1232"/>
      <c r="R908" s="1232"/>
      <c r="S908" s="1232"/>
      <c r="T908" s="1233"/>
      <c r="U908" s="1231" t="s">
        <v>640</v>
      </c>
      <c r="V908" s="1232"/>
      <c r="W908" s="1232"/>
      <c r="X908" s="1232"/>
      <c r="Y908" s="1232"/>
      <c r="Z908" s="1233"/>
      <c r="AA908" s="1195"/>
      <c r="AB908" s="1196"/>
      <c r="AC908" s="1196"/>
      <c r="AD908" s="1196"/>
      <c r="AE908" s="1196"/>
      <c r="AF908" s="1197"/>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75"/>
      <c r="J909" s="1397"/>
      <c r="K909" s="1397"/>
      <c r="L909" s="1397"/>
      <c r="M909" s="1397"/>
      <c r="N909" s="1397"/>
      <c r="O909" s="1397"/>
      <c r="P909" s="1397"/>
      <c r="Q909" s="1397"/>
      <c r="R909" s="1397"/>
      <c r="S909" s="1397"/>
      <c r="T909" s="1398"/>
      <c r="U909" s="1348" t="s">
        <v>640</v>
      </c>
      <c r="V909" s="1232"/>
      <c r="W909" s="1232"/>
      <c r="X909" s="1232"/>
      <c r="Y909" s="1232"/>
      <c r="Z909" s="1233"/>
      <c r="AA909" s="1195"/>
      <c r="AB909" s="1196"/>
      <c r="AC909" s="1196"/>
      <c r="AD909" s="1196"/>
      <c r="AE909" s="1196"/>
      <c r="AF909" s="1197"/>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75" t="s">
        <v>1644</v>
      </c>
      <c r="J910" s="1155"/>
      <c r="K910" s="1155"/>
      <c r="L910" s="1155"/>
      <c r="M910" s="1155"/>
      <c r="N910" s="1155"/>
      <c r="O910" s="1155"/>
      <c r="P910" s="1155"/>
      <c r="Q910" s="1155"/>
      <c r="R910" s="1155"/>
      <c r="S910" s="1155"/>
      <c r="T910" s="1156"/>
      <c r="U910" s="1348" t="s">
        <v>590</v>
      </c>
      <c r="V910" s="1232"/>
      <c r="W910" s="1232"/>
      <c r="X910" s="1232"/>
      <c r="Y910" s="1232"/>
      <c r="Z910" s="1233"/>
      <c r="AA910" s="1195">
        <v>32605112</v>
      </c>
      <c r="AB910" s="1196"/>
      <c r="AC910" s="1196"/>
      <c r="AD910" s="1196"/>
      <c r="AE910" s="1196"/>
      <c r="AF910" s="1197"/>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275" t="s">
        <v>1769</v>
      </c>
      <c r="J911" s="1155"/>
      <c r="K911" s="1155"/>
      <c r="L911" s="1155"/>
      <c r="M911" s="1155"/>
      <c r="N911" s="1155"/>
      <c r="O911" s="1155"/>
      <c r="P911" s="1155"/>
      <c r="Q911" s="1155"/>
      <c r="R911" s="1155"/>
      <c r="S911" s="1155"/>
      <c r="T911" s="1156"/>
      <c r="U911" s="1348" t="s">
        <v>590</v>
      </c>
      <c r="V911" s="1232"/>
      <c r="W911" s="1232"/>
      <c r="X911" s="1232"/>
      <c r="Y911" s="1232"/>
      <c r="Z911" s="1233"/>
      <c r="AA911" s="1195">
        <v>838669</v>
      </c>
      <c r="AB911" s="1196"/>
      <c r="AC911" s="1196"/>
      <c r="AD911" s="1196"/>
      <c r="AE911" s="1196"/>
      <c r="AF911" s="119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275" t="s">
        <v>1753</v>
      </c>
      <c r="J912" s="1155"/>
      <c r="K912" s="1155"/>
      <c r="L912" s="1155"/>
      <c r="M912" s="1155"/>
      <c r="N912" s="1155"/>
      <c r="O912" s="1155"/>
      <c r="P912" s="1155"/>
      <c r="Q912" s="1155"/>
      <c r="R912" s="1155"/>
      <c r="S912" s="1155"/>
      <c r="T912" s="1156"/>
      <c r="U912" s="1348" t="s">
        <v>590</v>
      </c>
      <c r="V912" s="1232"/>
      <c r="W912" s="1232"/>
      <c r="X912" s="1232"/>
      <c r="Y912" s="1232"/>
      <c r="Z912" s="1233"/>
      <c r="AA912" s="1195">
        <v>2170432</v>
      </c>
      <c r="AB912" s="1196"/>
      <c r="AC912" s="1196"/>
      <c r="AD912" s="1196"/>
      <c r="AE912" s="1196"/>
      <c r="AF912" s="1197"/>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811</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6">
        <v>43692</v>
      </c>
      <c r="N917" s="1221"/>
      <c r="O917" s="1221"/>
      <c r="P917" s="1221"/>
      <c r="Q917" s="1221"/>
      <c r="R917" s="1221"/>
      <c r="S917" s="1277"/>
      <c r="U917" s="103" t="s">
        <v>11</v>
      </c>
      <c r="V917" s="77"/>
      <c r="W917" s="77"/>
      <c r="X917" s="77"/>
      <c r="Y917" s="77"/>
      <c r="Z917" s="77"/>
      <c r="AA917" s="77"/>
      <c r="AB917" s="77"/>
      <c r="AC917" s="77"/>
      <c r="AD917" s="78"/>
      <c r="AE917" s="1276"/>
      <c r="AF917" s="1221"/>
      <c r="AG917" s="1221"/>
      <c r="AH917" s="1221"/>
      <c r="AI917" s="1221"/>
      <c r="AJ917" s="1221"/>
      <c r="AK917" s="127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5" t="s">
        <v>1770</v>
      </c>
      <c r="N918" s="1360"/>
      <c r="O918" s="1360"/>
      <c r="P918" s="1360"/>
      <c r="Q918" s="1360"/>
      <c r="R918" s="1360"/>
      <c r="S918" s="1361"/>
      <c r="U918" s="103" t="s">
        <v>12</v>
      </c>
      <c r="V918" s="77"/>
      <c r="W918" s="77"/>
      <c r="X918" s="77"/>
      <c r="Y918" s="77"/>
      <c r="Z918" s="77"/>
      <c r="AA918" s="77"/>
      <c r="AB918" s="77"/>
      <c r="AC918" s="77"/>
      <c r="AD918" s="78"/>
      <c r="AE918" s="1355"/>
      <c r="AF918" s="1360"/>
      <c r="AG918" s="1360"/>
      <c r="AH918" s="1360"/>
      <c r="AI918" s="1360"/>
      <c r="AJ918" s="1360"/>
      <c r="AK918" s="136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383" t="s">
        <v>328</v>
      </c>
      <c r="K919" s="1384"/>
      <c r="L919" s="1384"/>
      <c r="M919" s="1384"/>
      <c r="N919" s="1384"/>
      <c r="O919" s="1384"/>
      <c r="P919" s="1384"/>
      <c r="Q919" s="1384"/>
      <c r="R919" s="1384"/>
      <c r="S919" s="1385"/>
      <c r="U919" s="103" t="s">
        <v>973</v>
      </c>
      <c r="V919" s="77"/>
      <c r="W919" s="77"/>
      <c r="AB919" s="1383" t="s">
        <v>328</v>
      </c>
      <c r="AC919" s="1384"/>
      <c r="AD919" s="1384"/>
      <c r="AE919" s="1384"/>
      <c r="AF919" s="1384"/>
      <c r="AG919" s="1384"/>
      <c r="AH919" s="1384"/>
      <c r="AI919" s="1384"/>
      <c r="AJ919" s="1384"/>
      <c r="AK919" s="138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6">
        <v>0.3</v>
      </c>
      <c r="N920" s="1372"/>
      <c r="O920" s="1372"/>
      <c r="P920" s="1372"/>
      <c r="Q920" s="1372"/>
      <c r="R920" s="1372"/>
      <c r="S920" s="1373"/>
      <c r="U920" s="103" t="s">
        <v>13</v>
      </c>
      <c r="V920" s="77"/>
      <c r="W920" s="77"/>
      <c r="X920" s="77"/>
      <c r="Y920" s="77"/>
      <c r="Z920" s="77"/>
      <c r="AA920" s="77"/>
      <c r="AB920" s="77"/>
      <c r="AC920" s="77"/>
      <c r="AD920" s="78"/>
      <c r="AE920" s="1371"/>
      <c r="AF920" s="1372"/>
      <c r="AG920" s="1372"/>
      <c r="AH920" s="1372"/>
      <c r="AI920" s="1372"/>
      <c r="AJ920" s="1372"/>
      <c r="AK920" s="137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6">
        <v>39</v>
      </c>
      <c r="N921" s="1147"/>
      <c r="O921" s="1147"/>
      <c r="P921" s="1147"/>
      <c r="Q921" s="1147"/>
      <c r="R921" s="1147"/>
      <c r="S921" s="1148"/>
      <c r="U921" s="103" t="s">
        <v>14</v>
      </c>
      <c r="V921" s="77"/>
      <c r="W921" s="77"/>
      <c r="X921" s="77"/>
      <c r="Y921" s="77"/>
      <c r="Z921" s="77"/>
      <c r="AA921" s="77"/>
      <c r="AB921" s="77"/>
      <c r="AC921" s="77"/>
      <c r="AD921" s="78"/>
      <c r="AE921" s="1146"/>
      <c r="AF921" s="1147"/>
      <c r="AG921" s="1147"/>
      <c r="AH921" s="1147"/>
      <c r="AI921" s="1147"/>
      <c r="AJ921" s="1147"/>
      <c r="AK921" s="1148"/>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5">
        <f>[7]Projections!$K$43</f>
        <v>275491.39591077861</v>
      </c>
      <c r="N922" s="1196"/>
      <c r="O922" s="1196"/>
      <c r="P922" s="1196"/>
      <c r="Q922" s="1196"/>
      <c r="R922" s="1196"/>
      <c r="S922" s="1197"/>
      <c r="U922" s="103" t="s">
        <v>15</v>
      </c>
      <c r="V922" s="77"/>
      <c r="W922" s="77"/>
      <c r="X922" s="77"/>
      <c r="Y922" s="77"/>
      <c r="Z922" s="77"/>
      <c r="AA922" s="77"/>
      <c r="AB922" s="77"/>
      <c r="AC922" s="77"/>
      <c r="AD922" s="78"/>
      <c r="AE922" s="1195"/>
      <c r="AF922" s="1196"/>
      <c r="AG922" s="1196"/>
      <c r="AH922" s="1196"/>
      <c r="AI922" s="1196"/>
      <c r="AJ922" s="1196"/>
      <c r="AK922" s="1197"/>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375">
        <f>SUM('15 Year Pro Forma'!E6:AG6)</f>
        <v>4939614.5909907576</v>
      </c>
      <c r="N923" s="1196"/>
      <c r="O923" s="1196"/>
      <c r="P923" s="1196"/>
      <c r="Q923" s="1196"/>
      <c r="R923" s="1196"/>
      <c r="S923" s="1197"/>
      <c r="U923" s="103" t="s">
        <v>16</v>
      </c>
      <c r="V923" s="77"/>
      <c r="W923" s="77"/>
      <c r="X923" s="77"/>
      <c r="Y923" s="77"/>
      <c r="Z923" s="77"/>
      <c r="AA923" s="77"/>
      <c r="AB923" s="77"/>
      <c r="AC923" s="77"/>
      <c r="AD923" s="78"/>
      <c r="AE923" s="1195"/>
      <c r="AF923" s="1196"/>
      <c r="AG923" s="1196"/>
      <c r="AH923" s="1196"/>
      <c r="AI923" s="1196"/>
      <c r="AJ923" s="1196"/>
      <c r="AK923" s="1197"/>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355" t="s">
        <v>1771</v>
      </c>
      <c r="N924" s="1356"/>
      <c r="O924" s="1356"/>
      <c r="P924" s="1356"/>
      <c r="Q924" s="1356"/>
      <c r="R924" s="1356"/>
      <c r="S924" s="1357"/>
      <c r="U924" s="103" t="s">
        <v>619</v>
      </c>
      <c r="V924" s="77"/>
      <c r="W924" s="77"/>
      <c r="X924" s="77"/>
      <c r="Y924" s="77"/>
      <c r="Z924" s="77"/>
      <c r="AA924" s="77"/>
      <c r="AB924" s="77"/>
      <c r="AC924" s="77"/>
      <c r="AD924" s="78"/>
      <c r="AE924" s="1417"/>
      <c r="AF924" s="1356"/>
      <c r="AG924" s="1356"/>
      <c r="AH924" s="1356"/>
      <c r="AI924" s="1356"/>
      <c r="AJ924" s="1356"/>
      <c r="AK924" s="135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700</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212"/>
      <c r="N929" s="1213"/>
      <c r="O929" s="1213"/>
      <c r="P929" s="1213"/>
      <c r="Q929" s="1213"/>
      <c r="R929" s="1213"/>
      <c r="S929" s="1214"/>
      <c r="T929" s="103" t="s">
        <v>870</v>
      </c>
      <c r="U929" s="77"/>
      <c r="V929" s="77"/>
      <c r="W929" s="77"/>
      <c r="X929" s="77"/>
      <c r="Y929" s="77"/>
      <c r="Z929" s="78"/>
      <c r="AA929" s="1212"/>
      <c r="AB929" s="1213"/>
      <c r="AC929" s="1213"/>
      <c r="AD929" s="1213"/>
      <c r="AE929" s="1213"/>
      <c r="AF929" s="1213"/>
      <c r="AG929" s="121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212"/>
      <c r="N930" s="1213"/>
      <c r="O930" s="1213"/>
      <c r="P930" s="1213"/>
      <c r="Q930" s="1213"/>
      <c r="R930" s="1213"/>
      <c r="S930" s="1214"/>
      <c r="T930" s="103" t="s">
        <v>869</v>
      </c>
      <c r="U930" s="77"/>
      <c r="V930" s="77"/>
      <c r="W930" s="77"/>
      <c r="X930" s="77"/>
      <c r="Y930" s="77"/>
      <c r="Z930" s="78"/>
      <c r="AA930" s="1212"/>
      <c r="AB930" s="1213"/>
      <c r="AC930" s="1213"/>
      <c r="AD930" s="1213"/>
      <c r="AE930" s="1213"/>
      <c r="AF930" s="1213"/>
      <c r="AG930" s="121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377" t="s">
        <v>640</v>
      </c>
      <c r="N931" s="1378"/>
      <c r="O931" s="1378"/>
      <c r="P931" s="1378"/>
      <c r="Q931" s="1378"/>
      <c r="R931" s="1378"/>
      <c r="S931" s="1379"/>
      <c r="T931" s="76" t="s">
        <v>359</v>
      </c>
      <c r="U931" s="77"/>
      <c r="V931" s="77"/>
      <c r="W931" s="77"/>
      <c r="X931" s="77"/>
      <c r="Y931" s="77"/>
      <c r="Z931" s="78"/>
      <c r="AA931" s="1212"/>
      <c r="AB931" s="1213"/>
      <c r="AC931" s="1213"/>
      <c r="AD931" s="1213"/>
      <c r="AE931" s="1213"/>
      <c r="AF931" s="1213"/>
      <c r="AG931" s="121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212"/>
      <c r="N932" s="1213"/>
      <c r="O932" s="1213"/>
      <c r="P932" s="1213"/>
      <c r="Q932" s="1213"/>
      <c r="R932" s="1213"/>
      <c r="S932" s="1214"/>
      <c r="T932" s="76" t="s">
        <v>360</v>
      </c>
      <c r="U932" s="77"/>
      <c r="V932" s="77"/>
      <c r="W932" s="77"/>
      <c r="X932" s="77"/>
      <c r="Y932" s="77"/>
      <c r="Z932" s="78"/>
      <c r="AA932" s="1212"/>
      <c r="AB932" s="1213"/>
      <c r="AC932" s="1213"/>
      <c r="AD932" s="1213"/>
      <c r="AE932" s="1213"/>
      <c r="AF932" s="1213"/>
      <c r="AG932" s="121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212"/>
      <c r="N933" s="1213"/>
      <c r="O933" s="1213"/>
      <c r="P933" s="1213"/>
      <c r="Q933" s="1213"/>
      <c r="R933" s="1213"/>
      <c r="S933" s="1214"/>
      <c r="T933" s="76" t="s">
        <v>407</v>
      </c>
      <c r="U933" s="77"/>
      <c r="V933" s="77"/>
      <c r="W933" s="77"/>
      <c r="X933" s="77"/>
      <c r="Y933" s="77"/>
      <c r="Z933" s="78"/>
      <c r="AA933" s="1212"/>
      <c r="AB933" s="1213"/>
      <c r="AC933" s="1213"/>
      <c r="AD933" s="1213"/>
      <c r="AE933" s="1213"/>
      <c r="AF933" s="1213"/>
      <c r="AG933" s="121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365" t="s">
        <v>328</v>
      </c>
      <c r="N934" s="1366"/>
      <c r="O934" s="1366"/>
      <c r="P934" s="1366"/>
      <c r="Q934" s="1366"/>
      <c r="R934" s="1366"/>
      <c r="S934" s="1367"/>
      <c r="T934" s="1337"/>
      <c r="U934" s="1338"/>
      <c r="V934" s="1338"/>
      <c r="W934" s="1338"/>
      <c r="X934" s="1338"/>
      <c r="Y934" s="1338"/>
      <c r="Z934" s="1339"/>
      <c r="AA934" s="1212"/>
      <c r="AB934" s="1213"/>
      <c r="AC934" s="1213"/>
      <c r="AD934" s="1213"/>
      <c r="AE934" s="1213"/>
      <c r="AF934" s="1213"/>
      <c r="AG934" s="121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212"/>
      <c r="N935" s="1213"/>
      <c r="O935" s="1213"/>
      <c r="P935" s="1213"/>
      <c r="Q935" s="1213"/>
      <c r="R935" s="1213"/>
      <c r="S935" s="1214"/>
      <c r="T935" s="1337"/>
      <c r="U935" s="1338"/>
      <c r="V935" s="1338"/>
      <c r="W935" s="1338"/>
      <c r="X935" s="1338"/>
      <c r="Y935" s="1338"/>
      <c r="Z935" s="1339"/>
      <c r="AA935" s="1212"/>
      <c r="AB935" s="1213"/>
      <c r="AC935" s="1213"/>
      <c r="AD935" s="1213"/>
      <c r="AE935" s="1213"/>
      <c r="AF935" s="1213"/>
      <c r="AG935" s="121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304" t="s">
        <v>721</v>
      </c>
      <c r="P936" s="1305"/>
      <c r="Q936" s="142"/>
      <c r="R936" s="142"/>
      <c r="S936" s="143"/>
      <c r="T936" s="71" t="s">
        <v>176</v>
      </c>
      <c r="U936" s="72"/>
      <c r="V936" s="72"/>
      <c r="W936" s="1168" t="s">
        <v>356</v>
      </c>
      <c r="X936" s="1169"/>
      <c r="Y936" s="1169"/>
      <c r="Z936" s="1169"/>
      <c r="AA936" s="1169"/>
      <c r="AB936" s="1169"/>
      <c r="AC936" s="1169"/>
      <c r="AD936" s="1169"/>
      <c r="AE936" s="1169"/>
      <c r="AF936" s="1169"/>
      <c r="AG936" s="1170"/>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6" t="s">
        <v>36</v>
      </c>
      <c r="G937" s="1307"/>
      <c r="H937" s="1307"/>
      <c r="I937" s="1307"/>
      <c r="J937" s="1307"/>
      <c r="K937" s="1307"/>
      <c r="L937" s="1307"/>
      <c r="M937" s="1212"/>
      <c r="N937" s="1213"/>
      <c r="O937" s="1213"/>
      <c r="P937" s="1213"/>
      <c r="Q937" s="1213"/>
      <c r="R937" s="1213"/>
      <c r="S937" s="1214"/>
      <c r="T937" s="79"/>
      <c r="U937" s="80"/>
      <c r="V937" s="80"/>
      <c r="W937" s="80"/>
      <c r="X937" s="80"/>
      <c r="Y937" s="80"/>
      <c r="Z937" s="196" t="s">
        <v>141</v>
      </c>
      <c r="AA937" s="1411"/>
      <c r="AB937" s="1412"/>
      <c r="AC937" s="1412"/>
      <c r="AD937" s="1412"/>
      <c r="AE937" s="1412"/>
      <c r="AF937" s="1412"/>
      <c r="AG937" s="141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7" t="s">
        <v>593</v>
      </c>
      <c r="B941" s="1267"/>
      <c r="C941" s="1267"/>
      <c r="D941" s="1267"/>
      <c r="E941" s="1267"/>
      <c r="F941" s="1267"/>
      <c r="G941" s="1267"/>
      <c r="H941" s="1267"/>
      <c r="I941" s="1267"/>
      <c r="J941" s="1267"/>
      <c r="K941" s="1267"/>
      <c r="L941" s="1267"/>
      <c r="M941" s="1267"/>
      <c r="N941" s="1267"/>
      <c r="O941" s="1267"/>
      <c r="P941" s="1267"/>
      <c r="Q941" s="1267"/>
      <c r="R941" s="1267"/>
      <c r="S941" s="1267"/>
      <c r="T941" s="1267"/>
      <c r="U941" s="1267"/>
      <c r="V941" s="1267"/>
      <c r="W941" s="1267"/>
      <c r="X941" s="1267"/>
      <c r="Y941" s="1267"/>
      <c r="Z941" s="1267"/>
      <c r="AA941" s="1267"/>
      <c r="AB941" s="1267"/>
      <c r="AC941" s="1267"/>
      <c r="AD941" s="1267"/>
      <c r="AE941" s="1267"/>
      <c r="AF941" s="1267"/>
      <c r="AG941" s="1267"/>
      <c r="AH941" s="1267"/>
      <c r="AI941" s="1267"/>
      <c r="AJ941" s="1267"/>
      <c r="AK941" s="1267"/>
      <c r="AL941" s="1267"/>
      <c r="AM941" s="52"/>
      <c r="AN941" s="52"/>
      <c r="AO941" s="21"/>
      <c r="AP941" s="21"/>
      <c r="AQ941" s="21"/>
      <c r="AR941" s="21"/>
      <c r="AS941" s="21"/>
      <c r="AT941" s="1150"/>
      <c r="AU941" s="1150"/>
      <c r="AV941" s="1150"/>
      <c r="AW941" s="1150"/>
      <c r="AX941" s="1150"/>
      <c r="AY941" s="1150"/>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8"/>
      <c r="B942" s="1268"/>
      <c r="C942" s="1268"/>
      <c r="D942" s="1268"/>
      <c r="E942" s="1268"/>
      <c r="F942" s="1268"/>
      <c r="G942" s="1268"/>
      <c r="H942" s="1268"/>
      <c r="I942" s="1268"/>
      <c r="J942" s="1268"/>
      <c r="K942" s="1268"/>
      <c r="L942" s="1268"/>
      <c r="M942" s="1268"/>
      <c r="N942" s="1268"/>
      <c r="O942" s="1268"/>
      <c r="P942" s="1268"/>
      <c r="Q942" s="1268"/>
      <c r="R942" s="1268"/>
      <c r="S942" s="1268"/>
      <c r="T942" s="1268"/>
      <c r="U942" s="1268"/>
      <c r="V942" s="1268"/>
      <c r="W942" s="1268"/>
      <c r="X942" s="1268"/>
      <c r="Y942" s="1268"/>
      <c r="Z942" s="1268"/>
      <c r="AA942" s="1268"/>
      <c r="AB942" s="1268"/>
      <c r="AC942" s="1268"/>
      <c r="AD942" s="1268"/>
      <c r="AE942" s="1268"/>
      <c r="AF942" s="1268"/>
      <c r="AG942" s="1268"/>
      <c r="AH942" s="1268"/>
      <c r="AI942" s="1268"/>
      <c r="AJ942" s="1268"/>
      <c r="AK942" s="1268"/>
      <c r="AL942" s="126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74" t="s">
        <v>687</v>
      </c>
      <c r="C946" s="1374"/>
      <c r="D946" s="1374"/>
      <c r="E946" s="1374"/>
      <c r="F946" s="1374"/>
      <c r="G946" s="1374"/>
      <c r="H946" s="1374"/>
      <c r="I946" s="1374"/>
      <c r="J946" s="1374"/>
      <c r="K946" s="1374"/>
      <c r="L946" s="1374" t="s">
        <v>688</v>
      </c>
      <c r="M946" s="1374"/>
      <c r="N946" s="1374"/>
      <c r="O946" s="1374"/>
      <c r="P946" s="1374"/>
      <c r="Q946" s="1374"/>
      <c r="R946" s="1374"/>
      <c r="S946" s="1374"/>
      <c r="T946" s="1374"/>
      <c r="U946" s="1374"/>
      <c r="V946" s="1374" t="s">
        <v>689</v>
      </c>
      <c r="W946" s="1374"/>
      <c r="X946" s="1374"/>
      <c r="Y946" s="1374"/>
      <c r="Z946" s="1374"/>
      <c r="AA946" s="1374"/>
      <c r="AB946" s="1374"/>
      <c r="AC946" s="1374"/>
      <c r="AD946" s="1386" t="s">
        <v>690</v>
      </c>
      <c r="AE946" s="1387"/>
      <c r="AF946" s="1387"/>
      <c r="AG946" s="1387"/>
      <c r="AH946" s="1387"/>
      <c r="AI946" s="1387"/>
      <c r="AJ946" s="1387"/>
      <c r="AK946" s="138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0" t="s">
        <v>682</v>
      </c>
      <c r="C947" s="1211"/>
      <c r="D947" s="1211"/>
      <c r="E947" s="1211"/>
      <c r="F947" s="1211"/>
      <c r="G947" s="1211"/>
      <c r="H947" s="1211"/>
      <c r="I947" s="1211"/>
      <c r="J947" s="1211"/>
      <c r="K947" s="1211"/>
      <c r="L947" s="1352">
        <f>IF(ISNA(IF($BA$779="4%",(INDEX($BC$789:$BG$846,MATCH($BO$779,$BB$789:$BB$846,0),MATCH(B947,$BC$788:$BG$788,0))),(INDEX($BJ$789:$BN$846,MATCH($BO$779,$BI$789:$BI$846,0),MATCH(B947,$BJ$788:$BN$788,0))))),0,IF($BA$779="4%",(INDEX($BC$789:$BG$846,MATCH($BO$779,$BB$789:$BB$846,0),MATCH(B947,$BC$788:$BG$788,0))),(INDEX($BJ$789:$BN$846,MATCH($BO$779,$BI$789:$BI$846,0),MATCH(B947,$BJ$788:$BN$788,0)))))</f>
        <v>412418</v>
      </c>
      <c r="M947" s="1353"/>
      <c r="N947" s="1353"/>
      <c r="O947" s="1353"/>
      <c r="P947" s="1353"/>
      <c r="Q947" s="1353"/>
      <c r="R947" s="1353"/>
      <c r="S947" s="1353"/>
      <c r="T947" s="1353"/>
      <c r="U947" s="1354"/>
      <c r="V947" s="1382">
        <f>BA635</f>
        <v>44</v>
      </c>
      <c r="W947" s="1382"/>
      <c r="X947" s="1382"/>
      <c r="Y947" s="1382"/>
      <c r="Z947" s="1382"/>
      <c r="AA947" s="1382"/>
      <c r="AB947" s="1382"/>
      <c r="AC947" s="1382"/>
      <c r="AD947" s="1292">
        <f>IF(ISERROR((L947*V947)),0,(L947*V947))</f>
        <v>18146392</v>
      </c>
      <c r="AE947" s="1293"/>
      <c r="AF947" s="1293"/>
      <c r="AG947" s="1293"/>
      <c r="AH947" s="1293"/>
      <c r="AI947" s="1293"/>
      <c r="AJ947" s="1293"/>
      <c r="AK947" s="129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0" t="s">
        <v>347</v>
      </c>
      <c r="C948" s="1210"/>
      <c r="D948" s="1210"/>
      <c r="E948" s="1210"/>
      <c r="F948" s="1210"/>
      <c r="G948" s="1210"/>
      <c r="H948" s="1210"/>
      <c r="I948" s="1210"/>
      <c r="J948" s="1210"/>
      <c r="K948" s="1210"/>
      <c r="L948" s="1352">
        <f>IF(ISNA(IF($BA$779="4%",(INDEX($BC$789:$BG$846,MATCH($BO$779,$BB$789:$BB$846,0),MATCH(B948,$BC$788:$BG$788,0))),(INDEX($BJ$789:$BN$846,MATCH($BO$779,$BI$789:$BI$846,0),MATCH(B948,$BJ$788:$BN$788,0))))),0,IF($BA$779="4%",(INDEX($BC$789:$BG$846,MATCH($BO$779,$BB$789:$BB$846,0),MATCH(B948,$BC$788:$BG$788,0))),(INDEX($BJ$789:$BN$846,MATCH($BO$779,$BI$789:$BI$846,0),MATCH(B948,$BJ$788:$BN$788,0)))))</f>
        <v>475514</v>
      </c>
      <c r="M948" s="1353"/>
      <c r="N948" s="1353"/>
      <c r="O948" s="1353"/>
      <c r="P948" s="1353"/>
      <c r="Q948" s="1353"/>
      <c r="R948" s="1353"/>
      <c r="S948" s="1353"/>
      <c r="T948" s="1353"/>
      <c r="U948" s="1354"/>
      <c r="V948" s="1382">
        <f>BF635</f>
        <v>31</v>
      </c>
      <c r="W948" s="1382"/>
      <c r="X948" s="1382"/>
      <c r="Y948" s="1382"/>
      <c r="Z948" s="1382"/>
      <c r="AA948" s="1382"/>
      <c r="AB948" s="1382"/>
      <c r="AC948" s="1382"/>
      <c r="AD948" s="1292">
        <f>IF(ISERROR((L948*V948)),0,(L948*V948))</f>
        <v>14740934</v>
      </c>
      <c r="AE948" s="1293"/>
      <c r="AF948" s="1293"/>
      <c r="AG948" s="1293"/>
      <c r="AH948" s="1293"/>
      <c r="AI948" s="1293"/>
      <c r="AJ948" s="1293"/>
      <c r="AK948" s="129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0" t="s">
        <v>170</v>
      </c>
      <c r="C949" s="1210"/>
      <c r="D949" s="1210"/>
      <c r="E949" s="1210"/>
      <c r="F949" s="1210"/>
      <c r="G949" s="1210"/>
      <c r="H949" s="1210"/>
      <c r="I949" s="1210"/>
      <c r="J949" s="1210"/>
      <c r="K949" s="1210"/>
      <c r="L949" s="1352">
        <f>IF(ISNA(IF($BA$779="4%",(INDEX($BC$789:$BG$846,MATCH($BO$779,$BB$789:$BB$846,0),MATCH(B949,$BC$788:$BG$788,0))),(INDEX($BJ$789:$BN$846,MATCH($BO$779,$BI$789:$BI$846,0),MATCH(B949,$BJ$788:$BN$788,0))))),0,IF($BA$779="4%",(INDEX($BC$789:$BG$846,MATCH($BO$779,$BB$789:$BB$846,0),MATCH(B949,$BC$788:$BG$788,0))),(INDEX($BJ$789:$BN$846,MATCH($BO$779,$BI$789:$BI$846,0),MATCH(B949,$BJ$788:$BN$788,0)))))</f>
        <v>573600</v>
      </c>
      <c r="M949" s="1353"/>
      <c r="N949" s="1353"/>
      <c r="O949" s="1353"/>
      <c r="P949" s="1353"/>
      <c r="Q949" s="1353"/>
      <c r="R949" s="1353"/>
      <c r="S949" s="1353"/>
      <c r="T949" s="1353"/>
      <c r="U949" s="1354"/>
      <c r="V949" s="1382">
        <f>BK635</f>
        <v>41</v>
      </c>
      <c r="W949" s="1382"/>
      <c r="X949" s="1382"/>
      <c r="Y949" s="1382"/>
      <c r="Z949" s="1382"/>
      <c r="AA949" s="1382"/>
      <c r="AB949" s="1382"/>
      <c r="AC949" s="1382"/>
      <c r="AD949" s="1292">
        <f>IF(ISERROR((L949*V949)),0,(L949*V949))</f>
        <v>23517600</v>
      </c>
      <c r="AE949" s="1293"/>
      <c r="AF949" s="1293"/>
      <c r="AG949" s="1293"/>
      <c r="AH949" s="1293"/>
      <c r="AI949" s="1293"/>
      <c r="AJ949" s="1293"/>
      <c r="AK949" s="129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0" t="s">
        <v>171</v>
      </c>
      <c r="C950" s="1210"/>
      <c r="D950" s="1210"/>
      <c r="E950" s="1210"/>
      <c r="F950" s="1210"/>
      <c r="G950" s="1210"/>
      <c r="H950" s="1210"/>
      <c r="I950" s="1210"/>
      <c r="J950" s="1210"/>
      <c r="K950" s="1210"/>
      <c r="L950" s="1352">
        <f>IF(ISNA(IF($BA$779="4%",(INDEX($BC$789:$BG$846,MATCH($BO$779,$BB$789:$BB$846,0),MATCH(B950,$BC$788:$BG$788,0))),(INDEX($BJ$789:$BN$846,MATCH($BO$779,$BI$789:$BI$846,0),MATCH(B950,$BJ$788:$BN$788,0))))),0,IF($BA$779="4%",(INDEX($BC$789:$BG$846,MATCH($BO$779,$BB$789:$BB$846,0),MATCH(B950,$BC$788:$BG$788,0))),(INDEX($BJ$789:$BN$846,MATCH($BO$779,$BI$789:$BI$846,0),MATCH(B950,$BJ$788:$BN$788,0)))))</f>
        <v>734208</v>
      </c>
      <c r="M950" s="1353"/>
      <c r="N950" s="1353"/>
      <c r="O950" s="1353"/>
      <c r="P950" s="1353"/>
      <c r="Q950" s="1353"/>
      <c r="R950" s="1353"/>
      <c r="S950" s="1353"/>
      <c r="T950" s="1353"/>
      <c r="U950" s="1354"/>
      <c r="V950" s="1382">
        <f>BP635</f>
        <v>14</v>
      </c>
      <c r="W950" s="1382"/>
      <c r="X950" s="1382"/>
      <c r="Y950" s="1382"/>
      <c r="Z950" s="1382"/>
      <c r="AA950" s="1382"/>
      <c r="AB950" s="1382"/>
      <c r="AC950" s="1382"/>
      <c r="AD950" s="1292">
        <f>IF(ISERROR((L950*V950)),0,(L950*V950))</f>
        <v>10278912</v>
      </c>
      <c r="AE950" s="1293"/>
      <c r="AF950" s="1293"/>
      <c r="AG950" s="1293"/>
      <c r="AH950" s="1293"/>
      <c r="AI950" s="1293"/>
      <c r="AJ950" s="1293"/>
      <c r="AK950" s="129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10" t="s">
        <v>505</v>
      </c>
      <c r="C951" s="1210"/>
      <c r="D951" s="1210"/>
      <c r="E951" s="1210"/>
      <c r="F951" s="1210"/>
      <c r="G951" s="1210"/>
      <c r="H951" s="1210"/>
      <c r="I951" s="1210"/>
      <c r="J951" s="1210"/>
      <c r="K951" s="1210"/>
      <c r="L951" s="1352">
        <f>IF(ISNA(IF($BA$779="4%",(INDEX($BC$789:$BG$846,MATCH($BO$779,$BB$789:$BB$846,0),MATCH(B951,$BC$788:$BG$788,0))),(INDEX($BJ$789:$BN$846,MATCH($BO$779,$BI$789:$BI$846,0),MATCH(B951,$BJ$788:$BN$788,0))))),0,IF($BA$779="4%",(INDEX($BC$789:$BG$846,MATCH($BO$779,$BB$789:$BB$846,0),MATCH(B951,$BC$788:$BG$788,0))),(INDEX($BJ$789:$BN$846,MATCH($BO$779,$BI$789:$BI$846,0),MATCH(B951,$BJ$788:$BN$788,0)))))</f>
        <v>817954</v>
      </c>
      <c r="M951" s="1353"/>
      <c r="N951" s="1353"/>
      <c r="O951" s="1353"/>
      <c r="P951" s="1353"/>
      <c r="Q951" s="1353"/>
      <c r="R951" s="1353"/>
      <c r="S951" s="1353"/>
      <c r="T951" s="1353"/>
      <c r="U951" s="1354"/>
      <c r="V951" s="1382">
        <f>BZ635+BU635</f>
        <v>0</v>
      </c>
      <c r="W951" s="1382"/>
      <c r="X951" s="1382"/>
      <c r="Y951" s="1382"/>
      <c r="Z951" s="1382"/>
      <c r="AA951" s="1382"/>
      <c r="AB951" s="1382"/>
      <c r="AC951" s="1382"/>
      <c r="AD951" s="1292">
        <f>IF(ISERROR((L951*V951)),0,(L951*V951))</f>
        <v>0</v>
      </c>
      <c r="AE951" s="1293"/>
      <c r="AF951" s="1293"/>
      <c r="AG951" s="1293"/>
      <c r="AH951" s="1293"/>
      <c r="AI951" s="1293"/>
      <c r="AJ951" s="1293"/>
      <c r="AK951" s="129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9" t="s">
        <v>871</v>
      </c>
      <c r="C952" s="1160"/>
      <c r="D952" s="1160"/>
      <c r="E952" s="1160"/>
      <c r="F952" s="1160"/>
      <c r="G952" s="1160"/>
      <c r="H952" s="1160"/>
      <c r="I952" s="1160"/>
      <c r="J952" s="1160"/>
      <c r="K952" s="1160"/>
      <c r="L952" s="1160"/>
      <c r="M952" s="1160"/>
      <c r="N952" s="1160"/>
      <c r="O952" s="1160"/>
      <c r="P952" s="1160"/>
      <c r="Q952" s="1160"/>
      <c r="R952" s="1160"/>
      <c r="S952" s="1160"/>
      <c r="T952" s="1160"/>
      <c r="U952" s="1161"/>
      <c r="V952" s="1408">
        <f>SUM(V947:AC951)</f>
        <v>130</v>
      </c>
      <c r="W952" s="1409"/>
      <c r="X952" s="1409"/>
      <c r="Y952" s="1409"/>
      <c r="Z952" s="1409"/>
      <c r="AA952" s="1409"/>
      <c r="AB952" s="1409"/>
      <c r="AC952" s="1410"/>
      <c r="AD952" s="1292"/>
      <c r="AE952" s="1293"/>
      <c r="AF952" s="1293"/>
      <c r="AG952" s="1293"/>
      <c r="AH952" s="1293"/>
      <c r="AI952" s="1293"/>
      <c r="AJ952" s="1293"/>
      <c r="AK952" s="129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9" t="s">
        <v>557</v>
      </c>
      <c r="C953" s="1350"/>
      <c r="D953" s="1350"/>
      <c r="E953" s="1350"/>
      <c r="F953" s="1350"/>
      <c r="G953" s="1350"/>
      <c r="H953" s="1350"/>
      <c r="I953" s="1350"/>
      <c r="J953" s="1350"/>
      <c r="K953" s="1350"/>
      <c r="L953" s="1350"/>
      <c r="M953" s="1350"/>
      <c r="N953" s="1350"/>
      <c r="O953" s="1350"/>
      <c r="P953" s="1350"/>
      <c r="Q953" s="1350"/>
      <c r="R953" s="1350"/>
      <c r="S953" s="1350"/>
      <c r="T953" s="1350"/>
      <c r="U953" s="1350"/>
      <c r="V953" s="1350"/>
      <c r="W953" s="1350"/>
      <c r="X953" s="1350"/>
      <c r="Y953" s="1350"/>
      <c r="Z953" s="1350"/>
      <c r="AA953" s="1350"/>
      <c r="AB953" s="1350"/>
      <c r="AC953" s="1351"/>
      <c r="AD953" s="1272">
        <f>SUM(AD947:AK951)</f>
        <v>66683838</v>
      </c>
      <c r="AE953" s="1273"/>
      <c r="AF953" s="1273"/>
      <c r="AG953" s="1273"/>
      <c r="AH953" s="1273"/>
      <c r="AI953" s="1273"/>
      <c r="AJ953" s="1273"/>
      <c r="AK953" s="127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75" t="s">
        <v>718</v>
      </c>
      <c r="AA954" s="1576"/>
      <c r="AB954" s="1576"/>
      <c r="AC954" s="1577"/>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720</v>
      </c>
      <c r="D955" s="1256" t="s">
        <v>1480</v>
      </c>
      <c r="E955" s="1257"/>
      <c r="F955" s="1257"/>
      <c r="G955" s="1257"/>
      <c r="H955" s="1257"/>
      <c r="I955" s="1257"/>
      <c r="J955" s="1257"/>
      <c r="K955" s="1257"/>
      <c r="L955" s="1257"/>
      <c r="M955" s="1257"/>
      <c r="N955" s="1257"/>
      <c r="O955" s="1257"/>
      <c r="P955" s="1257"/>
      <c r="Q955" s="1257"/>
      <c r="R955" s="1257"/>
      <c r="S955" s="1257"/>
      <c r="T955" s="1257"/>
      <c r="U955" s="1257"/>
      <c r="V955" s="1257"/>
      <c r="W955" s="1257"/>
      <c r="X955" s="1257"/>
      <c r="Y955" s="1258"/>
      <c r="Z955" s="115"/>
      <c r="AA955" s="1380" t="s">
        <v>590</v>
      </c>
      <c r="AB955" s="1381"/>
      <c r="AC955" s="128"/>
      <c r="AD955" s="1183">
        <f>ROUND(IF(AND(AA955="yes",D957&gt;0),AD953*0.2,0),0)</f>
        <v>13336768</v>
      </c>
      <c r="AE955" s="1183"/>
      <c r="AF955" s="1183"/>
      <c r="AG955" s="1183"/>
      <c r="AH955" s="1183"/>
      <c r="AI955" s="1183"/>
      <c r="AJ955" s="1183"/>
      <c r="AK955" s="1184"/>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606" t="s">
        <v>1481</v>
      </c>
      <c r="E956" s="1607"/>
      <c r="F956" s="1607"/>
      <c r="G956" s="1607"/>
      <c r="H956" s="1607"/>
      <c r="I956" s="1607"/>
      <c r="J956" s="1607"/>
      <c r="K956" s="1607"/>
      <c r="L956" s="1607"/>
      <c r="M956" s="1607"/>
      <c r="N956" s="1607"/>
      <c r="O956" s="1607"/>
      <c r="P956" s="1607"/>
      <c r="Q956" s="1607"/>
      <c r="R956" s="1607"/>
      <c r="S956" s="1607"/>
      <c r="T956" s="1607"/>
      <c r="U956" s="1607"/>
      <c r="V956" s="1607"/>
      <c r="W956" s="1607"/>
      <c r="X956" s="1607"/>
      <c r="Y956" s="1608"/>
      <c r="Z956" s="115"/>
      <c r="AA956" s="115"/>
      <c r="AB956" s="115"/>
      <c r="AC956" s="124"/>
      <c r="AD956" s="1186"/>
      <c r="AE956" s="1186"/>
      <c r="AF956" s="1186"/>
      <c r="AG956" s="1186"/>
      <c r="AH956" s="1186"/>
      <c r="AI956" s="1186"/>
      <c r="AJ956" s="1186"/>
      <c r="AK956" s="1187"/>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62" t="s">
        <v>1644</v>
      </c>
      <c r="E957" s="1363"/>
      <c r="F957" s="1363"/>
      <c r="G957" s="1363"/>
      <c r="H957" s="1363"/>
      <c r="I957" s="1363"/>
      <c r="J957" s="1363"/>
      <c r="K957" s="1363"/>
      <c r="L957" s="1363"/>
      <c r="M957" s="1363"/>
      <c r="N957" s="1363"/>
      <c r="O957" s="1363"/>
      <c r="P957" s="1363"/>
      <c r="Q957" s="1363"/>
      <c r="R957" s="1363"/>
      <c r="S957" s="1363"/>
      <c r="T957" s="1363"/>
      <c r="U957" s="1363"/>
      <c r="V957" s="1363"/>
      <c r="W957" s="1363"/>
      <c r="X957" s="1363"/>
      <c r="Y957" s="1364"/>
      <c r="Z957" s="115"/>
      <c r="AA957" s="115"/>
      <c r="AB957" s="115"/>
      <c r="AC957" s="124"/>
      <c r="AD957" s="1186"/>
      <c r="AE957" s="1186"/>
      <c r="AF957" s="1186"/>
      <c r="AG957" s="1186"/>
      <c r="AH957" s="1186"/>
      <c r="AI957" s="1186"/>
      <c r="AJ957" s="1186"/>
      <c r="AK957" s="118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6" t="s">
        <v>1607</v>
      </c>
      <c r="E958" s="1257"/>
      <c r="F958" s="1257"/>
      <c r="G958" s="1257"/>
      <c r="H958" s="1257"/>
      <c r="I958" s="1257"/>
      <c r="J958" s="1257"/>
      <c r="K958" s="1257"/>
      <c r="L958" s="1257"/>
      <c r="M958" s="1257"/>
      <c r="N958" s="1257"/>
      <c r="O958" s="1257"/>
      <c r="P958" s="1257"/>
      <c r="Q958" s="1257"/>
      <c r="R958" s="1257"/>
      <c r="S958" s="1257"/>
      <c r="T958" s="1257"/>
      <c r="U958" s="1257"/>
      <c r="V958" s="1257"/>
      <c r="W958" s="1257"/>
      <c r="X958" s="1257"/>
      <c r="Y958" s="1258"/>
      <c r="Z958" s="127"/>
      <c r="AA958" s="1180" t="s">
        <v>721</v>
      </c>
      <c r="AB958" s="1181"/>
      <c r="AC958" s="128"/>
      <c r="AD958" s="1182">
        <f>ROUND(IF(AA958="yes",AD953*0.05,0),0)</f>
        <v>0</v>
      </c>
      <c r="AE958" s="1183"/>
      <c r="AF958" s="1183"/>
      <c r="AG958" s="1183"/>
      <c r="AH958" s="1183"/>
      <c r="AI958" s="1183"/>
      <c r="AJ958" s="1183"/>
      <c r="AK958" s="1184"/>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12" t="s">
        <v>1604</v>
      </c>
      <c r="E959" s="1613"/>
      <c r="F959" s="1613"/>
      <c r="G959" s="1613"/>
      <c r="H959" s="1613"/>
      <c r="I959" s="1613"/>
      <c r="J959" s="1613"/>
      <c r="K959" s="1613"/>
      <c r="L959" s="1613"/>
      <c r="M959" s="1613"/>
      <c r="N959" s="1613"/>
      <c r="O959" s="1613"/>
      <c r="P959" s="1613"/>
      <c r="Q959" s="1613"/>
      <c r="R959" s="1613"/>
      <c r="S959" s="1613"/>
      <c r="T959" s="1613"/>
      <c r="U959" s="1613"/>
      <c r="V959" s="1613"/>
      <c r="W959" s="1613"/>
      <c r="X959" s="1613"/>
      <c r="Y959" s="1614"/>
      <c r="Z959" s="115"/>
      <c r="AA959" s="115"/>
      <c r="AB959" s="115"/>
      <c r="AC959" s="124"/>
      <c r="AD959" s="1185"/>
      <c r="AE959" s="1186"/>
      <c r="AF959" s="1186"/>
      <c r="AG959" s="1186"/>
      <c r="AH959" s="1186"/>
      <c r="AI959" s="1186"/>
      <c r="AJ959" s="1186"/>
      <c r="AK959" s="118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12"/>
      <c r="E960" s="1613"/>
      <c r="F960" s="1613"/>
      <c r="G960" s="1613"/>
      <c r="H960" s="1613"/>
      <c r="I960" s="1613"/>
      <c r="J960" s="1613"/>
      <c r="K960" s="1613"/>
      <c r="L960" s="1613"/>
      <c r="M960" s="1613"/>
      <c r="N960" s="1613"/>
      <c r="O960" s="1613"/>
      <c r="P960" s="1613"/>
      <c r="Q960" s="1613"/>
      <c r="R960" s="1613"/>
      <c r="S960" s="1613"/>
      <c r="T960" s="1613"/>
      <c r="U960" s="1613"/>
      <c r="V960" s="1613"/>
      <c r="W960" s="1613"/>
      <c r="X960" s="1613"/>
      <c r="Y960" s="1614"/>
      <c r="Z960" s="115"/>
      <c r="AA960" s="115"/>
      <c r="AB960" s="115"/>
      <c r="AC960" s="124"/>
      <c r="AD960" s="1185"/>
      <c r="AE960" s="1186"/>
      <c r="AF960" s="1186"/>
      <c r="AG960" s="1186"/>
      <c r="AH960" s="1186"/>
      <c r="AI960" s="1186"/>
      <c r="AJ960" s="1186"/>
      <c r="AK960" s="118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12"/>
      <c r="E961" s="1613"/>
      <c r="F961" s="1613"/>
      <c r="G961" s="1613"/>
      <c r="H961" s="1613"/>
      <c r="I961" s="1613"/>
      <c r="J961" s="1613"/>
      <c r="K961" s="1613"/>
      <c r="L961" s="1613"/>
      <c r="M961" s="1613"/>
      <c r="N961" s="1613"/>
      <c r="O961" s="1613"/>
      <c r="P961" s="1613"/>
      <c r="Q961" s="1613"/>
      <c r="R961" s="1613"/>
      <c r="S961" s="1613"/>
      <c r="T961" s="1613"/>
      <c r="U961" s="1613"/>
      <c r="V961" s="1613"/>
      <c r="W961" s="1613"/>
      <c r="X961" s="1613"/>
      <c r="Y961" s="1614"/>
      <c r="Z961" s="115"/>
      <c r="AA961" s="115"/>
      <c r="AB961" s="115"/>
      <c r="AC961" s="124"/>
      <c r="AD961" s="1185"/>
      <c r="AE961" s="1186"/>
      <c r="AF961" s="1186"/>
      <c r="AG961" s="1186"/>
      <c r="AH961" s="1186"/>
      <c r="AI961" s="1186"/>
      <c r="AJ961" s="1186"/>
      <c r="AK961" s="118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12"/>
      <c r="E962" s="1613"/>
      <c r="F962" s="1613"/>
      <c r="G962" s="1613"/>
      <c r="H962" s="1613"/>
      <c r="I962" s="1613"/>
      <c r="J962" s="1613"/>
      <c r="K962" s="1613"/>
      <c r="L962" s="1613"/>
      <c r="M962" s="1613"/>
      <c r="N962" s="1613"/>
      <c r="O962" s="1613"/>
      <c r="P962" s="1613"/>
      <c r="Q962" s="1613"/>
      <c r="R962" s="1613"/>
      <c r="S962" s="1613"/>
      <c r="T962" s="1613"/>
      <c r="U962" s="1613"/>
      <c r="V962" s="1613"/>
      <c r="W962" s="1613"/>
      <c r="X962" s="1613"/>
      <c r="Y962" s="1614"/>
      <c r="Z962" s="115"/>
      <c r="AA962" s="115"/>
      <c r="AB962" s="115"/>
      <c r="AC962" s="124"/>
      <c r="AD962" s="1185"/>
      <c r="AE962" s="1186"/>
      <c r="AF962" s="1186"/>
      <c r="AG962" s="1186"/>
      <c r="AH962" s="1186"/>
      <c r="AI962" s="1186"/>
      <c r="AJ962" s="1186"/>
      <c r="AK962" s="118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12"/>
      <c r="E963" s="1613"/>
      <c r="F963" s="1613"/>
      <c r="G963" s="1613"/>
      <c r="H963" s="1613"/>
      <c r="I963" s="1613"/>
      <c r="J963" s="1613"/>
      <c r="K963" s="1613"/>
      <c r="L963" s="1613"/>
      <c r="M963" s="1613"/>
      <c r="N963" s="1613"/>
      <c r="O963" s="1613"/>
      <c r="P963" s="1613"/>
      <c r="Q963" s="1613"/>
      <c r="R963" s="1613"/>
      <c r="S963" s="1613"/>
      <c r="T963" s="1613"/>
      <c r="U963" s="1613"/>
      <c r="V963" s="1613"/>
      <c r="W963" s="1613"/>
      <c r="X963" s="1613"/>
      <c r="Y963" s="1614"/>
      <c r="Z963" s="115"/>
      <c r="AA963" s="115"/>
      <c r="AB963" s="115"/>
      <c r="AC963" s="124"/>
      <c r="AD963" s="1185"/>
      <c r="AE963" s="1186"/>
      <c r="AF963" s="1186"/>
      <c r="AG963" s="1186"/>
      <c r="AH963" s="1186"/>
      <c r="AI963" s="1186"/>
      <c r="AJ963" s="1186"/>
      <c r="AK963" s="118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606"/>
      <c r="E964" s="1615"/>
      <c r="F964" s="1615"/>
      <c r="G964" s="1615"/>
      <c r="H964" s="1615"/>
      <c r="I964" s="1615"/>
      <c r="J964" s="1615"/>
      <c r="K964" s="1615"/>
      <c r="L964" s="1615"/>
      <c r="M964" s="1615"/>
      <c r="N964" s="1615"/>
      <c r="O964" s="1615"/>
      <c r="P964" s="1615"/>
      <c r="Q964" s="1615"/>
      <c r="R964" s="1615"/>
      <c r="S964" s="1615"/>
      <c r="T964" s="1615"/>
      <c r="U964" s="1615"/>
      <c r="V964" s="1615"/>
      <c r="W964" s="1615"/>
      <c r="X964" s="1615"/>
      <c r="Y964" s="1616"/>
      <c r="Z964" s="11"/>
      <c r="AA964" s="11"/>
      <c r="AB964" s="11"/>
      <c r="AC964" s="119"/>
      <c r="AD964" s="1250"/>
      <c r="AE964" s="1251"/>
      <c r="AF964" s="1251"/>
      <c r="AG964" s="1251"/>
      <c r="AH964" s="1251"/>
      <c r="AI964" s="1251"/>
      <c r="AJ964" s="1251"/>
      <c r="AK964" s="125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724</v>
      </c>
      <c r="D965" s="1256" t="s">
        <v>1606</v>
      </c>
      <c r="E965" s="1257"/>
      <c r="F965" s="1257"/>
      <c r="G965" s="1257"/>
      <c r="H965" s="1257"/>
      <c r="I965" s="1257"/>
      <c r="J965" s="1257"/>
      <c r="K965" s="1257"/>
      <c r="L965" s="1257"/>
      <c r="M965" s="1257"/>
      <c r="N965" s="1257"/>
      <c r="O965" s="1257"/>
      <c r="P965" s="1257"/>
      <c r="Q965" s="1257"/>
      <c r="R965" s="1257"/>
      <c r="S965" s="1257"/>
      <c r="T965" s="1257"/>
      <c r="U965" s="1257"/>
      <c r="V965" s="1257"/>
      <c r="W965" s="1257"/>
      <c r="X965" s="1257"/>
      <c r="Y965" s="1258"/>
      <c r="Z965" s="127"/>
      <c r="AA965" s="1180" t="s">
        <v>721</v>
      </c>
      <c r="AB965" s="1181"/>
      <c r="AC965" s="128"/>
      <c r="AD965" s="1183">
        <f>ROUND(IF(AA965="yes",AD953*0.07,0),0)</f>
        <v>0</v>
      </c>
      <c r="AE965" s="1183"/>
      <c r="AF965" s="1183"/>
      <c r="AG965" s="1183"/>
      <c r="AH965" s="1183"/>
      <c r="AI965" s="1183"/>
      <c r="AJ965" s="1183"/>
      <c r="AK965" s="1184"/>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3" t="s">
        <v>1605</v>
      </c>
      <c r="E966" s="1254"/>
      <c r="F966" s="1254"/>
      <c r="G966" s="1254"/>
      <c r="H966" s="1254"/>
      <c r="I966" s="1254"/>
      <c r="J966" s="1254"/>
      <c r="K966" s="1254"/>
      <c r="L966" s="1254"/>
      <c r="M966" s="1254"/>
      <c r="N966" s="1254"/>
      <c r="O966" s="1254"/>
      <c r="P966" s="1254"/>
      <c r="Q966" s="1254"/>
      <c r="R966" s="1254"/>
      <c r="S966" s="1254"/>
      <c r="T966" s="1254"/>
      <c r="U966" s="1254"/>
      <c r="V966" s="1254"/>
      <c r="W966" s="1254"/>
      <c r="X966" s="1254"/>
      <c r="Y966" s="1255"/>
      <c r="Z966" s="115"/>
      <c r="AA966" s="25"/>
      <c r="AB966" s="25"/>
      <c r="AC966" s="124"/>
      <c r="AD966" s="1186"/>
      <c r="AE966" s="1186"/>
      <c r="AF966" s="1186"/>
      <c r="AG966" s="1186"/>
      <c r="AH966" s="1186"/>
      <c r="AI966" s="1186"/>
      <c r="AJ966" s="1186"/>
      <c r="AK966" s="118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3"/>
      <c r="E967" s="1254"/>
      <c r="F967" s="1254"/>
      <c r="G967" s="1254"/>
      <c r="H967" s="1254"/>
      <c r="I967" s="1254"/>
      <c r="J967" s="1254"/>
      <c r="K967" s="1254"/>
      <c r="L967" s="1254"/>
      <c r="M967" s="1254"/>
      <c r="N967" s="1254"/>
      <c r="O967" s="1254"/>
      <c r="P967" s="1254"/>
      <c r="Q967" s="1254"/>
      <c r="R967" s="1254"/>
      <c r="S967" s="1254"/>
      <c r="T967" s="1254"/>
      <c r="U967" s="1254"/>
      <c r="V967" s="1254"/>
      <c r="W967" s="1254"/>
      <c r="X967" s="1254"/>
      <c r="Y967" s="1255"/>
      <c r="Z967" s="115"/>
      <c r="AA967" s="115"/>
      <c r="AB967" s="115"/>
      <c r="AC967" s="124"/>
      <c r="AD967" s="1186"/>
      <c r="AE967" s="1186"/>
      <c r="AF967" s="1186"/>
      <c r="AG967" s="1186"/>
      <c r="AH967" s="1186"/>
      <c r="AI967" s="1186"/>
      <c r="AJ967" s="1186"/>
      <c r="AK967" s="118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9"/>
      <c r="E968" s="1260"/>
      <c r="F968" s="1260"/>
      <c r="G968" s="1260"/>
      <c r="H968" s="1260"/>
      <c r="I968" s="1260"/>
      <c r="J968" s="1260"/>
      <c r="K968" s="1260"/>
      <c r="L968" s="1260"/>
      <c r="M968" s="1260"/>
      <c r="N968" s="1260"/>
      <c r="O968" s="1260"/>
      <c r="P968" s="1260"/>
      <c r="Q968" s="1260"/>
      <c r="R968" s="1260"/>
      <c r="S968" s="1260"/>
      <c r="T968" s="1260"/>
      <c r="U968" s="1260"/>
      <c r="V968" s="1260"/>
      <c r="W968" s="1260"/>
      <c r="X968" s="1260"/>
      <c r="Y968" s="1261"/>
      <c r="Z968" s="11"/>
      <c r="AA968" s="11"/>
      <c r="AB968" s="11"/>
      <c r="AC968" s="119"/>
      <c r="AD968" s="1251"/>
      <c r="AE968" s="1251"/>
      <c r="AF968" s="1251"/>
      <c r="AG968" s="1251"/>
      <c r="AH968" s="1251"/>
      <c r="AI968" s="1251"/>
      <c r="AJ968" s="1251"/>
      <c r="AK968" s="1252"/>
      <c r="AL968" s="105"/>
      <c r="AO968" s="61"/>
      <c r="AP968" s="61"/>
      <c r="AQ968" s="61"/>
      <c r="AR968" s="61"/>
      <c r="AS968" s="61"/>
    </row>
    <row r="969" spans="1:96" ht="12.75" customHeight="1">
      <c r="A969" s="51"/>
      <c r="B969" s="120"/>
      <c r="C969" s="121" t="s">
        <v>226</v>
      </c>
      <c r="D969" s="1256" t="s">
        <v>1608</v>
      </c>
      <c r="E969" s="1257"/>
      <c r="F969" s="1257"/>
      <c r="G969" s="1257"/>
      <c r="H969" s="1257"/>
      <c r="I969" s="1257"/>
      <c r="J969" s="1257"/>
      <c r="K969" s="1257"/>
      <c r="L969" s="1257"/>
      <c r="M969" s="1257"/>
      <c r="N969" s="1257"/>
      <c r="O969" s="1257"/>
      <c r="P969" s="1257"/>
      <c r="Q969" s="1257"/>
      <c r="R969" s="1257"/>
      <c r="S969" s="1257"/>
      <c r="T969" s="1257"/>
      <c r="U969" s="1257"/>
      <c r="V969" s="1257"/>
      <c r="W969" s="1257"/>
      <c r="X969" s="1257"/>
      <c r="Y969" s="1258"/>
      <c r="Z969" s="113"/>
      <c r="AA969" s="1248" t="s">
        <v>721</v>
      </c>
      <c r="AB969" s="1249"/>
      <c r="AC969" s="51"/>
      <c r="AD969" s="1182">
        <f>ROUND(IF(AA969="yes",AD953*0.02,0),0)</f>
        <v>0</v>
      </c>
      <c r="AE969" s="1183"/>
      <c r="AF969" s="1183"/>
      <c r="AG969" s="1183"/>
      <c r="AH969" s="1183"/>
      <c r="AI969" s="1183"/>
      <c r="AJ969" s="1183"/>
      <c r="AK969" s="1184"/>
      <c r="AL969" s="105"/>
      <c r="AO969" s="32"/>
      <c r="AP969" s="32"/>
      <c r="AQ969" s="32"/>
      <c r="AR969" s="32"/>
      <c r="AS969" s="32"/>
    </row>
    <row r="970" spans="1:96" s="743" customFormat="1" ht="12.75" customHeight="1">
      <c r="A970" s="51"/>
      <c r="B970" s="113"/>
      <c r="C970" s="114"/>
      <c r="D970" s="1259" t="s">
        <v>1609</v>
      </c>
      <c r="E970" s="1260"/>
      <c r="F970" s="1260"/>
      <c r="G970" s="1260"/>
      <c r="H970" s="1260"/>
      <c r="I970" s="1260"/>
      <c r="J970" s="1260"/>
      <c r="K970" s="1260"/>
      <c r="L970" s="1260"/>
      <c r="M970" s="1260"/>
      <c r="N970" s="1260"/>
      <c r="O970" s="1260"/>
      <c r="P970" s="1260"/>
      <c r="Q970" s="1260"/>
      <c r="R970" s="1260"/>
      <c r="S970" s="1260"/>
      <c r="T970" s="1260"/>
      <c r="U970" s="1260"/>
      <c r="V970" s="1260"/>
      <c r="W970" s="1260"/>
      <c r="X970" s="1260"/>
      <c r="Y970" s="1261"/>
      <c r="Z970" s="113"/>
      <c r="AA970" s="51"/>
      <c r="AB970" s="51"/>
      <c r="AC970" s="51"/>
      <c r="AD970" s="1185"/>
      <c r="AE970" s="1186"/>
      <c r="AF970" s="1186"/>
      <c r="AG970" s="1186"/>
      <c r="AH970" s="1186"/>
      <c r="AI970" s="1186"/>
      <c r="AJ970" s="1186"/>
      <c r="AK970" s="1187"/>
      <c r="AL970" s="105"/>
      <c r="AO970" s="945"/>
      <c r="AP970" s="945"/>
      <c r="AQ970" s="945"/>
      <c r="AR970" s="945"/>
      <c r="AS970" s="945"/>
    </row>
    <row r="971" spans="1:96" ht="12.75" customHeight="1">
      <c r="A971" s="51"/>
      <c r="B971" s="120"/>
      <c r="C971" s="121" t="s">
        <v>229</v>
      </c>
      <c r="D971" s="1256" t="s">
        <v>1610</v>
      </c>
      <c r="E971" s="1257"/>
      <c r="F971" s="1257"/>
      <c r="G971" s="1257"/>
      <c r="H971" s="1257"/>
      <c r="I971" s="1257"/>
      <c r="J971" s="1257"/>
      <c r="K971" s="1257"/>
      <c r="L971" s="1257"/>
      <c r="M971" s="1257"/>
      <c r="N971" s="1257"/>
      <c r="O971" s="1257"/>
      <c r="P971" s="1257"/>
      <c r="Q971" s="1257"/>
      <c r="R971" s="1257"/>
      <c r="S971" s="1257"/>
      <c r="T971" s="1257"/>
      <c r="U971" s="1257"/>
      <c r="V971" s="1257"/>
      <c r="W971" s="1257"/>
      <c r="X971" s="1257"/>
      <c r="Y971" s="1258"/>
      <c r="Z971" s="120"/>
      <c r="AA971" s="1180" t="s">
        <v>721</v>
      </c>
      <c r="AB971" s="1181"/>
      <c r="AC971" s="120"/>
      <c r="AD971" s="1182">
        <f>ROUND(IF(AA971="yes",AD953*0.02,0),0)</f>
        <v>0</v>
      </c>
      <c r="AE971" s="1183"/>
      <c r="AF971" s="1183"/>
      <c r="AG971" s="1183"/>
      <c r="AH971" s="1183"/>
      <c r="AI971" s="1183"/>
      <c r="AJ971" s="1183"/>
      <c r="AK971" s="1184"/>
      <c r="AL971" s="105"/>
    </row>
    <row r="972" spans="1:96" s="743" customFormat="1" ht="12.75" customHeight="1">
      <c r="A972" s="51"/>
      <c r="B972" s="113"/>
      <c r="C972" s="114"/>
      <c r="D972" s="1253" t="s">
        <v>1611</v>
      </c>
      <c r="E972" s="1254"/>
      <c r="F972" s="1254"/>
      <c r="G972" s="1254"/>
      <c r="H972" s="1254"/>
      <c r="I972" s="1254"/>
      <c r="J972" s="1254"/>
      <c r="K972" s="1254"/>
      <c r="L972" s="1254"/>
      <c r="M972" s="1254"/>
      <c r="N972" s="1254"/>
      <c r="O972" s="1254"/>
      <c r="P972" s="1254"/>
      <c r="Q972" s="1254"/>
      <c r="R972" s="1254"/>
      <c r="S972" s="1254"/>
      <c r="T972" s="1254"/>
      <c r="U972" s="1254"/>
      <c r="V972" s="1254"/>
      <c r="W972" s="1254"/>
      <c r="X972" s="1254"/>
      <c r="Y972" s="1255"/>
      <c r="Z972" s="113"/>
      <c r="AA972" s="25"/>
      <c r="AB972" s="25"/>
      <c r="AC972" s="115"/>
      <c r="AD972" s="1185"/>
      <c r="AE972" s="1186"/>
      <c r="AF972" s="1186"/>
      <c r="AG972" s="1186"/>
      <c r="AH972" s="1186"/>
      <c r="AI972" s="1186"/>
      <c r="AJ972" s="1186"/>
      <c r="AK972" s="1187"/>
      <c r="AL972" s="105"/>
    </row>
    <row r="973" spans="1:96" ht="12.75" customHeight="1">
      <c r="A973" s="51"/>
      <c r="B973" s="116"/>
      <c r="C973" s="117"/>
      <c r="D973" s="1259"/>
      <c r="E973" s="1260"/>
      <c r="F973" s="1260"/>
      <c r="G973" s="1260"/>
      <c r="H973" s="1260"/>
      <c r="I973" s="1260"/>
      <c r="J973" s="1260"/>
      <c r="K973" s="1260"/>
      <c r="L973" s="1260"/>
      <c r="M973" s="1260"/>
      <c r="N973" s="1260"/>
      <c r="O973" s="1260"/>
      <c r="P973" s="1260"/>
      <c r="Q973" s="1260"/>
      <c r="R973" s="1260"/>
      <c r="S973" s="1260"/>
      <c r="T973" s="1260"/>
      <c r="U973" s="1260"/>
      <c r="V973" s="1260"/>
      <c r="W973" s="1260"/>
      <c r="X973" s="1260"/>
      <c r="Y973" s="1261"/>
      <c r="Z973" s="118"/>
      <c r="AA973" s="11"/>
      <c r="AB973" s="11"/>
      <c r="AC973" s="119"/>
      <c r="AD973" s="1250"/>
      <c r="AE973" s="1251"/>
      <c r="AF973" s="1251"/>
      <c r="AG973" s="1251"/>
      <c r="AH973" s="1251"/>
      <c r="AI973" s="1251"/>
      <c r="AJ973" s="1251"/>
      <c r="AK973" s="1252"/>
      <c r="AL973" s="105"/>
    </row>
    <row r="974" spans="1:96" ht="12.75" customHeight="1">
      <c r="A974" s="51"/>
      <c r="B974" s="120"/>
      <c r="C974" s="121" t="s">
        <v>232</v>
      </c>
      <c r="D974" s="1256" t="s">
        <v>1612</v>
      </c>
      <c r="E974" s="1257"/>
      <c r="F974" s="1257"/>
      <c r="G974" s="1257"/>
      <c r="H974" s="1257"/>
      <c r="I974" s="1257"/>
      <c r="J974" s="1257"/>
      <c r="K974" s="1257"/>
      <c r="L974" s="1257"/>
      <c r="M974" s="1257"/>
      <c r="N974" s="1257"/>
      <c r="O974" s="1257"/>
      <c r="P974" s="1257"/>
      <c r="Q974" s="1257"/>
      <c r="R974" s="1257"/>
      <c r="S974" s="1257"/>
      <c r="T974" s="1257"/>
      <c r="U974" s="1257"/>
      <c r="V974" s="1257"/>
      <c r="W974" s="1257"/>
      <c r="X974" s="1257"/>
      <c r="Y974" s="1258"/>
      <c r="Z974" s="120"/>
      <c r="AA974" s="1180" t="s">
        <v>721</v>
      </c>
      <c r="AB974" s="1181"/>
      <c r="AC974" s="128"/>
      <c r="AD974" s="1182">
        <f>IF(AA974="yes",AD953*AN891,0)</f>
        <v>0</v>
      </c>
      <c r="AE974" s="1183"/>
      <c r="AF974" s="1183"/>
      <c r="AG974" s="1183"/>
      <c r="AH974" s="1183"/>
      <c r="AI974" s="1183"/>
      <c r="AJ974" s="1183"/>
      <c r="AK974" s="1184"/>
      <c r="AL974" s="105"/>
    </row>
    <row r="975" spans="1:96" ht="15" customHeight="1">
      <c r="A975" s="51"/>
      <c r="B975" s="113"/>
      <c r="C975" s="114"/>
      <c r="D975" s="1253" t="s">
        <v>1613</v>
      </c>
      <c r="E975" s="1254"/>
      <c r="F975" s="1254"/>
      <c r="G975" s="1254"/>
      <c r="H975" s="1254"/>
      <c r="I975" s="1254"/>
      <c r="J975" s="1254"/>
      <c r="K975" s="1254"/>
      <c r="L975" s="1254"/>
      <c r="M975" s="1254"/>
      <c r="N975" s="1254"/>
      <c r="O975" s="1254"/>
      <c r="P975" s="1254"/>
      <c r="Q975" s="1254"/>
      <c r="R975" s="1254"/>
      <c r="S975" s="1254"/>
      <c r="T975" s="1254"/>
      <c r="U975" s="1254"/>
      <c r="V975" s="1254"/>
      <c r="W975" s="1254"/>
      <c r="X975" s="1254"/>
      <c r="Y975" s="1255"/>
      <c r="Z975" s="113"/>
      <c r="AA975" s="115"/>
      <c r="AB975" s="115"/>
      <c r="AC975" s="124"/>
      <c r="AD975" s="1185"/>
      <c r="AE975" s="1186"/>
      <c r="AF975" s="1186"/>
      <c r="AG975" s="1186"/>
      <c r="AH975" s="1186"/>
      <c r="AI975" s="1186"/>
      <c r="AJ975" s="1186"/>
      <c r="AK975" s="1187"/>
      <c r="AL975" s="105"/>
    </row>
    <row r="976" spans="1:96" s="743" customFormat="1" ht="15" customHeight="1">
      <c r="A976" s="51"/>
      <c r="B976" s="113"/>
      <c r="C976" s="114"/>
      <c r="D976" s="1253"/>
      <c r="E976" s="1254"/>
      <c r="F976" s="1254"/>
      <c r="G976" s="1254"/>
      <c r="H976" s="1254"/>
      <c r="I976" s="1254"/>
      <c r="J976" s="1254"/>
      <c r="K976" s="1254"/>
      <c r="L976" s="1254"/>
      <c r="M976" s="1254"/>
      <c r="N976" s="1254"/>
      <c r="O976" s="1254"/>
      <c r="P976" s="1254"/>
      <c r="Q976" s="1254"/>
      <c r="R976" s="1254"/>
      <c r="S976" s="1254"/>
      <c r="T976" s="1254"/>
      <c r="U976" s="1254"/>
      <c r="V976" s="1254"/>
      <c r="W976" s="1254"/>
      <c r="X976" s="1254"/>
      <c r="Y976" s="1255"/>
      <c r="Z976" s="113"/>
      <c r="AA976" s="115"/>
      <c r="AB976" s="115"/>
      <c r="AC976" s="124"/>
      <c r="AD976" s="1185"/>
      <c r="AE976" s="1186"/>
      <c r="AF976" s="1186"/>
      <c r="AG976" s="1186"/>
      <c r="AH976" s="1186"/>
      <c r="AI976" s="1186"/>
      <c r="AJ976" s="1186"/>
      <c r="AK976" s="1187"/>
      <c r="AL976" s="105"/>
    </row>
    <row r="977" spans="1:38" ht="12.75">
      <c r="A977" s="51"/>
      <c r="B977" s="122"/>
      <c r="C977" s="123"/>
      <c r="D977" s="1253"/>
      <c r="E977" s="1254"/>
      <c r="F977" s="1254"/>
      <c r="G977" s="1254"/>
      <c r="H977" s="1254"/>
      <c r="I977" s="1254"/>
      <c r="J977" s="1254"/>
      <c r="K977" s="1254"/>
      <c r="L977" s="1254"/>
      <c r="M977" s="1254"/>
      <c r="N977" s="1254"/>
      <c r="O977" s="1254"/>
      <c r="P977" s="1254"/>
      <c r="Q977" s="1254"/>
      <c r="R977" s="1254"/>
      <c r="S977" s="1254"/>
      <c r="T977" s="1254"/>
      <c r="U977" s="1254"/>
      <c r="V977" s="1254"/>
      <c r="W977" s="1254"/>
      <c r="X977" s="1254"/>
      <c r="Y977" s="1255"/>
      <c r="Z977" s="118"/>
      <c r="AA977" s="11"/>
      <c r="AB977" s="11"/>
      <c r="AC977" s="119"/>
      <c r="AD977" s="1250"/>
      <c r="AE977" s="1251"/>
      <c r="AF977" s="1251"/>
      <c r="AG977" s="1251"/>
      <c r="AH977" s="1251"/>
      <c r="AI977" s="1251"/>
      <c r="AJ977" s="1251"/>
      <c r="AK977" s="1252"/>
      <c r="AL977" s="105"/>
    </row>
    <row r="978" spans="1:38" ht="12.75" customHeight="1">
      <c r="A978" s="51"/>
      <c r="B978" s="120"/>
      <c r="C978" s="121" t="s">
        <v>237</v>
      </c>
      <c r="D978" s="1617" t="s">
        <v>1614</v>
      </c>
      <c r="E978" s="1618"/>
      <c r="F978" s="1618"/>
      <c r="G978" s="1618"/>
      <c r="H978" s="1618"/>
      <c r="I978" s="1618"/>
      <c r="J978" s="1618"/>
      <c r="K978" s="1618"/>
      <c r="L978" s="1618"/>
      <c r="M978" s="1618"/>
      <c r="N978" s="1618"/>
      <c r="O978" s="1618"/>
      <c r="P978" s="1618"/>
      <c r="Q978" s="1618"/>
      <c r="R978" s="1618"/>
      <c r="S978" s="1618"/>
      <c r="T978" s="1618"/>
      <c r="U978" s="1618"/>
      <c r="V978" s="1618"/>
      <c r="W978" s="1618"/>
      <c r="X978" s="1618"/>
      <c r="Y978" s="1619"/>
      <c r="Z978" s="115"/>
      <c r="AA978" s="1248" t="s">
        <v>721</v>
      </c>
      <c r="AB978" s="1249"/>
      <c r="AC978" s="51"/>
      <c r="AD978" s="1295"/>
      <c r="AE978" s="1296"/>
      <c r="AF978" s="1296"/>
      <c r="AG978" s="1296"/>
      <c r="AH978" s="1296"/>
      <c r="AI978" s="1296"/>
      <c r="AJ978" s="1296"/>
      <c r="AK978" s="1297"/>
      <c r="AL978" s="105"/>
    </row>
    <row r="979" spans="1:38" ht="12.75" customHeight="1">
      <c r="A979" s="51"/>
      <c r="B979" s="122"/>
      <c r="C979" s="125"/>
      <c r="D979" s="1620"/>
      <c r="E979" s="1621"/>
      <c r="F979" s="1621"/>
      <c r="G979" s="1621"/>
      <c r="H979" s="1621"/>
      <c r="I979" s="1621"/>
      <c r="J979" s="1621"/>
      <c r="K979" s="1621"/>
      <c r="L979" s="1621"/>
      <c r="M979" s="1621"/>
      <c r="N979" s="1621"/>
      <c r="O979" s="1621"/>
      <c r="P979" s="1621"/>
      <c r="Q979" s="1621"/>
      <c r="R979" s="1621"/>
      <c r="S979" s="1621"/>
      <c r="T979" s="1621"/>
      <c r="U979" s="1621"/>
      <c r="V979" s="1621"/>
      <c r="W979" s="1621"/>
      <c r="X979" s="1621"/>
      <c r="Y979" s="1622"/>
      <c r="Z979" s="1317">
        <f>IF(AA978="yes","Please Select Type and Enter Amount:",0)</f>
        <v>0</v>
      </c>
      <c r="AA979" s="1317"/>
      <c r="AB979" s="1317"/>
      <c r="AC979" s="1318"/>
      <c r="AD979" s="1298"/>
      <c r="AE979" s="1299"/>
      <c r="AF979" s="1299"/>
      <c r="AG979" s="1299"/>
      <c r="AH979" s="1299"/>
      <c r="AI979" s="1299"/>
      <c r="AJ979" s="1299"/>
      <c r="AK979" s="1300"/>
      <c r="AL979" s="105"/>
    </row>
    <row r="980" spans="1:38" ht="12.75" customHeight="1">
      <c r="A980" s="51"/>
      <c r="B980" s="122"/>
      <c r="C980" s="125"/>
      <c r="D980" s="1253" t="s">
        <v>1615</v>
      </c>
      <c r="E980" s="1254"/>
      <c r="F980" s="1254"/>
      <c r="G980" s="1254"/>
      <c r="H980" s="1254"/>
      <c r="I980" s="1254"/>
      <c r="J980" s="1254"/>
      <c r="K980" s="1254"/>
      <c r="L980" s="1254"/>
      <c r="M980" s="1254"/>
      <c r="N980" s="1254"/>
      <c r="O980" s="1254"/>
      <c r="P980" s="1254"/>
      <c r="Q980" s="1254"/>
      <c r="R980" s="1254"/>
      <c r="S980" s="1254"/>
      <c r="T980" s="1254"/>
      <c r="U980" s="1254"/>
      <c r="V980" s="1254"/>
      <c r="W980" s="1254"/>
      <c r="X980" s="1254"/>
      <c r="Y980" s="1255"/>
      <c r="Z980" s="1319"/>
      <c r="AA980" s="1317"/>
      <c r="AB980" s="1317"/>
      <c r="AC980" s="1318"/>
      <c r="AD980" s="1298"/>
      <c r="AE980" s="1299"/>
      <c r="AF980" s="1299"/>
      <c r="AG980" s="1299"/>
      <c r="AH980" s="1299"/>
      <c r="AI980" s="1299"/>
      <c r="AJ980" s="1299"/>
      <c r="AK980" s="1300"/>
      <c r="AL980" s="105"/>
    </row>
    <row r="981" spans="1:38" s="743" customFormat="1" ht="12.75">
      <c r="A981" s="51"/>
      <c r="B981" s="122"/>
      <c r="C981" s="125"/>
      <c r="D981" s="1253"/>
      <c r="E981" s="1254"/>
      <c r="F981" s="1254"/>
      <c r="G981" s="1254"/>
      <c r="H981" s="1254"/>
      <c r="I981" s="1254"/>
      <c r="J981" s="1254"/>
      <c r="K981" s="1254"/>
      <c r="L981" s="1254"/>
      <c r="M981" s="1254"/>
      <c r="N981" s="1254"/>
      <c r="O981" s="1254"/>
      <c r="P981" s="1254"/>
      <c r="Q981" s="1254"/>
      <c r="R981" s="1254"/>
      <c r="S981" s="1254"/>
      <c r="T981" s="1254"/>
      <c r="U981" s="1254"/>
      <c r="V981" s="1254"/>
      <c r="W981" s="1254"/>
      <c r="X981" s="1254"/>
      <c r="Y981" s="1255"/>
      <c r="Z981" s="1319"/>
      <c r="AA981" s="1317"/>
      <c r="AB981" s="1317"/>
      <c r="AC981" s="1318"/>
      <c r="AD981" s="1298"/>
      <c r="AE981" s="1299"/>
      <c r="AF981" s="1299"/>
      <c r="AG981" s="1299"/>
      <c r="AH981" s="1299"/>
      <c r="AI981" s="1299"/>
      <c r="AJ981" s="1299"/>
      <c r="AK981" s="1300"/>
      <c r="AL981" s="105"/>
    </row>
    <row r="982" spans="1:38" ht="12.75" customHeight="1">
      <c r="A982" s="51"/>
      <c r="B982" s="122"/>
      <c r="C982" s="125"/>
      <c r="D982" s="1253"/>
      <c r="E982" s="1254"/>
      <c r="F982" s="1254"/>
      <c r="G982" s="1254"/>
      <c r="H982" s="1254"/>
      <c r="I982" s="1254"/>
      <c r="J982" s="1254"/>
      <c r="K982" s="1254"/>
      <c r="L982" s="1254"/>
      <c r="M982" s="1254"/>
      <c r="N982" s="1254"/>
      <c r="O982" s="1254"/>
      <c r="P982" s="1254"/>
      <c r="Q982" s="1254"/>
      <c r="R982" s="1254"/>
      <c r="S982" s="1254"/>
      <c r="T982" s="1254"/>
      <c r="U982" s="1254"/>
      <c r="V982" s="1254"/>
      <c r="W982" s="1254"/>
      <c r="X982" s="1254"/>
      <c r="Y982" s="1255"/>
      <c r="Z982" s="1319"/>
      <c r="AA982" s="1317"/>
      <c r="AB982" s="1317"/>
      <c r="AC982" s="1318"/>
      <c r="AD982" s="1298"/>
      <c r="AE982" s="1299"/>
      <c r="AF982" s="1299"/>
      <c r="AG982" s="1299"/>
      <c r="AH982" s="1299"/>
      <c r="AI982" s="1299"/>
      <c r="AJ982" s="1299"/>
      <c r="AK982" s="1300"/>
      <c r="AL982" s="105"/>
    </row>
    <row r="983" spans="1:38" ht="12.75" customHeight="1">
      <c r="A983" s="51"/>
      <c r="B983" s="122"/>
      <c r="C983" s="125"/>
      <c r="D983" s="949" t="s">
        <v>382</v>
      </c>
      <c r="E983" s="136"/>
      <c r="F983" s="136"/>
      <c r="G983" s="163"/>
      <c r="H983" s="7"/>
      <c r="J983" s="1314" t="s">
        <v>640</v>
      </c>
      <c r="K983" s="1315"/>
      <c r="L983" s="1315"/>
      <c r="M983" s="1315"/>
      <c r="N983" s="1315"/>
      <c r="O983" s="1315"/>
      <c r="P983" s="1315"/>
      <c r="Q983" s="1316"/>
      <c r="R983" s="7"/>
      <c r="S983" s="7"/>
      <c r="T983" s="164"/>
      <c r="U983" s="7"/>
      <c r="V983" s="1358" t="str">
        <f>IF(AA978="yes",(AD953*0.15),"")</f>
        <v/>
      </c>
      <c r="W983" s="1358"/>
      <c r="X983" s="1358"/>
      <c r="Y983" s="1359"/>
      <c r="Z983" s="1289"/>
      <c r="AA983" s="1290"/>
      <c r="AB983" s="1290"/>
      <c r="AC983" s="1291"/>
      <c r="AD983" s="1301"/>
      <c r="AE983" s="1302"/>
      <c r="AF983" s="1302"/>
      <c r="AG983" s="1302"/>
      <c r="AH983" s="1302"/>
      <c r="AI983" s="1302"/>
      <c r="AJ983" s="1302"/>
      <c r="AK983" s="1303"/>
      <c r="AL983" s="105"/>
    </row>
    <row r="984" spans="1:38" ht="12.75" customHeight="1">
      <c r="A984" s="51"/>
      <c r="B984" s="120"/>
      <c r="C984" s="121" t="s">
        <v>243</v>
      </c>
      <c r="D984" s="1256" t="s">
        <v>1616</v>
      </c>
      <c r="E984" s="1257"/>
      <c r="F984" s="1257"/>
      <c r="G984" s="1257"/>
      <c r="H984" s="1257"/>
      <c r="I984" s="1257"/>
      <c r="J984" s="1257"/>
      <c r="K984" s="1257"/>
      <c r="L984" s="1257"/>
      <c r="M984" s="1257"/>
      <c r="N984" s="1257"/>
      <c r="O984" s="1257"/>
      <c r="P984" s="1257"/>
      <c r="Q984" s="1257"/>
      <c r="R984" s="1257"/>
      <c r="S984" s="1257"/>
      <c r="T984" s="1257"/>
      <c r="U984" s="1257"/>
      <c r="V984" s="1257"/>
      <c r="W984" s="1257"/>
      <c r="X984" s="1257"/>
      <c r="Y984" s="1258"/>
      <c r="Z984" s="113"/>
      <c r="AA984" s="1248" t="s">
        <v>590</v>
      </c>
      <c r="AB984" s="1249"/>
      <c r="AC984" s="51"/>
      <c r="AD984" s="1295">
        <f>'Sources and Uses Budget'!C82</f>
        <v>422247.06487514934</v>
      </c>
      <c r="AE984" s="1296"/>
      <c r="AF984" s="1296"/>
      <c r="AG984" s="1296"/>
      <c r="AH984" s="1296"/>
      <c r="AI984" s="1296"/>
      <c r="AJ984" s="1296"/>
      <c r="AK984" s="1297"/>
      <c r="AL984" s="105"/>
    </row>
    <row r="985" spans="1:38" ht="12.75" customHeight="1">
      <c r="A985" s="51"/>
      <c r="B985" s="113"/>
      <c r="C985" s="114"/>
      <c r="D985" s="1253" t="s">
        <v>1617</v>
      </c>
      <c r="E985" s="1254"/>
      <c r="F985" s="1254"/>
      <c r="G985" s="1254"/>
      <c r="H985" s="1254"/>
      <c r="I985" s="1254"/>
      <c r="J985" s="1254"/>
      <c r="K985" s="1254"/>
      <c r="L985" s="1254"/>
      <c r="M985" s="1254"/>
      <c r="N985" s="1254"/>
      <c r="O985" s="1254"/>
      <c r="P985" s="1254"/>
      <c r="Q985" s="1254"/>
      <c r="R985" s="1254"/>
      <c r="S985" s="1254"/>
      <c r="T985" s="1254"/>
      <c r="U985" s="1254"/>
      <c r="V985" s="1254"/>
      <c r="W985" s="1254"/>
      <c r="X985" s="1254"/>
      <c r="Y985" s="1255"/>
      <c r="Z985" s="1312" t="str">
        <f>IF(AA984="yes","Please Enter Amount:",0)</f>
        <v>Please Enter Amount:</v>
      </c>
      <c r="AA985" s="1313"/>
      <c r="AB985" s="1313"/>
      <c r="AC985" s="1313"/>
      <c r="AD985" s="1298"/>
      <c r="AE985" s="1299"/>
      <c r="AF985" s="1299"/>
      <c r="AG985" s="1299"/>
      <c r="AH985" s="1299"/>
      <c r="AI985" s="1299"/>
      <c r="AJ985" s="1299"/>
      <c r="AK985" s="1300"/>
      <c r="AL985" s="105"/>
    </row>
    <row r="986" spans="1:38" s="743" customFormat="1" ht="12.75" customHeight="1">
      <c r="A986" s="51"/>
      <c r="B986" s="113"/>
      <c r="C986" s="114"/>
      <c r="D986" s="1253"/>
      <c r="E986" s="1254"/>
      <c r="F986" s="1254"/>
      <c r="G986" s="1254"/>
      <c r="H986" s="1254"/>
      <c r="I986" s="1254"/>
      <c r="J986" s="1254"/>
      <c r="K986" s="1254"/>
      <c r="L986" s="1254"/>
      <c r="M986" s="1254"/>
      <c r="N986" s="1254"/>
      <c r="O986" s="1254"/>
      <c r="P986" s="1254"/>
      <c r="Q986" s="1254"/>
      <c r="R986" s="1254"/>
      <c r="S986" s="1254"/>
      <c r="T986" s="1254"/>
      <c r="U986" s="1254"/>
      <c r="V986" s="1254"/>
      <c r="W986" s="1254"/>
      <c r="X986" s="1254"/>
      <c r="Y986" s="1255"/>
      <c r="Z986" s="1312"/>
      <c r="AA986" s="1313"/>
      <c r="AB986" s="1313"/>
      <c r="AC986" s="1313"/>
      <c r="AD986" s="1298"/>
      <c r="AE986" s="1299"/>
      <c r="AF986" s="1299"/>
      <c r="AG986" s="1299"/>
      <c r="AH986" s="1299"/>
      <c r="AI986" s="1299"/>
      <c r="AJ986" s="1299"/>
      <c r="AK986" s="1300"/>
      <c r="AL986" s="105"/>
    </row>
    <row r="987" spans="1:38" ht="12.75" customHeight="1">
      <c r="A987" s="51"/>
      <c r="B987" s="126"/>
      <c r="C987" s="125"/>
      <c r="D987" s="1259"/>
      <c r="E987" s="1260"/>
      <c r="F987" s="1260"/>
      <c r="G987" s="1260"/>
      <c r="H987" s="1260"/>
      <c r="I987" s="1260"/>
      <c r="J987" s="1260"/>
      <c r="K987" s="1260"/>
      <c r="L987" s="1260"/>
      <c r="M987" s="1260"/>
      <c r="N987" s="1260"/>
      <c r="O987" s="1260"/>
      <c r="P987" s="1260"/>
      <c r="Q987" s="1260"/>
      <c r="R987" s="1260"/>
      <c r="S987" s="1260"/>
      <c r="T987" s="1260"/>
      <c r="U987" s="1260"/>
      <c r="V987" s="1260"/>
      <c r="W987" s="1260"/>
      <c r="X987" s="1260"/>
      <c r="Y987" s="1261"/>
      <c r="Z987" s="1312"/>
      <c r="AA987" s="1313"/>
      <c r="AB987" s="1313"/>
      <c r="AC987" s="1313"/>
      <c r="AD987" s="1301"/>
      <c r="AE987" s="1302"/>
      <c r="AF987" s="1302"/>
      <c r="AG987" s="1302"/>
      <c r="AH987" s="1302"/>
      <c r="AI987" s="1302"/>
      <c r="AJ987" s="1302"/>
      <c r="AK987" s="1303"/>
      <c r="AL987" s="105"/>
    </row>
    <row r="988" spans="1:38" ht="12.75" customHeight="1">
      <c r="A988" s="51"/>
      <c r="B988" s="120"/>
      <c r="C988" s="121" t="s">
        <v>248</v>
      </c>
      <c r="D988" s="1256" t="s">
        <v>1618</v>
      </c>
      <c r="E988" s="1257"/>
      <c r="F988" s="1257"/>
      <c r="G988" s="1257"/>
      <c r="H988" s="1257"/>
      <c r="I988" s="1257"/>
      <c r="J988" s="1257"/>
      <c r="K988" s="1257"/>
      <c r="L988" s="1257"/>
      <c r="M988" s="1257"/>
      <c r="N988" s="1257"/>
      <c r="O988" s="1257"/>
      <c r="P988" s="1257"/>
      <c r="Q988" s="1257"/>
      <c r="R988" s="1257"/>
      <c r="S988" s="1257"/>
      <c r="T988" s="1257"/>
      <c r="U988" s="1257"/>
      <c r="V988" s="1257"/>
      <c r="W988" s="1257"/>
      <c r="X988" s="1257"/>
      <c r="Y988" s="1258"/>
      <c r="Z988" s="120"/>
      <c r="AA988" s="1180" t="s">
        <v>590</v>
      </c>
      <c r="AB988" s="1181"/>
      <c r="AC988" s="127"/>
      <c r="AD988" s="1182">
        <f>ROUND(IF(AA988="yes",(AD953*0.1),0),0)</f>
        <v>6668384</v>
      </c>
      <c r="AE988" s="1183"/>
      <c r="AF988" s="1183"/>
      <c r="AG988" s="1183"/>
      <c r="AH988" s="1183"/>
      <c r="AI988" s="1183"/>
      <c r="AJ988" s="1183"/>
      <c r="AK988" s="1184"/>
      <c r="AL988" s="105"/>
    </row>
    <row r="989" spans="1:38" s="743" customFormat="1" ht="12.75" customHeight="1">
      <c r="A989" s="51"/>
      <c r="B989" s="113"/>
      <c r="C989" s="114"/>
      <c r="D989" s="1253" t="s">
        <v>1619</v>
      </c>
      <c r="E989" s="1254"/>
      <c r="F989" s="1254"/>
      <c r="G989" s="1254"/>
      <c r="H989" s="1254"/>
      <c r="I989" s="1254"/>
      <c r="J989" s="1254"/>
      <c r="K989" s="1254"/>
      <c r="L989" s="1254"/>
      <c r="M989" s="1254"/>
      <c r="N989" s="1254"/>
      <c r="O989" s="1254"/>
      <c r="P989" s="1254"/>
      <c r="Q989" s="1254"/>
      <c r="R989" s="1254"/>
      <c r="S989" s="1254"/>
      <c r="T989" s="1254"/>
      <c r="U989" s="1254"/>
      <c r="V989" s="1254"/>
      <c r="W989" s="1254"/>
      <c r="X989" s="1254"/>
      <c r="Y989" s="1255"/>
      <c r="Z989" s="113"/>
      <c r="AA989" s="115"/>
      <c r="AB989" s="115"/>
      <c r="AC989" s="115"/>
      <c r="AD989" s="1185"/>
      <c r="AE989" s="1186"/>
      <c r="AF989" s="1186"/>
      <c r="AG989" s="1186"/>
      <c r="AH989" s="1186"/>
      <c r="AI989" s="1186"/>
      <c r="AJ989" s="1186"/>
      <c r="AK989" s="1187"/>
      <c r="AL989" s="105"/>
    </row>
    <row r="990" spans="1:38" ht="12.75">
      <c r="A990" s="51"/>
      <c r="B990" s="113"/>
      <c r="C990" s="114"/>
      <c r="D990" s="1259"/>
      <c r="E990" s="1260"/>
      <c r="F990" s="1260"/>
      <c r="G990" s="1260"/>
      <c r="H990" s="1260"/>
      <c r="I990" s="1260"/>
      <c r="J990" s="1260"/>
      <c r="K990" s="1260"/>
      <c r="L990" s="1260"/>
      <c r="M990" s="1260"/>
      <c r="N990" s="1260"/>
      <c r="O990" s="1260"/>
      <c r="P990" s="1260"/>
      <c r="Q990" s="1260"/>
      <c r="R990" s="1260"/>
      <c r="S990" s="1260"/>
      <c r="T990" s="1260"/>
      <c r="U990" s="1260"/>
      <c r="V990" s="1260"/>
      <c r="W990" s="1260"/>
      <c r="X990" s="1260"/>
      <c r="Y990" s="1261"/>
      <c r="Z990" s="113"/>
      <c r="AA990" s="115"/>
      <c r="AB990" s="115"/>
      <c r="AC990" s="115"/>
      <c r="AD990" s="1185"/>
      <c r="AE990" s="1186"/>
      <c r="AF990" s="1186"/>
      <c r="AG990" s="1186"/>
      <c r="AH990" s="1186"/>
      <c r="AI990" s="1186"/>
      <c r="AJ990" s="1186"/>
      <c r="AK990" s="1187"/>
      <c r="AL990" s="105"/>
    </row>
    <row r="991" spans="1:38" ht="12.75" customHeight="1">
      <c r="A991" s="51"/>
      <c r="B991" s="120"/>
      <c r="C991" s="555" t="s">
        <v>740</v>
      </c>
      <c r="D991" s="1256" t="s">
        <v>1620</v>
      </c>
      <c r="E991" s="1257"/>
      <c r="F991" s="1257"/>
      <c r="G991" s="1257"/>
      <c r="H991" s="1257"/>
      <c r="I991" s="1257"/>
      <c r="J991" s="1257"/>
      <c r="K991" s="1257"/>
      <c r="L991" s="1257"/>
      <c r="M991" s="1257"/>
      <c r="N991" s="1257"/>
      <c r="O991" s="1257"/>
      <c r="P991" s="1257"/>
      <c r="Q991" s="1257"/>
      <c r="R991" s="1257"/>
      <c r="S991" s="1257"/>
      <c r="T991" s="1257"/>
      <c r="U991" s="1257"/>
      <c r="V991" s="1257"/>
      <c r="W991" s="1257"/>
      <c r="X991" s="1257"/>
      <c r="Y991" s="1258"/>
      <c r="Z991" s="120"/>
      <c r="AA991" s="1180" t="s">
        <v>721</v>
      </c>
      <c r="AB991" s="1181"/>
      <c r="AC991" s="127"/>
      <c r="AD991" s="1182">
        <f>ROUND(IF(AA991="yes",(AD953*0.1),0),0)</f>
        <v>0</v>
      </c>
      <c r="AE991" s="1183"/>
      <c r="AF991" s="1183"/>
      <c r="AG991" s="1183"/>
      <c r="AH991" s="1183"/>
      <c r="AI991" s="1183"/>
      <c r="AJ991" s="1183"/>
      <c r="AK991" s="1184"/>
      <c r="AL991" s="105"/>
    </row>
    <row r="992" spans="1:38" s="706" customFormat="1" ht="12.75" customHeight="1">
      <c r="A992" s="51"/>
      <c r="B992" s="113"/>
      <c r="C992" s="114"/>
      <c r="D992" s="1253" t="s">
        <v>1621</v>
      </c>
      <c r="E992" s="1254"/>
      <c r="F992" s="1254"/>
      <c r="G992" s="1254"/>
      <c r="H992" s="1254"/>
      <c r="I992" s="1254"/>
      <c r="J992" s="1254"/>
      <c r="K992" s="1254"/>
      <c r="L992" s="1254"/>
      <c r="M992" s="1254"/>
      <c r="N992" s="1254"/>
      <c r="O992" s="1254"/>
      <c r="P992" s="1254"/>
      <c r="Q992" s="1254"/>
      <c r="R992" s="1254"/>
      <c r="S992" s="1254"/>
      <c r="T992" s="1254"/>
      <c r="U992" s="1254"/>
      <c r="V992" s="1254"/>
      <c r="W992" s="1254"/>
      <c r="X992" s="1254"/>
      <c r="Y992" s="1255"/>
      <c r="Z992" s="113"/>
      <c r="AA992" s="115"/>
      <c r="AB992" s="115"/>
      <c r="AC992" s="115"/>
      <c r="AD992" s="1185"/>
      <c r="AE992" s="1186"/>
      <c r="AF992" s="1186"/>
      <c r="AG992" s="1186"/>
      <c r="AH992" s="1186"/>
      <c r="AI992" s="1186"/>
      <c r="AJ992" s="1186"/>
      <c r="AK992" s="1187"/>
      <c r="AL992" s="105"/>
    </row>
    <row r="993" spans="1:38" ht="12.75" customHeight="1">
      <c r="A993" s="51"/>
      <c r="B993" s="113"/>
      <c r="C993" s="114"/>
      <c r="D993" s="1253"/>
      <c r="E993" s="1254"/>
      <c r="F993" s="1254"/>
      <c r="G993" s="1254"/>
      <c r="H993" s="1254"/>
      <c r="I993" s="1254"/>
      <c r="J993" s="1254"/>
      <c r="K993" s="1254"/>
      <c r="L993" s="1254"/>
      <c r="M993" s="1254"/>
      <c r="N993" s="1254"/>
      <c r="O993" s="1254"/>
      <c r="P993" s="1254"/>
      <c r="Q993" s="1254"/>
      <c r="R993" s="1254"/>
      <c r="S993" s="1254"/>
      <c r="T993" s="1254"/>
      <c r="U993" s="1254"/>
      <c r="V993" s="1254"/>
      <c r="W993" s="1254"/>
      <c r="X993" s="1254"/>
      <c r="Y993" s="1255"/>
      <c r="Z993" s="113"/>
      <c r="AA993" s="115"/>
      <c r="AB993" s="115"/>
      <c r="AC993" s="115"/>
      <c r="AD993" s="552"/>
      <c r="AE993" s="553"/>
      <c r="AF993" s="553"/>
      <c r="AG993" s="553"/>
      <c r="AH993" s="553"/>
      <c r="AI993" s="553"/>
      <c r="AJ993" s="553"/>
      <c r="AK993" s="554"/>
      <c r="AL993" s="105"/>
    </row>
    <row r="994" spans="1:38" ht="12.75" customHeight="1">
      <c r="A994" s="51"/>
      <c r="B994" s="113"/>
      <c r="C994" s="114"/>
      <c r="D994" s="1253"/>
      <c r="E994" s="1254"/>
      <c r="F994" s="1254"/>
      <c r="G994" s="1254"/>
      <c r="H994" s="1254"/>
      <c r="I994" s="1254"/>
      <c r="J994" s="1254"/>
      <c r="K994" s="1254"/>
      <c r="L994" s="1254"/>
      <c r="M994" s="1254"/>
      <c r="N994" s="1254"/>
      <c r="O994" s="1254"/>
      <c r="P994" s="1254"/>
      <c r="Q994" s="1254"/>
      <c r="R994" s="1254"/>
      <c r="S994" s="1254"/>
      <c r="T994" s="1254"/>
      <c r="U994" s="1254"/>
      <c r="V994" s="1254"/>
      <c r="W994" s="1254"/>
      <c r="X994" s="1254"/>
      <c r="Y994" s="1255"/>
      <c r="Z994" s="113"/>
      <c r="AA994" s="115"/>
      <c r="AB994" s="115"/>
      <c r="AC994" s="115"/>
      <c r="AD994" s="552"/>
      <c r="AE994" s="553"/>
      <c r="AF994" s="553"/>
      <c r="AG994" s="553"/>
      <c r="AH994" s="553"/>
      <c r="AI994" s="553"/>
      <c r="AJ994" s="553"/>
      <c r="AK994" s="554"/>
      <c r="AL994" s="105"/>
    </row>
    <row r="995" spans="1:38" ht="12.75" customHeight="1">
      <c r="A995" s="51"/>
      <c r="B995" s="113"/>
      <c r="C995" s="114"/>
      <c r="D995" s="1259"/>
      <c r="E995" s="1260"/>
      <c r="F995" s="1260"/>
      <c r="G995" s="1260"/>
      <c r="H995" s="1260"/>
      <c r="I995" s="1260"/>
      <c r="J995" s="1260"/>
      <c r="K995" s="1260"/>
      <c r="L995" s="1260"/>
      <c r="M995" s="1260"/>
      <c r="N995" s="1260"/>
      <c r="O995" s="1260"/>
      <c r="P995" s="1260"/>
      <c r="Q995" s="1260"/>
      <c r="R995" s="1260"/>
      <c r="S995" s="1260"/>
      <c r="T995" s="1260"/>
      <c r="U995" s="1260"/>
      <c r="V995" s="1260"/>
      <c r="W995" s="1260"/>
      <c r="X995" s="1260"/>
      <c r="Y995" s="1261"/>
      <c r="Z995" s="113"/>
      <c r="AA995" s="115"/>
      <c r="AB995" s="115"/>
      <c r="AC995" s="115"/>
      <c r="AD995" s="552"/>
      <c r="AE995" s="553"/>
      <c r="AF995" s="553"/>
      <c r="AG995" s="553"/>
      <c r="AH995" s="553"/>
      <c r="AI995" s="553"/>
      <c r="AJ995" s="553"/>
      <c r="AK995" s="554"/>
      <c r="AL995" s="105"/>
    </row>
    <row r="996" spans="1:38" ht="12.75" customHeight="1">
      <c r="A996" s="51"/>
      <c r="B996" s="120"/>
      <c r="C996" s="206" t="s">
        <v>702</v>
      </c>
      <c r="D996" s="1256" t="s">
        <v>1625</v>
      </c>
      <c r="E996" s="1257"/>
      <c r="F996" s="1257"/>
      <c r="G996" s="1257"/>
      <c r="H996" s="1257"/>
      <c r="I996" s="1257"/>
      <c r="J996" s="1257"/>
      <c r="K996" s="1257"/>
      <c r="L996" s="1257"/>
      <c r="M996" s="1257"/>
      <c r="N996" s="1257"/>
      <c r="O996" s="1257"/>
      <c r="P996" s="1257"/>
      <c r="Q996" s="1257"/>
      <c r="R996" s="1257"/>
      <c r="S996" s="1257"/>
      <c r="T996" s="1257"/>
      <c r="U996" s="1257"/>
      <c r="V996" s="1257"/>
      <c r="W996" s="1257"/>
      <c r="X996" s="1257"/>
      <c r="Y996" s="1258"/>
      <c r="Z996" s="120"/>
      <c r="AA996" s="1287" t="str">
        <f>IF(X999&gt;0,"Yes","No")</f>
        <v>Yes</v>
      </c>
      <c r="AB996" s="1288"/>
      <c r="AC996" s="128"/>
      <c r="AD996" s="1278">
        <f>IF((X999=0),"",AO906*AD953)</f>
        <v>16670959.5</v>
      </c>
      <c r="AE996" s="1279"/>
      <c r="AF996" s="1279"/>
      <c r="AG996" s="1279"/>
      <c r="AH996" s="1279"/>
      <c r="AI996" s="1279"/>
      <c r="AJ996" s="1279"/>
      <c r="AK996" s="1280"/>
      <c r="AL996" s="105"/>
    </row>
    <row r="997" spans="1:38" s="743" customFormat="1" ht="12.75" customHeight="1">
      <c r="A997" s="51"/>
      <c r="B997" s="113"/>
      <c r="C997" s="726"/>
      <c r="D997" s="1253" t="s">
        <v>1624</v>
      </c>
      <c r="E997" s="1254"/>
      <c r="F997" s="1254"/>
      <c r="G997" s="1254"/>
      <c r="H997" s="1254"/>
      <c r="I997" s="1254"/>
      <c r="J997" s="1254"/>
      <c r="K997" s="1254"/>
      <c r="L997" s="1254"/>
      <c r="M997" s="1254"/>
      <c r="N997" s="1254"/>
      <c r="O997" s="1254"/>
      <c r="P997" s="1254"/>
      <c r="Q997" s="1254"/>
      <c r="R997" s="1254"/>
      <c r="S997" s="1254"/>
      <c r="T997" s="1254"/>
      <c r="U997" s="1254"/>
      <c r="V997" s="1254"/>
      <c r="W997" s="1254"/>
      <c r="X997" s="1254"/>
      <c r="Y997" s="1255"/>
      <c r="Z997" s="113"/>
      <c r="AA997" s="727"/>
      <c r="AB997" s="727"/>
      <c r="AC997" s="124"/>
      <c r="AD997" s="1281"/>
      <c r="AE997" s="1282"/>
      <c r="AF997" s="1282"/>
      <c r="AG997" s="1282"/>
      <c r="AH997" s="1282"/>
      <c r="AI997" s="1282"/>
      <c r="AJ997" s="1282"/>
      <c r="AK997" s="1283"/>
      <c r="AL997" s="105"/>
    </row>
    <row r="998" spans="1:38" ht="12.75" customHeight="1">
      <c r="A998" s="51"/>
      <c r="B998" s="113"/>
      <c r="C998" s="726"/>
      <c r="D998" s="1253"/>
      <c r="E998" s="1254"/>
      <c r="F998" s="1254"/>
      <c r="G998" s="1254"/>
      <c r="H998" s="1254"/>
      <c r="I998" s="1254"/>
      <c r="J998" s="1254"/>
      <c r="K998" s="1254"/>
      <c r="L998" s="1254"/>
      <c r="M998" s="1254"/>
      <c r="N998" s="1254"/>
      <c r="O998" s="1254"/>
      <c r="P998" s="1254"/>
      <c r="Q998" s="1254"/>
      <c r="R998" s="1254"/>
      <c r="S998" s="1254"/>
      <c r="T998" s="1254"/>
      <c r="U998" s="1254"/>
      <c r="V998" s="1254"/>
      <c r="W998" s="1254"/>
      <c r="X998" s="1254"/>
      <c r="Y998" s="1255"/>
      <c r="Z998" s="113"/>
      <c r="AA998" s="727"/>
      <c r="AB998" s="727"/>
      <c r="AC998" s="124"/>
      <c r="AD998" s="1281"/>
      <c r="AE998" s="1282"/>
      <c r="AF998" s="1282"/>
      <c r="AG998" s="1282"/>
      <c r="AH998" s="1282"/>
      <c r="AI998" s="1282"/>
      <c r="AJ998" s="1282"/>
      <c r="AK998" s="1283"/>
      <c r="AL998" s="105"/>
    </row>
    <row r="999" spans="1:38" ht="12.75" customHeight="1">
      <c r="A999" s="51"/>
      <c r="B999" s="118"/>
      <c r="C999" s="119"/>
      <c r="D999" s="207" t="s">
        <v>1078</v>
      </c>
      <c r="E999" s="208"/>
      <c r="F999" s="208"/>
      <c r="G999" s="208"/>
      <c r="H999" s="104"/>
      <c r="I999" s="1308">
        <f>AM905</f>
        <v>129</v>
      </c>
      <c r="J999" s="1309"/>
      <c r="K999" s="51"/>
      <c r="L999" s="104"/>
      <c r="M999" s="208"/>
      <c r="N999" s="208"/>
      <c r="O999" s="208"/>
      <c r="P999" s="208"/>
      <c r="Q999" s="208"/>
      <c r="R999" s="208"/>
      <c r="S999" s="208"/>
      <c r="T999" s="208"/>
      <c r="U999" s="208"/>
      <c r="V999" s="104"/>
      <c r="W999" s="209" t="s">
        <v>1079</v>
      </c>
      <c r="X999" s="1310">
        <f>AT614</f>
        <v>33</v>
      </c>
      <c r="Y999" s="1311"/>
      <c r="Z999" s="1289"/>
      <c r="AA999" s="1290"/>
      <c r="AB999" s="1290"/>
      <c r="AC999" s="1291"/>
      <c r="AD999" s="1284"/>
      <c r="AE999" s="1285"/>
      <c r="AF999" s="1285"/>
      <c r="AG999" s="1285"/>
      <c r="AH999" s="1285"/>
      <c r="AI999" s="1285"/>
      <c r="AJ999" s="1285"/>
      <c r="AK999" s="1286"/>
      <c r="AL999" s="105"/>
    </row>
    <row r="1000" spans="1:38" ht="12.75" customHeight="1">
      <c r="A1000" s="51"/>
      <c r="B1000" s="120"/>
      <c r="C1000" s="206" t="s">
        <v>1152</v>
      </c>
      <c r="D1000" s="1256" t="s">
        <v>1623</v>
      </c>
      <c r="E1000" s="1257"/>
      <c r="F1000" s="1257"/>
      <c r="G1000" s="1257"/>
      <c r="H1000" s="1257"/>
      <c r="I1000" s="1257"/>
      <c r="J1000" s="1257"/>
      <c r="K1000" s="1257"/>
      <c r="L1000" s="1257"/>
      <c r="M1000" s="1257"/>
      <c r="N1000" s="1257"/>
      <c r="O1000" s="1257"/>
      <c r="P1000" s="1257"/>
      <c r="Q1000" s="1257"/>
      <c r="R1000" s="1257"/>
      <c r="S1000" s="1257"/>
      <c r="T1000" s="1257"/>
      <c r="U1000" s="1257"/>
      <c r="V1000" s="1257"/>
      <c r="W1000" s="1257"/>
      <c r="X1000" s="1257"/>
      <c r="Y1000" s="1258"/>
      <c r="Z1000" s="113"/>
      <c r="AA1000" s="1287" t="str">
        <f>IF(X1003&gt;0,"Yes","No")</f>
        <v>Yes</v>
      </c>
      <c r="AB1000" s="1288"/>
      <c r="AC1000" s="124"/>
      <c r="AD1000" s="1278">
        <f>IF((X1003=0)," ",(2*AO907)*AD953)</f>
        <v>62682807.719999999</v>
      </c>
      <c r="AE1000" s="1279"/>
      <c r="AF1000" s="1279"/>
      <c r="AG1000" s="1279"/>
      <c r="AH1000" s="1279"/>
      <c r="AI1000" s="1279"/>
      <c r="AJ1000" s="1279"/>
      <c r="AK1000" s="1280"/>
      <c r="AL1000" s="105"/>
    </row>
    <row r="1001" spans="1:38" s="743" customFormat="1" ht="12.75" customHeight="1">
      <c r="A1001" s="51"/>
      <c r="B1001" s="113"/>
      <c r="C1001" s="726"/>
      <c r="D1001" s="1253" t="s">
        <v>1622</v>
      </c>
      <c r="E1001" s="1254"/>
      <c r="F1001" s="1254"/>
      <c r="G1001" s="1254"/>
      <c r="H1001" s="1254"/>
      <c r="I1001" s="1254"/>
      <c r="J1001" s="1254"/>
      <c r="K1001" s="1254"/>
      <c r="L1001" s="1254"/>
      <c r="M1001" s="1254"/>
      <c r="N1001" s="1254"/>
      <c r="O1001" s="1254"/>
      <c r="P1001" s="1254"/>
      <c r="Q1001" s="1254"/>
      <c r="R1001" s="1254"/>
      <c r="S1001" s="1254"/>
      <c r="T1001" s="1254"/>
      <c r="U1001" s="1254"/>
      <c r="V1001" s="1254"/>
      <c r="W1001" s="1254"/>
      <c r="X1001" s="1254"/>
      <c r="Y1001" s="1255"/>
      <c r="Z1001" s="113"/>
      <c r="AA1001" s="727"/>
      <c r="AB1001" s="727"/>
      <c r="AC1001" s="124"/>
      <c r="AD1001" s="1281"/>
      <c r="AE1001" s="1282"/>
      <c r="AF1001" s="1282"/>
      <c r="AG1001" s="1282"/>
      <c r="AH1001" s="1282"/>
      <c r="AI1001" s="1282"/>
      <c r="AJ1001" s="1282"/>
      <c r="AK1001" s="1283"/>
      <c r="AL1001" s="105"/>
    </row>
    <row r="1002" spans="1:38" ht="12.75" customHeight="1">
      <c r="A1002" s="51"/>
      <c r="B1002" s="113"/>
      <c r="C1002" s="124"/>
      <c r="D1002" s="1253"/>
      <c r="E1002" s="1254"/>
      <c r="F1002" s="1254"/>
      <c r="G1002" s="1254"/>
      <c r="H1002" s="1254"/>
      <c r="I1002" s="1254"/>
      <c r="J1002" s="1254"/>
      <c r="K1002" s="1254"/>
      <c r="L1002" s="1254"/>
      <c r="M1002" s="1254"/>
      <c r="N1002" s="1254"/>
      <c r="O1002" s="1254"/>
      <c r="P1002" s="1254"/>
      <c r="Q1002" s="1254"/>
      <c r="R1002" s="1254"/>
      <c r="S1002" s="1254"/>
      <c r="T1002" s="1254"/>
      <c r="U1002" s="1254"/>
      <c r="V1002" s="1254"/>
      <c r="W1002" s="1254"/>
      <c r="X1002" s="1254"/>
      <c r="Y1002" s="1255"/>
      <c r="Z1002" s="1319"/>
      <c r="AA1002" s="1317"/>
      <c r="AB1002" s="1317"/>
      <c r="AC1002" s="1318"/>
      <c r="AD1002" s="1281"/>
      <c r="AE1002" s="1282"/>
      <c r="AF1002" s="1282"/>
      <c r="AG1002" s="1282"/>
      <c r="AH1002" s="1282"/>
      <c r="AI1002" s="1282"/>
      <c r="AJ1002" s="1282"/>
      <c r="AK1002" s="1283"/>
      <c r="AL1002" s="105"/>
    </row>
    <row r="1003" spans="1:38" ht="12.75" customHeight="1">
      <c r="A1003" s="51"/>
      <c r="B1003" s="118"/>
      <c r="C1003" s="119"/>
      <c r="D1003" s="207" t="s">
        <v>1078</v>
      </c>
      <c r="E1003" s="208"/>
      <c r="F1003" s="208"/>
      <c r="G1003" s="208"/>
      <c r="H1003" s="208"/>
      <c r="I1003" s="1308">
        <f>AM905</f>
        <v>129</v>
      </c>
      <c r="J1003" s="1309"/>
      <c r="K1003" s="51"/>
      <c r="L1003" s="208"/>
      <c r="M1003" s="208"/>
      <c r="N1003" s="208"/>
      <c r="O1003" s="208"/>
      <c r="P1003" s="208"/>
      <c r="Q1003" s="208"/>
      <c r="R1003" s="208"/>
      <c r="S1003" s="208"/>
      <c r="T1003" s="208"/>
      <c r="U1003" s="208"/>
      <c r="V1003" s="208"/>
      <c r="W1003" s="209" t="s">
        <v>1080</v>
      </c>
      <c r="X1003" s="1310">
        <f>AX614</f>
        <v>61</v>
      </c>
      <c r="Y1003" s="1311"/>
      <c r="Z1003" s="1289"/>
      <c r="AA1003" s="1290"/>
      <c r="AB1003" s="1290"/>
      <c r="AC1003" s="1291"/>
      <c r="AD1003" s="1284"/>
      <c r="AE1003" s="1285"/>
      <c r="AF1003" s="1285"/>
      <c r="AG1003" s="1285"/>
      <c r="AH1003" s="1285"/>
      <c r="AI1003" s="1285"/>
      <c r="AJ1003" s="1285"/>
      <c r="AK1003" s="1286"/>
      <c r="AL1003" s="105"/>
    </row>
    <row r="1004" spans="1:38" ht="12.75" customHeight="1">
      <c r="A1004" s="51"/>
      <c r="B1004" s="161"/>
      <c r="C1004" s="162"/>
      <c r="D1004" s="1340" t="s">
        <v>558</v>
      </c>
      <c r="E1004" s="1340"/>
      <c r="F1004" s="1340"/>
      <c r="G1004" s="1340"/>
      <c r="H1004" s="1340"/>
      <c r="I1004" s="1340"/>
      <c r="J1004" s="1340"/>
      <c r="K1004" s="1340"/>
      <c r="L1004" s="1340"/>
      <c r="M1004" s="1340"/>
      <c r="N1004" s="1340"/>
      <c r="O1004" s="1340"/>
      <c r="P1004" s="1340"/>
      <c r="Q1004" s="1340"/>
      <c r="R1004" s="1340"/>
      <c r="S1004" s="1340"/>
      <c r="T1004" s="1340"/>
      <c r="U1004" s="1340"/>
      <c r="V1004" s="1340"/>
      <c r="W1004" s="1340"/>
      <c r="X1004" s="1340"/>
      <c r="Y1004" s="1340"/>
      <c r="Z1004" s="1340"/>
      <c r="AA1004" s="1340"/>
      <c r="AB1004" s="1340"/>
      <c r="AC1004" s="1341"/>
      <c r="AD1004" s="1272">
        <f>SUM(AD953:AK1003)</f>
        <v>166465004.28487515</v>
      </c>
      <c r="AE1004" s="1273"/>
      <c r="AF1004" s="1273"/>
      <c r="AG1004" s="1273"/>
      <c r="AH1004" s="1273"/>
      <c r="AI1004" s="1273"/>
      <c r="AJ1004" s="1273"/>
      <c r="AK1004" s="127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8"/>
      <c r="Y1007" s="1208"/>
      <c r="Z1007" s="1208"/>
      <c r="AA1007" s="1208"/>
      <c r="AB1007" s="1208"/>
      <c r="AC1007" s="120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9"/>
      <c r="Y1008" s="1209"/>
      <c r="Z1008" s="1209"/>
      <c r="AA1008" s="1209"/>
      <c r="AB1008" s="1209"/>
      <c r="AC1008" s="1209"/>
      <c r="AD1008" s="345"/>
      <c r="AE1008" s="345"/>
      <c r="AF1008" s="345"/>
      <c r="AG1008" s="345"/>
      <c r="AH1008" s="345"/>
      <c r="AI1008" s="345"/>
      <c r="AJ1008" s="345"/>
      <c r="AK1008" s="345"/>
      <c r="AL1008" s="105"/>
    </row>
    <row r="1009" spans="1:38" ht="12.75" customHeight="1">
      <c r="A1009" s="51"/>
      <c r="B1009" s="115"/>
      <c r="C1009" s="348"/>
      <c r="D1009" s="1578"/>
      <c r="E1009" s="1578"/>
      <c r="F1009" s="1578"/>
      <c r="G1009" s="1578"/>
      <c r="H1009" s="1578"/>
      <c r="I1009" s="1578"/>
      <c r="J1009" s="1578"/>
      <c r="K1009" s="1578"/>
      <c r="L1009" s="1578"/>
      <c r="M1009" s="1578"/>
      <c r="N1009" s="1578"/>
      <c r="O1009" s="1578"/>
      <c r="P1009" s="1578"/>
      <c r="Q1009" s="1578"/>
      <c r="R1009" s="1578"/>
      <c r="S1009" s="1578"/>
      <c r="T1009" s="1578"/>
      <c r="U1009" s="1578"/>
      <c r="V1009" s="1578"/>
      <c r="W1009" s="1578"/>
      <c r="X1009" s="1578"/>
      <c r="Y1009" s="1578"/>
      <c r="Z1009" s="1578"/>
      <c r="AA1009" s="1578"/>
      <c r="AB1009" s="1578"/>
      <c r="AC1009" s="1578"/>
      <c r="AD1009" s="1578"/>
      <c r="AE1009" s="1578"/>
      <c r="AF1009" s="1578"/>
      <c r="AG1009" s="1578"/>
      <c r="AH1009" s="1578"/>
      <c r="AI1009" s="1578"/>
      <c r="AJ1009" s="1578"/>
      <c r="AK1009" s="1578"/>
      <c r="AL1009" s="105"/>
    </row>
    <row r="1010" spans="1:38" ht="12.75" customHeight="1">
      <c r="A1010" s="51"/>
      <c r="B1010" s="115"/>
      <c r="C1010" s="348"/>
      <c r="D1010" s="1578"/>
      <c r="E1010" s="1578"/>
      <c r="F1010" s="1578"/>
      <c r="G1010" s="1578"/>
      <c r="H1010" s="1578"/>
      <c r="I1010" s="1578"/>
      <c r="J1010" s="1578"/>
      <c r="K1010" s="1578"/>
      <c r="L1010" s="1578"/>
      <c r="M1010" s="1578"/>
      <c r="N1010" s="1578"/>
      <c r="O1010" s="1578"/>
      <c r="P1010" s="1578"/>
      <c r="Q1010" s="1578"/>
      <c r="R1010" s="1578"/>
      <c r="S1010" s="1578"/>
      <c r="T1010" s="1578"/>
      <c r="U1010" s="1578"/>
      <c r="V1010" s="1578"/>
      <c r="W1010" s="1578"/>
      <c r="X1010" s="1578"/>
      <c r="Y1010" s="1578"/>
      <c r="Z1010" s="1578"/>
      <c r="AA1010" s="1578"/>
      <c r="AB1010" s="1578"/>
      <c r="AC1010" s="1578"/>
      <c r="AD1010" s="1578"/>
      <c r="AE1010" s="1578"/>
      <c r="AF1010" s="1578"/>
      <c r="AG1010" s="1578"/>
      <c r="AH1010" s="1578"/>
      <c r="AI1010" s="1578"/>
      <c r="AJ1010" s="1578"/>
      <c r="AK1010" s="1578"/>
      <c r="AL1010" s="105"/>
    </row>
    <row r="1011" spans="1:38" ht="12.75" customHeight="1">
      <c r="A1011" s="51"/>
      <c r="B1011" s="115"/>
      <c r="C1011" s="348"/>
      <c r="D1011" s="1578"/>
      <c r="E1011" s="1578"/>
      <c r="F1011" s="1578"/>
      <c r="G1011" s="1578"/>
      <c r="H1011" s="1578"/>
      <c r="I1011" s="1578"/>
      <c r="J1011" s="1578"/>
      <c r="K1011" s="1578"/>
      <c r="L1011" s="1578"/>
      <c r="M1011" s="1578"/>
      <c r="N1011" s="1578"/>
      <c r="O1011" s="1578"/>
      <c r="P1011" s="1578"/>
      <c r="Q1011" s="1578"/>
      <c r="R1011" s="1578"/>
      <c r="S1011" s="1578"/>
      <c r="T1011" s="1578"/>
      <c r="U1011" s="1578"/>
      <c r="V1011" s="1578"/>
      <c r="W1011" s="1578"/>
      <c r="X1011" s="1578"/>
      <c r="Y1011" s="1578"/>
      <c r="Z1011" s="1578"/>
      <c r="AA1011" s="1578"/>
      <c r="AB1011" s="1578"/>
      <c r="AC1011" s="1578"/>
      <c r="AD1011" s="1578"/>
      <c r="AE1011" s="1578"/>
      <c r="AF1011" s="1578"/>
      <c r="AG1011" s="1578"/>
      <c r="AH1011" s="1578"/>
      <c r="AI1011" s="1578"/>
      <c r="AJ1011" s="1578"/>
      <c r="AK1011" s="1578"/>
      <c r="AL1011" s="105"/>
    </row>
    <row r="1012" spans="1:38" ht="12.6" customHeight="1">
      <c r="A1012" s="51"/>
      <c r="B1012" s="117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9"/>
      <c r="D1012" s="1179"/>
      <c r="E1012" s="1179"/>
      <c r="F1012" s="1179"/>
      <c r="G1012" s="1179"/>
      <c r="H1012" s="1179"/>
      <c r="I1012" s="1179"/>
      <c r="J1012" s="1179"/>
      <c r="K1012" s="1179"/>
      <c r="L1012" s="1179"/>
      <c r="M1012" s="1179"/>
      <c r="N1012" s="1179"/>
      <c r="O1012" s="1179"/>
      <c r="P1012" s="1179"/>
      <c r="Q1012" s="1179"/>
      <c r="R1012" s="1179"/>
      <c r="S1012" s="1179"/>
      <c r="T1012" s="1179"/>
      <c r="U1012" s="1179"/>
      <c r="V1012" s="1179"/>
      <c r="W1012" s="1179"/>
      <c r="X1012" s="1179"/>
      <c r="Y1012" s="1179"/>
      <c r="Z1012" s="1179"/>
      <c r="AA1012" s="1179"/>
      <c r="AB1012" s="1179"/>
      <c r="AC1012" s="1179"/>
      <c r="AD1012" s="1179"/>
      <c r="AE1012" s="1179"/>
      <c r="AF1012" s="1179"/>
      <c r="AG1012" s="1179"/>
      <c r="AH1012" s="1179"/>
      <c r="AI1012" s="1179"/>
      <c r="AJ1012" s="1179"/>
      <c r="AK1012" s="1179"/>
      <c r="AL1012" s="105"/>
    </row>
    <row r="1013" spans="1:38" ht="12.6" customHeight="1">
      <c r="A1013" s="131"/>
      <c r="B1013" s="1179"/>
      <c r="C1013" s="1179"/>
      <c r="D1013" s="1179"/>
      <c r="E1013" s="1179"/>
      <c r="F1013" s="1179"/>
      <c r="G1013" s="1179"/>
      <c r="H1013" s="1179"/>
      <c r="I1013" s="1179"/>
      <c r="J1013" s="1179"/>
      <c r="K1013" s="1179"/>
      <c r="L1013" s="1179"/>
      <c r="M1013" s="1179"/>
      <c r="N1013" s="1179"/>
      <c r="O1013" s="1179"/>
      <c r="P1013" s="1179"/>
      <c r="Q1013" s="1179"/>
      <c r="R1013" s="1179"/>
      <c r="S1013" s="1179"/>
      <c r="T1013" s="1179"/>
      <c r="U1013" s="1179"/>
      <c r="V1013" s="1179"/>
      <c r="W1013" s="1179"/>
      <c r="X1013" s="1179"/>
      <c r="Y1013" s="1179"/>
      <c r="Z1013" s="1179"/>
      <c r="AA1013" s="1179"/>
      <c r="AB1013" s="1179"/>
      <c r="AC1013" s="1179"/>
      <c r="AD1013" s="1179"/>
      <c r="AE1013" s="1179"/>
      <c r="AF1013" s="1179"/>
      <c r="AG1013" s="1179"/>
      <c r="AH1013" s="1179"/>
      <c r="AI1013" s="1179"/>
      <c r="AJ1013" s="1179"/>
      <c r="AK1013" s="1179"/>
      <c r="AL1013" s="105"/>
    </row>
    <row r="1014" spans="1:38" ht="12.6" customHeight="1">
      <c r="A1014" s="131"/>
      <c r="B1014" s="1178">
        <f>IF(ISNA(IF((AD978&gt;(AD953*0.15)),"(f) cannot be greater than 15% of unadjusted eligible basis.",0)),"",(IF((AD978&gt;(AD953*0.15)),"(f) cannot be greater than 15% of unadjusted eligible basis.",0)))</f>
        <v>0</v>
      </c>
      <c r="C1014" s="1178"/>
      <c r="D1014" s="1178"/>
      <c r="E1014" s="1178"/>
      <c r="F1014" s="1178"/>
      <c r="G1014" s="1178"/>
      <c r="H1014" s="1178"/>
      <c r="I1014" s="1178"/>
      <c r="J1014" s="1178"/>
      <c r="K1014" s="1178"/>
      <c r="L1014" s="1178"/>
      <c r="M1014" s="1178"/>
      <c r="N1014" s="1178"/>
      <c r="O1014" s="1178"/>
      <c r="P1014" s="1178"/>
      <c r="Q1014" s="1178"/>
      <c r="R1014" s="1178"/>
      <c r="S1014" s="1178"/>
      <c r="T1014" s="1178"/>
      <c r="U1014" s="1178"/>
      <c r="V1014" s="1178"/>
      <c r="W1014" s="1178"/>
      <c r="X1014" s="1178"/>
      <c r="Y1014" s="1178"/>
      <c r="Z1014" s="1178"/>
      <c r="AA1014" s="1178"/>
      <c r="AB1014" s="1178"/>
      <c r="AC1014" s="1178"/>
      <c r="AD1014" s="1178"/>
      <c r="AE1014" s="1178"/>
      <c r="AF1014" s="1178"/>
      <c r="AG1014" s="1178"/>
      <c r="AH1014" s="1178"/>
      <c r="AI1014" s="1178"/>
      <c r="AJ1014" s="1178"/>
      <c r="AK1014" s="1178"/>
      <c r="AL1014" s="105"/>
    </row>
    <row r="1015" spans="1:38" ht="12.6" customHeight="1" thickBot="1">
      <c r="A1015" s="1271" t="s">
        <v>874</v>
      </c>
      <c r="B1015" s="1271"/>
      <c r="C1015" s="1271"/>
      <c r="D1015" s="1271"/>
      <c r="E1015" s="1271"/>
      <c r="F1015" s="1271"/>
      <c r="G1015" s="1271"/>
      <c r="H1015" s="1271"/>
      <c r="I1015" s="1271"/>
      <c r="J1015" s="1271"/>
      <c r="K1015" s="1271"/>
      <c r="L1015" s="1271"/>
      <c r="M1015" s="1271"/>
      <c r="N1015" s="1271"/>
      <c r="O1015" s="1271"/>
      <c r="P1015" s="1271"/>
      <c r="Q1015" s="1271"/>
      <c r="R1015" s="1271"/>
      <c r="S1015" s="1271"/>
      <c r="T1015" s="1271"/>
      <c r="U1015" s="1271"/>
      <c r="V1015" s="1271"/>
      <c r="W1015" s="1271"/>
      <c r="X1015" s="1271"/>
      <c r="Y1015" s="1271"/>
      <c r="Z1015" s="1271"/>
      <c r="AA1015" s="1271"/>
      <c r="AB1015" s="1271"/>
      <c r="AC1015" s="1271"/>
      <c r="AD1015" s="1271"/>
      <c r="AE1015" s="1271"/>
      <c r="AF1015" s="1271"/>
      <c r="AG1015" s="1271"/>
      <c r="AH1015" s="1271"/>
      <c r="AI1015" s="1271"/>
      <c r="AJ1015" s="1271"/>
      <c r="AK1015" s="1271"/>
      <c r="AL1015" s="127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875</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876</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7" t="s">
        <v>640</v>
      </c>
      <c r="B1019" s="1097"/>
      <c r="C1019" s="13">
        <v>1</v>
      </c>
      <c r="D1019" s="996" t="s">
        <v>1260</v>
      </c>
      <c r="E1019" s="996"/>
      <c r="F1019" s="996"/>
      <c r="G1019" s="996"/>
      <c r="H1019" s="996"/>
      <c r="I1019" s="996"/>
      <c r="J1019" s="996"/>
      <c r="K1019" s="996"/>
      <c r="L1019" s="996"/>
      <c r="M1019" s="996"/>
      <c r="N1019" s="996"/>
      <c r="O1019" s="996"/>
      <c r="P1019" s="996"/>
      <c r="Q1019" s="996"/>
      <c r="R1019" s="996"/>
      <c r="S1019" s="996"/>
      <c r="T1019" s="996"/>
      <c r="U1019" s="996"/>
      <c r="V1019" s="996"/>
      <c r="W1019" s="996"/>
      <c r="X1019" s="996"/>
      <c r="Y1019" s="996"/>
      <c r="Z1019" s="996"/>
      <c r="AA1019" s="996"/>
      <c r="AB1019" s="996"/>
      <c r="AC1019" s="996"/>
      <c r="AD1019" s="996"/>
      <c r="AE1019" s="996"/>
      <c r="AF1019" s="996"/>
      <c r="AG1019" s="996"/>
      <c r="AH1019" s="996"/>
      <c r="AI1019" s="996"/>
      <c r="AJ1019" s="996"/>
      <c r="AK1019" s="996"/>
      <c r="AL1019" s="134"/>
    </row>
    <row r="1020" spans="1:38" ht="12.6" customHeight="1">
      <c r="A1020" s="243"/>
      <c r="B1020" s="243"/>
      <c r="C1020" s="13"/>
      <c r="D1020" s="996"/>
      <c r="E1020" s="996"/>
      <c r="F1020" s="996"/>
      <c r="G1020" s="996"/>
      <c r="H1020" s="996"/>
      <c r="I1020" s="996"/>
      <c r="J1020" s="996"/>
      <c r="K1020" s="996"/>
      <c r="L1020" s="996"/>
      <c r="M1020" s="996"/>
      <c r="N1020" s="996"/>
      <c r="O1020" s="996"/>
      <c r="P1020" s="996"/>
      <c r="Q1020" s="996"/>
      <c r="R1020" s="996"/>
      <c r="S1020" s="996"/>
      <c r="T1020" s="996"/>
      <c r="U1020" s="996"/>
      <c r="V1020" s="996"/>
      <c r="W1020" s="996"/>
      <c r="X1020" s="996"/>
      <c r="Y1020" s="996"/>
      <c r="Z1020" s="996"/>
      <c r="AA1020" s="996"/>
      <c r="AB1020" s="996"/>
      <c r="AC1020" s="996"/>
      <c r="AD1020" s="996"/>
      <c r="AE1020" s="996"/>
      <c r="AF1020" s="996"/>
      <c r="AG1020" s="996"/>
      <c r="AH1020" s="996"/>
      <c r="AI1020" s="996"/>
      <c r="AJ1020" s="996"/>
      <c r="AK1020" s="996"/>
      <c r="AL1020" s="134"/>
    </row>
    <row r="1021" spans="1:38" ht="12.6" customHeight="1">
      <c r="A1021" s="243"/>
      <c r="B1021" s="243"/>
      <c r="C1021" s="13"/>
      <c r="D1021" s="996"/>
      <c r="E1021" s="996"/>
      <c r="F1021" s="996"/>
      <c r="G1021" s="996"/>
      <c r="H1021" s="996"/>
      <c r="I1021" s="996"/>
      <c r="J1021" s="996"/>
      <c r="K1021" s="996"/>
      <c r="L1021" s="996"/>
      <c r="M1021" s="996"/>
      <c r="N1021" s="996"/>
      <c r="O1021" s="996"/>
      <c r="P1021" s="996"/>
      <c r="Q1021" s="996"/>
      <c r="R1021" s="996"/>
      <c r="S1021" s="996"/>
      <c r="T1021" s="996"/>
      <c r="U1021" s="996"/>
      <c r="V1021" s="996"/>
      <c r="W1021" s="996"/>
      <c r="X1021" s="996"/>
      <c r="Y1021" s="996"/>
      <c r="Z1021" s="996"/>
      <c r="AA1021" s="996"/>
      <c r="AB1021" s="996"/>
      <c r="AC1021" s="996"/>
      <c r="AD1021" s="996"/>
      <c r="AE1021" s="996"/>
      <c r="AF1021" s="996"/>
      <c r="AG1021" s="996"/>
      <c r="AH1021" s="996"/>
      <c r="AI1021" s="996"/>
      <c r="AJ1021" s="996"/>
      <c r="AK1021" s="996"/>
      <c r="AL1021" s="105"/>
    </row>
    <row r="1022" spans="1:38" ht="12.6" customHeight="1">
      <c r="A1022" s="243"/>
      <c r="B1022" s="243"/>
      <c r="C1022" s="13"/>
      <c r="D1022" s="996"/>
      <c r="E1022" s="996"/>
      <c r="F1022" s="996"/>
      <c r="G1022" s="996"/>
      <c r="H1022" s="996"/>
      <c r="I1022" s="996"/>
      <c r="J1022" s="996"/>
      <c r="K1022" s="996"/>
      <c r="L1022" s="996"/>
      <c r="M1022" s="996"/>
      <c r="N1022" s="996"/>
      <c r="O1022" s="996"/>
      <c r="P1022" s="996"/>
      <c r="Q1022" s="996"/>
      <c r="R1022" s="996"/>
      <c r="S1022" s="996"/>
      <c r="T1022" s="996"/>
      <c r="U1022" s="996"/>
      <c r="V1022" s="996"/>
      <c r="W1022" s="996"/>
      <c r="X1022" s="996"/>
      <c r="Y1022" s="996"/>
      <c r="Z1022" s="996"/>
      <c r="AA1022" s="996"/>
      <c r="AB1022" s="996"/>
      <c r="AC1022" s="996"/>
      <c r="AD1022" s="996"/>
      <c r="AE1022" s="996"/>
      <c r="AF1022" s="996"/>
      <c r="AG1022" s="996"/>
      <c r="AH1022" s="996"/>
      <c r="AI1022" s="996"/>
      <c r="AJ1022" s="996"/>
      <c r="AK1022" s="996"/>
      <c r="AL1022" s="105"/>
    </row>
    <row r="1023" spans="1:38" ht="12.6" customHeight="1">
      <c r="A1023" s="243"/>
      <c r="B1023" s="243"/>
      <c r="C1023" s="13"/>
      <c r="D1023" s="996"/>
      <c r="E1023" s="996"/>
      <c r="F1023" s="996"/>
      <c r="G1023" s="996"/>
      <c r="H1023" s="996"/>
      <c r="I1023" s="996"/>
      <c r="J1023" s="996"/>
      <c r="K1023" s="996"/>
      <c r="L1023" s="996"/>
      <c r="M1023" s="996"/>
      <c r="N1023" s="996"/>
      <c r="O1023" s="996"/>
      <c r="P1023" s="996"/>
      <c r="Q1023" s="996"/>
      <c r="R1023" s="996"/>
      <c r="S1023" s="996"/>
      <c r="T1023" s="996"/>
      <c r="U1023" s="996"/>
      <c r="V1023" s="996"/>
      <c r="W1023" s="996"/>
      <c r="X1023" s="996"/>
      <c r="Y1023" s="996"/>
      <c r="Z1023" s="996"/>
      <c r="AA1023" s="996"/>
      <c r="AB1023" s="996"/>
      <c r="AC1023" s="996"/>
      <c r="AD1023" s="996"/>
      <c r="AE1023" s="996"/>
      <c r="AF1023" s="996"/>
      <c r="AG1023" s="996"/>
      <c r="AH1023" s="996"/>
      <c r="AI1023" s="996"/>
      <c r="AJ1023" s="996"/>
      <c r="AK1023" s="996"/>
      <c r="AL1023" s="105"/>
    </row>
    <row r="1024" spans="1:38" ht="12.6" customHeight="1">
      <c r="A1024" s="37"/>
      <c r="B1024" s="66"/>
      <c r="C1024" s="13"/>
      <c r="D1024" s="996"/>
      <c r="E1024" s="996"/>
      <c r="F1024" s="996"/>
      <c r="G1024" s="996"/>
      <c r="H1024" s="996"/>
      <c r="I1024" s="996"/>
      <c r="J1024" s="996"/>
      <c r="K1024" s="996"/>
      <c r="L1024" s="996"/>
      <c r="M1024" s="996"/>
      <c r="N1024" s="996"/>
      <c r="O1024" s="996"/>
      <c r="P1024" s="996"/>
      <c r="Q1024" s="996"/>
      <c r="R1024" s="996"/>
      <c r="S1024" s="996"/>
      <c r="T1024" s="996"/>
      <c r="U1024" s="996"/>
      <c r="V1024" s="996"/>
      <c r="W1024" s="996"/>
      <c r="X1024" s="996"/>
      <c r="Y1024" s="996"/>
      <c r="Z1024" s="996"/>
      <c r="AA1024" s="996"/>
      <c r="AB1024" s="996"/>
      <c r="AC1024" s="996"/>
      <c r="AD1024" s="996"/>
      <c r="AE1024" s="996"/>
      <c r="AF1024" s="996"/>
      <c r="AG1024" s="996"/>
      <c r="AH1024" s="996"/>
      <c r="AI1024" s="996"/>
      <c r="AJ1024" s="996"/>
      <c r="AK1024" s="996"/>
      <c r="AL1024" s="105"/>
    </row>
    <row r="1025" spans="1:38" ht="12.6" customHeight="1">
      <c r="A1025" s="1097" t="s">
        <v>640</v>
      </c>
      <c r="B1025" s="1097"/>
      <c r="C1025" s="13">
        <v>2</v>
      </c>
      <c r="D1025" s="996" t="s">
        <v>1259</v>
      </c>
      <c r="E1025" s="996"/>
      <c r="F1025" s="996"/>
      <c r="G1025" s="996"/>
      <c r="H1025" s="996"/>
      <c r="I1025" s="996"/>
      <c r="J1025" s="996"/>
      <c r="K1025" s="996"/>
      <c r="L1025" s="996"/>
      <c r="M1025" s="996"/>
      <c r="N1025" s="996"/>
      <c r="O1025" s="996"/>
      <c r="P1025" s="996"/>
      <c r="Q1025" s="996"/>
      <c r="R1025" s="996"/>
      <c r="S1025" s="996"/>
      <c r="T1025" s="996"/>
      <c r="U1025" s="996"/>
      <c r="V1025" s="996"/>
      <c r="W1025" s="996"/>
      <c r="X1025" s="996"/>
      <c r="Y1025" s="996"/>
      <c r="Z1025" s="996"/>
      <c r="AA1025" s="996"/>
      <c r="AB1025" s="996"/>
      <c r="AC1025" s="996"/>
      <c r="AD1025" s="996"/>
      <c r="AE1025" s="996"/>
      <c r="AF1025" s="996"/>
      <c r="AG1025" s="996"/>
      <c r="AH1025" s="996"/>
      <c r="AI1025" s="996"/>
      <c r="AJ1025" s="996"/>
      <c r="AK1025" s="996"/>
      <c r="AL1025" s="105"/>
    </row>
    <row r="1026" spans="1:38" ht="12.6" customHeight="1">
      <c r="A1026" s="243"/>
      <c r="B1026" s="243"/>
      <c r="C1026" s="13"/>
      <c r="D1026" s="996"/>
      <c r="E1026" s="996"/>
      <c r="F1026" s="996"/>
      <c r="G1026" s="996"/>
      <c r="H1026" s="996"/>
      <c r="I1026" s="996"/>
      <c r="J1026" s="996"/>
      <c r="K1026" s="996"/>
      <c r="L1026" s="996"/>
      <c r="M1026" s="996"/>
      <c r="N1026" s="996"/>
      <c r="O1026" s="996"/>
      <c r="P1026" s="996"/>
      <c r="Q1026" s="996"/>
      <c r="R1026" s="996"/>
      <c r="S1026" s="996"/>
      <c r="T1026" s="996"/>
      <c r="U1026" s="996"/>
      <c r="V1026" s="996"/>
      <c r="W1026" s="996"/>
      <c r="X1026" s="996"/>
      <c r="Y1026" s="996"/>
      <c r="Z1026" s="996"/>
      <c r="AA1026" s="996"/>
      <c r="AB1026" s="996"/>
      <c r="AC1026" s="996"/>
      <c r="AD1026" s="996"/>
      <c r="AE1026" s="996"/>
      <c r="AF1026" s="996"/>
      <c r="AG1026" s="996"/>
      <c r="AH1026" s="996"/>
      <c r="AI1026" s="996"/>
      <c r="AJ1026" s="996"/>
      <c r="AK1026" s="996"/>
      <c r="AL1026" s="105"/>
    </row>
    <row r="1027" spans="1:38" ht="12.6" customHeight="1">
      <c r="A1027" s="243"/>
      <c r="B1027" s="243"/>
      <c r="C1027" s="13"/>
      <c r="D1027" s="996"/>
      <c r="E1027" s="996"/>
      <c r="F1027" s="996"/>
      <c r="G1027" s="996"/>
      <c r="H1027" s="996"/>
      <c r="I1027" s="996"/>
      <c r="J1027" s="996"/>
      <c r="K1027" s="996"/>
      <c r="L1027" s="996"/>
      <c r="M1027" s="996"/>
      <c r="N1027" s="996"/>
      <c r="O1027" s="996"/>
      <c r="P1027" s="996"/>
      <c r="Q1027" s="996"/>
      <c r="R1027" s="996"/>
      <c r="S1027" s="996"/>
      <c r="T1027" s="996"/>
      <c r="U1027" s="996"/>
      <c r="V1027" s="996"/>
      <c r="W1027" s="996"/>
      <c r="X1027" s="996"/>
      <c r="Y1027" s="996"/>
      <c r="Z1027" s="996"/>
      <c r="AA1027" s="996"/>
      <c r="AB1027" s="996"/>
      <c r="AC1027" s="996"/>
      <c r="AD1027" s="996"/>
      <c r="AE1027" s="996"/>
      <c r="AF1027" s="996"/>
      <c r="AG1027" s="996"/>
      <c r="AH1027" s="996"/>
      <c r="AI1027" s="996"/>
      <c r="AJ1027" s="996"/>
      <c r="AK1027" s="996"/>
      <c r="AL1027" s="105"/>
    </row>
    <row r="1028" spans="1:38" ht="12.6" customHeight="1">
      <c r="A1028" s="243"/>
      <c r="B1028" s="243"/>
      <c r="C1028" s="13"/>
      <c r="D1028" s="996"/>
      <c r="E1028" s="996"/>
      <c r="F1028" s="996"/>
      <c r="G1028" s="996"/>
      <c r="H1028" s="996"/>
      <c r="I1028" s="996"/>
      <c r="J1028" s="996"/>
      <c r="K1028" s="996"/>
      <c r="L1028" s="996"/>
      <c r="M1028" s="996"/>
      <c r="N1028" s="996"/>
      <c r="O1028" s="996"/>
      <c r="P1028" s="996"/>
      <c r="Q1028" s="996"/>
      <c r="R1028" s="996"/>
      <c r="S1028" s="996"/>
      <c r="T1028" s="996"/>
      <c r="U1028" s="996"/>
      <c r="V1028" s="996"/>
      <c r="W1028" s="996"/>
      <c r="X1028" s="996"/>
      <c r="Y1028" s="996"/>
      <c r="Z1028" s="996"/>
      <c r="AA1028" s="996"/>
      <c r="AB1028" s="996"/>
      <c r="AC1028" s="996"/>
      <c r="AD1028" s="996"/>
      <c r="AE1028" s="996"/>
      <c r="AF1028" s="996"/>
      <c r="AG1028" s="996"/>
      <c r="AH1028" s="996"/>
      <c r="AI1028" s="996"/>
      <c r="AJ1028" s="996"/>
      <c r="AK1028" s="996"/>
      <c r="AL1028" s="105"/>
    </row>
    <row r="1029" spans="1:38" ht="12.6" customHeight="1">
      <c r="A1029" s="243"/>
      <c r="B1029" s="243"/>
      <c r="C1029" s="13"/>
      <c r="D1029" s="996"/>
      <c r="E1029" s="996"/>
      <c r="F1029" s="996"/>
      <c r="G1029" s="996"/>
      <c r="H1029" s="996"/>
      <c r="I1029" s="996"/>
      <c r="J1029" s="996"/>
      <c r="K1029" s="996"/>
      <c r="L1029" s="996"/>
      <c r="M1029" s="996"/>
      <c r="N1029" s="996"/>
      <c r="O1029" s="996"/>
      <c r="P1029" s="996"/>
      <c r="Q1029" s="996"/>
      <c r="R1029" s="996"/>
      <c r="S1029" s="996"/>
      <c r="T1029" s="996"/>
      <c r="U1029" s="996"/>
      <c r="V1029" s="996"/>
      <c r="W1029" s="996"/>
      <c r="X1029" s="996"/>
      <c r="Y1029" s="996"/>
      <c r="Z1029" s="996"/>
      <c r="AA1029" s="996"/>
      <c r="AB1029" s="996"/>
      <c r="AC1029" s="996"/>
      <c r="AD1029" s="996"/>
      <c r="AE1029" s="996"/>
      <c r="AF1029" s="996"/>
      <c r="AG1029" s="996"/>
      <c r="AH1029" s="996"/>
      <c r="AI1029" s="996"/>
      <c r="AJ1029" s="996"/>
      <c r="AK1029" s="996"/>
      <c r="AL1029" s="105"/>
    </row>
    <row r="1030" spans="1:38" ht="12.6" customHeight="1">
      <c r="A1030" s="243"/>
      <c r="B1030" s="243"/>
      <c r="C1030" s="13"/>
      <c r="D1030" s="996"/>
      <c r="E1030" s="996"/>
      <c r="F1030" s="996"/>
      <c r="G1030" s="996"/>
      <c r="H1030" s="996"/>
      <c r="I1030" s="996"/>
      <c r="J1030" s="996"/>
      <c r="K1030" s="996"/>
      <c r="L1030" s="996"/>
      <c r="M1030" s="996"/>
      <c r="N1030" s="996"/>
      <c r="O1030" s="996"/>
      <c r="P1030" s="996"/>
      <c r="Q1030" s="996"/>
      <c r="R1030" s="996"/>
      <c r="S1030" s="996"/>
      <c r="T1030" s="996"/>
      <c r="U1030" s="996"/>
      <c r="V1030" s="996"/>
      <c r="W1030" s="996"/>
      <c r="X1030" s="996"/>
      <c r="Y1030" s="996"/>
      <c r="Z1030" s="996"/>
      <c r="AA1030" s="996"/>
      <c r="AB1030" s="996"/>
      <c r="AC1030" s="996"/>
      <c r="AD1030" s="996"/>
      <c r="AE1030" s="996"/>
      <c r="AF1030" s="996"/>
      <c r="AG1030" s="996"/>
      <c r="AH1030" s="996"/>
      <c r="AI1030" s="996"/>
      <c r="AJ1030" s="996"/>
      <c r="AK1030" s="996"/>
    </row>
    <row r="1031" spans="1:38" ht="12.6" customHeight="1">
      <c r="A1031" s="1097" t="s">
        <v>640</v>
      </c>
      <c r="B1031" s="1097"/>
      <c r="C1031" s="13">
        <v>3</v>
      </c>
      <c r="D1031" s="996" t="s">
        <v>1603</v>
      </c>
      <c r="E1031" s="996"/>
      <c r="F1031" s="996"/>
      <c r="G1031" s="996"/>
      <c r="H1031" s="996"/>
      <c r="I1031" s="996"/>
      <c r="J1031" s="996"/>
      <c r="K1031" s="996"/>
      <c r="L1031" s="996"/>
      <c r="M1031" s="996"/>
      <c r="N1031" s="996"/>
      <c r="O1031" s="996"/>
      <c r="P1031" s="996"/>
      <c r="Q1031" s="996"/>
      <c r="R1031" s="996"/>
      <c r="S1031" s="996"/>
      <c r="T1031" s="996"/>
      <c r="U1031" s="996"/>
      <c r="V1031" s="996"/>
      <c r="W1031" s="996"/>
      <c r="X1031" s="996"/>
      <c r="Y1031" s="996"/>
      <c r="Z1031" s="996"/>
      <c r="AA1031" s="996"/>
      <c r="AB1031" s="996"/>
      <c r="AC1031" s="996"/>
      <c r="AD1031" s="996"/>
      <c r="AE1031" s="996"/>
      <c r="AF1031" s="996"/>
      <c r="AG1031" s="996"/>
      <c r="AH1031" s="996"/>
      <c r="AI1031" s="996"/>
      <c r="AJ1031" s="996"/>
      <c r="AK1031" s="996"/>
    </row>
    <row r="1032" spans="1:38" s="743" customFormat="1" ht="12.6" customHeight="1">
      <c r="A1032" s="133"/>
      <c r="B1032" s="133"/>
      <c r="C1032" s="13"/>
      <c r="D1032" s="996"/>
      <c r="E1032" s="996"/>
      <c r="F1032" s="996"/>
      <c r="G1032" s="996"/>
      <c r="H1032" s="996"/>
      <c r="I1032" s="996"/>
      <c r="J1032" s="996"/>
      <c r="K1032" s="996"/>
      <c r="L1032" s="996"/>
      <c r="M1032" s="996"/>
      <c r="N1032" s="996"/>
      <c r="O1032" s="996"/>
      <c r="P1032" s="996"/>
      <c r="Q1032" s="996"/>
      <c r="R1032" s="996"/>
      <c r="S1032" s="996"/>
      <c r="T1032" s="996"/>
      <c r="U1032" s="996"/>
      <c r="V1032" s="996"/>
      <c r="W1032" s="996"/>
      <c r="X1032" s="996"/>
      <c r="Y1032" s="996"/>
      <c r="Z1032" s="996"/>
      <c r="AA1032" s="996"/>
      <c r="AB1032" s="996"/>
      <c r="AC1032" s="996"/>
      <c r="AD1032" s="996"/>
      <c r="AE1032" s="996"/>
      <c r="AF1032" s="996"/>
      <c r="AG1032" s="996"/>
      <c r="AH1032" s="996"/>
      <c r="AI1032" s="996"/>
      <c r="AJ1032" s="996"/>
      <c r="AK1032" s="996"/>
    </row>
    <row r="1033" spans="1:38" ht="12.6" customHeight="1">
      <c r="A1033" s="133"/>
      <c r="B1033" s="133"/>
      <c r="C1033" s="13"/>
      <c r="D1033" s="996"/>
      <c r="E1033" s="996"/>
      <c r="F1033" s="996"/>
      <c r="G1033" s="996"/>
      <c r="H1033" s="996"/>
      <c r="I1033" s="996"/>
      <c r="J1033" s="996"/>
      <c r="K1033" s="996"/>
      <c r="L1033" s="996"/>
      <c r="M1033" s="996"/>
      <c r="N1033" s="996"/>
      <c r="O1033" s="996"/>
      <c r="P1033" s="996"/>
      <c r="Q1033" s="996"/>
      <c r="R1033" s="996"/>
      <c r="S1033" s="996"/>
      <c r="T1033" s="996"/>
      <c r="U1033" s="996"/>
      <c r="V1033" s="996"/>
      <c r="W1033" s="996"/>
      <c r="X1033" s="996"/>
      <c r="Y1033" s="996"/>
      <c r="Z1033" s="996"/>
      <c r="AA1033" s="996"/>
      <c r="AB1033" s="996"/>
      <c r="AC1033" s="996"/>
      <c r="AD1033" s="996"/>
      <c r="AE1033" s="996"/>
      <c r="AF1033" s="996"/>
      <c r="AG1033" s="996"/>
      <c r="AH1033" s="996"/>
      <c r="AI1033" s="996"/>
      <c r="AJ1033" s="996"/>
      <c r="AK1033" s="996"/>
    </row>
    <row r="1034" spans="1:38" ht="12.6" customHeight="1">
      <c r="A1034" s="62"/>
      <c r="B1034" s="66"/>
      <c r="C1034" s="13"/>
      <c r="D1034" s="996"/>
      <c r="E1034" s="996"/>
      <c r="F1034" s="996"/>
      <c r="G1034" s="996"/>
      <c r="H1034" s="996"/>
      <c r="I1034" s="996"/>
      <c r="J1034" s="996"/>
      <c r="K1034" s="996"/>
      <c r="L1034" s="996"/>
      <c r="M1034" s="996"/>
      <c r="N1034" s="996"/>
      <c r="O1034" s="996"/>
      <c r="P1034" s="996"/>
      <c r="Q1034" s="996"/>
      <c r="R1034" s="996"/>
      <c r="S1034" s="996"/>
      <c r="T1034" s="996"/>
      <c r="U1034" s="996"/>
      <c r="V1034" s="996"/>
      <c r="W1034" s="996"/>
      <c r="X1034" s="996"/>
      <c r="Y1034" s="996"/>
      <c r="Z1034" s="996"/>
      <c r="AA1034" s="996"/>
      <c r="AB1034" s="996"/>
      <c r="AC1034" s="996"/>
      <c r="AD1034" s="996"/>
      <c r="AE1034" s="996"/>
      <c r="AF1034" s="996"/>
      <c r="AG1034" s="996"/>
      <c r="AH1034" s="996"/>
      <c r="AI1034" s="996"/>
      <c r="AJ1034" s="996"/>
      <c r="AK1034" s="996"/>
    </row>
    <row r="1035" spans="1:38" ht="12.6" customHeight="1">
      <c r="A1035" s="62"/>
      <c r="B1035" s="66"/>
      <c r="C1035" s="13"/>
      <c r="D1035" s="996"/>
      <c r="E1035" s="996"/>
      <c r="F1035" s="996"/>
      <c r="G1035" s="996"/>
      <c r="H1035" s="996"/>
      <c r="I1035" s="996"/>
      <c r="J1035" s="996"/>
      <c r="K1035" s="996"/>
      <c r="L1035" s="996"/>
      <c r="M1035" s="996"/>
      <c r="N1035" s="996"/>
      <c r="O1035" s="996"/>
      <c r="P1035" s="996"/>
      <c r="Q1035" s="996"/>
      <c r="R1035" s="996"/>
      <c r="S1035" s="996"/>
      <c r="T1035" s="996"/>
      <c r="U1035" s="996"/>
      <c r="V1035" s="996"/>
      <c r="W1035" s="996"/>
      <c r="X1035" s="996"/>
      <c r="Y1035" s="996"/>
      <c r="Z1035" s="996"/>
      <c r="AA1035" s="996"/>
      <c r="AB1035" s="996"/>
      <c r="AC1035" s="996"/>
      <c r="AD1035" s="996"/>
      <c r="AE1035" s="996"/>
      <c r="AF1035" s="996"/>
      <c r="AG1035" s="996"/>
      <c r="AH1035" s="996"/>
      <c r="AI1035" s="996"/>
      <c r="AJ1035" s="996"/>
      <c r="AK1035" s="996"/>
    </row>
    <row r="1036" spans="1:38" ht="12.6" customHeight="1">
      <c r="A1036" s="62"/>
      <c r="B1036" s="66"/>
      <c r="C1036" s="13"/>
      <c r="D1036" s="996"/>
      <c r="E1036" s="996"/>
      <c r="F1036" s="996"/>
      <c r="G1036" s="996"/>
      <c r="H1036" s="996"/>
      <c r="I1036" s="996"/>
      <c r="J1036" s="996"/>
      <c r="K1036" s="996"/>
      <c r="L1036" s="996"/>
      <c r="M1036" s="996"/>
      <c r="N1036" s="996"/>
      <c r="O1036" s="996"/>
      <c r="P1036" s="996"/>
      <c r="Q1036" s="996"/>
      <c r="R1036" s="996"/>
      <c r="S1036" s="996"/>
      <c r="T1036" s="996"/>
      <c r="U1036" s="996"/>
      <c r="V1036" s="996"/>
      <c r="W1036" s="996"/>
      <c r="X1036" s="996"/>
      <c r="Y1036" s="996"/>
      <c r="Z1036" s="996"/>
      <c r="AA1036" s="996"/>
      <c r="AB1036" s="996"/>
      <c r="AC1036" s="996"/>
      <c r="AD1036" s="996"/>
      <c r="AE1036" s="996"/>
      <c r="AF1036" s="996"/>
      <c r="AG1036" s="996"/>
      <c r="AH1036" s="996"/>
      <c r="AI1036" s="996"/>
      <c r="AJ1036" s="996"/>
      <c r="AK1036" s="996"/>
    </row>
    <row r="1037" spans="1:38" ht="12.6" customHeight="1">
      <c r="A1037" s="62"/>
      <c r="B1037" s="66"/>
      <c r="C1037" s="13"/>
      <c r="D1037" s="996"/>
      <c r="E1037" s="996"/>
      <c r="F1037" s="996"/>
      <c r="G1037" s="996"/>
      <c r="H1037" s="996"/>
      <c r="I1037" s="996"/>
      <c r="J1037" s="996"/>
      <c r="K1037" s="996"/>
      <c r="L1037" s="996"/>
      <c r="M1037" s="996"/>
      <c r="N1037" s="996"/>
      <c r="O1037" s="996"/>
      <c r="P1037" s="996"/>
      <c r="Q1037" s="996"/>
      <c r="R1037" s="996"/>
      <c r="S1037" s="996"/>
      <c r="T1037" s="996"/>
      <c r="U1037" s="996"/>
      <c r="V1037" s="996"/>
      <c r="W1037" s="996"/>
      <c r="X1037" s="996"/>
      <c r="Y1037" s="996"/>
      <c r="Z1037" s="996"/>
      <c r="AA1037" s="996"/>
      <c r="AB1037" s="996"/>
      <c r="AC1037" s="996"/>
      <c r="AD1037" s="996"/>
      <c r="AE1037" s="996"/>
      <c r="AF1037" s="996"/>
      <c r="AG1037" s="996"/>
      <c r="AH1037" s="996"/>
      <c r="AI1037" s="996"/>
      <c r="AJ1037" s="996"/>
      <c r="AK1037" s="996"/>
    </row>
    <row r="1038" spans="1:38" ht="12.6" customHeight="1">
      <c r="A1038" s="1097" t="s">
        <v>640</v>
      </c>
      <c r="B1038" s="1097"/>
      <c r="C1038" s="13">
        <v>4</v>
      </c>
      <c r="D1038" s="996" t="s">
        <v>1245</v>
      </c>
      <c r="E1038" s="996"/>
      <c r="F1038" s="996"/>
      <c r="G1038" s="996"/>
      <c r="H1038" s="996"/>
      <c r="I1038" s="996"/>
      <c r="J1038" s="996"/>
      <c r="K1038" s="996"/>
      <c r="L1038" s="996"/>
      <c r="M1038" s="996"/>
      <c r="N1038" s="996"/>
      <c r="O1038" s="996"/>
      <c r="P1038" s="996"/>
      <c r="Q1038" s="996"/>
      <c r="R1038" s="996"/>
      <c r="S1038" s="996"/>
      <c r="T1038" s="996"/>
      <c r="U1038" s="996"/>
      <c r="V1038" s="996"/>
      <c r="W1038" s="996"/>
      <c r="X1038" s="996"/>
      <c r="Y1038" s="996"/>
      <c r="Z1038" s="996"/>
      <c r="AA1038" s="996"/>
      <c r="AB1038" s="996"/>
      <c r="AC1038" s="996"/>
      <c r="AD1038" s="996"/>
      <c r="AE1038" s="996"/>
      <c r="AF1038" s="996"/>
      <c r="AG1038" s="996"/>
      <c r="AH1038" s="996"/>
      <c r="AI1038" s="996"/>
      <c r="AJ1038" s="996"/>
      <c r="AK1038" s="996"/>
    </row>
    <row r="1039" spans="1:38" s="706" customFormat="1" ht="12.6" customHeight="1">
      <c r="A1039" s="243"/>
      <c r="B1039" s="243"/>
      <c r="C1039" s="13"/>
      <c r="D1039" s="996"/>
      <c r="E1039" s="996"/>
      <c r="F1039" s="996"/>
      <c r="G1039" s="996"/>
      <c r="H1039" s="996"/>
      <c r="I1039" s="996"/>
      <c r="J1039" s="996"/>
      <c r="K1039" s="996"/>
      <c r="L1039" s="996"/>
      <c r="M1039" s="996"/>
      <c r="N1039" s="996"/>
      <c r="O1039" s="996"/>
      <c r="P1039" s="996"/>
      <c r="Q1039" s="996"/>
      <c r="R1039" s="996"/>
      <c r="S1039" s="996"/>
      <c r="T1039" s="996"/>
      <c r="U1039" s="996"/>
      <c r="V1039" s="996"/>
      <c r="W1039" s="996"/>
      <c r="X1039" s="996"/>
      <c r="Y1039" s="996"/>
      <c r="Z1039" s="996"/>
      <c r="AA1039" s="996"/>
      <c r="AB1039" s="996"/>
      <c r="AC1039" s="996"/>
      <c r="AD1039" s="996"/>
      <c r="AE1039" s="996"/>
      <c r="AF1039" s="996"/>
      <c r="AG1039" s="996"/>
      <c r="AH1039" s="996"/>
      <c r="AI1039" s="996"/>
      <c r="AJ1039" s="996"/>
      <c r="AK1039" s="996"/>
      <c r="AL1039" s="12"/>
    </row>
    <row r="1040" spans="1:38" ht="12.6" customHeight="1">
      <c r="A1040" s="62"/>
      <c r="B1040" s="66"/>
      <c r="C1040" s="13"/>
      <c r="D1040" s="996"/>
      <c r="E1040" s="996"/>
      <c r="F1040" s="996"/>
      <c r="G1040" s="996"/>
      <c r="H1040" s="996"/>
      <c r="I1040" s="996"/>
      <c r="J1040" s="996"/>
      <c r="K1040" s="996"/>
      <c r="L1040" s="996"/>
      <c r="M1040" s="996"/>
      <c r="N1040" s="996"/>
      <c r="O1040" s="996"/>
      <c r="P1040" s="996"/>
      <c r="Q1040" s="996"/>
      <c r="R1040" s="996"/>
      <c r="S1040" s="996"/>
      <c r="T1040" s="996"/>
      <c r="U1040" s="996"/>
      <c r="V1040" s="996"/>
      <c r="W1040" s="996"/>
      <c r="X1040" s="996"/>
      <c r="Y1040" s="996"/>
      <c r="Z1040" s="996"/>
      <c r="AA1040" s="996"/>
      <c r="AB1040" s="996"/>
      <c r="AC1040" s="996"/>
      <c r="AD1040" s="996"/>
      <c r="AE1040" s="996"/>
      <c r="AF1040" s="996"/>
      <c r="AG1040" s="996"/>
      <c r="AH1040" s="996"/>
      <c r="AI1040" s="996"/>
      <c r="AJ1040" s="996"/>
      <c r="AK1040" s="996"/>
    </row>
    <row r="1041" spans="1:38" ht="12.6" customHeight="1">
      <c r="A1041" s="1097" t="s">
        <v>640</v>
      </c>
      <c r="B1041" s="1097"/>
      <c r="C1041" s="13">
        <v>5</v>
      </c>
      <c r="D1041" s="996" t="s">
        <v>1463</v>
      </c>
      <c r="E1041" s="996"/>
      <c r="F1041" s="996"/>
      <c r="G1041" s="996"/>
      <c r="H1041" s="996"/>
      <c r="I1041" s="996"/>
      <c r="J1041" s="996"/>
      <c r="K1041" s="996"/>
      <c r="L1041" s="996"/>
      <c r="M1041" s="996"/>
      <c r="N1041" s="996"/>
      <c r="O1041" s="996"/>
      <c r="P1041" s="996"/>
      <c r="Q1041" s="996"/>
      <c r="R1041" s="996"/>
      <c r="S1041" s="996"/>
      <c r="T1041" s="996"/>
      <c r="U1041" s="996"/>
      <c r="V1041" s="996"/>
      <c r="W1041" s="996"/>
      <c r="X1041" s="996"/>
      <c r="Y1041" s="996"/>
      <c r="Z1041" s="996"/>
      <c r="AA1041" s="996"/>
      <c r="AB1041" s="996"/>
      <c r="AC1041" s="996"/>
      <c r="AD1041" s="996"/>
      <c r="AE1041" s="996"/>
      <c r="AF1041" s="996"/>
      <c r="AG1041" s="996"/>
      <c r="AH1041" s="996"/>
      <c r="AI1041" s="996"/>
      <c r="AJ1041" s="996"/>
      <c r="AK1041" s="996"/>
    </row>
    <row r="1042" spans="1:38" ht="12.6" customHeight="1">
      <c r="A1042" s="243"/>
      <c r="B1042" s="243"/>
      <c r="C1042" s="13"/>
      <c r="D1042" s="996"/>
      <c r="E1042" s="996"/>
      <c r="F1042" s="996"/>
      <c r="G1042" s="996"/>
      <c r="H1042" s="996"/>
      <c r="I1042" s="996"/>
      <c r="J1042" s="996"/>
      <c r="K1042" s="996"/>
      <c r="L1042" s="996"/>
      <c r="M1042" s="996"/>
      <c r="N1042" s="996"/>
      <c r="O1042" s="996"/>
      <c r="P1042" s="996"/>
      <c r="Q1042" s="996"/>
      <c r="R1042" s="996"/>
      <c r="S1042" s="996"/>
      <c r="T1042" s="996"/>
      <c r="U1042" s="996"/>
      <c r="V1042" s="996"/>
      <c r="W1042" s="996"/>
      <c r="X1042" s="996"/>
      <c r="Y1042" s="996"/>
      <c r="Z1042" s="996"/>
      <c r="AA1042" s="996"/>
      <c r="AB1042" s="996"/>
      <c r="AC1042" s="996"/>
      <c r="AD1042" s="996"/>
      <c r="AE1042" s="996"/>
      <c r="AF1042" s="996"/>
      <c r="AG1042" s="996"/>
      <c r="AH1042" s="996"/>
      <c r="AI1042" s="996"/>
      <c r="AJ1042" s="996"/>
      <c r="AK1042" s="996"/>
    </row>
    <row r="1043" spans="1:38" ht="12.6" customHeight="1">
      <c r="A1043" s="243"/>
      <c r="B1043" s="243"/>
      <c r="C1043" s="13"/>
      <c r="D1043" s="996"/>
      <c r="E1043" s="996"/>
      <c r="F1043" s="996"/>
      <c r="G1043" s="996"/>
      <c r="H1043" s="996"/>
      <c r="I1043" s="996"/>
      <c r="J1043" s="996"/>
      <c r="K1043" s="996"/>
      <c r="L1043" s="996"/>
      <c r="M1043" s="996"/>
      <c r="N1043" s="996"/>
      <c r="O1043" s="996"/>
      <c r="P1043" s="996"/>
      <c r="Q1043" s="996"/>
      <c r="R1043" s="996"/>
      <c r="S1043" s="996"/>
      <c r="T1043" s="996"/>
      <c r="U1043" s="996"/>
      <c r="V1043" s="996"/>
      <c r="W1043" s="996"/>
      <c r="X1043" s="996"/>
      <c r="Y1043" s="996"/>
      <c r="Z1043" s="996"/>
      <c r="AA1043" s="996"/>
      <c r="AB1043" s="996"/>
      <c r="AC1043" s="996"/>
      <c r="AD1043" s="996"/>
      <c r="AE1043" s="996"/>
      <c r="AF1043" s="996"/>
      <c r="AG1043" s="996"/>
      <c r="AH1043" s="996"/>
      <c r="AI1043" s="996"/>
      <c r="AJ1043" s="996"/>
      <c r="AK1043" s="996"/>
    </row>
    <row r="1044" spans="1:38" ht="12.6" customHeight="1">
      <c r="A1044" s="243"/>
      <c r="B1044" s="243"/>
      <c r="C1044" s="13"/>
      <c r="D1044" s="996"/>
      <c r="E1044" s="996"/>
      <c r="F1044" s="996"/>
      <c r="G1044" s="996"/>
      <c r="H1044" s="996"/>
      <c r="I1044" s="996"/>
      <c r="J1044" s="996"/>
      <c r="K1044" s="996"/>
      <c r="L1044" s="996"/>
      <c r="M1044" s="996"/>
      <c r="N1044" s="996"/>
      <c r="O1044" s="996"/>
      <c r="P1044" s="996"/>
      <c r="Q1044" s="996"/>
      <c r="R1044" s="996"/>
      <c r="S1044" s="996"/>
      <c r="T1044" s="996"/>
      <c r="U1044" s="996"/>
      <c r="V1044" s="996"/>
      <c r="W1044" s="996"/>
      <c r="X1044" s="996"/>
      <c r="Y1044" s="996"/>
      <c r="Z1044" s="996"/>
      <c r="AA1044" s="996"/>
      <c r="AB1044" s="996"/>
      <c r="AC1044" s="996"/>
      <c r="AD1044" s="996"/>
      <c r="AE1044" s="996"/>
      <c r="AF1044" s="996"/>
      <c r="AG1044" s="996"/>
      <c r="AH1044" s="996"/>
      <c r="AI1044" s="996"/>
      <c r="AJ1044" s="996"/>
      <c r="AK1044" s="996"/>
      <c r="AL1044" s="706"/>
    </row>
    <row r="1045" spans="1:38" ht="12.6" customHeight="1">
      <c r="A1045" s="62"/>
      <c r="B1045" s="66"/>
      <c r="C1045" s="13"/>
      <c r="D1045" s="996"/>
      <c r="E1045" s="996"/>
      <c r="F1045" s="996"/>
      <c r="G1045" s="996"/>
      <c r="H1045" s="996"/>
      <c r="I1045" s="996"/>
      <c r="J1045" s="996"/>
      <c r="K1045" s="996"/>
      <c r="L1045" s="996"/>
      <c r="M1045" s="996"/>
      <c r="N1045" s="996"/>
      <c r="O1045" s="996"/>
      <c r="P1045" s="996"/>
      <c r="Q1045" s="996"/>
      <c r="R1045" s="996"/>
      <c r="S1045" s="996"/>
      <c r="T1045" s="996"/>
      <c r="U1045" s="996"/>
      <c r="V1045" s="996"/>
      <c r="W1045" s="996"/>
      <c r="X1045" s="996"/>
      <c r="Y1045" s="996"/>
      <c r="Z1045" s="996"/>
      <c r="AA1045" s="996"/>
      <c r="AB1045" s="996"/>
      <c r="AC1045" s="996"/>
      <c r="AD1045" s="996"/>
      <c r="AE1045" s="996"/>
      <c r="AF1045" s="996"/>
      <c r="AG1045" s="996"/>
      <c r="AH1045" s="996"/>
      <c r="AI1045" s="996"/>
      <c r="AJ1045" s="996"/>
      <c r="AK1045" s="996"/>
    </row>
    <row r="1046" spans="1:38" ht="12.6" customHeight="1">
      <c r="A1046" s="1097" t="s">
        <v>640</v>
      </c>
      <c r="B1046" s="1097"/>
      <c r="C1046" s="13">
        <v>6</v>
      </c>
      <c r="D1046" s="996" t="s">
        <v>1246</v>
      </c>
      <c r="E1046" s="996"/>
      <c r="F1046" s="996"/>
      <c r="G1046" s="996"/>
      <c r="H1046" s="996"/>
      <c r="I1046" s="996"/>
      <c r="J1046" s="996"/>
      <c r="K1046" s="996"/>
      <c r="L1046" s="996"/>
      <c r="M1046" s="996"/>
      <c r="N1046" s="996"/>
      <c r="O1046" s="996"/>
      <c r="P1046" s="996"/>
      <c r="Q1046" s="996"/>
      <c r="R1046" s="996"/>
      <c r="S1046" s="996"/>
      <c r="T1046" s="996"/>
      <c r="U1046" s="996"/>
      <c r="V1046" s="996"/>
      <c r="W1046" s="996"/>
      <c r="X1046" s="996"/>
      <c r="Y1046" s="996"/>
      <c r="Z1046" s="996"/>
      <c r="AA1046" s="996"/>
      <c r="AB1046" s="996"/>
      <c r="AC1046" s="996"/>
      <c r="AD1046" s="996"/>
      <c r="AE1046" s="996"/>
      <c r="AF1046" s="996"/>
      <c r="AG1046" s="996"/>
      <c r="AH1046" s="996"/>
      <c r="AI1046" s="996"/>
      <c r="AJ1046" s="996"/>
      <c r="AK1046" s="996"/>
    </row>
    <row r="1047" spans="1:38" ht="12.6" customHeight="1">
      <c r="A1047" s="62"/>
      <c r="B1047" s="327"/>
      <c r="C1047" s="13"/>
      <c r="D1047" s="996"/>
      <c r="E1047" s="996"/>
      <c r="F1047" s="996"/>
      <c r="G1047" s="996"/>
      <c r="H1047" s="996"/>
      <c r="I1047" s="996"/>
      <c r="J1047" s="996"/>
      <c r="K1047" s="996"/>
      <c r="L1047" s="996"/>
      <c r="M1047" s="996"/>
      <c r="N1047" s="996"/>
      <c r="O1047" s="996"/>
      <c r="P1047" s="996"/>
      <c r="Q1047" s="996"/>
      <c r="R1047" s="996"/>
      <c r="S1047" s="996"/>
      <c r="T1047" s="996"/>
      <c r="U1047" s="996"/>
      <c r="V1047" s="996"/>
      <c r="W1047" s="996"/>
      <c r="X1047" s="996"/>
      <c r="Y1047" s="996"/>
      <c r="Z1047" s="996"/>
      <c r="AA1047" s="996"/>
      <c r="AB1047" s="996"/>
      <c r="AC1047" s="996"/>
      <c r="AD1047" s="996"/>
      <c r="AE1047" s="996"/>
      <c r="AF1047" s="996"/>
      <c r="AG1047" s="996"/>
      <c r="AH1047" s="996"/>
      <c r="AI1047" s="996"/>
      <c r="AJ1047" s="996"/>
      <c r="AK1047" s="996"/>
    </row>
    <row r="1048" spans="1:38" ht="12.6" customHeight="1">
      <c r="A1048" s="62"/>
      <c r="B1048" s="66"/>
      <c r="C1048" s="13"/>
      <c r="D1048" s="996"/>
      <c r="E1048" s="996"/>
      <c r="F1048" s="996"/>
      <c r="G1048" s="996"/>
      <c r="H1048" s="996"/>
      <c r="I1048" s="996"/>
      <c r="J1048" s="996"/>
      <c r="K1048" s="996"/>
      <c r="L1048" s="996"/>
      <c r="M1048" s="996"/>
      <c r="N1048" s="996"/>
      <c r="O1048" s="996"/>
      <c r="P1048" s="996"/>
      <c r="Q1048" s="996"/>
      <c r="R1048" s="996"/>
      <c r="S1048" s="996"/>
      <c r="T1048" s="996"/>
      <c r="U1048" s="996"/>
      <c r="V1048" s="996"/>
      <c r="W1048" s="996"/>
      <c r="X1048" s="996"/>
      <c r="Y1048" s="996"/>
      <c r="Z1048" s="996"/>
      <c r="AA1048" s="996"/>
      <c r="AB1048" s="996"/>
      <c r="AC1048" s="996"/>
      <c r="AD1048" s="996"/>
      <c r="AE1048" s="996"/>
      <c r="AF1048" s="996"/>
      <c r="AG1048" s="996"/>
      <c r="AH1048" s="996"/>
      <c r="AI1048" s="996"/>
      <c r="AJ1048" s="996"/>
      <c r="AK1048" s="996"/>
    </row>
    <row r="1049" spans="1:38" ht="12.6" customHeight="1">
      <c r="A1049" s="1097" t="s">
        <v>640</v>
      </c>
      <c r="B1049" s="1097"/>
      <c r="C1049" s="328">
        <v>7</v>
      </c>
      <c r="D1049" s="996" t="s">
        <v>1248</v>
      </c>
      <c r="E1049" s="996"/>
      <c r="F1049" s="996"/>
      <c r="G1049" s="996"/>
      <c r="H1049" s="996"/>
      <c r="I1049" s="996"/>
      <c r="J1049" s="996"/>
      <c r="K1049" s="996"/>
      <c r="L1049" s="996"/>
      <c r="M1049" s="996"/>
      <c r="N1049" s="996"/>
      <c r="O1049" s="996"/>
      <c r="P1049" s="996"/>
      <c r="Q1049" s="996"/>
      <c r="R1049" s="996"/>
      <c r="S1049" s="996"/>
      <c r="T1049" s="996"/>
      <c r="U1049" s="996"/>
      <c r="V1049" s="996"/>
      <c r="W1049" s="996"/>
      <c r="X1049" s="996"/>
      <c r="Y1049" s="996"/>
      <c r="Z1049" s="996"/>
      <c r="AA1049" s="996"/>
      <c r="AB1049" s="996"/>
      <c r="AC1049" s="996"/>
      <c r="AD1049" s="996"/>
      <c r="AE1049" s="996"/>
      <c r="AF1049" s="996"/>
      <c r="AG1049" s="996"/>
      <c r="AH1049" s="996"/>
      <c r="AI1049" s="996"/>
      <c r="AJ1049" s="996"/>
      <c r="AK1049" s="996"/>
      <c r="AL1049" s="32"/>
    </row>
    <row r="1050" spans="1:38" s="706" customFormat="1" ht="12.6" customHeight="1">
      <c r="A1050" s="243"/>
      <c r="B1050" s="243"/>
      <c r="C1050" s="329"/>
      <c r="D1050" s="996"/>
      <c r="E1050" s="996"/>
      <c r="F1050" s="996"/>
      <c r="G1050" s="996"/>
      <c r="H1050" s="996"/>
      <c r="I1050" s="996"/>
      <c r="J1050" s="996"/>
      <c r="K1050" s="996"/>
      <c r="L1050" s="996"/>
      <c r="M1050" s="996"/>
      <c r="N1050" s="996"/>
      <c r="O1050" s="996"/>
      <c r="P1050" s="996"/>
      <c r="Q1050" s="996"/>
      <c r="R1050" s="996"/>
      <c r="S1050" s="996"/>
      <c r="T1050" s="996"/>
      <c r="U1050" s="996"/>
      <c r="V1050" s="996"/>
      <c r="W1050" s="996"/>
      <c r="X1050" s="996"/>
      <c r="Y1050" s="996"/>
      <c r="Z1050" s="996"/>
      <c r="AA1050" s="996"/>
      <c r="AB1050" s="996"/>
      <c r="AC1050" s="996"/>
      <c r="AD1050" s="996"/>
      <c r="AE1050" s="996"/>
      <c r="AF1050" s="996"/>
      <c r="AG1050" s="996"/>
      <c r="AH1050" s="996"/>
      <c r="AI1050" s="996"/>
      <c r="AJ1050" s="996"/>
      <c r="AK1050" s="996"/>
      <c r="AL1050" s="12"/>
    </row>
    <row r="1051" spans="1:38" ht="12.6" customHeight="1">
      <c r="A1051" s="243"/>
      <c r="B1051" s="243"/>
      <c r="C1051" s="329"/>
      <c r="D1051" s="996"/>
      <c r="E1051" s="996"/>
      <c r="F1051" s="996"/>
      <c r="G1051" s="996"/>
      <c r="H1051" s="996"/>
      <c r="I1051" s="996"/>
      <c r="J1051" s="996"/>
      <c r="K1051" s="996"/>
      <c r="L1051" s="996"/>
      <c r="M1051" s="996"/>
      <c r="N1051" s="996"/>
      <c r="O1051" s="996"/>
      <c r="P1051" s="996"/>
      <c r="Q1051" s="996"/>
      <c r="R1051" s="996"/>
      <c r="S1051" s="996"/>
      <c r="T1051" s="996"/>
      <c r="U1051" s="996"/>
      <c r="V1051" s="996"/>
      <c r="W1051" s="996"/>
      <c r="X1051" s="996"/>
      <c r="Y1051" s="996"/>
      <c r="Z1051" s="996"/>
      <c r="AA1051" s="996"/>
      <c r="AB1051" s="996"/>
      <c r="AC1051" s="996"/>
      <c r="AD1051" s="996"/>
      <c r="AE1051" s="996"/>
      <c r="AF1051" s="996"/>
      <c r="AG1051" s="996"/>
      <c r="AH1051" s="996"/>
      <c r="AI1051" s="996"/>
      <c r="AJ1051" s="996"/>
      <c r="AK1051" s="996"/>
    </row>
    <row r="1052" spans="1:38" ht="12.6" customHeight="1">
      <c r="A1052" s="62"/>
      <c r="B1052" s="66"/>
      <c r="C1052" s="328"/>
      <c r="D1052" s="996"/>
      <c r="E1052" s="996"/>
      <c r="F1052" s="996"/>
      <c r="G1052" s="996"/>
      <c r="H1052" s="996"/>
      <c r="I1052" s="996"/>
      <c r="J1052" s="996"/>
      <c r="K1052" s="996"/>
      <c r="L1052" s="996"/>
      <c r="M1052" s="996"/>
      <c r="N1052" s="996"/>
      <c r="O1052" s="996"/>
      <c r="P1052" s="996"/>
      <c r="Q1052" s="996"/>
      <c r="R1052" s="996"/>
      <c r="S1052" s="996"/>
      <c r="T1052" s="996"/>
      <c r="U1052" s="996"/>
      <c r="V1052" s="996"/>
      <c r="W1052" s="996"/>
      <c r="X1052" s="996"/>
      <c r="Y1052" s="996"/>
      <c r="Z1052" s="996"/>
      <c r="AA1052" s="996"/>
      <c r="AB1052" s="996"/>
      <c r="AC1052" s="996"/>
      <c r="AD1052" s="996"/>
      <c r="AE1052" s="996"/>
      <c r="AF1052" s="996"/>
      <c r="AG1052" s="996"/>
      <c r="AH1052" s="996"/>
      <c r="AI1052" s="996"/>
      <c r="AJ1052" s="996"/>
      <c r="AK1052" s="996"/>
    </row>
    <row r="1053" spans="1:38" ht="12.6" customHeight="1">
      <c r="A1053" s="1097" t="s">
        <v>640</v>
      </c>
      <c r="B1053" s="1097"/>
      <c r="C1053" s="328">
        <v>8</v>
      </c>
      <c r="D1053" s="996" t="s">
        <v>1475</v>
      </c>
      <c r="E1053" s="996"/>
      <c r="F1053" s="996"/>
      <c r="G1053" s="996"/>
      <c r="H1053" s="996"/>
      <c r="I1053" s="996"/>
      <c r="J1053" s="996"/>
      <c r="K1053" s="996"/>
      <c r="L1053" s="996"/>
      <c r="M1053" s="996"/>
      <c r="N1053" s="996"/>
      <c r="O1053" s="996"/>
      <c r="P1053" s="996"/>
      <c r="Q1053" s="996"/>
      <c r="R1053" s="996"/>
      <c r="S1053" s="996"/>
      <c r="T1053" s="996"/>
      <c r="U1053" s="996"/>
      <c r="V1053" s="996"/>
      <c r="W1053" s="996"/>
      <c r="X1053" s="996"/>
      <c r="Y1053" s="996"/>
      <c r="Z1053" s="996"/>
      <c r="AA1053" s="996"/>
      <c r="AB1053" s="996"/>
      <c r="AC1053" s="996"/>
      <c r="AD1053" s="996"/>
      <c r="AE1053" s="996"/>
      <c r="AF1053" s="996"/>
      <c r="AG1053" s="996"/>
      <c r="AH1053" s="996"/>
      <c r="AI1053" s="996"/>
      <c r="AJ1053" s="996"/>
      <c r="AK1053" s="996"/>
    </row>
    <row r="1054" spans="1:38" ht="12.6" customHeight="1">
      <c r="A1054" s="243"/>
      <c r="B1054" s="243"/>
      <c r="C1054" s="328"/>
      <c r="D1054" s="996"/>
      <c r="E1054" s="996"/>
      <c r="F1054" s="996"/>
      <c r="G1054" s="996"/>
      <c r="H1054" s="996"/>
      <c r="I1054" s="996"/>
      <c r="J1054" s="996"/>
      <c r="K1054" s="996"/>
      <c r="L1054" s="996"/>
      <c r="M1054" s="996"/>
      <c r="N1054" s="996"/>
      <c r="O1054" s="996"/>
      <c r="P1054" s="996"/>
      <c r="Q1054" s="996"/>
      <c r="R1054" s="996"/>
      <c r="S1054" s="996"/>
      <c r="T1054" s="996"/>
      <c r="U1054" s="996"/>
      <c r="V1054" s="996"/>
      <c r="W1054" s="996"/>
      <c r="X1054" s="996"/>
      <c r="Y1054" s="996"/>
      <c r="Z1054" s="996"/>
      <c r="AA1054" s="996"/>
      <c r="AB1054" s="996"/>
      <c r="AC1054" s="996"/>
      <c r="AD1054" s="996"/>
      <c r="AE1054" s="996"/>
      <c r="AF1054" s="996"/>
      <c r="AG1054" s="996"/>
      <c r="AH1054" s="996"/>
      <c r="AI1054" s="996"/>
      <c r="AJ1054" s="996"/>
      <c r="AK1054" s="996"/>
    </row>
    <row r="1055" spans="1:38" ht="12.6" customHeight="1">
      <c r="A1055" s="243"/>
      <c r="B1055" s="243"/>
      <c r="C1055" s="328"/>
      <c r="D1055" s="996"/>
      <c r="E1055" s="996"/>
      <c r="F1055" s="996"/>
      <c r="G1055" s="996"/>
      <c r="H1055" s="996"/>
      <c r="I1055" s="996"/>
      <c r="J1055" s="996"/>
      <c r="K1055" s="996"/>
      <c r="L1055" s="996"/>
      <c r="M1055" s="996"/>
      <c r="N1055" s="996"/>
      <c r="O1055" s="996"/>
      <c r="P1055" s="996"/>
      <c r="Q1055" s="996"/>
      <c r="R1055" s="996"/>
      <c r="S1055" s="996"/>
      <c r="T1055" s="996"/>
      <c r="U1055" s="996"/>
      <c r="V1055" s="996"/>
      <c r="W1055" s="996"/>
      <c r="X1055" s="996"/>
      <c r="Y1055" s="996"/>
      <c r="Z1055" s="996"/>
      <c r="AA1055" s="996"/>
      <c r="AB1055" s="996"/>
      <c r="AC1055" s="996"/>
      <c r="AD1055" s="996"/>
      <c r="AE1055" s="996"/>
      <c r="AF1055" s="996"/>
      <c r="AG1055" s="996"/>
      <c r="AH1055" s="996"/>
      <c r="AI1055" s="996"/>
      <c r="AJ1055" s="996"/>
      <c r="AK1055" s="996"/>
      <c r="AL1055" s="706"/>
    </row>
    <row r="1056" spans="1:38" ht="15" customHeight="1">
      <c r="A1056" s="62"/>
      <c r="B1056" s="66"/>
      <c r="C1056" s="328"/>
      <c r="D1056" s="996"/>
      <c r="E1056" s="996"/>
      <c r="F1056" s="996"/>
      <c r="G1056" s="996"/>
      <c r="H1056" s="996"/>
      <c r="I1056" s="996"/>
      <c r="J1056" s="996"/>
      <c r="K1056" s="996"/>
      <c r="L1056" s="996"/>
      <c r="M1056" s="996"/>
      <c r="N1056" s="996"/>
      <c r="O1056" s="996"/>
      <c r="P1056" s="996"/>
      <c r="Q1056" s="996"/>
      <c r="R1056" s="996"/>
      <c r="S1056" s="996"/>
      <c r="T1056" s="996"/>
      <c r="U1056" s="996"/>
      <c r="V1056" s="996"/>
      <c r="W1056" s="996"/>
      <c r="X1056" s="996"/>
      <c r="Y1056" s="996"/>
      <c r="Z1056" s="996"/>
      <c r="AA1056" s="996"/>
      <c r="AB1056" s="996"/>
      <c r="AC1056" s="996"/>
      <c r="AD1056" s="996"/>
      <c r="AE1056" s="996"/>
      <c r="AF1056" s="996"/>
      <c r="AG1056" s="996"/>
      <c r="AH1056" s="996"/>
      <c r="AI1056" s="996"/>
      <c r="AJ1056" s="996"/>
      <c r="AK1056" s="996"/>
    </row>
    <row r="1057" spans="1:37" ht="15" customHeight="1">
      <c r="A1057" s="1097" t="s">
        <v>640</v>
      </c>
      <c r="B1057" s="1097"/>
      <c r="C1057" s="328">
        <v>9</v>
      </c>
      <c r="D1057" s="996" t="s">
        <v>1247</v>
      </c>
      <c r="E1057" s="996"/>
      <c r="F1057" s="996"/>
      <c r="G1057" s="996"/>
      <c r="H1057" s="996"/>
      <c r="I1057" s="996"/>
      <c r="J1057" s="996"/>
      <c r="K1057" s="996"/>
      <c r="L1057" s="996"/>
      <c r="M1057" s="996"/>
      <c r="N1057" s="996"/>
      <c r="O1057" s="996"/>
      <c r="P1057" s="996"/>
      <c r="Q1057" s="996"/>
      <c r="R1057" s="996"/>
      <c r="S1057" s="996"/>
      <c r="T1057" s="996"/>
      <c r="U1057" s="996"/>
      <c r="V1057" s="996"/>
      <c r="W1057" s="996"/>
      <c r="X1057" s="996"/>
      <c r="Y1057" s="996"/>
      <c r="Z1057" s="996"/>
      <c r="AA1057" s="996"/>
      <c r="AB1057" s="996"/>
      <c r="AC1057" s="996"/>
      <c r="AD1057" s="996"/>
      <c r="AE1057" s="996"/>
      <c r="AF1057" s="996"/>
      <c r="AG1057" s="996"/>
      <c r="AH1057" s="996"/>
      <c r="AI1057" s="996"/>
      <c r="AJ1057" s="996"/>
      <c r="AK1057" s="996"/>
    </row>
    <row r="1058" spans="1:37" ht="15" customHeight="1">
      <c r="A1058" s="62"/>
      <c r="B1058" s="66"/>
      <c r="C1058" s="328"/>
      <c r="D1058" s="996"/>
      <c r="E1058" s="996"/>
      <c r="F1058" s="996"/>
      <c r="G1058" s="996"/>
      <c r="H1058" s="996"/>
      <c r="I1058" s="996"/>
      <c r="J1058" s="996"/>
      <c r="K1058" s="996"/>
      <c r="L1058" s="996"/>
      <c r="M1058" s="996"/>
      <c r="N1058" s="996"/>
      <c r="O1058" s="996"/>
      <c r="P1058" s="996"/>
      <c r="Q1058" s="996"/>
      <c r="R1058" s="996"/>
      <c r="S1058" s="996"/>
      <c r="T1058" s="996"/>
      <c r="U1058" s="996"/>
      <c r="V1058" s="996"/>
      <c r="W1058" s="996"/>
      <c r="X1058" s="996"/>
      <c r="Y1058" s="996"/>
      <c r="Z1058" s="996"/>
      <c r="AA1058" s="996"/>
      <c r="AB1058" s="996"/>
      <c r="AC1058" s="996"/>
      <c r="AD1058" s="996"/>
      <c r="AE1058" s="996"/>
      <c r="AF1058" s="996"/>
      <c r="AG1058" s="996"/>
      <c r="AH1058" s="996"/>
      <c r="AI1058" s="996"/>
      <c r="AJ1058" s="996"/>
      <c r="AK1058" s="996"/>
    </row>
    <row r="1059" spans="1:37" ht="15" hidden="1" customHeight="1">
      <c r="D1059" s="996"/>
      <c r="E1059" s="996"/>
      <c r="F1059" s="996"/>
      <c r="G1059" s="996"/>
      <c r="H1059" s="996"/>
      <c r="I1059" s="996"/>
      <c r="J1059" s="996"/>
      <c r="K1059" s="996"/>
      <c r="L1059" s="996"/>
      <c r="M1059" s="996"/>
      <c r="N1059" s="996"/>
      <c r="O1059" s="996"/>
      <c r="P1059" s="996"/>
      <c r="Q1059" s="996"/>
      <c r="R1059" s="996"/>
      <c r="S1059" s="996"/>
      <c r="T1059" s="996"/>
      <c r="U1059" s="996"/>
      <c r="V1059" s="996"/>
      <c r="W1059" s="996"/>
      <c r="X1059" s="996"/>
      <c r="Y1059" s="996"/>
      <c r="Z1059" s="996"/>
      <c r="AA1059" s="996"/>
      <c r="AB1059" s="996"/>
      <c r="AC1059" s="996"/>
      <c r="AD1059" s="996"/>
      <c r="AE1059" s="996"/>
      <c r="AF1059" s="996"/>
      <c r="AG1059" s="996"/>
      <c r="AH1059" s="996"/>
      <c r="AI1059" s="996"/>
      <c r="AJ1059" s="996"/>
      <c r="AK1059" s="99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zCQgiXse7UnPjjNHNZafOwHHBZ5kTeEhQH/TkclVIxtpM3QBsQfo4xXH28m3pEqOlq5H2WZe9n5qtzRsQ2BlYg==" saltValue="YMChkEYYvSdwYD1sXErAw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0" priority="2" stopIfTrue="1" operator="equal">
      <formula>"Please Enter Amount:"</formula>
    </cfRule>
  </conditionalFormatting>
  <conditionalFormatting sqref="B1012">
    <cfRule type="cellIs" dxfId="139" priority="3" stopIfTrue="1" operator="equal">
      <formula>#N/A</formula>
    </cfRule>
  </conditionalFormatting>
  <conditionalFormatting sqref="AD996:AD998">
    <cfRule type="cellIs" dxfId="138" priority="5" stopIfTrue="1" operator="equal">
      <formula>"#DIV/0!"</formula>
    </cfRule>
  </conditionalFormatting>
  <conditionalFormatting sqref="AG428:AJ428">
    <cfRule type="expression" dxfId="13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zoomScaleNormal="100" zoomScaleSheetLayoutView="100" workbookViewId="0">
      <pane xSplit="1" ySplit="3" topLeftCell="B88" activePane="bottomRight" state="frozen"/>
      <selection pane="topRight" activeCell="B1" sqref="B1"/>
      <selection pane="bottomLeft" activeCell="A4" sqref="A4"/>
      <selection pane="bottomRight" activeCell="K105" sqref="F105:K10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594</v>
      </c>
      <c r="B1" s="197"/>
      <c r="C1" s="197"/>
      <c r="D1" s="197"/>
      <c r="E1" s="198"/>
      <c r="F1" s="1623" t="s">
        <v>670</v>
      </c>
      <c r="G1" s="1624"/>
      <c r="H1" s="1624"/>
      <c r="I1" s="1624"/>
      <c r="J1" s="1624"/>
      <c r="K1" s="1624"/>
      <c r="L1" s="1624"/>
      <c r="M1" s="1624"/>
      <c r="N1" s="1624"/>
      <c r="O1" s="1624"/>
      <c r="P1" s="1624"/>
      <c r="Q1" s="1624"/>
      <c r="R1" s="1625"/>
      <c r="S1" s="172"/>
      <c r="T1" s="171"/>
      <c r="U1" s="173"/>
    </row>
    <row r="2" spans="1:21" s="216" customFormat="1" ht="71.25" customHeight="1">
      <c r="A2" s="215"/>
      <c r="B2" s="216" t="s">
        <v>26</v>
      </c>
      <c r="C2" s="216" t="s">
        <v>405</v>
      </c>
      <c r="D2" s="216" t="s">
        <v>404</v>
      </c>
      <c r="E2" s="216" t="s">
        <v>27</v>
      </c>
      <c r="F2" s="217" t="str">
        <f>Application!B618&amp;Application!C618</f>
        <v>1)Permanent Loan - CCRC</v>
      </c>
      <c r="G2" s="217" t="str">
        <f>Application!B619&amp;Application!C619</f>
        <v>2)City of San Francisco MOHCD Loan</v>
      </c>
      <c r="H2" s="217" t="str">
        <f>Application!B620&amp;Application!C620</f>
        <v>3)CA HCD MHP Loan</v>
      </c>
      <c r="I2" s="217" t="str">
        <f>Application!B621&amp;Application!C621</f>
        <v>4)Deferred Developer Fee</v>
      </c>
      <c r="J2" s="217" t="str">
        <f>Application!B622&amp;Application!C622</f>
        <v>5)Accrued Deferred Interest</v>
      </c>
      <c r="K2" s="217" t="str">
        <f>Application!B623&amp;Application!C623</f>
        <v>6)GP Equity</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f>[7]Projections!$CD$31</f>
        <v>0</v>
      </c>
      <c r="D4" s="225"/>
      <c r="E4" s="225">
        <f>B4-SUM(F4:Q4)</f>
        <v>0</v>
      </c>
      <c r="F4" s="225"/>
      <c r="G4" s="225"/>
      <c r="H4" s="225"/>
      <c r="I4" s="225"/>
      <c r="J4" s="225"/>
      <c r="K4" s="225"/>
      <c r="L4" s="225"/>
      <c r="M4" s="225"/>
      <c r="N4" s="225"/>
      <c r="O4" s="225"/>
      <c r="P4" s="225"/>
      <c r="Q4" s="225"/>
      <c r="R4" s="916">
        <f>SUM(E4:Q4)</f>
        <v>0</v>
      </c>
      <c r="S4" s="226"/>
      <c r="T4" s="226"/>
      <c r="U4" s="221"/>
    </row>
    <row r="5" spans="1:21" s="222" customFormat="1">
      <c r="A5" s="223" t="s">
        <v>31</v>
      </c>
      <c r="B5" s="224">
        <f>SUM(C5+D5)</f>
        <v>135532.56463088619</v>
      </c>
      <c r="C5" s="225">
        <f>[7]Projections!$CD$33</f>
        <v>135532.56463088619</v>
      </c>
      <c r="D5" s="225"/>
      <c r="E5" s="225">
        <f t="shared" ref="E5:E7" si="0">B5-SUM(F5:Q5)</f>
        <v>135532.56463088619</v>
      </c>
      <c r="F5" s="225"/>
      <c r="G5" s="225"/>
      <c r="H5" s="225"/>
      <c r="I5" s="225"/>
      <c r="J5" s="225"/>
      <c r="K5" s="225"/>
      <c r="L5" s="225"/>
      <c r="M5" s="225"/>
      <c r="N5" s="225"/>
      <c r="O5" s="225"/>
      <c r="P5" s="225"/>
      <c r="Q5" s="225"/>
      <c r="R5" s="916">
        <f>SUM(E5:Q5)</f>
        <v>135532.56463088619</v>
      </c>
      <c r="S5" s="226"/>
      <c r="T5" s="226"/>
      <c r="U5" s="221"/>
    </row>
    <row r="6" spans="1:21" s="222" customFormat="1">
      <c r="A6" s="223" t="s">
        <v>32</v>
      </c>
      <c r="B6" s="224">
        <f>SUM(C6+D6)</f>
        <v>134038.55068977227</v>
      </c>
      <c r="C6" s="225">
        <f>[7]Projections!$CD$32</f>
        <v>134038.55068977227</v>
      </c>
      <c r="D6" s="225"/>
      <c r="E6" s="225">
        <f t="shared" si="0"/>
        <v>134038.55068977227</v>
      </c>
      <c r="F6" s="225"/>
      <c r="G6" s="225"/>
      <c r="H6" s="225"/>
      <c r="I6" s="225"/>
      <c r="J6" s="225"/>
      <c r="K6" s="225"/>
      <c r="L6" s="225"/>
      <c r="M6" s="225"/>
      <c r="N6" s="225"/>
      <c r="O6" s="225"/>
      <c r="P6" s="225"/>
      <c r="Q6" s="225"/>
      <c r="R6" s="916">
        <f>SUM(E6:Q6)</f>
        <v>134038.55068977227</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6">
        <f>SUM(E7:Q7)</f>
        <v>0</v>
      </c>
      <c r="S7" s="226"/>
      <c r="T7" s="226"/>
      <c r="U7" s="221"/>
    </row>
    <row r="8" spans="1:21" s="222" customFormat="1">
      <c r="A8" s="227" t="s">
        <v>642</v>
      </c>
      <c r="B8" s="224">
        <f>SUM(C8:D8)</f>
        <v>269571.11532065843</v>
      </c>
      <c r="C8" s="224">
        <f t="shared" ref="C8:Q8" si="1">SUM(C4:C7)</f>
        <v>269571.11532065843</v>
      </c>
      <c r="D8" s="224">
        <f t="shared" si="1"/>
        <v>0</v>
      </c>
      <c r="E8" s="224">
        <f t="shared" si="1"/>
        <v>269571.11532065843</v>
      </c>
      <c r="F8" s="224">
        <f t="shared" si="1"/>
        <v>0</v>
      </c>
      <c r="G8" s="224">
        <f t="shared" si="1"/>
        <v>0</v>
      </c>
      <c r="H8" s="224">
        <f t="shared" si="1"/>
        <v>0</v>
      </c>
      <c r="I8" s="224">
        <f t="shared" si="1"/>
        <v>0</v>
      </c>
      <c r="J8" s="224">
        <f t="shared" si="1"/>
        <v>0</v>
      </c>
      <c r="K8" s="224">
        <f t="shared" si="1"/>
        <v>0</v>
      </c>
      <c r="L8" s="224">
        <f t="shared" si="1"/>
        <v>0</v>
      </c>
      <c r="M8" s="224">
        <f t="shared" si="1"/>
        <v>0</v>
      </c>
      <c r="N8" s="224">
        <f t="shared" si="1"/>
        <v>0</v>
      </c>
      <c r="O8" s="224">
        <f t="shared" si="1"/>
        <v>0</v>
      </c>
      <c r="P8" s="224"/>
      <c r="Q8" s="224">
        <f t="shared" si="1"/>
        <v>0</v>
      </c>
      <c r="R8" s="558">
        <f>SUM(R4:R7)</f>
        <v>269571.11532065843</v>
      </c>
      <c r="S8" s="226"/>
      <c r="T8" s="226"/>
      <c r="U8" s="221"/>
    </row>
    <row r="9" spans="1:21" s="222" customFormat="1">
      <c r="A9" s="223" t="s">
        <v>643</v>
      </c>
      <c r="B9" s="224">
        <f>SUM(C9+D9)</f>
        <v>0</v>
      </c>
      <c r="C9" s="225"/>
      <c r="D9" s="225"/>
      <c r="E9" s="225">
        <f t="shared" ref="E9:E10" si="2">B9-SUM(F9:Q9)</f>
        <v>0</v>
      </c>
      <c r="F9" s="225"/>
      <c r="G9" s="225"/>
      <c r="H9" s="225"/>
      <c r="I9" s="225"/>
      <c r="J9" s="225"/>
      <c r="K9" s="225"/>
      <c r="L9" s="225"/>
      <c r="M9" s="225"/>
      <c r="N9" s="225"/>
      <c r="O9" s="225"/>
      <c r="P9" s="225"/>
      <c r="Q9" s="225"/>
      <c r="R9" s="916">
        <f>SUM(E9:Q9)</f>
        <v>0</v>
      </c>
      <c r="S9" s="226"/>
      <c r="T9" s="225"/>
      <c r="U9" s="221"/>
    </row>
    <row r="10" spans="1:21" s="222" customFormat="1">
      <c r="A10" s="223" t="s">
        <v>644</v>
      </c>
      <c r="B10" s="224">
        <f>SUM(C10+D10)</f>
        <v>0</v>
      </c>
      <c r="C10" s="225"/>
      <c r="D10" s="225"/>
      <c r="E10" s="225">
        <f t="shared" si="2"/>
        <v>0</v>
      </c>
      <c r="F10" s="225"/>
      <c r="G10" s="225"/>
      <c r="H10" s="225"/>
      <c r="I10" s="225"/>
      <c r="J10" s="225"/>
      <c r="K10" s="225"/>
      <c r="L10" s="225"/>
      <c r="M10" s="225"/>
      <c r="N10" s="225"/>
      <c r="O10" s="225"/>
      <c r="P10" s="225"/>
      <c r="Q10" s="225"/>
      <c r="R10" s="916">
        <f>SUM(E10:Q10)</f>
        <v>0</v>
      </c>
      <c r="S10" s="225"/>
      <c r="T10" s="225"/>
      <c r="U10" s="221"/>
    </row>
    <row r="11" spans="1:21" s="222" customFormat="1">
      <c r="A11" s="227" t="s">
        <v>645</v>
      </c>
      <c r="B11" s="224">
        <f>SUM(C11:D11)</f>
        <v>0</v>
      </c>
      <c r="C11" s="224">
        <f t="shared" ref="C11:Q11" si="3">SUM(C9:C10)</f>
        <v>0</v>
      </c>
      <c r="D11" s="224">
        <f t="shared" si="3"/>
        <v>0</v>
      </c>
      <c r="E11" s="224">
        <f t="shared" si="3"/>
        <v>0</v>
      </c>
      <c r="F11" s="224">
        <f t="shared" si="3"/>
        <v>0</v>
      </c>
      <c r="G11" s="224">
        <f t="shared" si="3"/>
        <v>0</v>
      </c>
      <c r="H11" s="224">
        <f t="shared" si="3"/>
        <v>0</v>
      </c>
      <c r="I11" s="224">
        <f t="shared" si="3"/>
        <v>0</v>
      </c>
      <c r="J11" s="224">
        <f t="shared" si="3"/>
        <v>0</v>
      </c>
      <c r="K11" s="224">
        <f t="shared" si="3"/>
        <v>0</v>
      </c>
      <c r="L11" s="224">
        <f t="shared" si="3"/>
        <v>0</v>
      </c>
      <c r="M11" s="224">
        <f t="shared" si="3"/>
        <v>0</v>
      </c>
      <c r="N11" s="224">
        <f t="shared" si="3"/>
        <v>0</v>
      </c>
      <c r="O11" s="224">
        <f t="shared" si="3"/>
        <v>0</v>
      </c>
      <c r="P11" s="224"/>
      <c r="Q11" s="224">
        <f t="shared" si="3"/>
        <v>0</v>
      </c>
      <c r="R11" s="558">
        <f>SUM(R9:R10)</f>
        <v>0</v>
      </c>
      <c r="S11" s="226"/>
      <c r="T11" s="228">
        <f>SUM(T9:T10)</f>
        <v>0</v>
      </c>
      <c r="U11" s="221"/>
    </row>
    <row r="12" spans="1:21" s="222" customFormat="1">
      <c r="A12" s="227" t="s">
        <v>91</v>
      </c>
      <c r="B12" s="224">
        <f t="shared" ref="B12:Q12" si="4">SUM(B8+B11)</f>
        <v>269571.11532065843</v>
      </c>
      <c r="C12" s="224">
        <f t="shared" si="4"/>
        <v>269571.11532065843</v>
      </c>
      <c r="D12" s="224">
        <f t="shared" si="4"/>
        <v>0</v>
      </c>
      <c r="E12" s="224">
        <f t="shared" si="4"/>
        <v>269571.11532065843</v>
      </c>
      <c r="F12" s="224">
        <f t="shared" si="4"/>
        <v>0</v>
      </c>
      <c r="G12" s="224">
        <f t="shared" si="4"/>
        <v>0</v>
      </c>
      <c r="H12" s="224">
        <f t="shared" si="4"/>
        <v>0</v>
      </c>
      <c r="I12" s="224">
        <f t="shared" si="4"/>
        <v>0</v>
      </c>
      <c r="J12" s="224">
        <f t="shared" si="4"/>
        <v>0</v>
      </c>
      <c r="K12" s="224">
        <f t="shared" si="4"/>
        <v>0</v>
      </c>
      <c r="L12" s="224">
        <f t="shared" si="4"/>
        <v>0</v>
      </c>
      <c r="M12" s="224">
        <f t="shared" si="4"/>
        <v>0</v>
      </c>
      <c r="N12" s="224">
        <f t="shared" si="4"/>
        <v>0</v>
      </c>
      <c r="O12" s="224">
        <f t="shared" si="4"/>
        <v>0</v>
      </c>
      <c r="P12" s="224"/>
      <c r="Q12" s="224">
        <f t="shared" si="4"/>
        <v>0</v>
      </c>
      <c r="R12" s="558">
        <f>SUM(R8+R11)</f>
        <v>269571.11532065843</v>
      </c>
      <c r="S12" s="226"/>
      <c r="T12" s="226"/>
      <c r="U12" s="221"/>
    </row>
    <row r="13" spans="1:21" s="222" customFormat="1">
      <c r="A13" s="466" t="s">
        <v>999</v>
      </c>
      <c r="B13" s="224">
        <f>SUM(C13+D13)</f>
        <v>0</v>
      </c>
      <c r="C13" s="225"/>
      <c r="D13" s="225"/>
      <c r="E13" s="225">
        <f t="shared" ref="E13:E15" si="5">B13-SUM(F13:Q13)</f>
        <v>0</v>
      </c>
      <c r="F13" s="225"/>
      <c r="G13" s="225"/>
      <c r="H13" s="225"/>
      <c r="I13" s="225"/>
      <c r="J13" s="225"/>
      <c r="K13" s="225"/>
      <c r="L13" s="225"/>
      <c r="M13" s="225"/>
      <c r="N13" s="225"/>
      <c r="O13" s="225"/>
      <c r="P13" s="225"/>
      <c r="Q13" s="225"/>
      <c r="R13" s="916">
        <f>SUM(E13:Q13)</f>
        <v>0</v>
      </c>
      <c r="S13" s="225"/>
      <c r="T13" s="225"/>
      <c r="U13" s="221"/>
    </row>
    <row r="14" spans="1:21" s="222" customFormat="1" ht="24">
      <c r="A14" s="467" t="s">
        <v>1000</v>
      </c>
      <c r="B14" s="224">
        <f>SUM(C14+D14)</f>
        <v>0</v>
      </c>
      <c r="C14" s="225"/>
      <c r="D14" s="225"/>
      <c r="E14" s="225">
        <f t="shared" si="5"/>
        <v>0</v>
      </c>
      <c r="F14" s="225"/>
      <c r="G14" s="225"/>
      <c r="H14" s="225"/>
      <c r="I14" s="225"/>
      <c r="J14" s="225"/>
      <c r="K14" s="225"/>
      <c r="L14" s="225"/>
      <c r="M14" s="225"/>
      <c r="N14" s="225"/>
      <c r="O14" s="225"/>
      <c r="P14" s="225"/>
      <c r="Q14" s="225"/>
      <c r="R14" s="916">
        <f>SUM(E14:Q14)</f>
        <v>0</v>
      </c>
      <c r="S14" s="225"/>
      <c r="T14" s="225"/>
      <c r="U14" s="221"/>
    </row>
    <row r="15" spans="1:21" s="222" customFormat="1">
      <c r="A15" s="467" t="s">
        <v>1393</v>
      </c>
      <c r="B15" s="224">
        <f>SUM(C15+D15)</f>
        <v>0</v>
      </c>
      <c r="C15" s="225"/>
      <c r="D15" s="225"/>
      <c r="E15" s="225">
        <f t="shared" si="5"/>
        <v>0</v>
      </c>
      <c r="F15" s="225"/>
      <c r="G15" s="225"/>
      <c r="H15" s="225"/>
      <c r="I15" s="225"/>
      <c r="J15" s="225"/>
      <c r="K15" s="225"/>
      <c r="L15" s="225"/>
      <c r="M15" s="225"/>
      <c r="N15" s="225"/>
      <c r="O15" s="225"/>
      <c r="P15" s="225"/>
      <c r="Q15" s="225"/>
      <c r="R15" s="916">
        <f>SUM(E15:Q15)</f>
        <v>0</v>
      </c>
      <c r="S15" s="226"/>
      <c r="T15" s="226"/>
      <c r="U15" s="221"/>
    </row>
    <row r="16" spans="1:21" s="222" customFormat="1">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647</v>
      </c>
      <c r="B17" s="224">
        <f t="shared" ref="B17:B25" si="6">SUM(C17+D17)</f>
        <v>0</v>
      </c>
      <c r="C17" s="225"/>
      <c r="D17" s="225"/>
      <c r="E17" s="225">
        <f t="shared" ref="E17:E24" si="7">B17-SUM(F17:Q17)</f>
        <v>0</v>
      </c>
      <c r="F17" s="225"/>
      <c r="G17" s="225"/>
      <c r="H17" s="225"/>
      <c r="I17" s="225"/>
      <c r="J17" s="225"/>
      <c r="K17" s="225"/>
      <c r="L17" s="225"/>
      <c r="M17" s="225"/>
      <c r="N17" s="225"/>
      <c r="O17" s="225"/>
      <c r="P17" s="225"/>
      <c r="Q17" s="225"/>
      <c r="R17" s="916">
        <f>SUM(E17:Q17)</f>
        <v>0</v>
      </c>
      <c r="S17" s="225"/>
      <c r="T17" s="225"/>
      <c r="U17" s="221"/>
    </row>
    <row r="18" spans="1:21" s="222" customFormat="1">
      <c r="A18" s="223" t="s">
        <v>648</v>
      </c>
      <c r="B18" s="224">
        <f t="shared" si="6"/>
        <v>0</v>
      </c>
      <c r="C18" s="225"/>
      <c r="D18" s="225"/>
      <c r="E18" s="225">
        <f t="shared" si="7"/>
        <v>0</v>
      </c>
      <c r="F18" s="225"/>
      <c r="G18" s="225"/>
      <c r="H18" s="225"/>
      <c r="I18" s="225"/>
      <c r="J18" s="225"/>
      <c r="K18" s="225"/>
      <c r="L18" s="225"/>
      <c r="M18" s="225"/>
      <c r="N18" s="225"/>
      <c r="O18" s="225"/>
      <c r="P18" s="225"/>
      <c r="Q18" s="225"/>
      <c r="R18" s="916">
        <f>SUM(E18:Q18)</f>
        <v>0</v>
      </c>
      <c r="S18" s="225"/>
      <c r="T18" s="225"/>
      <c r="U18" s="221"/>
    </row>
    <row r="19" spans="1:21" s="222" customFormat="1">
      <c r="A19" s="223" t="s">
        <v>649</v>
      </c>
      <c r="B19" s="224">
        <f t="shared" si="6"/>
        <v>0</v>
      </c>
      <c r="C19" s="225"/>
      <c r="D19" s="225"/>
      <c r="E19" s="225">
        <f t="shared" si="7"/>
        <v>0</v>
      </c>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6"/>
        <v>0</v>
      </c>
      <c r="C20" s="225"/>
      <c r="D20" s="225"/>
      <c r="E20" s="225">
        <f t="shared" si="7"/>
        <v>0</v>
      </c>
      <c r="F20" s="225"/>
      <c r="G20" s="225"/>
      <c r="H20" s="225"/>
      <c r="I20" s="225"/>
      <c r="J20" s="225"/>
      <c r="K20" s="225"/>
      <c r="L20" s="225"/>
      <c r="M20" s="225"/>
      <c r="N20" s="225"/>
      <c r="O20" s="225"/>
      <c r="P20" s="225"/>
      <c r="Q20" s="225"/>
      <c r="R20" s="916">
        <f t="shared" ref="R20:R26" si="8">SUM(E20:Q20)</f>
        <v>0</v>
      </c>
      <c r="S20" s="225"/>
      <c r="T20" s="225"/>
      <c r="U20" s="221"/>
    </row>
    <row r="21" spans="1:21" s="222" customFormat="1">
      <c r="A21" s="223" t="s">
        <v>145</v>
      </c>
      <c r="B21" s="224">
        <f t="shared" si="6"/>
        <v>0</v>
      </c>
      <c r="C21" s="225"/>
      <c r="D21" s="225"/>
      <c r="E21" s="225">
        <f t="shared" si="7"/>
        <v>0</v>
      </c>
      <c r="F21" s="225"/>
      <c r="G21" s="225"/>
      <c r="H21" s="225"/>
      <c r="I21" s="225"/>
      <c r="J21" s="225"/>
      <c r="K21" s="225"/>
      <c r="L21" s="225"/>
      <c r="M21" s="225"/>
      <c r="N21" s="225"/>
      <c r="O21" s="225"/>
      <c r="P21" s="225"/>
      <c r="Q21" s="225"/>
      <c r="R21" s="916">
        <f t="shared" si="8"/>
        <v>0</v>
      </c>
      <c r="S21" s="225"/>
      <c r="T21" s="225"/>
      <c r="U21" s="221"/>
    </row>
    <row r="22" spans="1:21" s="222" customFormat="1">
      <c r="A22" s="223" t="s">
        <v>146</v>
      </c>
      <c r="B22" s="224">
        <f t="shared" si="6"/>
        <v>0</v>
      </c>
      <c r="C22" s="225"/>
      <c r="D22" s="225"/>
      <c r="E22" s="225">
        <f t="shared" si="7"/>
        <v>0</v>
      </c>
      <c r="F22" s="225"/>
      <c r="G22" s="225"/>
      <c r="H22" s="225"/>
      <c r="I22" s="225"/>
      <c r="J22" s="225"/>
      <c r="K22" s="225"/>
      <c r="L22" s="225"/>
      <c r="M22" s="225"/>
      <c r="N22" s="225"/>
      <c r="O22" s="225"/>
      <c r="P22" s="225"/>
      <c r="Q22" s="225"/>
      <c r="R22" s="916">
        <f t="shared" si="8"/>
        <v>0</v>
      </c>
      <c r="S22" s="225"/>
      <c r="T22" s="225"/>
      <c r="U22" s="221"/>
    </row>
    <row r="23" spans="1:21" s="222" customFormat="1">
      <c r="A23" s="223" t="s">
        <v>147</v>
      </c>
      <c r="B23" s="224">
        <f t="shared" si="6"/>
        <v>0</v>
      </c>
      <c r="C23" s="225"/>
      <c r="D23" s="225"/>
      <c r="E23" s="225">
        <f t="shared" si="7"/>
        <v>0</v>
      </c>
      <c r="F23" s="225"/>
      <c r="G23" s="225"/>
      <c r="H23" s="225"/>
      <c r="I23" s="225"/>
      <c r="J23" s="225"/>
      <c r="K23" s="225"/>
      <c r="L23" s="225"/>
      <c r="M23" s="225"/>
      <c r="N23" s="225"/>
      <c r="O23" s="225"/>
      <c r="P23" s="225"/>
      <c r="Q23" s="225"/>
      <c r="R23" s="916">
        <f t="shared" si="8"/>
        <v>0</v>
      </c>
      <c r="S23" s="225"/>
      <c r="T23" s="225"/>
      <c r="U23" s="221"/>
    </row>
    <row r="24" spans="1:21" s="222" customFormat="1">
      <c r="A24" s="230" t="s">
        <v>37</v>
      </c>
      <c r="B24" s="224">
        <f t="shared" si="6"/>
        <v>0</v>
      </c>
      <c r="C24" s="225"/>
      <c r="D24" s="225"/>
      <c r="E24" s="225">
        <f t="shared" si="7"/>
        <v>0</v>
      </c>
      <c r="F24" s="225"/>
      <c r="G24" s="225"/>
      <c r="H24" s="225"/>
      <c r="I24" s="225"/>
      <c r="J24" s="225"/>
      <c r="K24" s="225"/>
      <c r="L24" s="225"/>
      <c r="M24" s="225"/>
      <c r="N24" s="225"/>
      <c r="O24" s="225"/>
      <c r="P24" s="225"/>
      <c r="Q24" s="225"/>
      <c r="R24" s="916">
        <f t="shared" si="8"/>
        <v>0</v>
      </c>
      <c r="S24" s="225"/>
      <c r="T24" s="225"/>
      <c r="U24" s="221"/>
    </row>
    <row r="25" spans="1:21" s="222" customFormat="1">
      <c r="A25" s="227" t="s">
        <v>140</v>
      </c>
      <c r="B25" s="224">
        <f t="shared" si="6"/>
        <v>0</v>
      </c>
      <c r="C25" s="224">
        <f>SUM(C17:C24)</f>
        <v>0</v>
      </c>
      <c r="D25" s="224">
        <f t="shared" ref="D25:Q25" si="9">SUM(D17:D24)</f>
        <v>0</v>
      </c>
      <c r="E25" s="224">
        <f t="shared" si="9"/>
        <v>0</v>
      </c>
      <c r="F25" s="224">
        <f t="shared" si="9"/>
        <v>0</v>
      </c>
      <c r="G25" s="224">
        <f t="shared" si="9"/>
        <v>0</v>
      </c>
      <c r="H25" s="224">
        <f t="shared" si="9"/>
        <v>0</v>
      </c>
      <c r="I25" s="224">
        <f t="shared" si="9"/>
        <v>0</v>
      </c>
      <c r="J25" s="224">
        <f t="shared" si="9"/>
        <v>0</v>
      </c>
      <c r="K25" s="224">
        <f t="shared" si="9"/>
        <v>0</v>
      </c>
      <c r="L25" s="224">
        <f t="shared" si="9"/>
        <v>0</v>
      </c>
      <c r="M25" s="224">
        <f t="shared" si="9"/>
        <v>0</v>
      </c>
      <c r="N25" s="224">
        <f t="shared" si="9"/>
        <v>0</v>
      </c>
      <c r="O25" s="224">
        <f t="shared" si="9"/>
        <v>0</v>
      </c>
      <c r="P25" s="224">
        <f t="shared" si="9"/>
        <v>0</v>
      </c>
      <c r="Q25" s="224">
        <f t="shared" si="9"/>
        <v>0</v>
      </c>
      <c r="R25" s="558">
        <f>SUM(R17:R24)</f>
        <v>0</v>
      </c>
      <c r="S25" s="228">
        <f>SUM(S17:S24)</f>
        <v>0</v>
      </c>
      <c r="T25" s="228">
        <f>SUM(T17:T24)</f>
        <v>0</v>
      </c>
      <c r="U25" s="221"/>
    </row>
    <row r="26" spans="1:21" s="222" customFormat="1">
      <c r="A26" s="227" t="s">
        <v>148</v>
      </c>
      <c r="B26" s="224">
        <f>SUM(C26:D26)</f>
        <v>0</v>
      </c>
      <c r="C26" s="225"/>
      <c r="D26" s="225"/>
      <c r="E26" s="225">
        <f>B26-SUM(F26:Q26)</f>
        <v>0</v>
      </c>
      <c r="F26" s="225"/>
      <c r="G26" s="225"/>
      <c r="H26" s="225"/>
      <c r="I26" s="225"/>
      <c r="J26" s="225"/>
      <c r="K26" s="225"/>
      <c r="L26" s="225"/>
      <c r="M26" s="225"/>
      <c r="N26" s="225"/>
      <c r="O26" s="225"/>
      <c r="P26" s="225"/>
      <c r="Q26" s="225"/>
      <c r="R26" s="916">
        <f t="shared" si="8"/>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647</v>
      </c>
      <c r="B28" s="224">
        <f t="shared" ref="B28:B36" si="10">SUM(C28+D28)</f>
        <v>3390608.0688715228</v>
      </c>
      <c r="C28" s="225">
        <f>[7]Projections!$CD$35</f>
        <v>3390608.0688715228</v>
      </c>
      <c r="D28" s="225"/>
      <c r="E28" s="225">
        <f t="shared" ref="E28:E35" si="11">B28-SUM(F28:Q28)</f>
        <v>0</v>
      </c>
      <c r="F28" s="225"/>
      <c r="G28" s="225">
        <f>B28</f>
        <v>3390608.0688715228</v>
      </c>
      <c r="H28" s="225"/>
      <c r="I28" s="225"/>
      <c r="J28" s="225"/>
      <c r="K28" s="225"/>
      <c r="L28" s="225"/>
      <c r="M28" s="225"/>
      <c r="N28" s="225"/>
      <c r="O28" s="225"/>
      <c r="P28" s="225"/>
      <c r="Q28" s="225"/>
      <c r="R28" s="916">
        <f t="shared" ref="R28:R35" si="12">SUM(E28:Q28)</f>
        <v>3390608.0688715228</v>
      </c>
      <c r="S28" s="225">
        <f>R28</f>
        <v>3390608.0688715228</v>
      </c>
      <c r="T28" s="225"/>
      <c r="U28" s="221"/>
    </row>
    <row r="29" spans="1:21" s="222" customFormat="1">
      <c r="A29" s="223" t="s">
        <v>648</v>
      </c>
      <c r="B29" s="224">
        <f t="shared" si="10"/>
        <v>56271510.290869974</v>
      </c>
      <c r="C29" s="225">
        <f>[7]Projections!$CD$36+[7]Projections!$CD$43</f>
        <v>56271510.290869974</v>
      </c>
      <c r="D29" s="225"/>
      <c r="E29" s="225">
        <f t="shared" si="11"/>
        <v>13091642.516340189</v>
      </c>
      <c r="F29" s="225">
        <f>Application!AG618</f>
        <v>2786000</v>
      </c>
      <c r="G29" s="225">
        <f>Application!AG619-SUM('Sources and Uses Budget'!G28,'Sources and Uses Budget'!G30:G35)</f>
        <v>23517436.233608149</v>
      </c>
      <c r="H29" s="225">
        <f>Application!AG620</f>
        <v>14706000</v>
      </c>
      <c r="I29" s="225"/>
      <c r="J29" s="225"/>
      <c r="K29" s="225">
        <f>Application!AG623</f>
        <v>2170431.5409216327</v>
      </c>
      <c r="L29" s="225"/>
      <c r="M29" s="225"/>
      <c r="N29" s="225"/>
      <c r="O29" s="225"/>
      <c r="P29" s="225"/>
      <c r="Q29" s="225"/>
      <c r="R29" s="916">
        <f t="shared" si="12"/>
        <v>56271510.290869974</v>
      </c>
      <c r="S29" s="225">
        <f t="shared" ref="S29:S35" si="13">R29</f>
        <v>56271510.290869974</v>
      </c>
      <c r="T29" s="225"/>
      <c r="U29" s="221"/>
    </row>
    <row r="30" spans="1:21" s="222" customFormat="1">
      <c r="A30" s="223" t="s">
        <v>649</v>
      </c>
      <c r="B30" s="224">
        <f t="shared" si="10"/>
        <v>2795223.3437629552</v>
      </c>
      <c r="C30" s="225">
        <f>[7]Projections!$CD$40</f>
        <v>2795223.3437629552</v>
      </c>
      <c r="D30" s="225"/>
      <c r="E30" s="225">
        <f t="shared" si="11"/>
        <v>0</v>
      </c>
      <c r="F30" s="225"/>
      <c r="G30" s="225">
        <f>B30</f>
        <v>2795223.3437629552</v>
      </c>
      <c r="H30" s="225"/>
      <c r="I30" s="225"/>
      <c r="J30" s="225"/>
      <c r="K30" s="225"/>
      <c r="L30" s="225"/>
      <c r="M30" s="225"/>
      <c r="N30" s="225"/>
      <c r="O30" s="225"/>
      <c r="P30" s="225"/>
      <c r="Q30" s="225"/>
      <c r="R30" s="916">
        <f t="shared" si="12"/>
        <v>2795223.3437629552</v>
      </c>
      <c r="S30" s="225">
        <f t="shared" si="13"/>
        <v>2795223.3437629552</v>
      </c>
      <c r="T30" s="225"/>
      <c r="U30" s="221"/>
    </row>
    <row r="31" spans="1:21" s="222" customFormat="1">
      <c r="A31" s="223" t="s">
        <v>144</v>
      </c>
      <c r="B31" s="224">
        <f t="shared" si="10"/>
        <v>988389.21097685036</v>
      </c>
      <c r="C31" s="225">
        <f>[7]Projections!$CD$41/2</f>
        <v>988389.21097685036</v>
      </c>
      <c r="D31" s="225"/>
      <c r="E31" s="225">
        <f t="shared" si="11"/>
        <v>0</v>
      </c>
      <c r="F31" s="225"/>
      <c r="G31" s="225">
        <f>B31</f>
        <v>988389.21097685036</v>
      </c>
      <c r="H31" s="225"/>
      <c r="I31" s="225"/>
      <c r="J31" s="225"/>
      <c r="K31" s="225"/>
      <c r="L31" s="225"/>
      <c r="M31" s="225"/>
      <c r="N31" s="225"/>
      <c r="O31" s="225"/>
      <c r="P31" s="225"/>
      <c r="Q31" s="225"/>
      <c r="R31" s="916">
        <f t="shared" si="12"/>
        <v>988389.21097685036</v>
      </c>
      <c r="S31" s="225">
        <f t="shared" si="13"/>
        <v>988389.21097685036</v>
      </c>
      <c r="T31" s="225"/>
      <c r="U31" s="221"/>
    </row>
    <row r="32" spans="1:21" s="222" customFormat="1">
      <c r="A32" s="223" t="s">
        <v>145</v>
      </c>
      <c r="B32" s="224">
        <f t="shared" si="10"/>
        <v>988389.21097685036</v>
      </c>
      <c r="C32" s="225">
        <f>C31</f>
        <v>988389.21097685036</v>
      </c>
      <c r="D32" s="225"/>
      <c r="E32" s="225">
        <f t="shared" si="11"/>
        <v>0</v>
      </c>
      <c r="F32" s="225"/>
      <c r="G32" s="225">
        <f>B32</f>
        <v>988389.21097685036</v>
      </c>
      <c r="H32" s="225"/>
      <c r="I32" s="225"/>
      <c r="J32" s="225"/>
      <c r="K32" s="225"/>
      <c r="L32" s="225"/>
      <c r="M32" s="225"/>
      <c r="N32" s="225"/>
      <c r="O32" s="225"/>
      <c r="P32" s="225"/>
      <c r="Q32" s="225"/>
      <c r="R32" s="916">
        <f t="shared" si="12"/>
        <v>988389.21097685036</v>
      </c>
      <c r="S32" s="225">
        <f t="shared" si="13"/>
        <v>988389.21097685036</v>
      </c>
      <c r="T32" s="225"/>
      <c r="U32" s="221"/>
    </row>
    <row r="33" spans="1:21" s="222" customFormat="1">
      <c r="A33" s="223" t="s">
        <v>146</v>
      </c>
      <c r="B33" s="224">
        <f t="shared" si="10"/>
        <v>0</v>
      </c>
      <c r="C33" s="225"/>
      <c r="D33" s="225"/>
      <c r="E33" s="225">
        <f t="shared" si="11"/>
        <v>0</v>
      </c>
      <c r="F33" s="225"/>
      <c r="G33" s="225"/>
      <c r="H33" s="225"/>
      <c r="I33" s="225"/>
      <c r="J33" s="225"/>
      <c r="K33" s="225"/>
      <c r="L33" s="225"/>
      <c r="M33" s="225"/>
      <c r="N33" s="225"/>
      <c r="O33" s="225"/>
      <c r="P33" s="225"/>
      <c r="Q33" s="225"/>
      <c r="R33" s="916">
        <f t="shared" si="12"/>
        <v>0</v>
      </c>
      <c r="S33" s="225">
        <f t="shared" si="13"/>
        <v>0</v>
      </c>
      <c r="T33" s="225"/>
      <c r="U33" s="221"/>
    </row>
    <row r="34" spans="1:21" s="222" customFormat="1">
      <c r="A34" s="223" t="s">
        <v>147</v>
      </c>
      <c r="B34" s="224">
        <f t="shared" si="10"/>
        <v>831012.74821795232</v>
      </c>
      <c r="C34" s="225">
        <f>[7]Projections!$CD$42</f>
        <v>831012.74821795232</v>
      </c>
      <c r="D34" s="225"/>
      <c r="E34" s="225">
        <f t="shared" si="11"/>
        <v>0</v>
      </c>
      <c r="F34" s="225"/>
      <c r="G34" s="225">
        <f>B34</f>
        <v>831012.74821795232</v>
      </c>
      <c r="H34" s="225"/>
      <c r="I34" s="225"/>
      <c r="J34" s="225"/>
      <c r="K34" s="225"/>
      <c r="L34" s="225"/>
      <c r="M34" s="225"/>
      <c r="N34" s="225"/>
      <c r="O34" s="225"/>
      <c r="P34" s="225"/>
      <c r="Q34" s="225"/>
      <c r="R34" s="916">
        <f t="shared" si="12"/>
        <v>831012.74821795232</v>
      </c>
      <c r="S34" s="225">
        <f t="shared" si="13"/>
        <v>831012.74821795232</v>
      </c>
      <c r="T34" s="225"/>
      <c r="U34" s="221"/>
    </row>
    <row r="35" spans="1:21" s="222" customFormat="1">
      <c r="A35" s="230" t="s">
        <v>1775</v>
      </c>
      <c r="B35" s="224">
        <f t="shared" si="10"/>
        <v>94053.606735347406</v>
      </c>
      <c r="C35" s="225">
        <f>[7]Projections!$CD$44</f>
        <v>94053.606735347406</v>
      </c>
      <c r="D35" s="225"/>
      <c r="E35" s="225">
        <f t="shared" si="11"/>
        <v>0</v>
      </c>
      <c r="F35" s="225"/>
      <c r="G35" s="225">
        <f>B35</f>
        <v>94053.606735347406</v>
      </c>
      <c r="H35" s="225"/>
      <c r="I35" s="225"/>
      <c r="J35" s="225"/>
      <c r="K35" s="225"/>
      <c r="L35" s="225"/>
      <c r="M35" s="225"/>
      <c r="N35" s="225"/>
      <c r="O35" s="225"/>
      <c r="P35" s="225"/>
      <c r="Q35" s="225"/>
      <c r="R35" s="916">
        <f t="shared" si="12"/>
        <v>94053.606735347406</v>
      </c>
      <c r="S35" s="225">
        <f t="shared" si="13"/>
        <v>94053.606735347406</v>
      </c>
      <c r="T35" s="225"/>
      <c r="U35" s="221"/>
    </row>
    <row r="36" spans="1:21" s="222" customFormat="1">
      <c r="A36" s="227" t="s">
        <v>150</v>
      </c>
      <c r="B36" s="224">
        <f t="shared" si="10"/>
        <v>65359186.480411462</v>
      </c>
      <c r="C36" s="224">
        <f>SUM(C28:C35)</f>
        <v>65359186.480411462</v>
      </c>
      <c r="D36" s="224">
        <f t="shared" ref="D36:Q36" si="14">SUM(D28:D35)</f>
        <v>0</v>
      </c>
      <c r="E36" s="224">
        <f t="shared" si="14"/>
        <v>13091642.516340189</v>
      </c>
      <c r="F36" s="224">
        <f t="shared" si="14"/>
        <v>2786000</v>
      </c>
      <c r="G36" s="224">
        <f t="shared" si="14"/>
        <v>32605112.42314963</v>
      </c>
      <c r="H36" s="224">
        <f t="shared" si="14"/>
        <v>14706000</v>
      </c>
      <c r="I36" s="224">
        <f t="shared" si="14"/>
        <v>0</v>
      </c>
      <c r="J36" s="224">
        <f t="shared" si="14"/>
        <v>0</v>
      </c>
      <c r="K36" s="224">
        <f t="shared" si="14"/>
        <v>2170431.5409216327</v>
      </c>
      <c r="L36" s="224">
        <f t="shared" si="14"/>
        <v>0</v>
      </c>
      <c r="M36" s="224">
        <f t="shared" si="14"/>
        <v>0</v>
      </c>
      <c r="N36" s="224">
        <f t="shared" si="14"/>
        <v>0</v>
      </c>
      <c r="O36" s="224">
        <f t="shared" si="14"/>
        <v>0</v>
      </c>
      <c r="P36" s="224">
        <f t="shared" si="14"/>
        <v>0</v>
      </c>
      <c r="Q36" s="224">
        <f t="shared" si="14"/>
        <v>0</v>
      </c>
      <c r="R36" s="558">
        <f>SUM(R28:R35)</f>
        <v>65359186.480411462</v>
      </c>
      <c r="S36" s="228">
        <f>SUM(S28:S35)</f>
        <v>65359186.480411462</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3205981.0918542375</v>
      </c>
      <c r="C38" s="225">
        <f>[7]Projections!$CD$48</f>
        <v>3205981.0918542375</v>
      </c>
      <c r="D38" s="225"/>
      <c r="E38" s="225">
        <f t="shared" ref="E38:E39" si="15">B38-SUM(F38:Q38)</f>
        <v>3205981.0918542375</v>
      </c>
      <c r="F38" s="225"/>
      <c r="G38" s="225"/>
      <c r="H38" s="225"/>
      <c r="I38" s="225"/>
      <c r="J38" s="225"/>
      <c r="K38" s="225"/>
      <c r="L38" s="225"/>
      <c r="M38" s="225"/>
      <c r="N38" s="225"/>
      <c r="O38" s="225"/>
      <c r="P38" s="225"/>
      <c r="Q38" s="225"/>
      <c r="R38" s="916">
        <f>SUM(E38:Q38)</f>
        <v>3205981.0918542375</v>
      </c>
      <c r="S38" s="225">
        <f>R38</f>
        <v>3205981.0918542375</v>
      </c>
      <c r="T38" s="225"/>
      <c r="U38" s="221"/>
    </row>
    <row r="39" spans="1:21" s="222" customFormat="1">
      <c r="A39" s="223" t="s">
        <v>153</v>
      </c>
      <c r="B39" s="224">
        <f>SUM(C39+D39)</f>
        <v>0</v>
      </c>
      <c r="C39" s="225"/>
      <c r="D39" s="225"/>
      <c r="E39" s="225">
        <f t="shared" si="15"/>
        <v>0</v>
      </c>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3205981.0918542375</v>
      </c>
      <c r="C40" s="224">
        <f>SUM(C37:C39)</f>
        <v>3205981.0918542375</v>
      </c>
      <c r="D40" s="224">
        <f>SUM(D37:D39)</f>
        <v>0</v>
      </c>
      <c r="E40" s="224">
        <f t="shared" ref="E40:T40" si="16">SUM(E38:E39)</f>
        <v>3205981.0918542375</v>
      </c>
      <c r="F40" s="224">
        <f t="shared" si="16"/>
        <v>0</v>
      </c>
      <c r="G40" s="224">
        <f t="shared" si="16"/>
        <v>0</v>
      </c>
      <c r="H40" s="224">
        <f t="shared" si="16"/>
        <v>0</v>
      </c>
      <c r="I40" s="224">
        <f t="shared" si="16"/>
        <v>0</v>
      </c>
      <c r="J40" s="224">
        <f t="shared" si="16"/>
        <v>0</v>
      </c>
      <c r="K40" s="224">
        <f t="shared" si="16"/>
        <v>0</v>
      </c>
      <c r="L40" s="224">
        <f t="shared" si="16"/>
        <v>0</v>
      </c>
      <c r="M40" s="224">
        <f t="shared" si="16"/>
        <v>0</v>
      </c>
      <c r="N40" s="224">
        <f t="shared" si="16"/>
        <v>0</v>
      </c>
      <c r="O40" s="224">
        <f t="shared" si="16"/>
        <v>0</v>
      </c>
      <c r="P40" s="224">
        <f t="shared" si="16"/>
        <v>0</v>
      </c>
      <c r="Q40" s="224">
        <f t="shared" si="16"/>
        <v>0</v>
      </c>
      <c r="R40" s="558">
        <f>SUM(R38:R39)</f>
        <v>3205981.0918542375</v>
      </c>
      <c r="S40" s="228">
        <f t="shared" si="16"/>
        <v>3205981.0918542375</v>
      </c>
      <c r="T40" s="228">
        <f t="shared" si="16"/>
        <v>0</v>
      </c>
      <c r="U40" s="221"/>
    </row>
    <row r="41" spans="1:21" s="222" customFormat="1">
      <c r="A41" s="227" t="s">
        <v>155</v>
      </c>
      <c r="B41" s="224">
        <f>SUM(C41:D41)</f>
        <v>1000647.6160144578</v>
      </c>
      <c r="C41" s="225">
        <f>[7]Projections!$CD$49</f>
        <v>1000647.6160144578</v>
      </c>
      <c r="D41" s="225"/>
      <c r="E41" s="225">
        <f>B41-SUM(F41:Q41)</f>
        <v>1000647.6160144578</v>
      </c>
      <c r="F41" s="225"/>
      <c r="G41" s="225"/>
      <c r="H41" s="225"/>
      <c r="I41" s="225"/>
      <c r="J41" s="225"/>
      <c r="K41" s="225"/>
      <c r="L41" s="225"/>
      <c r="M41" s="225"/>
      <c r="N41" s="225"/>
      <c r="O41" s="225"/>
      <c r="P41" s="225"/>
      <c r="Q41" s="225"/>
      <c r="R41" s="916">
        <f>SUM(E41:Q41)</f>
        <v>1000647.6160144578</v>
      </c>
      <c r="S41" s="225">
        <f>R41</f>
        <v>1000647.6160144578</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7">SUM(C43+D43)</f>
        <v>3641666.666666667</v>
      </c>
      <c r="C43" s="225">
        <f>[7]Projections!$CD$57</f>
        <v>3641666.666666667</v>
      </c>
      <c r="D43" s="225"/>
      <c r="E43" s="225">
        <f t="shared" ref="E43:E52" si="18">B43-SUM(F43:Q43)</f>
        <v>3641666.666666667</v>
      </c>
      <c r="F43" s="225"/>
      <c r="G43" s="225"/>
      <c r="H43" s="225"/>
      <c r="I43" s="225"/>
      <c r="J43" s="225"/>
      <c r="K43" s="225"/>
      <c r="L43" s="225"/>
      <c r="M43" s="225"/>
      <c r="N43" s="225"/>
      <c r="O43" s="225"/>
      <c r="P43" s="225"/>
      <c r="Q43" s="225"/>
      <c r="R43" s="916">
        <f t="shared" ref="R43:R52" si="19">SUM(E43:Q43)</f>
        <v>3641666.666666667</v>
      </c>
      <c r="S43" s="225">
        <f>[7]Projections!$CG$57</f>
        <v>2108333.3333333335</v>
      </c>
      <c r="T43" s="225"/>
      <c r="U43" s="221"/>
    </row>
    <row r="44" spans="1:21" s="222" customFormat="1">
      <c r="A44" s="223" t="s">
        <v>158</v>
      </c>
      <c r="B44" s="224">
        <f t="shared" si="17"/>
        <v>375000</v>
      </c>
      <c r="C44" s="225">
        <f>[7]Projections!$CL$63</f>
        <v>375000</v>
      </c>
      <c r="D44" s="225"/>
      <c r="E44" s="225">
        <f t="shared" si="18"/>
        <v>375000</v>
      </c>
      <c r="F44" s="225"/>
      <c r="G44" s="225"/>
      <c r="H44" s="225"/>
      <c r="I44" s="225"/>
      <c r="J44" s="225"/>
      <c r="K44" s="225"/>
      <c r="L44" s="225"/>
      <c r="M44" s="225"/>
      <c r="N44" s="225"/>
      <c r="O44" s="225"/>
      <c r="P44" s="225"/>
      <c r="Q44" s="225"/>
      <c r="R44" s="916">
        <f t="shared" si="19"/>
        <v>375000</v>
      </c>
      <c r="S44" s="225">
        <f>R44</f>
        <v>375000</v>
      </c>
      <c r="T44" s="225"/>
      <c r="U44" s="221"/>
    </row>
    <row r="45" spans="1:21" s="222" customFormat="1">
      <c r="A45" s="307" t="s">
        <v>159</v>
      </c>
      <c r="B45" s="224">
        <f t="shared" si="17"/>
        <v>0</v>
      </c>
      <c r="C45" s="225"/>
      <c r="D45" s="225"/>
      <c r="E45" s="225">
        <f t="shared" si="18"/>
        <v>0</v>
      </c>
      <c r="F45" s="225"/>
      <c r="G45" s="225"/>
      <c r="H45" s="225"/>
      <c r="I45" s="225"/>
      <c r="J45" s="225"/>
      <c r="K45" s="225"/>
      <c r="L45" s="225"/>
      <c r="M45" s="225"/>
      <c r="N45" s="225"/>
      <c r="O45" s="225"/>
      <c r="P45" s="225"/>
      <c r="Q45" s="225"/>
      <c r="R45" s="916">
        <f t="shared" si="19"/>
        <v>0</v>
      </c>
      <c r="S45" s="225"/>
      <c r="T45" s="225"/>
      <c r="U45" s="221"/>
    </row>
    <row r="46" spans="1:21" s="222" customFormat="1">
      <c r="A46" s="223" t="s">
        <v>160</v>
      </c>
      <c r="B46" s="224">
        <f t="shared" si="17"/>
        <v>0</v>
      </c>
      <c r="C46" s="225"/>
      <c r="D46" s="225"/>
      <c r="E46" s="225">
        <f t="shared" si="18"/>
        <v>0</v>
      </c>
      <c r="F46" s="225"/>
      <c r="G46" s="225"/>
      <c r="H46" s="225"/>
      <c r="I46" s="225"/>
      <c r="J46" s="225"/>
      <c r="K46" s="225"/>
      <c r="L46" s="225"/>
      <c r="M46" s="225"/>
      <c r="N46" s="225"/>
      <c r="O46" s="225"/>
      <c r="P46" s="225"/>
      <c r="Q46" s="225"/>
      <c r="R46" s="916">
        <f t="shared" si="19"/>
        <v>0</v>
      </c>
      <c r="S46" s="225"/>
      <c r="T46" s="225"/>
      <c r="U46" s="221"/>
    </row>
    <row r="47" spans="1:21" s="222" customFormat="1">
      <c r="A47" s="223" t="s">
        <v>62</v>
      </c>
      <c r="B47" s="224">
        <f t="shared" si="17"/>
        <v>445136.72368656576</v>
      </c>
      <c r="C47" s="225">
        <f>[7]Projections!$CD$58-C44-C55-C65</f>
        <v>445136.72368656576</v>
      </c>
      <c r="D47" s="225"/>
      <c r="E47" s="225">
        <f t="shared" si="18"/>
        <v>445136.72368656576</v>
      </c>
      <c r="F47" s="225"/>
      <c r="G47" s="225"/>
      <c r="H47" s="225"/>
      <c r="I47" s="225"/>
      <c r="J47" s="225"/>
      <c r="K47" s="225"/>
      <c r="L47" s="225"/>
      <c r="M47" s="225"/>
      <c r="N47" s="225"/>
      <c r="O47" s="225"/>
      <c r="P47" s="225"/>
      <c r="Q47" s="225"/>
      <c r="R47" s="916">
        <f t="shared" si="19"/>
        <v>445136.72368656576</v>
      </c>
      <c r="S47" s="225"/>
      <c r="T47" s="225"/>
      <c r="U47" s="221"/>
    </row>
    <row r="48" spans="1:21" s="222" customFormat="1">
      <c r="A48" s="223" t="s">
        <v>163</v>
      </c>
      <c r="B48" s="224">
        <f t="shared" si="17"/>
        <v>65837.52471474318</v>
      </c>
      <c r="C48" s="225">
        <f>[7]Projections!$CD$62</f>
        <v>65837.52471474318</v>
      </c>
      <c r="D48" s="225"/>
      <c r="E48" s="225">
        <f t="shared" si="18"/>
        <v>65837.52471474318</v>
      </c>
      <c r="F48" s="225"/>
      <c r="G48" s="225"/>
      <c r="H48" s="225"/>
      <c r="I48" s="225"/>
      <c r="J48" s="225"/>
      <c r="K48" s="225"/>
      <c r="L48" s="225"/>
      <c r="M48" s="225"/>
      <c r="N48" s="225"/>
      <c r="O48" s="225"/>
      <c r="P48" s="225"/>
      <c r="Q48" s="225"/>
      <c r="R48" s="916">
        <f t="shared" si="19"/>
        <v>65837.52471474318</v>
      </c>
      <c r="S48" s="225">
        <f>R48</f>
        <v>65837.52471474318</v>
      </c>
      <c r="T48" s="225"/>
      <c r="U48" s="221"/>
    </row>
    <row r="49" spans="1:21" s="222" customFormat="1">
      <c r="A49" s="457" t="s">
        <v>161</v>
      </c>
      <c r="B49" s="224">
        <f t="shared" si="17"/>
        <v>0</v>
      </c>
      <c r="C49" s="225">
        <f>[7]Projections!$CD$59</f>
        <v>0</v>
      </c>
      <c r="D49" s="225"/>
      <c r="E49" s="225">
        <f t="shared" si="18"/>
        <v>0</v>
      </c>
      <c r="F49" s="225"/>
      <c r="G49" s="225"/>
      <c r="H49" s="225"/>
      <c r="I49" s="225"/>
      <c r="J49" s="225"/>
      <c r="K49" s="225"/>
      <c r="L49" s="225"/>
      <c r="M49" s="225"/>
      <c r="N49" s="225"/>
      <c r="O49" s="225"/>
      <c r="P49" s="225"/>
      <c r="Q49" s="225"/>
      <c r="R49" s="916">
        <f t="shared" si="19"/>
        <v>0</v>
      </c>
      <c r="S49" s="225"/>
      <c r="T49" s="225"/>
      <c r="U49" s="221"/>
    </row>
    <row r="50" spans="1:21" s="222" customFormat="1">
      <c r="A50" s="223" t="s">
        <v>162</v>
      </c>
      <c r="B50" s="224">
        <f t="shared" si="17"/>
        <v>1270225.1979764262</v>
      </c>
      <c r="C50" s="225">
        <f>[7]Projections!$CD$61</f>
        <v>1270225.1979764262</v>
      </c>
      <c r="D50" s="225"/>
      <c r="E50" s="225">
        <f t="shared" si="18"/>
        <v>1270225.1979764262</v>
      </c>
      <c r="F50" s="225"/>
      <c r="G50" s="225"/>
      <c r="H50" s="225"/>
      <c r="I50" s="225"/>
      <c r="J50" s="225"/>
      <c r="K50" s="225"/>
      <c r="L50" s="225"/>
      <c r="M50" s="225"/>
      <c r="N50" s="225"/>
      <c r="O50" s="225"/>
      <c r="P50" s="225"/>
      <c r="Q50" s="225"/>
      <c r="R50" s="916">
        <f t="shared" si="19"/>
        <v>1270225.1979764262</v>
      </c>
      <c r="S50" s="225">
        <f>R50</f>
        <v>1270225.1979764262</v>
      </c>
      <c r="T50" s="225"/>
      <c r="U50" s="221"/>
    </row>
    <row r="51" spans="1:21" s="222" customFormat="1">
      <c r="A51" s="230" t="s">
        <v>1777</v>
      </c>
      <c r="B51" s="224">
        <f t="shared" si="17"/>
        <v>1129931.1284883579</v>
      </c>
      <c r="C51" s="225">
        <f>[7]Projections!$CD$56</f>
        <v>1129931.1284883579</v>
      </c>
      <c r="D51" s="225"/>
      <c r="E51" s="225">
        <f t="shared" si="18"/>
        <v>0</v>
      </c>
      <c r="F51" s="225"/>
      <c r="G51" s="225"/>
      <c r="H51" s="225"/>
      <c r="I51" s="225"/>
      <c r="J51" s="225">
        <f>Application!AG622</f>
        <v>1129931.1284883595</v>
      </c>
      <c r="K51" s="225"/>
      <c r="L51" s="225"/>
      <c r="M51" s="225"/>
      <c r="N51" s="225"/>
      <c r="O51" s="225"/>
      <c r="P51" s="225"/>
      <c r="Q51" s="225"/>
      <c r="R51" s="916">
        <f t="shared" si="19"/>
        <v>1129931.1284883595</v>
      </c>
      <c r="S51" s="225">
        <f>R51</f>
        <v>1129931.1284883595</v>
      </c>
      <c r="T51" s="225"/>
      <c r="U51" s="221"/>
    </row>
    <row r="52" spans="1:21" s="222" customFormat="1">
      <c r="A52" s="230" t="s">
        <v>37</v>
      </c>
      <c r="B52" s="224">
        <f t="shared" si="17"/>
        <v>0</v>
      </c>
      <c r="C52" s="225"/>
      <c r="D52" s="225"/>
      <c r="E52" s="225">
        <f t="shared" si="18"/>
        <v>0</v>
      </c>
      <c r="F52" s="225"/>
      <c r="G52" s="225"/>
      <c r="H52" s="225"/>
      <c r="I52" s="225"/>
      <c r="J52" s="225"/>
      <c r="K52" s="225"/>
      <c r="L52" s="225"/>
      <c r="M52" s="225"/>
      <c r="N52" s="225"/>
      <c r="O52" s="225"/>
      <c r="P52" s="225"/>
      <c r="Q52" s="225"/>
      <c r="R52" s="916">
        <f t="shared" si="19"/>
        <v>0</v>
      </c>
      <c r="S52" s="225"/>
      <c r="T52" s="225"/>
      <c r="U52" s="221"/>
    </row>
    <row r="53" spans="1:21" s="232" customFormat="1">
      <c r="A53" s="227" t="s">
        <v>164</v>
      </c>
      <c r="B53" s="228">
        <f>SUM(C53:D53)</f>
        <v>6927797.2415327597</v>
      </c>
      <c r="C53" s="228">
        <f t="shared" ref="C53:T53" si="20">SUM(C43:C52)</f>
        <v>6927797.2415327597</v>
      </c>
      <c r="D53" s="228">
        <f t="shared" si="20"/>
        <v>0</v>
      </c>
      <c r="E53" s="228">
        <f t="shared" si="20"/>
        <v>5797866.1130444016</v>
      </c>
      <c r="F53" s="228">
        <f t="shared" si="20"/>
        <v>0</v>
      </c>
      <c r="G53" s="228">
        <f t="shared" si="20"/>
        <v>0</v>
      </c>
      <c r="H53" s="228">
        <f t="shared" si="20"/>
        <v>0</v>
      </c>
      <c r="I53" s="228">
        <f t="shared" si="20"/>
        <v>0</v>
      </c>
      <c r="J53" s="228">
        <f t="shared" si="20"/>
        <v>1129931.1284883595</v>
      </c>
      <c r="K53" s="228">
        <f t="shared" si="20"/>
        <v>0</v>
      </c>
      <c r="L53" s="228">
        <f t="shared" si="20"/>
        <v>0</v>
      </c>
      <c r="M53" s="228">
        <f t="shared" si="20"/>
        <v>0</v>
      </c>
      <c r="N53" s="228">
        <f t="shared" si="20"/>
        <v>0</v>
      </c>
      <c r="O53" s="228">
        <f t="shared" si="20"/>
        <v>0</v>
      </c>
      <c r="P53" s="228">
        <f t="shared" si="20"/>
        <v>0</v>
      </c>
      <c r="Q53" s="228">
        <f t="shared" si="20"/>
        <v>0</v>
      </c>
      <c r="R53" s="558">
        <f>SUM(R43:R52)</f>
        <v>6927797.2415327616</v>
      </c>
      <c r="S53" s="228">
        <f t="shared" si="20"/>
        <v>4949327.1845128629</v>
      </c>
      <c r="T53" s="228">
        <f t="shared" si="20"/>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1">SUM(C55+D55)</f>
        <v>27860</v>
      </c>
      <c r="C55" s="225">
        <f>[7]Projections!$CL$64</f>
        <v>27860</v>
      </c>
      <c r="D55" s="225"/>
      <c r="E55" s="225">
        <f t="shared" ref="E55:E61" si="22">B55-SUM(F55:Q55)</f>
        <v>27860</v>
      </c>
      <c r="F55" s="225"/>
      <c r="G55" s="225"/>
      <c r="H55" s="225"/>
      <c r="I55" s="225"/>
      <c r="J55" s="225"/>
      <c r="K55" s="225"/>
      <c r="L55" s="225"/>
      <c r="M55" s="225"/>
      <c r="N55" s="225"/>
      <c r="O55" s="225"/>
      <c r="P55" s="225"/>
      <c r="Q55" s="225"/>
      <c r="R55" s="916">
        <f t="shared" ref="R55:R61" si="23">SUM(E55:Q55)</f>
        <v>27860</v>
      </c>
      <c r="S55" s="226"/>
      <c r="T55" s="226"/>
      <c r="U55" s="221"/>
    </row>
    <row r="56" spans="1:21" s="313" customFormat="1">
      <c r="A56" s="307" t="s">
        <v>159</v>
      </c>
      <c r="B56" s="314">
        <f t="shared" si="21"/>
        <v>0</v>
      </c>
      <c r="C56" s="311"/>
      <c r="D56" s="311"/>
      <c r="E56" s="225">
        <f t="shared" si="22"/>
        <v>0</v>
      </c>
      <c r="F56" s="311"/>
      <c r="G56" s="311"/>
      <c r="H56" s="311"/>
      <c r="I56" s="311"/>
      <c r="J56" s="311"/>
      <c r="K56" s="311"/>
      <c r="L56" s="311"/>
      <c r="M56" s="311"/>
      <c r="N56" s="311"/>
      <c r="O56" s="311"/>
      <c r="P56" s="311"/>
      <c r="Q56" s="311"/>
      <c r="R56" s="916">
        <f t="shared" si="23"/>
        <v>0</v>
      </c>
      <c r="S56" s="315"/>
      <c r="T56" s="315"/>
      <c r="U56" s="312"/>
    </row>
    <row r="57" spans="1:21" s="222" customFormat="1">
      <c r="A57" s="223" t="s">
        <v>163</v>
      </c>
      <c r="B57" s="224">
        <f t="shared" si="21"/>
        <v>9405.3606735347403</v>
      </c>
      <c r="C57" s="225">
        <f>[7]Projections!$CD$63</f>
        <v>9405.3606735347403</v>
      </c>
      <c r="D57" s="225"/>
      <c r="E57" s="225">
        <f t="shared" si="22"/>
        <v>9405.3606735347403</v>
      </c>
      <c r="F57" s="225"/>
      <c r="G57" s="225"/>
      <c r="H57" s="225"/>
      <c r="I57" s="225"/>
      <c r="J57" s="225"/>
      <c r="K57" s="225"/>
      <c r="L57" s="225"/>
      <c r="M57" s="225"/>
      <c r="N57" s="225"/>
      <c r="O57" s="225"/>
      <c r="P57" s="225"/>
      <c r="Q57" s="225"/>
      <c r="R57" s="916">
        <f t="shared" si="23"/>
        <v>9405.3606735347403</v>
      </c>
      <c r="S57" s="226"/>
      <c r="T57" s="226"/>
      <c r="U57" s="221"/>
    </row>
    <row r="58" spans="1:21" s="222" customFormat="1">
      <c r="A58" s="457" t="s">
        <v>161</v>
      </c>
      <c r="B58" s="224">
        <f t="shared" si="21"/>
        <v>0</v>
      </c>
      <c r="C58" s="225"/>
      <c r="D58" s="225"/>
      <c r="E58" s="225">
        <f t="shared" si="22"/>
        <v>0</v>
      </c>
      <c r="F58" s="225"/>
      <c r="G58" s="225"/>
      <c r="H58" s="225"/>
      <c r="I58" s="225"/>
      <c r="J58" s="225"/>
      <c r="K58" s="225"/>
      <c r="L58" s="225"/>
      <c r="M58" s="225"/>
      <c r="N58" s="225"/>
      <c r="O58" s="225"/>
      <c r="P58" s="225"/>
      <c r="Q58" s="225"/>
      <c r="R58" s="916">
        <f t="shared" si="23"/>
        <v>0</v>
      </c>
      <c r="S58" s="226"/>
      <c r="T58" s="226"/>
      <c r="U58" s="221"/>
    </row>
    <row r="59" spans="1:21" s="222" customFormat="1">
      <c r="A59" s="223" t="s">
        <v>162</v>
      </c>
      <c r="B59" s="224">
        <f t="shared" si="21"/>
        <v>0</v>
      </c>
      <c r="C59" s="225"/>
      <c r="D59" s="225"/>
      <c r="E59" s="225">
        <f t="shared" si="22"/>
        <v>0</v>
      </c>
      <c r="F59" s="225"/>
      <c r="G59" s="225"/>
      <c r="H59" s="225"/>
      <c r="I59" s="225"/>
      <c r="J59" s="225"/>
      <c r="K59" s="225"/>
      <c r="L59" s="225"/>
      <c r="M59" s="225"/>
      <c r="N59" s="225"/>
      <c r="O59" s="225"/>
      <c r="P59" s="225"/>
      <c r="Q59" s="225"/>
      <c r="R59" s="916">
        <f t="shared" si="23"/>
        <v>0</v>
      </c>
      <c r="S59" s="226"/>
      <c r="T59" s="226"/>
      <c r="U59" s="221"/>
    </row>
    <row r="60" spans="1:21" s="222" customFormat="1">
      <c r="A60" s="230" t="s">
        <v>1779</v>
      </c>
      <c r="B60" s="224">
        <f t="shared" si="21"/>
        <v>41177.609564802449</v>
      </c>
      <c r="C60" s="225">
        <f>[7]Projections!$CD$65</f>
        <v>41177.609564802449</v>
      </c>
      <c r="D60" s="225"/>
      <c r="E60" s="225">
        <f t="shared" si="22"/>
        <v>41177.609564802449</v>
      </c>
      <c r="F60" s="225"/>
      <c r="G60" s="225"/>
      <c r="H60" s="225"/>
      <c r="I60" s="225"/>
      <c r="J60" s="225"/>
      <c r="K60" s="225"/>
      <c r="L60" s="225"/>
      <c r="M60" s="225"/>
      <c r="N60" s="225"/>
      <c r="O60" s="225"/>
      <c r="P60" s="225"/>
      <c r="Q60" s="225"/>
      <c r="R60" s="916">
        <f t="shared" si="23"/>
        <v>41177.609564802449</v>
      </c>
      <c r="S60" s="226"/>
      <c r="T60" s="226"/>
      <c r="U60" s="221"/>
    </row>
    <row r="61" spans="1:21" s="222" customFormat="1">
      <c r="A61" s="230" t="s">
        <v>37</v>
      </c>
      <c r="B61" s="224">
        <f t="shared" si="21"/>
        <v>0</v>
      </c>
      <c r="C61" s="225"/>
      <c r="D61" s="225"/>
      <c r="E61" s="225">
        <f t="shared" si="22"/>
        <v>0</v>
      </c>
      <c r="F61" s="225"/>
      <c r="G61" s="225"/>
      <c r="H61" s="225"/>
      <c r="I61" s="225"/>
      <c r="J61" s="225"/>
      <c r="K61" s="225"/>
      <c r="L61" s="225"/>
      <c r="M61" s="225"/>
      <c r="N61" s="225"/>
      <c r="O61" s="225"/>
      <c r="P61" s="225"/>
      <c r="Q61" s="225"/>
      <c r="R61" s="916">
        <f t="shared" si="23"/>
        <v>0</v>
      </c>
      <c r="S61" s="226"/>
      <c r="T61" s="226"/>
      <c r="U61" s="221"/>
    </row>
    <row r="62" spans="1:21" s="222" customFormat="1" ht="13.7" customHeight="1">
      <c r="A62" s="227" t="s">
        <v>319</v>
      </c>
      <c r="B62" s="224">
        <f>SUM(C62:D62)</f>
        <v>78442.970238337191</v>
      </c>
      <c r="C62" s="224">
        <f t="shared" ref="C62:Q62" si="24">SUM(C55:C61)</f>
        <v>78442.970238337191</v>
      </c>
      <c r="D62" s="224">
        <f t="shared" si="24"/>
        <v>0</v>
      </c>
      <c r="E62" s="224">
        <f t="shared" si="24"/>
        <v>78442.970238337191</v>
      </c>
      <c r="F62" s="224">
        <f t="shared" si="24"/>
        <v>0</v>
      </c>
      <c r="G62" s="224">
        <f t="shared" si="24"/>
        <v>0</v>
      </c>
      <c r="H62" s="224">
        <f t="shared" si="24"/>
        <v>0</v>
      </c>
      <c r="I62" s="224">
        <f t="shared" si="24"/>
        <v>0</v>
      </c>
      <c r="J62" s="224">
        <f t="shared" si="24"/>
        <v>0</v>
      </c>
      <c r="K62" s="224">
        <f t="shared" si="24"/>
        <v>0</v>
      </c>
      <c r="L62" s="224">
        <f t="shared" si="24"/>
        <v>0</v>
      </c>
      <c r="M62" s="224">
        <f t="shared" si="24"/>
        <v>0</v>
      </c>
      <c r="N62" s="224">
        <f t="shared" si="24"/>
        <v>0</v>
      </c>
      <c r="O62" s="224">
        <f t="shared" si="24"/>
        <v>0</v>
      </c>
      <c r="P62" s="224">
        <f t="shared" si="24"/>
        <v>0</v>
      </c>
      <c r="Q62" s="224">
        <f t="shared" si="24"/>
        <v>0</v>
      </c>
      <c r="R62" s="558">
        <f>SUM(R55:R61)</f>
        <v>78442.970238337191</v>
      </c>
      <c r="S62" s="226"/>
      <c r="T62" s="226"/>
      <c r="U62" s="221"/>
    </row>
    <row r="63" spans="1:21" s="222" customFormat="1">
      <c r="A63" s="233" t="s">
        <v>320</v>
      </c>
      <c r="B63" s="224">
        <f>SUM(B8+B11+B13+B14+B15+B25+B26+B36+B40+B41+B53+B62)</f>
        <v>76841626.515371919</v>
      </c>
      <c r="C63" s="224">
        <f t="shared" ref="C63:Q63" si="25">SUM(C8+C11+C13+C14+C15+C25+C26+C36+C40+C41+C53+C62)</f>
        <v>76841626.515371919</v>
      </c>
      <c r="D63" s="224">
        <f t="shared" si="25"/>
        <v>0</v>
      </c>
      <c r="E63" s="224">
        <f t="shared" si="25"/>
        <v>23444151.422812276</v>
      </c>
      <c r="F63" s="224">
        <f t="shared" si="25"/>
        <v>2786000</v>
      </c>
      <c r="G63" s="224">
        <f t="shared" si="25"/>
        <v>32605112.42314963</v>
      </c>
      <c r="H63" s="224">
        <f t="shared" si="25"/>
        <v>14706000</v>
      </c>
      <c r="I63" s="224">
        <f t="shared" si="25"/>
        <v>0</v>
      </c>
      <c r="J63" s="224">
        <f t="shared" si="25"/>
        <v>1129931.1284883595</v>
      </c>
      <c r="K63" s="224">
        <f t="shared" si="25"/>
        <v>2170431.5409216327</v>
      </c>
      <c r="L63" s="224">
        <f t="shared" si="25"/>
        <v>0</v>
      </c>
      <c r="M63" s="224">
        <f t="shared" si="25"/>
        <v>0</v>
      </c>
      <c r="N63" s="224">
        <f t="shared" si="25"/>
        <v>0</v>
      </c>
      <c r="O63" s="224">
        <f t="shared" si="25"/>
        <v>0</v>
      </c>
      <c r="P63" s="224">
        <f t="shared" si="25"/>
        <v>0</v>
      </c>
      <c r="Q63" s="224">
        <f t="shared" si="25"/>
        <v>0</v>
      </c>
      <c r="R63" s="558">
        <f>SUM(R8+R11+R13+R14+R15+R25+R26+R36+R40+R41+R53+R62)</f>
        <v>76841626.515371919</v>
      </c>
      <c r="S63" s="224">
        <f>SUM(S10+S13+S14+S15+S25+S26+S36+S40+S41+S53)</f>
        <v>74515142.372793019</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0</v>
      </c>
      <c r="C65" s="225"/>
      <c r="D65" s="225"/>
      <c r="E65" s="225">
        <f t="shared" ref="E65:E66" si="26">B65-SUM(F65:Q65)</f>
        <v>0</v>
      </c>
      <c r="F65" s="225"/>
      <c r="G65" s="225"/>
      <c r="H65" s="225"/>
      <c r="I65" s="225"/>
      <c r="J65" s="225"/>
      <c r="K65" s="225"/>
      <c r="L65" s="225"/>
      <c r="M65" s="225"/>
      <c r="N65" s="225"/>
      <c r="O65" s="225"/>
      <c r="P65" s="225"/>
      <c r="Q65" s="225"/>
      <c r="R65" s="916">
        <f>SUM(E65:Q65)</f>
        <v>0</v>
      </c>
      <c r="S65" s="225"/>
      <c r="T65" s="225"/>
      <c r="U65" s="221"/>
    </row>
    <row r="66" spans="1:21" s="222" customFormat="1">
      <c r="A66" s="230" t="s">
        <v>1778</v>
      </c>
      <c r="B66" s="224">
        <f>SUM(C66+D66)</f>
        <v>66984.03818084707</v>
      </c>
      <c r="C66" s="225">
        <f>[7]Projections!$CD$64</f>
        <v>66984.03818084707</v>
      </c>
      <c r="D66" s="225"/>
      <c r="E66" s="225">
        <f t="shared" si="26"/>
        <v>66984.03818084707</v>
      </c>
      <c r="F66" s="225"/>
      <c r="G66" s="225"/>
      <c r="H66" s="225"/>
      <c r="I66" s="225"/>
      <c r="J66" s="225"/>
      <c r="K66" s="225"/>
      <c r="L66" s="225"/>
      <c r="M66" s="225"/>
      <c r="N66" s="225"/>
      <c r="O66" s="225"/>
      <c r="P66" s="225"/>
      <c r="Q66" s="225"/>
      <c r="R66" s="916">
        <f>SUM(E66:Q66)</f>
        <v>66984.03818084707</v>
      </c>
      <c r="S66" s="225">
        <f>R66</f>
        <v>66984.03818084707</v>
      </c>
      <c r="T66" s="225"/>
      <c r="U66" s="221"/>
    </row>
    <row r="67" spans="1:21" s="222" customFormat="1">
      <c r="A67" s="227" t="s">
        <v>650</v>
      </c>
      <c r="B67" s="224">
        <f>SUM(C67:D67)</f>
        <v>66984.03818084707</v>
      </c>
      <c r="C67" s="224">
        <f>SUM(C64:C66)</f>
        <v>66984.03818084707</v>
      </c>
      <c r="D67" s="224">
        <f>SUM(D64:D66)</f>
        <v>0</v>
      </c>
      <c r="E67" s="224">
        <f t="shared" ref="E67:T67" si="27">SUM(E65:E66)</f>
        <v>66984.03818084707</v>
      </c>
      <c r="F67" s="224">
        <f t="shared" si="27"/>
        <v>0</v>
      </c>
      <c r="G67" s="224">
        <f t="shared" si="27"/>
        <v>0</v>
      </c>
      <c r="H67" s="224">
        <f t="shared" si="27"/>
        <v>0</v>
      </c>
      <c r="I67" s="224">
        <f t="shared" si="27"/>
        <v>0</v>
      </c>
      <c r="J67" s="224">
        <f t="shared" si="27"/>
        <v>0</v>
      </c>
      <c r="K67" s="224">
        <f t="shared" si="27"/>
        <v>0</v>
      </c>
      <c r="L67" s="224">
        <f t="shared" si="27"/>
        <v>0</v>
      </c>
      <c r="M67" s="224">
        <f t="shared" si="27"/>
        <v>0</v>
      </c>
      <c r="N67" s="224">
        <f t="shared" si="27"/>
        <v>0</v>
      </c>
      <c r="O67" s="224">
        <f t="shared" si="27"/>
        <v>0</v>
      </c>
      <c r="P67" s="224">
        <f t="shared" si="27"/>
        <v>0</v>
      </c>
      <c r="Q67" s="224">
        <f t="shared" si="27"/>
        <v>0</v>
      </c>
      <c r="R67" s="558">
        <f>SUM(R65:R66)</f>
        <v>66984.03818084707</v>
      </c>
      <c r="S67" s="228">
        <f>SUM(S65:S66)</f>
        <v>66984.03818084707</v>
      </c>
      <c r="T67" s="228">
        <f t="shared" si="27"/>
        <v>0</v>
      </c>
      <c r="U67" s="221"/>
    </row>
    <row r="68" spans="1:21" s="222" customFormat="1">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652</v>
      </c>
      <c r="B69" s="224">
        <f>SUM(C69+D69)</f>
        <v>0</v>
      </c>
      <c r="C69" s="225"/>
      <c r="D69" s="225"/>
      <c r="E69" s="225">
        <f t="shared" ref="E69:E73" si="28">B69-SUM(F69:Q69)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653</v>
      </c>
      <c r="B70" s="224">
        <f>SUM(C70+D70)</f>
        <v>166177.54253298976</v>
      </c>
      <c r="C70" s="225">
        <f>[7]Projections!$CD$78</f>
        <v>166177.54253298976</v>
      </c>
      <c r="D70" s="225"/>
      <c r="E70" s="225">
        <f t="shared" si="28"/>
        <v>166177.54253298976</v>
      </c>
      <c r="F70" s="225"/>
      <c r="G70" s="225"/>
      <c r="H70" s="225"/>
      <c r="I70" s="225"/>
      <c r="J70" s="225"/>
      <c r="K70" s="225"/>
      <c r="L70" s="225"/>
      <c r="M70" s="225"/>
      <c r="N70" s="225"/>
      <c r="O70" s="225"/>
      <c r="P70" s="225"/>
      <c r="Q70" s="225"/>
      <c r="R70" s="916">
        <f>SUM(E70:Q70)</f>
        <v>166177.54253298976</v>
      </c>
      <c r="S70" s="226"/>
      <c r="T70" s="226"/>
      <c r="U70" s="221"/>
    </row>
    <row r="71" spans="1:21" s="222" customFormat="1">
      <c r="A71" s="762" t="s">
        <v>1120</v>
      </c>
      <c r="B71" s="224">
        <f>SUM(C71+D71)</f>
        <v>0</v>
      </c>
      <c r="C71" s="225"/>
      <c r="D71" s="225"/>
      <c r="E71" s="225">
        <f t="shared" si="28"/>
        <v>0</v>
      </c>
      <c r="F71" s="225"/>
      <c r="G71" s="225"/>
      <c r="H71" s="225"/>
      <c r="I71" s="225"/>
      <c r="J71" s="225"/>
      <c r="K71" s="225"/>
      <c r="L71" s="225"/>
      <c r="M71" s="225"/>
      <c r="N71" s="225"/>
      <c r="O71" s="225"/>
      <c r="P71" s="225"/>
      <c r="Q71" s="225"/>
      <c r="R71" s="916">
        <f>SUM(E71:Q71)</f>
        <v>0</v>
      </c>
      <c r="S71" s="226"/>
      <c r="T71" s="226"/>
      <c r="U71" s="221"/>
    </row>
    <row r="72" spans="1:21" s="222" customFormat="1">
      <c r="A72" s="223" t="s">
        <v>654</v>
      </c>
      <c r="B72" s="224">
        <f>SUM(C72+D72)</f>
        <v>442640.54822181689</v>
      </c>
      <c r="C72" s="225">
        <f>[7]Projections!$CD$77</f>
        <v>442640.54822181689</v>
      </c>
      <c r="D72" s="225"/>
      <c r="E72" s="225">
        <f t="shared" si="28"/>
        <v>442640.54822181689</v>
      </c>
      <c r="F72" s="225"/>
      <c r="G72" s="225"/>
      <c r="H72" s="225"/>
      <c r="I72" s="225"/>
      <c r="J72" s="225"/>
      <c r="K72" s="225"/>
      <c r="L72" s="225"/>
      <c r="M72" s="225"/>
      <c r="N72" s="225"/>
      <c r="O72" s="225"/>
      <c r="P72" s="225"/>
      <c r="Q72" s="225"/>
      <c r="R72" s="916">
        <f>SUM(E72:Q72)</f>
        <v>442640.54822181689</v>
      </c>
      <c r="S72" s="226"/>
      <c r="T72" s="226"/>
      <c r="U72" s="221"/>
    </row>
    <row r="73" spans="1:21" s="222" customFormat="1">
      <c r="A73" s="230" t="s">
        <v>37</v>
      </c>
      <c r="B73" s="224">
        <f>SUM(C73+D73)</f>
        <v>0</v>
      </c>
      <c r="C73" s="225"/>
      <c r="D73" s="225"/>
      <c r="E73" s="225">
        <f t="shared" si="28"/>
        <v>0</v>
      </c>
      <c r="F73" s="225"/>
      <c r="G73" s="225"/>
      <c r="H73" s="225"/>
      <c r="I73" s="225"/>
      <c r="J73" s="225"/>
      <c r="K73" s="225"/>
      <c r="L73" s="225"/>
      <c r="M73" s="225"/>
      <c r="N73" s="225"/>
      <c r="O73" s="225"/>
      <c r="P73" s="225"/>
      <c r="Q73" s="225"/>
      <c r="R73" s="916">
        <f>SUM(E73:Q73)</f>
        <v>0</v>
      </c>
      <c r="S73" s="226"/>
      <c r="T73" s="226"/>
      <c r="U73" s="221"/>
    </row>
    <row r="74" spans="1:21" s="222" customFormat="1">
      <c r="A74" s="227" t="s">
        <v>655</v>
      </c>
      <c r="B74" s="224">
        <f>SUM(C74:D74)</f>
        <v>608818.09075480665</v>
      </c>
      <c r="C74" s="224">
        <f>SUM(C69:C73)</f>
        <v>608818.09075480665</v>
      </c>
      <c r="D74" s="224">
        <f>SUM(D69:D73)</f>
        <v>0</v>
      </c>
      <c r="E74" s="224">
        <f t="shared" ref="E74:Q74" si="29">SUM(E69:E73)</f>
        <v>608818.09075480665</v>
      </c>
      <c r="F74" s="224">
        <f t="shared" si="29"/>
        <v>0</v>
      </c>
      <c r="G74" s="224">
        <f t="shared" si="29"/>
        <v>0</v>
      </c>
      <c r="H74" s="224">
        <f t="shared" si="29"/>
        <v>0</v>
      </c>
      <c r="I74" s="224">
        <f t="shared" si="29"/>
        <v>0</v>
      </c>
      <c r="J74" s="224">
        <f t="shared" si="29"/>
        <v>0</v>
      </c>
      <c r="K74" s="224">
        <f t="shared" si="29"/>
        <v>0</v>
      </c>
      <c r="L74" s="224">
        <f t="shared" si="29"/>
        <v>0</v>
      </c>
      <c r="M74" s="224">
        <f t="shared" si="29"/>
        <v>0</v>
      </c>
      <c r="N74" s="224">
        <f t="shared" si="29"/>
        <v>0</v>
      </c>
      <c r="O74" s="224">
        <f t="shared" si="29"/>
        <v>0</v>
      </c>
      <c r="P74" s="224">
        <f t="shared" si="29"/>
        <v>0</v>
      </c>
      <c r="Q74" s="224">
        <f t="shared" si="29"/>
        <v>0</v>
      </c>
      <c r="R74" s="558">
        <f>SUM(R69:R73)</f>
        <v>608818.09075480665</v>
      </c>
      <c r="S74" s="226"/>
      <c r="T74" s="226"/>
      <c r="U74" s="221"/>
    </row>
    <row r="75" spans="1:21" s="222" customFormat="1">
      <c r="A75" s="219" t="s">
        <v>1466</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1468</v>
      </c>
      <c r="B76" s="224">
        <f>SUM(C76:D76)</f>
        <v>3251816.0821202863</v>
      </c>
      <c r="C76" s="225">
        <f>[7]Projections!$CD$46</f>
        <v>3251816.0821202863</v>
      </c>
      <c r="D76" s="225"/>
      <c r="E76" s="225">
        <f t="shared" ref="E76:E77" si="30">B76-SUM(F76:Q76)</f>
        <v>3251816.0821202863</v>
      </c>
      <c r="F76" s="225"/>
      <c r="G76" s="225"/>
      <c r="H76" s="225"/>
      <c r="I76" s="225"/>
      <c r="J76" s="225"/>
      <c r="K76" s="225"/>
      <c r="L76" s="225"/>
      <c r="M76" s="225"/>
      <c r="N76" s="225"/>
      <c r="O76" s="225"/>
      <c r="P76" s="225"/>
      <c r="Q76" s="225"/>
      <c r="R76" s="916">
        <f>SUM(E76:Q76)</f>
        <v>3251816.0821202863</v>
      </c>
      <c r="S76" s="225">
        <f>R76</f>
        <v>3251816.0821202863</v>
      </c>
      <c r="T76" s="225"/>
      <c r="U76" s="221"/>
    </row>
    <row r="77" spans="1:21" s="222" customFormat="1">
      <c r="A77" s="457" t="s">
        <v>63</v>
      </c>
      <c r="B77" s="224">
        <f>SUM(C77:D77)</f>
        <v>663778.52747569233</v>
      </c>
      <c r="C77" s="225">
        <f>[7]Projections!$CD$69</f>
        <v>663778.52747569233</v>
      </c>
      <c r="D77" s="225"/>
      <c r="E77" s="225">
        <f t="shared" si="30"/>
        <v>663778.52747569233</v>
      </c>
      <c r="F77" s="225"/>
      <c r="G77" s="225"/>
      <c r="H77" s="225"/>
      <c r="I77" s="225"/>
      <c r="J77" s="225"/>
      <c r="K77" s="225"/>
      <c r="L77" s="225"/>
      <c r="M77" s="225"/>
      <c r="N77" s="225"/>
      <c r="O77" s="225"/>
      <c r="P77" s="225"/>
      <c r="Q77" s="225"/>
      <c r="R77" s="916">
        <f>SUM(E77:Q77)</f>
        <v>663778.52747569233</v>
      </c>
      <c r="S77" s="225">
        <f>R77</f>
        <v>663778.52747569233</v>
      </c>
      <c r="T77" s="225"/>
      <c r="U77" s="221"/>
    </row>
    <row r="78" spans="1:21" s="222" customFormat="1">
      <c r="A78" s="227" t="s">
        <v>1465</v>
      </c>
      <c r="B78" s="224">
        <f>SUM(C78:D78)</f>
        <v>3915594.6095959786</v>
      </c>
      <c r="C78" s="890">
        <f>SUM(C76:C77)</f>
        <v>3915594.6095959786</v>
      </c>
      <c r="D78" s="890">
        <f t="shared" ref="D78:T78" si="31">SUM(D76:D77)</f>
        <v>0</v>
      </c>
      <c r="E78" s="890">
        <f t="shared" si="31"/>
        <v>3915594.6095959786</v>
      </c>
      <c r="F78" s="890">
        <f t="shared" si="31"/>
        <v>0</v>
      </c>
      <c r="G78" s="890">
        <f t="shared" si="31"/>
        <v>0</v>
      </c>
      <c r="H78" s="890">
        <f t="shared" si="31"/>
        <v>0</v>
      </c>
      <c r="I78" s="890">
        <f t="shared" si="31"/>
        <v>0</v>
      </c>
      <c r="J78" s="890">
        <f t="shared" si="31"/>
        <v>0</v>
      </c>
      <c r="K78" s="890">
        <f t="shared" si="31"/>
        <v>0</v>
      </c>
      <c r="L78" s="890">
        <f t="shared" si="31"/>
        <v>0</v>
      </c>
      <c r="M78" s="890">
        <f t="shared" si="31"/>
        <v>0</v>
      </c>
      <c r="N78" s="890">
        <f t="shared" si="31"/>
        <v>0</v>
      </c>
      <c r="O78" s="890">
        <f t="shared" si="31"/>
        <v>0</v>
      </c>
      <c r="P78" s="890">
        <f t="shared" si="31"/>
        <v>0</v>
      </c>
      <c r="Q78" s="890">
        <f t="shared" si="31"/>
        <v>0</v>
      </c>
      <c r="R78" s="890">
        <f t="shared" si="31"/>
        <v>3915594.6095959786</v>
      </c>
      <c r="S78" s="890">
        <f t="shared" si="31"/>
        <v>3915594.6095959786</v>
      </c>
      <c r="T78" s="890">
        <f t="shared" si="31"/>
        <v>0</v>
      </c>
      <c r="U78" s="221"/>
    </row>
    <row r="79" spans="1:21" s="222" customFormat="1">
      <c r="A79" s="219" t="s">
        <v>842</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843</v>
      </c>
      <c r="B80" s="224">
        <f t="shared" ref="B80:B94" si="32">SUM(C80+D80)</f>
        <v>91263.481971299814</v>
      </c>
      <c r="C80" s="225">
        <f>[7]Projections!$CD$70</f>
        <v>91263.481971299814</v>
      </c>
      <c r="D80" s="225"/>
      <c r="E80" s="225">
        <f t="shared" ref="E80:E94" si="33">B80-SUM(F80:Q80)</f>
        <v>91263.481971299814</v>
      </c>
      <c r="F80" s="225"/>
      <c r="G80" s="225"/>
      <c r="H80" s="225"/>
      <c r="I80" s="225"/>
      <c r="J80" s="225"/>
      <c r="K80" s="225"/>
      <c r="L80" s="225"/>
      <c r="M80" s="225"/>
      <c r="N80" s="225"/>
      <c r="O80" s="225"/>
      <c r="P80" s="225"/>
      <c r="Q80" s="225"/>
      <c r="R80" s="916">
        <f t="shared" ref="R80:R94" si="34">SUM(E80:Q80)</f>
        <v>91263.481971299814</v>
      </c>
      <c r="S80" s="226"/>
      <c r="T80" s="226"/>
      <c r="U80" s="221"/>
    </row>
    <row r="81" spans="1:21" s="222" customFormat="1">
      <c r="A81" s="223" t="s">
        <v>844</v>
      </c>
      <c r="B81" s="224">
        <f t="shared" si="32"/>
        <v>140044.87989286493</v>
      </c>
      <c r="C81" s="225">
        <f>[7]Projections!$CD$50</f>
        <v>140044.87989286493</v>
      </c>
      <c r="D81" s="225"/>
      <c r="E81" s="225">
        <f t="shared" si="33"/>
        <v>140044.87989286493</v>
      </c>
      <c r="F81" s="225"/>
      <c r="G81" s="225"/>
      <c r="H81" s="225"/>
      <c r="I81" s="225"/>
      <c r="J81" s="225"/>
      <c r="K81" s="225"/>
      <c r="L81" s="225"/>
      <c r="M81" s="225"/>
      <c r="N81" s="225"/>
      <c r="O81" s="225"/>
      <c r="P81" s="225"/>
      <c r="Q81" s="225"/>
      <c r="R81" s="916">
        <f t="shared" si="34"/>
        <v>140044.87989286493</v>
      </c>
      <c r="S81" s="225">
        <f>R81</f>
        <v>140044.87989286493</v>
      </c>
      <c r="T81" s="225"/>
      <c r="U81" s="221"/>
    </row>
    <row r="82" spans="1:21" s="222" customFormat="1">
      <c r="A82" s="223" t="s">
        <v>845</v>
      </c>
      <c r="B82" s="224">
        <f t="shared" si="32"/>
        <v>422247.06487514934</v>
      </c>
      <c r="C82" s="225">
        <f>[7]Projections!$CD$51</f>
        <v>422247.06487514934</v>
      </c>
      <c r="D82" s="225"/>
      <c r="E82" s="225">
        <f t="shared" si="33"/>
        <v>422247.06487514934</v>
      </c>
      <c r="F82" s="225"/>
      <c r="G82" s="225"/>
      <c r="H82" s="225"/>
      <c r="I82" s="225"/>
      <c r="J82" s="225"/>
      <c r="K82" s="225"/>
      <c r="L82" s="225"/>
      <c r="M82" s="225"/>
      <c r="N82" s="225"/>
      <c r="O82" s="225"/>
      <c r="P82" s="225"/>
      <c r="Q82" s="225"/>
      <c r="R82" s="916">
        <f t="shared" si="34"/>
        <v>422247.06487514934</v>
      </c>
      <c r="S82" s="225">
        <f t="shared" ref="S82:S84" si="35">R82</f>
        <v>422247.06487514934</v>
      </c>
      <c r="T82" s="225"/>
      <c r="U82" s="221"/>
    </row>
    <row r="83" spans="1:21" s="222" customFormat="1">
      <c r="A83" s="223" t="s">
        <v>846</v>
      </c>
      <c r="B83" s="224">
        <f t="shared" si="32"/>
        <v>1014530.842565527</v>
      </c>
      <c r="C83" s="225">
        <f>[7]Projections!$CD$53+[7]Projections!$CD$60</f>
        <v>1014530.842565527</v>
      </c>
      <c r="D83" s="225"/>
      <c r="E83" s="225">
        <f t="shared" si="33"/>
        <v>1014530.842565527</v>
      </c>
      <c r="F83" s="225"/>
      <c r="G83" s="225"/>
      <c r="H83" s="225"/>
      <c r="I83" s="225"/>
      <c r="J83" s="225"/>
      <c r="K83" s="225"/>
      <c r="L83" s="225"/>
      <c r="M83" s="225"/>
      <c r="N83" s="225"/>
      <c r="O83" s="225"/>
      <c r="P83" s="225"/>
      <c r="Q83" s="225"/>
      <c r="R83" s="916">
        <f t="shared" si="34"/>
        <v>1014530.842565527</v>
      </c>
      <c r="S83" s="225">
        <f t="shared" si="35"/>
        <v>1014530.842565527</v>
      </c>
      <c r="T83" s="225"/>
      <c r="U83" s="221"/>
    </row>
    <row r="84" spans="1:21" s="222" customFormat="1">
      <c r="A84" s="223" t="s">
        <v>847</v>
      </c>
      <c r="B84" s="224">
        <f t="shared" si="32"/>
        <v>757288.97986787371</v>
      </c>
      <c r="C84" s="225">
        <f>[7]Projections!$CD$52</f>
        <v>757288.97986787371</v>
      </c>
      <c r="D84" s="225"/>
      <c r="E84" s="225">
        <f t="shared" si="33"/>
        <v>757288.97986787371</v>
      </c>
      <c r="F84" s="225"/>
      <c r="G84" s="225"/>
      <c r="H84" s="225"/>
      <c r="I84" s="225"/>
      <c r="J84" s="225"/>
      <c r="K84" s="225"/>
      <c r="L84" s="225"/>
      <c r="M84" s="225"/>
      <c r="N84" s="225"/>
      <c r="O84" s="225"/>
      <c r="P84" s="225"/>
      <c r="Q84" s="225"/>
      <c r="R84" s="916">
        <f t="shared" si="34"/>
        <v>757288.97986787371</v>
      </c>
      <c r="S84" s="225">
        <f t="shared" si="35"/>
        <v>757288.97986787371</v>
      </c>
      <c r="T84" s="225"/>
      <c r="U84" s="221"/>
    </row>
    <row r="85" spans="1:21" s="222" customFormat="1">
      <c r="A85" s="223" t="s">
        <v>848</v>
      </c>
      <c r="B85" s="224">
        <f t="shared" si="32"/>
        <v>151176.66</v>
      </c>
      <c r="C85" s="225">
        <f>[7]Projections!$CD$72</f>
        <v>151176.66</v>
      </c>
      <c r="D85" s="225"/>
      <c r="E85" s="225">
        <f t="shared" si="33"/>
        <v>151176.66</v>
      </c>
      <c r="F85" s="225"/>
      <c r="G85" s="225"/>
      <c r="H85" s="225"/>
      <c r="I85" s="225"/>
      <c r="J85" s="225"/>
      <c r="K85" s="225"/>
      <c r="L85" s="225"/>
      <c r="M85" s="225"/>
      <c r="N85" s="225"/>
      <c r="O85" s="225"/>
      <c r="P85" s="225"/>
      <c r="Q85" s="225"/>
      <c r="R85" s="916">
        <f t="shared" si="34"/>
        <v>151176.66</v>
      </c>
      <c r="S85" s="226"/>
      <c r="T85" s="226"/>
      <c r="U85" s="221"/>
    </row>
    <row r="86" spans="1:21" s="222" customFormat="1">
      <c r="A86" s="223" t="s">
        <v>849</v>
      </c>
      <c r="B86" s="224">
        <f t="shared" si="32"/>
        <v>1704320</v>
      </c>
      <c r="C86" s="225">
        <f>[7]Projections!$CD$47</f>
        <v>1704320</v>
      </c>
      <c r="D86" s="225"/>
      <c r="E86" s="225">
        <f t="shared" si="33"/>
        <v>1704320</v>
      </c>
      <c r="F86" s="225"/>
      <c r="G86" s="225"/>
      <c r="H86" s="225"/>
      <c r="I86" s="225"/>
      <c r="J86" s="225"/>
      <c r="K86" s="225"/>
      <c r="L86" s="225"/>
      <c r="M86" s="225"/>
      <c r="N86" s="225"/>
      <c r="O86" s="225"/>
      <c r="P86" s="225"/>
      <c r="Q86" s="225"/>
      <c r="R86" s="916">
        <f t="shared" si="34"/>
        <v>1704320</v>
      </c>
      <c r="S86" s="225">
        <f>R86</f>
        <v>1704320</v>
      </c>
      <c r="T86" s="225"/>
      <c r="U86" s="221"/>
    </row>
    <row r="87" spans="1:21" s="222" customFormat="1">
      <c r="A87" s="223" t="s">
        <v>850</v>
      </c>
      <c r="B87" s="224">
        <f t="shared" si="32"/>
        <v>16974.794943595498</v>
      </c>
      <c r="C87" s="225">
        <f>[7]Projections!$CD$74</f>
        <v>16974.794943595498</v>
      </c>
      <c r="D87" s="225"/>
      <c r="E87" s="225">
        <f t="shared" si="33"/>
        <v>16974.794943595498</v>
      </c>
      <c r="F87" s="225"/>
      <c r="G87" s="225"/>
      <c r="H87" s="225"/>
      <c r="I87" s="225"/>
      <c r="J87" s="225"/>
      <c r="K87" s="225"/>
      <c r="L87" s="225"/>
      <c r="M87" s="225"/>
      <c r="N87" s="225"/>
      <c r="O87" s="225"/>
      <c r="P87" s="225"/>
      <c r="Q87" s="225"/>
      <c r="R87" s="916">
        <f t="shared" si="34"/>
        <v>16974.794943595498</v>
      </c>
      <c r="S87" s="225"/>
      <c r="T87" s="225"/>
      <c r="U87" s="221"/>
    </row>
    <row r="88" spans="1:21" s="222" customFormat="1">
      <c r="A88" s="234" t="s">
        <v>403</v>
      </c>
      <c r="B88" s="224">
        <f t="shared" si="32"/>
        <v>0</v>
      </c>
      <c r="C88" s="225"/>
      <c r="D88" s="225"/>
      <c r="E88" s="225">
        <f t="shared" si="33"/>
        <v>0</v>
      </c>
      <c r="F88" s="225"/>
      <c r="G88" s="225"/>
      <c r="H88" s="225"/>
      <c r="I88" s="225"/>
      <c r="J88" s="225"/>
      <c r="K88" s="225"/>
      <c r="L88" s="225"/>
      <c r="M88" s="225"/>
      <c r="N88" s="225"/>
      <c r="O88" s="225"/>
      <c r="P88" s="225"/>
      <c r="Q88" s="225"/>
      <c r="R88" s="916">
        <f t="shared" si="34"/>
        <v>0</v>
      </c>
      <c r="S88" s="225"/>
      <c r="T88" s="225"/>
      <c r="U88" s="221"/>
    </row>
    <row r="89" spans="1:21" s="222" customFormat="1">
      <c r="A89" s="889" t="s">
        <v>1467</v>
      </c>
      <c r="B89" s="224">
        <f t="shared" si="32"/>
        <v>25864.741852220537</v>
      </c>
      <c r="C89" s="225">
        <f>[7]Projections!$CD$54</f>
        <v>25864.741852220537</v>
      </c>
      <c r="D89" s="225"/>
      <c r="E89" s="225">
        <f t="shared" si="33"/>
        <v>25864.741852220537</v>
      </c>
      <c r="F89" s="225"/>
      <c r="G89" s="225"/>
      <c r="H89" s="225"/>
      <c r="I89" s="225"/>
      <c r="J89" s="225"/>
      <c r="K89" s="225"/>
      <c r="L89" s="225"/>
      <c r="M89" s="225"/>
      <c r="N89" s="225"/>
      <c r="O89" s="225"/>
      <c r="P89" s="225"/>
      <c r="Q89" s="225"/>
      <c r="R89" s="916">
        <f t="shared" si="34"/>
        <v>25864.741852220537</v>
      </c>
      <c r="S89" s="225">
        <f>R89</f>
        <v>25864.741852220537</v>
      </c>
      <c r="T89" s="225"/>
      <c r="U89" s="221"/>
    </row>
    <row r="90" spans="1:21" s="222" customFormat="1">
      <c r="A90" s="230" t="s">
        <v>1776</v>
      </c>
      <c r="B90" s="224">
        <f t="shared" si="32"/>
        <v>124150.76089065857</v>
      </c>
      <c r="C90" s="225">
        <f>[7]Projections!$CD$55</f>
        <v>124150.76089065857</v>
      </c>
      <c r="D90" s="225"/>
      <c r="E90" s="225">
        <f t="shared" si="33"/>
        <v>124150.76089065857</v>
      </c>
      <c r="F90" s="225"/>
      <c r="G90" s="225"/>
      <c r="H90" s="225"/>
      <c r="I90" s="225"/>
      <c r="J90" s="225"/>
      <c r="K90" s="225"/>
      <c r="L90" s="225"/>
      <c r="M90" s="225"/>
      <c r="N90" s="225"/>
      <c r="O90" s="225"/>
      <c r="P90" s="225"/>
      <c r="Q90" s="225"/>
      <c r="R90" s="916">
        <f t="shared" si="34"/>
        <v>124150.76089065857</v>
      </c>
      <c r="S90" s="225">
        <f>R90</f>
        <v>124150.76089065857</v>
      </c>
      <c r="T90" s="225"/>
      <c r="U90" s="221"/>
    </row>
    <row r="91" spans="1:21" s="222" customFormat="1">
      <c r="A91" s="230" t="s">
        <v>37</v>
      </c>
      <c r="B91" s="224">
        <f t="shared" si="32"/>
        <v>0</v>
      </c>
      <c r="C91" s="225"/>
      <c r="D91" s="225"/>
      <c r="E91" s="225">
        <f t="shared" si="33"/>
        <v>0</v>
      </c>
      <c r="F91" s="225"/>
      <c r="G91" s="225"/>
      <c r="H91" s="225"/>
      <c r="I91" s="225"/>
      <c r="J91" s="225"/>
      <c r="K91" s="225"/>
      <c r="L91" s="225"/>
      <c r="M91" s="225"/>
      <c r="N91" s="225"/>
      <c r="O91" s="225"/>
      <c r="P91" s="225"/>
      <c r="Q91" s="225"/>
      <c r="R91" s="916">
        <f t="shared" si="34"/>
        <v>0</v>
      </c>
      <c r="S91" s="225"/>
      <c r="T91" s="225"/>
      <c r="U91" s="221"/>
    </row>
    <row r="92" spans="1:21" s="222" customFormat="1">
      <c r="A92" s="230" t="s">
        <v>37</v>
      </c>
      <c r="B92" s="224">
        <f t="shared" si="32"/>
        <v>0</v>
      </c>
      <c r="C92" s="225"/>
      <c r="D92" s="225"/>
      <c r="E92" s="225">
        <f t="shared" si="33"/>
        <v>0</v>
      </c>
      <c r="F92" s="225"/>
      <c r="G92" s="225"/>
      <c r="H92" s="225"/>
      <c r="I92" s="225"/>
      <c r="J92" s="225"/>
      <c r="K92" s="225"/>
      <c r="L92" s="225"/>
      <c r="M92" s="225"/>
      <c r="N92" s="225"/>
      <c r="O92" s="225"/>
      <c r="P92" s="225"/>
      <c r="Q92" s="225"/>
      <c r="R92" s="916">
        <f t="shared" si="34"/>
        <v>0</v>
      </c>
      <c r="S92" s="225"/>
      <c r="T92" s="225"/>
      <c r="U92" s="221"/>
    </row>
    <row r="93" spans="1:21" s="222" customFormat="1">
      <c r="A93" s="230" t="s">
        <v>37</v>
      </c>
      <c r="B93" s="224">
        <f t="shared" si="32"/>
        <v>0</v>
      </c>
      <c r="C93" s="225"/>
      <c r="D93" s="225"/>
      <c r="E93" s="225">
        <f t="shared" si="33"/>
        <v>0</v>
      </c>
      <c r="F93" s="225"/>
      <c r="G93" s="225"/>
      <c r="H93" s="225"/>
      <c r="I93" s="225"/>
      <c r="J93" s="225"/>
      <c r="K93" s="225"/>
      <c r="L93" s="225"/>
      <c r="M93" s="225"/>
      <c r="N93" s="225"/>
      <c r="O93" s="225"/>
      <c r="P93" s="225"/>
      <c r="Q93" s="225"/>
      <c r="R93" s="916">
        <f t="shared" si="34"/>
        <v>0</v>
      </c>
      <c r="S93" s="225"/>
      <c r="T93" s="225"/>
      <c r="U93" s="221"/>
    </row>
    <row r="94" spans="1:21" s="222" customFormat="1">
      <c r="A94" s="230" t="s">
        <v>37</v>
      </c>
      <c r="B94" s="224">
        <f t="shared" si="32"/>
        <v>0</v>
      </c>
      <c r="C94" s="225"/>
      <c r="D94" s="225"/>
      <c r="E94" s="225">
        <f t="shared" si="33"/>
        <v>0</v>
      </c>
      <c r="F94" s="225"/>
      <c r="G94" s="225"/>
      <c r="H94" s="225"/>
      <c r="I94" s="225"/>
      <c r="J94" s="225"/>
      <c r="K94" s="225"/>
      <c r="L94" s="225"/>
      <c r="M94" s="225"/>
      <c r="N94" s="225"/>
      <c r="O94" s="225"/>
      <c r="P94" s="225"/>
      <c r="Q94" s="225"/>
      <c r="R94" s="916">
        <f t="shared" si="34"/>
        <v>0</v>
      </c>
      <c r="S94" s="225"/>
      <c r="T94" s="225"/>
      <c r="U94" s="221"/>
    </row>
    <row r="95" spans="1:21" s="222" customFormat="1">
      <c r="A95" s="227" t="s">
        <v>851</v>
      </c>
      <c r="B95" s="224">
        <f>SUM(C95:D95)</f>
        <v>4447862.2068591891</v>
      </c>
      <c r="C95" s="224">
        <f t="shared" ref="C95:Q95" si="36">SUM(C80:C94)</f>
        <v>4447862.2068591891</v>
      </c>
      <c r="D95" s="224">
        <f t="shared" si="36"/>
        <v>0</v>
      </c>
      <c r="E95" s="224">
        <f t="shared" si="36"/>
        <v>4447862.2068591891</v>
      </c>
      <c r="F95" s="224">
        <f t="shared" si="36"/>
        <v>0</v>
      </c>
      <c r="G95" s="224">
        <f t="shared" si="36"/>
        <v>0</v>
      </c>
      <c r="H95" s="224">
        <f t="shared" si="36"/>
        <v>0</v>
      </c>
      <c r="I95" s="224">
        <f t="shared" si="36"/>
        <v>0</v>
      </c>
      <c r="J95" s="224">
        <f t="shared" si="36"/>
        <v>0</v>
      </c>
      <c r="K95" s="224">
        <f t="shared" si="36"/>
        <v>0</v>
      </c>
      <c r="L95" s="224">
        <f t="shared" si="36"/>
        <v>0</v>
      </c>
      <c r="M95" s="224">
        <f t="shared" si="36"/>
        <v>0</v>
      </c>
      <c r="N95" s="224">
        <f t="shared" si="36"/>
        <v>0</v>
      </c>
      <c r="O95" s="224">
        <f t="shared" si="36"/>
        <v>0</v>
      </c>
      <c r="P95" s="224">
        <f t="shared" si="36"/>
        <v>0</v>
      </c>
      <c r="Q95" s="224">
        <f t="shared" si="36"/>
        <v>0</v>
      </c>
      <c r="R95" s="558">
        <f>SUM(R80:R94)</f>
        <v>4447862.2068591891</v>
      </c>
      <c r="S95" s="228">
        <f>SUM(S81:S84,S86:S94)</f>
        <v>4188447.2699442939</v>
      </c>
      <c r="T95" s="224">
        <f>SUM(T81:T84,T86:T94)</f>
        <v>0</v>
      </c>
      <c r="U95" s="221"/>
    </row>
    <row r="96" spans="1:21" s="222" customFormat="1">
      <c r="A96" s="227" t="s">
        <v>852</v>
      </c>
      <c r="B96" s="224">
        <f>SUM(C96:D96)</f>
        <v>85880885.460762739</v>
      </c>
      <c r="C96" s="224">
        <f>SUM(C63+C67+C74+C78+C95)</f>
        <v>85880885.460762739</v>
      </c>
      <c r="D96" s="224">
        <f t="shared" ref="D96:R96" si="37">SUM(D63+D67+D74+D78+D95)</f>
        <v>0</v>
      </c>
      <c r="E96" s="224">
        <f t="shared" si="37"/>
        <v>32483410.3682031</v>
      </c>
      <c r="F96" s="224">
        <f t="shared" si="37"/>
        <v>2786000</v>
      </c>
      <c r="G96" s="224">
        <f t="shared" si="37"/>
        <v>32605112.42314963</v>
      </c>
      <c r="H96" s="224">
        <f t="shared" si="37"/>
        <v>14706000</v>
      </c>
      <c r="I96" s="224">
        <f t="shared" si="37"/>
        <v>0</v>
      </c>
      <c r="J96" s="224">
        <f t="shared" si="37"/>
        <v>1129931.1284883595</v>
      </c>
      <c r="K96" s="224">
        <f t="shared" si="37"/>
        <v>2170431.5409216327</v>
      </c>
      <c r="L96" s="224">
        <f t="shared" si="37"/>
        <v>0</v>
      </c>
      <c r="M96" s="224">
        <f t="shared" si="37"/>
        <v>0</v>
      </c>
      <c r="N96" s="224">
        <f t="shared" si="37"/>
        <v>0</v>
      </c>
      <c r="O96" s="224">
        <f t="shared" si="37"/>
        <v>0</v>
      </c>
      <c r="P96" s="224">
        <f t="shared" si="37"/>
        <v>0</v>
      </c>
      <c r="Q96" s="224">
        <f t="shared" si="37"/>
        <v>0</v>
      </c>
      <c r="R96" s="224">
        <f t="shared" si="37"/>
        <v>85880885.460762739</v>
      </c>
      <c r="S96" s="224">
        <f>SUM(S63+S67+S78+S95)</f>
        <v>82686168.290514141</v>
      </c>
      <c r="T96" s="224">
        <f>SUM(T63+T67+T78+T95)</f>
        <v>0</v>
      </c>
      <c r="U96" s="221"/>
    </row>
    <row r="97" spans="1:21" s="222" customFormat="1">
      <c r="A97" s="219" t="s">
        <v>853</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854</v>
      </c>
      <c r="B98" s="224">
        <f t="shared" ref="B98:B103" si="38">SUM(C98+D98)</f>
        <v>5300000</v>
      </c>
      <c r="C98" s="225">
        <f>[7]Projections!$CD$75</f>
        <v>5300000</v>
      </c>
      <c r="D98" s="225"/>
      <c r="E98" s="225">
        <f t="shared" ref="E98:E103" si="39">B98-SUM(F98:Q98)</f>
        <v>4461331.1473632678</v>
      </c>
      <c r="F98" s="225"/>
      <c r="G98" s="225"/>
      <c r="H98" s="225"/>
      <c r="I98" s="225">
        <f>Application!AG621</f>
        <v>838668.85263673228</v>
      </c>
      <c r="J98" s="225"/>
      <c r="K98" s="225"/>
      <c r="L98" s="225"/>
      <c r="M98" s="225"/>
      <c r="N98" s="225"/>
      <c r="O98" s="225"/>
      <c r="P98" s="225"/>
      <c r="Q98" s="225"/>
      <c r="R98" s="916">
        <f t="shared" ref="R98:R103" si="40">SUM(E98:Q98)</f>
        <v>5300000</v>
      </c>
      <c r="S98" s="225">
        <f>R98</f>
        <v>5300000</v>
      </c>
      <c r="T98" s="225"/>
      <c r="U98" s="221"/>
    </row>
    <row r="99" spans="1:21" s="222" customFormat="1">
      <c r="A99" s="223" t="s">
        <v>855</v>
      </c>
      <c r="B99" s="224">
        <f t="shared" si="38"/>
        <v>0</v>
      </c>
      <c r="C99" s="225"/>
      <c r="D99" s="225"/>
      <c r="E99" s="225">
        <f t="shared" si="39"/>
        <v>0</v>
      </c>
      <c r="F99" s="225"/>
      <c r="G99" s="225"/>
      <c r="H99" s="225"/>
      <c r="I99" s="225"/>
      <c r="J99" s="225"/>
      <c r="K99" s="225"/>
      <c r="L99" s="225"/>
      <c r="M99" s="225"/>
      <c r="N99" s="225"/>
      <c r="O99" s="225"/>
      <c r="P99" s="225"/>
      <c r="Q99" s="225"/>
      <c r="R99" s="916">
        <f t="shared" si="40"/>
        <v>0</v>
      </c>
      <c r="S99" s="225"/>
      <c r="T99" s="225"/>
      <c r="U99" s="221"/>
    </row>
    <row r="100" spans="1:21" s="222" customFormat="1">
      <c r="A100" s="223" t="s">
        <v>856</v>
      </c>
      <c r="B100" s="224">
        <f t="shared" si="38"/>
        <v>0</v>
      </c>
      <c r="C100" s="225"/>
      <c r="D100" s="225"/>
      <c r="E100" s="225">
        <f t="shared" si="39"/>
        <v>0</v>
      </c>
      <c r="F100" s="225"/>
      <c r="G100" s="225"/>
      <c r="H100" s="225"/>
      <c r="I100" s="225"/>
      <c r="J100" s="225"/>
      <c r="K100" s="225"/>
      <c r="L100" s="225"/>
      <c r="M100" s="225"/>
      <c r="N100" s="225"/>
      <c r="O100" s="225"/>
      <c r="P100" s="225"/>
      <c r="Q100" s="225"/>
      <c r="R100" s="916">
        <f t="shared" si="40"/>
        <v>0</v>
      </c>
      <c r="S100" s="225"/>
      <c r="T100" s="225"/>
      <c r="U100" s="221"/>
    </row>
    <row r="101" spans="1:21" s="222" customFormat="1" ht="12" customHeight="1">
      <c r="A101" s="223" t="s">
        <v>857</v>
      </c>
      <c r="B101" s="224">
        <f t="shared" si="38"/>
        <v>0</v>
      </c>
      <c r="C101" s="225"/>
      <c r="D101" s="225"/>
      <c r="E101" s="225">
        <f t="shared" si="39"/>
        <v>0</v>
      </c>
      <c r="F101" s="225"/>
      <c r="G101" s="225"/>
      <c r="H101" s="225"/>
      <c r="I101" s="225"/>
      <c r="J101" s="225"/>
      <c r="K101" s="225"/>
      <c r="L101" s="225"/>
      <c r="M101" s="225"/>
      <c r="N101" s="225"/>
      <c r="O101" s="225"/>
      <c r="P101" s="225"/>
      <c r="Q101" s="225"/>
      <c r="R101" s="916">
        <f t="shared" si="40"/>
        <v>0</v>
      </c>
      <c r="S101" s="225"/>
      <c r="T101" s="225"/>
      <c r="U101" s="221"/>
    </row>
    <row r="102" spans="1:21" s="222" customFormat="1">
      <c r="A102" s="457" t="s">
        <v>1125</v>
      </c>
      <c r="B102" s="224">
        <f t="shared" si="38"/>
        <v>0</v>
      </c>
      <c r="C102" s="225"/>
      <c r="D102" s="225"/>
      <c r="E102" s="225">
        <f t="shared" si="39"/>
        <v>0</v>
      </c>
      <c r="F102" s="225"/>
      <c r="G102" s="225"/>
      <c r="H102" s="225"/>
      <c r="I102" s="225"/>
      <c r="J102" s="225"/>
      <c r="K102" s="225"/>
      <c r="L102" s="225"/>
      <c r="M102" s="225"/>
      <c r="N102" s="225"/>
      <c r="O102" s="225"/>
      <c r="P102" s="225"/>
      <c r="Q102" s="225"/>
      <c r="R102" s="916">
        <f t="shared" si="40"/>
        <v>0</v>
      </c>
      <c r="S102" s="225"/>
      <c r="T102" s="225"/>
      <c r="U102" s="221"/>
    </row>
    <row r="103" spans="1:21" s="222" customFormat="1">
      <c r="A103" s="230" t="s">
        <v>37</v>
      </c>
      <c r="B103" s="224">
        <f t="shared" si="38"/>
        <v>0</v>
      </c>
      <c r="C103" s="225"/>
      <c r="D103" s="225"/>
      <c r="E103" s="225">
        <f t="shared" si="39"/>
        <v>0</v>
      </c>
      <c r="F103" s="225"/>
      <c r="G103" s="225"/>
      <c r="H103" s="225"/>
      <c r="I103" s="225"/>
      <c r="J103" s="225"/>
      <c r="K103" s="225"/>
      <c r="L103" s="225"/>
      <c r="M103" s="225"/>
      <c r="N103" s="225"/>
      <c r="O103" s="225"/>
      <c r="P103" s="225"/>
      <c r="Q103" s="225"/>
      <c r="R103" s="916">
        <f t="shared" si="40"/>
        <v>0</v>
      </c>
      <c r="S103" s="225"/>
      <c r="T103" s="225"/>
      <c r="U103" s="221"/>
    </row>
    <row r="104" spans="1:21" s="222" customFormat="1">
      <c r="A104" s="227" t="s">
        <v>859</v>
      </c>
      <c r="B104" s="224">
        <f>SUM(C104:D104)</f>
        <v>5300000</v>
      </c>
      <c r="C104" s="224">
        <f t="shared" ref="C104:T104" si="41">SUM(C98:C103)</f>
        <v>5300000</v>
      </c>
      <c r="D104" s="224">
        <f t="shared" si="41"/>
        <v>0</v>
      </c>
      <c r="E104" s="224">
        <f t="shared" si="41"/>
        <v>4461331.1473632678</v>
      </c>
      <c r="F104" s="224">
        <f t="shared" si="41"/>
        <v>0</v>
      </c>
      <c r="G104" s="224">
        <f t="shared" si="41"/>
        <v>0</v>
      </c>
      <c r="H104" s="224">
        <f t="shared" si="41"/>
        <v>0</v>
      </c>
      <c r="I104" s="224">
        <f t="shared" si="41"/>
        <v>838668.85263673228</v>
      </c>
      <c r="J104" s="224">
        <f t="shared" si="41"/>
        <v>0</v>
      </c>
      <c r="K104" s="224">
        <f t="shared" si="41"/>
        <v>0</v>
      </c>
      <c r="L104" s="224">
        <f t="shared" si="41"/>
        <v>0</v>
      </c>
      <c r="M104" s="224">
        <f t="shared" si="41"/>
        <v>0</v>
      </c>
      <c r="N104" s="224">
        <f t="shared" si="41"/>
        <v>0</v>
      </c>
      <c r="O104" s="224">
        <f t="shared" si="41"/>
        <v>0</v>
      </c>
      <c r="P104" s="224">
        <f t="shared" si="41"/>
        <v>0</v>
      </c>
      <c r="Q104" s="224">
        <f t="shared" si="41"/>
        <v>0</v>
      </c>
      <c r="R104" s="558">
        <f>SUM(R98:R103)</f>
        <v>5300000</v>
      </c>
      <c r="S104" s="228">
        <f t="shared" si="41"/>
        <v>5300000</v>
      </c>
      <c r="T104" s="228">
        <f t="shared" si="41"/>
        <v>0</v>
      </c>
      <c r="U104" s="221"/>
    </row>
    <row r="105" spans="1:21" s="222" customFormat="1">
      <c r="A105" s="227" t="s">
        <v>860</v>
      </c>
      <c r="B105" s="228">
        <f>SUM(C105:D105)</f>
        <v>91180885.460762739</v>
      </c>
      <c r="C105" s="228">
        <f t="shared" ref="C105:R105" si="42">SUM(C96+C104)</f>
        <v>91180885.460762739</v>
      </c>
      <c r="D105" s="228">
        <f t="shared" si="42"/>
        <v>0</v>
      </c>
      <c r="E105" s="228">
        <f t="shared" si="42"/>
        <v>36944741.515566364</v>
      </c>
      <c r="F105" s="228">
        <f t="shared" si="42"/>
        <v>2786000</v>
      </c>
      <c r="G105" s="228">
        <f t="shared" si="42"/>
        <v>32605112.42314963</v>
      </c>
      <c r="H105" s="228">
        <f t="shared" si="42"/>
        <v>14706000</v>
      </c>
      <c r="I105" s="228">
        <f t="shared" si="42"/>
        <v>838668.85263673228</v>
      </c>
      <c r="J105" s="228">
        <f t="shared" si="42"/>
        <v>1129931.1284883595</v>
      </c>
      <c r="K105" s="228">
        <f t="shared" si="42"/>
        <v>2170431.5409216327</v>
      </c>
      <c r="L105" s="228">
        <f t="shared" si="42"/>
        <v>0</v>
      </c>
      <c r="M105" s="228">
        <f t="shared" si="42"/>
        <v>0</v>
      </c>
      <c r="N105" s="228">
        <f t="shared" si="42"/>
        <v>0</v>
      </c>
      <c r="O105" s="228">
        <f t="shared" si="42"/>
        <v>0</v>
      </c>
      <c r="P105" s="228">
        <f t="shared" si="42"/>
        <v>0</v>
      </c>
      <c r="Q105" s="228">
        <f t="shared" si="42"/>
        <v>0</v>
      </c>
      <c r="R105" s="558">
        <f t="shared" si="42"/>
        <v>91180885.460762739</v>
      </c>
      <c r="S105" s="228">
        <f>S96+S104</f>
        <v>87986168.290514141</v>
      </c>
      <c r="T105" s="228">
        <f>T96+T104</f>
        <v>0</v>
      </c>
      <c r="U105" s="221"/>
    </row>
    <row r="106" spans="1:21">
      <c r="A106" s="898" t="s">
        <v>1168</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87986168.290514141</v>
      </c>
      <c r="T107" s="242">
        <f>T105+T106</f>
        <v>0</v>
      </c>
    </row>
    <row r="108" spans="1:21" s="310" customFormat="1">
      <c r="A108" s="241" t="s">
        <v>972</v>
      </c>
      <c r="B108" s="236"/>
      <c r="C108" s="236"/>
      <c r="D108" s="236"/>
      <c r="E108" s="481">
        <f>Application!AG631</f>
        <v>36944741.515566438</v>
      </c>
      <c r="F108" s="481">
        <f>Application!AG618</f>
        <v>2786000</v>
      </c>
      <c r="G108" s="481">
        <f>Application!AG619</f>
        <v>32605112.423149627</v>
      </c>
      <c r="H108" s="481">
        <f>Application!AG620</f>
        <v>14706000</v>
      </c>
      <c r="I108" s="481">
        <f>Application!AG621</f>
        <v>838668.85263673228</v>
      </c>
      <c r="J108" s="481">
        <f>Application!AG622</f>
        <v>1129931.1284883595</v>
      </c>
      <c r="K108" s="481">
        <f>Application!AG623</f>
        <v>2170431.5409216327</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1065</v>
      </c>
      <c r="B110" s="236"/>
      <c r="C110" s="236"/>
      <c r="D110" s="236"/>
    </row>
    <row r="111" spans="1:21">
      <c r="A111" s="235" t="s">
        <v>1066</v>
      </c>
      <c r="B111" s="236"/>
      <c r="C111" s="236"/>
      <c r="D111" s="236"/>
    </row>
    <row r="112" spans="1:21" ht="12" customHeight="1">
      <c r="A112" s="502"/>
      <c r="B112" s="236"/>
      <c r="C112" s="236"/>
      <c r="D112" s="236"/>
    </row>
    <row r="113" spans="1:21">
      <c r="A113" s="235" t="s">
        <v>1162</v>
      </c>
      <c r="B113" s="236"/>
      <c r="C113" s="236"/>
      <c r="D113" s="236"/>
    </row>
    <row r="114" spans="1:21">
      <c r="A114" s="235" t="s">
        <v>1163</v>
      </c>
      <c r="B114" s="236"/>
      <c r="C114" s="236"/>
      <c r="D114" s="236"/>
    </row>
    <row r="115" spans="1:21" ht="12" customHeight="1">
      <c r="A115" s="502"/>
      <c r="B115" s="236"/>
      <c r="C115" s="236"/>
      <c r="D115" s="236"/>
    </row>
    <row r="116" spans="1:21">
      <c r="A116" s="561" t="s">
        <v>1170</v>
      </c>
      <c r="B116" s="236"/>
      <c r="C116" s="236"/>
      <c r="D116" s="236"/>
    </row>
    <row r="117" spans="1:21">
      <c r="A117" s="561" t="s">
        <v>1488</v>
      </c>
      <c r="B117" s="236"/>
      <c r="C117" s="236"/>
      <c r="D117" s="236"/>
    </row>
    <row r="118" spans="1:21">
      <c r="A118" s="561" t="s">
        <v>1169</v>
      </c>
      <c r="B118" s="236"/>
      <c r="C118" s="236"/>
      <c r="D118" s="236"/>
    </row>
    <row r="119" spans="1:21">
      <c r="A119" s="561" t="s">
        <v>1171</v>
      </c>
      <c r="B119" s="236"/>
      <c r="C119" s="236"/>
      <c r="D119" s="236"/>
    </row>
    <row r="120" spans="1:21" ht="12" customHeight="1">
      <c r="A120" s="560"/>
      <c r="B120" s="236"/>
      <c r="C120" s="236"/>
      <c r="D120" s="236"/>
    </row>
    <row r="121" spans="1:21" ht="15.75">
      <c r="A121" s="551" t="s">
        <v>1146</v>
      </c>
      <c r="B121" s="236"/>
      <c r="C121" s="236"/>
      <c r="D121" s="236"/>
    </row>
    <row r="122" spans="1:21">
      <c r="A122" s="536" t="s">
        <v>1130</v>
      </c>
      <c r="B122" s="535"/>
      <c r="C122" s="535"/>
      <c r="D122" s="1629" t="s">
        <v>1131</v>
      </c>
      <c r="E122" s="1629"/>
      <c r="F122" s="1629"/>
      <c r="G122" s="535"/>
      <c r="H122" s="535"/>
      <c r="I122" s="535"/>
      <c r="J122" s="535"/>
      <c r="K122" s="535"/>
      <c r="L122" s="535"/>
      <c r="M122" s="535"/>
      <c r="N122" s="535"/>
      <c r="O122" s="535"/>
      <c r="P122" s="535"/>
      <c r="Q122" s="535"/>
      <c r="R122" s="535"/>
      <c r="S122" s="535"/>
      <c r="T122" s="535"/>
      <c r="U122" s="537"/>
    </row>
    <row r="123" spans="1:21">
      <c r="A123" s="535" t="s">
        <v>1132</v>
      </c>
      <c r="B123" s="544"/>
      <c r="C123" s="535"/>
      <c r="D123" s="1632" t="s">
        <v>1489</v>
      </c>
      <c r="E123" s="1633"/>
      <c r="F123" s="1633"/>
      <c r="G123" s="1633"/>
      <c r="H123" s="1633"/>
      <c r="I123" s="1633"/>
      <c r="J123" s="1633"/>
      <c r="K123" s="1633"/>
      <c r="L123" s="1633"/>
      <c r="M123" s="1633"/>
      <c r="N123" s="1633"/>
      <c r="O123" s="1633"/>
      <c r="P123" s="1633"/>
      <c r="Q123" s="1633"/>
      <c r="R123" s="1633"/>
      <c r="S123" s="1633"/>
      <c r="T123" s="535"/>
      <c r="U123" s="537"/>
    </row>
    <row r="124" spans="1:21" ht="12.75">
      <c r="A124" s="534" t="s">
        <v>1133</v>
      </c>
      <c r="B124" s="544"/>
      <c r="C124" s="534"/>
      <c r="D124" s="1633"/>
      <c r="E124" s="1633"/>
      <c r="F124" s="1633"/>
      <c r="G124" s="1633"/>
      <c r="H124" s="1633"/>
      <c r="I124" s="1633"/>
      <c r="J124" s="1633"/>
      <c r="K124" s="1633"/>
      <c r="L124" s="1633"/>
      <c r="M124" s="1633"/>
      <c r="N124" s="1633"/>
      <c r="O124" s="1633"/>
      <c r="P124" s="1633"/>
      <c r="Q124" s="1633"/>
      <c r="R124" s="1633"/>
      <c r="S124" s="1633"/>
      <c r="T124" s="535"/>
      <c r="U124" s="537"/>
    </row>
    <row r="125" spans="1:21" ht="12.75">
      <c r="A125" s="534" t="s">
        <v>1134</v>
      </c>
      <c r="B125" s="544"/>
      <c r="C125" s="534"/>
      <c r="D125" s="1633"/>
      <c r="E125" s="1633"/>
      <c r="F125" s="1633"/>
      <c r="G125" s="1633"/>
      <c r="H125" s="1633"/>
      <c r="I125" s="1633"/>
      <c r="J125" s="1633"/>
      <c r="K125" s="1633"/>
      <c r="L125" s="1633"/>
      <c r="M125" s="1633"/>
      <c r="N125" s="1633"/>
      <c r="O125" s="1633"/>
      <c r="P125" s="1633"/>
      <c r="Q125" s="1633"/>
      <c r="R125" s="1633"/>
      <c r="S125" s="1633"/>
      <c r="T125" s="535"/>
      <c r="U125" s="537"/>
    </row>
    <row r="126" spans="1:21" ht="12.75">
      <c r="A126" s="534" t="s">
        <v>1135</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1136</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1137</v>
      </c>
      <c r="B128" s="544"/>
      <c r="C128" s="534"/>
      <c r="D128" s="1626"/>
      <c r="E128" s="1626"/>
      <c r="F128" s="1626"/>
      <c r="G128" s="1626"/>
      <c r="H128" s="1626"/>
      <c r="I128" s="534"/>
      <c r="J128" s="1627"/>
      <c r="K128" s="1627"/>
      <c r="L128" s="534"/>
      <c r="M128" s="534"/>
      <c r="N128" s="534"/>
      <c r="O128" s="534"/>
      <c r="P128" s="534"/>
      <c r="Q128" s="534"/>
      <c r="R128" s="534"/>
      <c r="S128" s="534"/>
      <c r="T128" s="535"/>
      <c r="U128" s="537"/>
    </row>
    <row r="129" spans="1:21" ht="12.75">
      <c r="A129" s="534" t="s">
        <v>318</v>
      </c>
      <c r="B129" s="544"/>
      <c r="C129" s="534"/>
      <c r="D129" s="1628" t="s">
        <v>1138</v>
      </c>
      <c r="E129" s="1628"/>
      <c r="F129" s="1628"/>
      <c r="G129" s="1628"/>
      <c r="H129" s="1628"/>
      <c r="I129" s="534"/>
      <c r="J129" s="534" t="s">
        <v>1139</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1140</v>
      </c>
      <c r="B131" s="545">
        <f>SUM(B123:B129)</f>
        <v>0</v>
      </c>
      <c r="C131" s="534"/>
      <c r="D131" s="1604"/>
      <c r="E131" s="1604"/>
      <c r="F131" s="1604"/>
      <c r="G131" s="1604"/>
      <c r="H131" s="1604"/>
      <c r="I131" s="534"/>
      <c r="J131" s="1604"/>
      <c r="K131" s="1604"/>
      <c r="L131" s="1604"/>
      <c r="M131" s="1604"/>
      <c r="N131" s="534"/>
      <c r="O131" s="534"/>
      <c r="P131" s="534"/>
      <c r="Q131" s="534"/>
      <c r="R131" s="534"/>
      <c r="S131" s="534"/>
      <c r="T131" s="535"/>
      <c r="U131" s="537"/>
    </row>
    <row r="132" spans="1:21" ht="12" customHeight="1">
      <c r="A132" s="548"/>
      <c r="B132" s="534"/>
      <c r="C132" s="534"/>
      <c r="D132" s="1634" t="s">
        <v>1141</v>
      </c>
      <c r="E132" s="1634"/>
      <c r="F132" s="1634"/>
      <c r="G132" s="1634"/>
      <c r="H132" s="1634"/>
      <c r="I132" s="534"/>
      <c r="J132" s="1634" t="s">
        <v>1142</v>
      </c>
      <c r="K132" s="1634"/>
      <c r="L132" s="1634"/>
      <c r="M132" s="1634"/>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1143</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1144</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35"/>
      <c r="B138" s="1636"/>
      <c r="C138" s="1636"/>
      <c r="D138" s="539"/>
      <c r="E138" s="1627"/>
      <c r="F138" s="1627"/>
      <c r="G138" s="534"/>
      <c r="H138" s="534"/>
      <c r="I138" s="534"/>
      <c r="J138" s="534"/>
      <c r="K138" s="534"/>
      <c r="L138" s="534"/>
      <c r="M138" s="534"/>
      <c r="N138" s="534"/>
      <c r="O138" s="534"/>
      <c r="P138" s="534"/>
      <c r="Q138" s="534"/>
      <c r="R138" s="534"/>
      <c r="S138" s="534"/>
      <c r="T138" s="541"/>
      <c r="U138" s="542"/>
    </row>
    <row r="139" spans="1:21" ht="12.75">
      <c r="A139" s="1630" t="s">
        <v>1145</v>
      </c>
      <c r="B139" s="1631"/>
      <c r="C139" s="1631"/>
      <c r="D139" s="539"/>
      <c r="E139" s="534" t="s">
        <v>1139</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46" stopIfTrue="1">
      <formula>T9&gt;C9</formula>
    </cfRule>
  </conditionalFormatting>
  <conditionalFormatting sqref="S10">
    <cfRule type="expression" dxfId="135" priority="245" stopIfTrue="1">
      <formula>(S10+T10)&gt;C10</formula>
    </cfRule>
  </conditionalFormatting>
  <conditionalFormatting sqref="R8">
    <cfRule type="cellIs" dxfId="134" priority="234" stopIfTrue="1" operator="notEqual">
      <formula>$B8</formula>
    </cfRule>
    <cfRule type="cellIs" priority="237" stopIfTrue="1" operator="notEqual">
      <formula>$B8</formula>
    </cfRule>
  </conditionalFormatting>
  <conditionalFormatting sqref="R4:R7">
    <cfRule type="cellIs" dxfId="133" priority="236" stopIfTrue="1" operator="notEqual">
      <formula>$B4</formula>
    </cfRule>
  </conditionalFormatting>
  <conditionalFormatting sqref="R9:R10">
    <cfRule type="cellIs" dxfId="132" priority="235" stopIfTrue="1" operator="notEqual">
      <formula>$B9</formula>
    </cfRule>
  </conditionalFormatting>
  <conditionalFormatting sqref="R11:R12">
    <cfRule type="cellIs" dxfId="131" priority="232" stopIfTrue="1" operator="notEqual">
      <formula>$B11</formula>
    </cfRule>
    <cfRule type="cellIs" priority="233" stopIfTrue="1" operator="notEqual">
      <formula>$B11</formula>
    </cfRule>
  </conditionalFormatting>
  <conditionalFormatting sqref="R13:R15">
    <cfRule type="cellIs" dxfId="130" priority="231" stopIfTrue="1" operator="notEqual">
      <formula>$B13</formula>
    </cfRule>
  </conditionalFormatting>
  <conditionalFormatting sqref="R25">
    <cfRule type="cellIs" dxfId="129" priority="229" stopIfTrue="1" operator="notEqual">
      <formula>$B25</formula>
    </cfRule>
    <cfRule type="cellIs" priority="230" stopIfTrue="1" operator="notEqual">
      <formula>$B25</formula>
    </cfRule>
  </conditionalFormatting>
  <conditionalFormatting sqref="R17:R24">
    <cfRule type="cellIs" dxfId="128" priority="228" stopIfTrue="1" operator="notEqual">
      <formula>$B17</formula>
    </cfRule>
  </conditionalFormatting>
  <conditionalFormatting sqref="R26">
    <cfRule type="cellIs" dxfId="127" priority="227" stopIfTrue="1" operator="notEqual">
      <formula>$B26</formula>
    </cfRule>
  </conditionalFormatting>
  <conditionalFormatting sqref="R36">
    <cfRule type="cellIs" dxfId="126" priority="225" stopIfTrue="1" operator="notEqual">
      <formula>$B36</formula>
    </cfRule>
    <cfRule type="cellIs" priority="226" stopIfTrue="1" operator="notEqual">
      <formula>$B36</formula>
    </cfRule>
  </conditionalFormatting>
  <conditionalFormatting sqref="R28:R35">
    <cfRule type="cellIs" dxfId="125" priority="224" stopIfTrue="1" operator="notEqual">
      <formula>$B28</formula>
    </cfRule>
  </conditionalFormatting>
  <conditionalFormatting sqref="R40">
    <cfRule type="cellIs" dxfId="124" priority="222" stopIfTrue="1" operator="notEqual">
      <formula>$B40</formula>
    </cfRule>
    <cfRule type="cellIs" priority="223" stopIfTrue="1" operator="notEqual">
      <formula>$B40</formula>
    </cfRule>
  </conditionalFormatting>
  <conditionalFormatting sqref="R38:R39">
    <cfRule type="cellIs" dxfId="123" priority="221" stopIfTrue="1" operator="notEqual">
      <formula>$B38</formula>
    </cfRule>
  </conditionalFormatting>
  <conditionalFormatting sqref="R41">
    <cfRule type="cellIs" dxfId="122" priority="220" stopIfTrue="1" operator="notEqual">
      <formula>$B41</formula>
    </cfRule>
  </conditionalFormatting>
  <conditionalFormatting sqref="R53">
    <cfRule type="cellIs" dxfId="121" priority="218" stopIfTrue="1" operator="notEqual">
      <formula>$B53</formula>
    </cfRule>
    <cfRule type="cellIs" priority="219" stopIfTrue="1" operator="notEqual">
      <formula>$B53</formula>
    </cfRule>
  </conditionalFormatting>
  <conditionalFormatting sqref="R43:R52">
    <cfRule type="cellIs" dxfId="120" priority="217" stopIfTrue="1" operator="notEqual">
      <formula>$B43</formula>
    </cfRule>
  </conditionalFormatting>
  <conditionalFormatting sqref="R62:R63">
    <cfRule type="cellIs" dxfId="119" priority="215" stopIfTrue="1" operator="notEqual">
      <formula>$B62</formula>
    </cfRule>
    <cfRule type="cellIs" priority="216" stopIfTrue="1" operator="notEqual">
      <formula>$B62</formula>
    </cfRule>
  </conditionalFormatting>
  <conditionalFormatting sqref="R55:R61">
    <cfRule type="cellIs" dxfId="118" priority="214" stopIfTrue="1" operator="notEqual">
      <formula>$B55</formula>
    </cfRule>
  </conditionalFormatting>
  <conditionalFormatting sqref="R67">
    <cfRule type="cellIs" dxfId="117" priority="212" stopIfTrue="1" operator="notEqual">
      <formula>$B67</formula>
    </cfRule>
    <cfRule type="cellIs" priority="213" stopIfTrue="1" operator="notEqual">
      <formula>$B67</formula>
    </cfRule>
  </conditionalFormatting>
  <conditionalFormatting sqref="R65:R66">
    <cfRule type="cellIs" dxfId="116" priority="211" stopIfTrue="1" operator="notEqual">
      <formula>$B65</formula>
    </cfRule>
  </conditionalFormatting>
  <conditionalFormatting sqref="R74">
    <cfRule type="cellIs" dxfId="115" priority="209" stopIfTrue="1" operator="notEqual">
      <formula>$B74</formula>
    </cfRule>
    <cfRule type="cellIs" priority="210" stopIfTrue="1" operator="notEqual">
      <formula>$B74</formula>
    </cfRule>
  </conditionalFormatting>
  <conditionalFormatting sqref="R95">
    <cfRule type="cellIs" dxfId="114" priority="207" stopIfTrue="1" operator="notEqual">
      <formula>$B95</formula>
    </cfRule>
    <cfRule type="cellIs" priority="208" stopIfTrue="1" operator="notEqual">
      <formula>$B95</formula>
    </cfRule>
  </conditionalFormatting>
  <conditionalFormatting sqref="R69:R73">
    <cfRule type="cellIs" dxfId="113" priority="206" stopIfTrue="1" operator="notEqual">
      <formula>$B69</formula>
    </cfRule>
  </conditionalFormatting>
  <conditionalFormatting sqref="R76:R77">
    <cfRule type="cellIs" dxfId="112" priority="205" stopIfTrue="1" operator="notEqual">
      <formula>$B76</formula>
    </cfRule>
  </conditionalFormatting>
  <conditionalFormatting sqref="R80:R94">
    <cfRule type="cellIs" dxfId="111" priority="204" stopIfTrue="1" operator="notEqual">
      <formula>$B80</formula>
    </cfRule>
  </conditionalFormatting>
  <conditionalFormatting sqref="R104:R105">
    <cfRule type="cellIs" dxfId="110" priority="202" stopIfTrue="1" operator="notEqual">
      <formula>$B104</formula>
    </cfRule>
    <cfRule type="cellIs" priority="203" stopIfTrue="1" operator="notEqual">
      <formula>$B104</formula>
    </cfRule>
  </conditionalFormatting>
  <conditionalFormatting sqref="R98:R103">
    <cfRule type="cellIs" dxfId="109" priority="201" stopIfTrue="1" operator="notEqual">
      <formula>$B98</formula>
    </cfRule>
  </conditionalFormatting>
  <conditionalFormatting sqref="E105:Q105">
    <cfRule type="cellIs" dxfId="108" priority="200" stopIfTrue="1" operator="notEqual">
      <formula>E$108</formula>
    </cfRule>
  </conditionalFormatting>
  <conditionalFormatting sqref="S13">
    <cfRule type="expression" dxfId="107" priority="197" stopIfTrue="1">
      <formula>(S13+T13)&gt;C13</formula>
    </cfRule>
  </conditionalFormatting>
  <conditionalFormatting sqref="S14">
    <cfRule type="expression" dxfId="106" priority="194" stopIfTrue="1">
      <formula>(S14+T14)&gt;C14</formula>
    </cfRule>
  </conditionalFormatting>
  <conditionalFormatting sqref="S17">
    <cfRule type="expression" dxfId="105" priority="193" stopIfTrue="1">
      <formula>(S17+T17)&gt;C17</formula>
    </cfRule>
  </conditionalFormatting>
  <conditionalFormatting sqref="S18">
    <cfRule type="expression" dxfId="104" priority="185" stopIfTrue="1">
      <formula>(S18+T18)&gt;C18</formula>
    </cfRule>
  </conditionalFormatting>
  <conditionalFormatting sqref="S19">
    <cfRule type="expression" dxfId="103" priority="183" stopIfTrue="1">
      <formula>(S19+T19)&gt;C19</formula>
    </cfRule>
  </conditionalFormatting>
  <conditionalFormatting sqref="S20">
    <cfRule type="expression" dxfId="102" priority="182" stopIfTrue="1">
      <formula>(S20+T20)&gt;C20</formula>
    </cfRule>
  </conditionalFormatting>
  <conditionalFormatting sqref="S21">
    <cfRule type="expression" dxfId="101" priority="181" stopIfTrue="1">
      <formula>(S21+T21)&gt;C21</formula>
    </cfRule>
  </conditionalFormatting>
  <conditionalFormatting sqref="S22">
    <cfRule type="expression" dxfId="100" priority="180" stopIfTrue="1">
      <formula>(S22+T22)&gt;C22</formula>
    </cfRule>
  </conditionalFormatting>
  <conditionalFormatting sqref="S23">
    <cfRule type="expression" dxfId="99" priority="179" stopIfTrue="1">
      <formula>(S23+T23)&gt;C23</formula>
    </cfRule>
  </conditionalFormatting>
  <conditionalFormatting sqref="S24">
    <cfRule type="expression" dxfId="98" priority="178" stopIfTrue="1">
      <formula>(S24+T24)&gt;C24</formula>
    </cfRule>
  </conditionalFormatting>
  <conditionalFormatting sqref="S26">
    <cfRule type="expression" dxfId="97" priority="171" stopIfTrue="1">
      <formula>(S26+T26)&gt;C26</formula>
    </cfRule>
  </conditionalFormatting>
  <conditionalFormatting sqref="S28:S35">
    <cfRule type="expression" dxfId="96" priority="169" stopIfTrue="1">
      <formula>(S28+T28)&gt;C28</formula>
    </cfRule>
  </conditionalFormatting>
  <conditionalFormatting sqref="S38">
    <cfRule type="expression" dxfId="95" priority="153" stopIfTrue="1">
      <formula>(S38+T38)&gt;C38</formula>
    </cfRule>
  </conditionalFormatting>
  <conditionalFormatting sqref="S39">
    <cfRule type="expression" dxfId="94" priority="152" stopIfTrue="1">
      <formula>(S39+T39)&gt;C39</formula>
    </cfRule>
  </conditionalFormatting>
  <conditionalFormatting sqref="S41">
    <cfRule type="expression" dxfId="93" priority="149" stopIfTrue="1">
      <formula>(S41+T41)&gt;C41</formula>
    </cfRule>
  </conditionalFormatting>
  <conditionalFormatting sqref="S43">
    <cfRule type="expression" dxfId="92" priority="147" stopIfTrue="1">
      <formula>(S43+T43)&gt;C43</formula>
    </cfRule>
  </conditionalFormatting>
  <conditionalFormatting sqref="S44">
    <cfRule type="expression" dxfId="91" priority="142" stopIfTrue="1">
      <formula>(S44+T44)&gt;C44</formula>
    </cfRule>
  </conditionalFormatting>
  <conditionalFormatting sqref="S45">
    <cfRule type="expression" dxfId="90" priority="141" stopIfTrue="1">
      <formula>(S45+T45)&gt;C45</formula>
    </cfRule>
  </conditionalFormatting>
  <conditionalFormatting sqref="S46">
    <cfRule type="expression" dxfId="89" priority="140" stopIfTrue="1">
      <formula>(S46+T46)&gt;C46</formula>
    </cfRule>
  </conditionalFormatting>
  <conditionalFormatting sqref="S47">
    <cfRule type="expression" dxfId="88" priority="139" stopIfTrue="1">
      <formula>(S47+T47)&gt;C47</formula>
    </cfRule>
  </conditionalFormatting>
  <conditionalFormatting sqref="S48">
    <cfRule type="expression" dxfId="87" priority="138" stopIfTrue="1">
      <formula>(S48+T48)&gt;C48</formula>
    </cfRule>
  </conditionalFormatting>
  <conditionalFormatting sqref="S49">
    <cfRule type="expression" dxfId="86" priority="137" stopIfTrue="1">
      <formula>(S49+T49)&gt;C49</formula>
    </cfRule>
  </conditionalFormatting>
  <conditionalFormatting sqref="S50">
    <cfRule type="expression" dxfId="85" priority="136" stopIfTrue="1">
      <formula>(S50+T50)&gt;C50</formula>
    </cfRule>
  </conditionalFormatting>
  <conditionalFormatting sqref="S51">
    <cfRule type="expression" dxfId="84" priority="135" stopIfTrue="1">
      <formula>(S51+T51)&gt;C51</formula>
    </cfRule>
  </conditionalFormatting>
  <conditionalFormatting sqref="S52">
    <cfRule type="expression" dxfId="83" priority="134" stopIfTrue="1">
      <formula>(S52+T52)&gt;C52</formula>
    </cfRule>
  </conditionalFormatting>
  <conditionalFormatting sqref="S65">
    <cfRule type="expression" dxfId="82" priority="124" stopIfTrue="1">
      <formula>(S65+T65)&gt;C65</formula>
    </cfRule>
  </conditionalFormatting>
  <conditionalFormatting sqref="S66">
    <cfRule type="expression" dxfId="81" priority="123" stopIfTrue="1">
      <formula>(S66+T66)&gt;C66</formula>
    </cfRule>
  </conditionalFormatting>
  <conditionalFormatting sqref="S76">
    <cfRule type="expression" dxfId="80" priority="120" stopIfTrue="1">
      <formula>(S76+T76)&gt;C76</formula>
    </cfRule>
  </conditionalFormatting>
  <conditionalFormatting sqref="S77">
    <cfRule type="expression" dxfId="79" priority="119" stopIfTrue="1">
      <formula>(S77+T77)&gt;C77</formula>
    </cfRule>
  </conditionalFormatting>
  <conditionalFormatting sqref="S81:S84">
    <cfRule type="expression" dxfId="78" priority="116" stopIfTrue="1">
      <formula>(S81+T81)&gt;C81</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A88" sqref="A88"/>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43" t="s">
        <v>1492</v>
      </c>
      <c r="B1" s="1644"/>
      <c r="C1" s="1644"/>
      <c r="D1" s="1644"/>
      <c r="E1" s="1644"/>
      <c r="F1" s="1644"/>
      <c r="G1" s="1644"/>
      <c r="H1" s="1644"/>
      <c r="I1" s="1644"/>
      <c r="J1" s="1645"/>
      <c r="K1" s="583"/>
    </row>
    <row r="2" spans="1:11" s="639" customFormat="1" ht="72">
      <c r="A2" s="635"/>
      <c r="B2" s="636" t="s">
        <v>1175</v>
      </c>
      <c r="C2" s="636" t="s">
        <v>1494</v>
      </c>
      <c r="D2" s="637" t="s">
        <v>1495</v>
      </c>
      <c r="E2" s="636" t="s">
        <v>1389</v>
      </c>
      <c r="F2" s="636" t="s">
        <v>1496</v>
      </c>
      <c r="G2" s="636" t="s">
        <v>1497</v>
      </c>
      <c r="H2" s="636" t="s">
        <v>1176</v>
      </c>
      <c r="I2" s="636" t="s">
        <v>1498</v>
      </c>
      <c r="J2" s="636" t="s">
        <v>1499</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135532.56463088619</v>
      </c>
      <c r="C5" s="590"/>
      <c r="D5" s="590"/>
      <c r="E5" s="591"/>
      <c r="F5" s="591"/>
      <c r="G5" s="591"/>
      <c r="H5" s="591"/>
      <c r="I5" s="591"/>
      <c r="J5" s="591"/>
      <c r="K5" s="587"/>
    </row>
    <row r="6" spans="1:11" s="588" customFormat="1">
      <c r="A6" s="592" t="s">
        <v>32</v>
      </c>
      <c r="B6" s="589">
        <f>'Sources and Uses Budget'!C6</f>
        <v>134038.55068977227</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642</v>
      </c>
      <c r="B8" s="589">
        <f>'Sources and Uses Budget'!C8</f>
        <v>269571.11532065843</v>
      </c>
      <c r="C8" s="589">
        <f>SUM(C4:C7)</f>
        <v>0</v>
      </c>
      <c r="D8" s="589">
        <f>SUM(D4:D7)</f>
        <v>0</v>
      </c>
      <c r="E8" s="591"/>
      <c r="F8" s="591"/>
      <c r="G8" s="591"/>
      <c r="H8" s="591"/>
      <c r="I8" s="591"/>
      <c r="J8" s="591"/>
      <c r="K8" s="587"/>
    </row>
    <row r="9" spans="1:11" s="588" customFormat="1">
      <c r="A9" s="592" t="s">
        <v>643</v>
      </c>
      <c r="B9" s="589">
        <f>'Sources and Uses Budget'!C9</f>
        <v>0</v>
      </c>
      <c r="C9" s="590"/>
      <c r="D9" s="590"/>
      <c r="E9" s="591"/>
      <c r="F9" s="591"/>
      <c r="G9" s="591"/>
      <c r="H9" s="589">
        <f>'Sources and Uses Budget'!T9</f>
        <v>0</v>
      </c>
      <c r="I9" s="590"/>
      <c r="J9" s="590"/>
      <c r="K9" s="587"/>
    </row>
    <row r="10" spans="1:11" s="588" customFormat="1">
      <c r="A10" s="592" t="s">
        <v>644</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645</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269571.11532065843</v>
      </c>
      <c r="C12" s="589">
        <f>SUM(C8+C11)</f>
        <v>0</v>
      </c>
      <c r="D12" s="589">
        <f>SUM(D8+D11)</f>
        <v>0</v>
      </c>
      <c r="E12" s="591"/>
      <c r="F12" s="591"/>
      <c r="G12" s="591"/>
      <c r="H12" s="591"/>
      <c r="I12" s="591"/>
      <c r="J12" s="591"/>
      <c r="K12" s="587"/>
    </row>
    <row r="13" spans="1:11" s="588" customFormat="1">
      <c r="A13" s="594" t="s">
        <v>999</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1000</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1393</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646</v>
      </c>
      <c r="B16" s="586"/>
      <c r="C16" s="586"/>
      <c r="D16" s="586"/>
      <c r="E16" s="586"/>
      <c r="F16" s="586"/>
      <c r="G16" s="586"/>
      <c r="H16" s="586"/>
      <c r="I16" s="586"/>
      <c r="J16" s="586"/>
      <c r="K16" s="587"/>
    </row>
    <row r="17" spans="1:11" s="588" customFormat="1">
      <c r="A17" s="592" t="s">
        <v>647</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648</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649</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647</v>
      </c>
      <c r="B28" s="589">
        <f>'Sources and Uses Budget'!C28</f>
        <v>3390608.0688715228</v>
      </c>
      <c r="C28" s="590"/>
      <c r="D28" s="590"/>
      <c r="E28" s="589">
        <f>'Sources and Uses Budget'!S28</f>
        <v>3390608.0688715228</v>
      </c>
      <c r="F28" s="590"/>
      <c r="G28" s="590"/>
      <c r="H28" s="589">
        <f>'Sources and Uses Budget'!T28</f>
        <v>0</v>
      </c>
      <c r="I28" s="590"/>
      <c r="J28" s="590"/>
      <c r="K28" s="587"/>
    </row>
    <row r="29" spans="1:11" s="588" customFormat="1">
      <c r="A29" s="223" t="s">
        <v>648</v>
      </c>
      <c r="B29" s="589">
        <f>'Sources and Uses Budget'!C29</f>
        <v>56271510.290869974</v>
      </c>
      <c r="C29" s="590"/>
      <c r="D29" s="590"/>
      <c r="E29" s="589">
        <f>'Sources and Uses Budget'!S29</f>
        <v>56271510.290869974</v>
      </c>
      <c r="F29" s="590"/>
      <c r="G29" s="590"/>
      <c r="H29" s="589">
        <f>'Sources and Uses Budget'!T29</f>
        <v>0</v>
      </c>
      <c r="I29" s="590"/>
      <c r="J29" s="590"/>
      <c r="K29" s="587"/>
    </row>
    <row r="30" spans="1:11" s="588" customFormat="1">
      <c r="A30" s="223" t="s">
        <v>649</v>
      </c>
      <c r="B30" s="589">
        <f>'Sources and Uses Budget'!C30</f>
        <v>2795223.3437629552</v>
      </c>
      <c r="C30" s="590"/>
      <c r="D30" s="590"/>
      <c r="E30" s="589">
        <f>'Sources and Uses Budget'!S30</f>
        <v>2795223.3437629552</v>
      </c>
      <c r="F30" s="590"/>
      <c r="G30" s="590"/>
      <c r="H30" s="589">
        <f>'Sources and Uses Budget'!T30</f>
        <v>0</v>
      </c>
      <c r="I30" s="590"/>
      <c r="J30" s="590"/>
      <c r="K30" s="587"/>
    </row>
    <row r="31" spans="1:11" s="588" customFormat="1">
      <c r="A31" s="223" t="s">
        <v>144</v>
      </c>
      <c r="B31" s="589">
        <f>'Sources and Uses Budget'!C31</f>
        <v>988389.21097685036</v>
      </c>
      <c r="C31" s="590"/>
      <c r="D31" s="590"/>
      <c r="E31" s="589">
        <f>'Sources and Uses Budget'!S31</f>
        <v>988389.21097685036</v>
      </c>
      <c r="F31" s="590"/>
      <c r="G31" s="590"/>
      <c r="H31" s="589">
        <f>'Sources and Uses Budget'!T31</f>
        <v>0</v>
      </c>
      <c r="I31" s="590"/>
      <c r="J31" s="590"/>
      <c r="K31" s="587"/>
    </row>
    <row r="32" spans="1:11" s="588" customFormat="1">
      <c r="A32" s="223" t="s">
        <v>145</v>
      </c>
      <c r="B32" s="589">
        <f>'Sources and Uses Budget'!C32</f>
        <v>988389.21097685036</v>
      </c>
      <c r="C32" s="590"/>
      <c r="D32" s="590"/>
      <c r="E32" s="589">
        <f>'Sources and Uses Budget'!S32</f>
        <v>988389.21097685036</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831012.74821795232</v>
      </c>
      <c r="C34" s="590"/>
      <c r="D34" s="590"/>
      <c r="E34" s="589">
        <f>'Sources and Uses Budget'!S34</f>
        <v>831012.74821795232</v>
      </c>
      <c r="F34" s="590"/>
      <c r="G34" s="590"/>
      <c r="H34" s="589">
        <f>'Sources and Uses Budget'!T34</f>
        <v>0</v>
      </c>
      <c r="I34" s="590"/>
      <c r="J34" s="590"/>
      <c r="K34" s="587"/>
    </row>
    <row r="35" spans="1:11" s="588" customFormat="1">
      <c r="A35" s="595" t="str">
        <f>'Sources and Uses Budget'!$A35</f>
        <v>Other: Hard Costs Not In Contract</v>
      </c>
      <c r="B35" s="589">
        <f>'Sources and Uses Budget'!C35</f>
        <v>94053.606735347406</v>
      </c>
      <c r="C35" s="590"/>
      <c r="D35" s="590"/>
      <c r="E35" s="589">
        <f>'Sources and Uses Budget'!S35</f>
        <v>94053.606735347406</v>
      </c>
      <c r="F35" s="590"/>
      <c r="G35" s="590"/>
      <c r="H35" s="589">
        <f>'Sources and Uses Budget'!T35</f>
        <v>0</v>
      </c>
      <c r="I35" s="590"/>
      <c r="J35" s="590"/>
      <c r="K35" s="587"/>
    </row>
    <row r="36" spans="1:11" s="588" customFormat="1">
      <c r="A36" s="597" t="s">
        <v>150</v>
      </c>
      <c r="B36" s="589">
        <f>'Sources and Uses Budget'!C36</f>
        <v>65359186.480411462</v>
      </c>
      <c r="C36" s="589">
        <f>SUM(C28:C35)</f>
        <v>0</v>
      </c>
      <c r="D36" s="589">
        <f>SUM(D28:D35)</f>
        <v>0</v>
      </c>
      <c r="E36" s="589">
        <f>'Sources and Uses Budget'!S36</f>
        <v>65359186.480411462</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3205981.0918542375</v>
      </c>
      <c r="C38" s="590"/>
      <c r="D38" s="590"/>
      <c r="E38" s="589">
        <f>'Sources and Uses Budget'!S38</f>
        <v>3205981.0918542375</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3205981.0918542375</v>
      </c>
      <c r="C40" s="589">
        <f>SUM(C37:C39)</f>
        <v>0</v>
      </c>
      <c r="D40" s="589">
        <f>SUM(D37:D39)</f>
        <v>0</v>
      </c>
      <c r="E40" s="589">
        <f>'Sources and Uses Budget'!S40</f>
        <v>3205981.0918542375</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1000647.6160144578</v>
      </c>
      <c r="C41" s="590"/>
      <c r="D41" s="590"/>
      <c r="E41" s="589">
        <f>'Sources and Uses Budget'!S41</f>
        <v>1000647.6160144578</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3641666.666666667</v>
      </c>
      <c r="C43" s="590"/>
      <c r="D43" s="590"/>
      <c r="E43" s="589">
        <f>'Sources and Uses Budget'!S43</f>
        <v>2108333.3333333335</v>
      </c>
      <c r="F43" s="590"/>
      <c r="G43" s="590"/>
      <c r="H43" s="589">
        <f>'Sources and Uses Budget'!T43</f>
        <v>0</v>
      </c>
      <c r="I43" s="590"/>
      <c r="J43" s="590"/>
      <c r="K43" s="587"/>
    </row>
    <row r="44" spans="1:11" s="588" customFormat="1">
      <c r="A44" s="592" t="s">
        <v>158</v>
      </c>
      <c r="B44" s="589">
        <f>'Sources and Uses Budget'!C44</f>
        <v>375000</v>
      </c>
      <c r="C44" s="590"/>
      <c r="D44" s="590"/>
      <c r="E44" s="589">
        <f>'Sources and Uses Budget'!S44</f>
        <v>375000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445136.72368656576</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65837.52471474318</v>
      </c>
      <c r="C48" s="590"/>
      <c r="D48" s="590"/>
      <c r="E48" s="589">
        <f>'Sources and Uses Budget'!S48</f>
        <v>65837.52471474318</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1270225.1979764262</v>
      </c>
      <c r="C50" s="590"/>
      <c r="D50" s="590"/>
      <c r="E50" s="589">
        <f>'Sources and Uses Budget'!S50</f>
        <v>1270225.1979764262</v>
      </c>
      <c r="F50" s="590"/>
      <c r="G50" s="590"/>
      <c r="H50" s="589">
        <f>'Sources and Uses Budget'!T50</f>
        <v>0</v>
      </c>
      <c r="I50" s="590"/>
      <c r="J50" s="590"/>
      <c r="K50" s="587"/>
    </row>
    <row r="51" spans="1:11" s="588" customFormat="1">
      <c r="A51" s="595" t="str">
        <f>'Sources and Uses Budget'!$A60</f>
        <v>Other: Legal</v>
      </c>
      <c r="B51" s="589">
        <f>'Sources and Uses Budget'!C51</f>
        <v>1129931.1284883579</v>
      </c>
      <c r="C51" s="590"/>
      <c r="D51" s="590"/>
      <c r="E51" s="589">
        <f>'Sources and Uses Budget'!S51</f>
        <v>1129931.1284883595</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6927797.2415327597</v>
      </c>
      <c r="C53" s="596">
        <f>SUM(C43:C52)</f>
        <v>0</v>
      </c>
      <c r="D53" s="596">
        <f>SUM(D43:D52)</f>
        <v>0</v>
      </c>
      <c r="E53" s="589">
        <f>'Sources and Uses Budget'!S53</f>
        <v>4949327.1845128629</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27860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9405.3606735347403</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Legal</v>
      </c>
      <c r="B60" s="589">
        <f>'Sources and Uses Budget'!C60</f>
        <v>41177.609564802449</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78442.970238337191</v>
      </c>
      <c r="C62" s="589">
        <f>SUM(C55:C61)</f>
        <v>0</v>
      </c>
      <c r="D62" s="589">
        <f>SUM(D55:D61)</f>
        <v>0</v>
      </c>
      <c r="E62" s="591"/>
      <c r="F62" s="591"/>
      <c r="G62" s="591"/>
      <c r="H62" s="591"/>
      <c r="I62" s="591"/>
      <c r="J62" s="591"/>
      <c r="K62" s="587"/>
    </row>
    <row r="63" spans="1:11" s="588" customFormat="1">
      <c r="A63" s="600" t="s">
        <v>320</v>
      </c>
      <c r="B63" s="589">
        <f>'Sources and Uses Budget'!C63</f>
        <v>76841626.515371919</v>
      </c>
      <c r="C63" s="589">
        <f>SUM(C8+C11+C13+C14+C15+C25+C26+C36+C40+C41+C53+C62)</f>
        <v>0</v>
      </c>
      <c r="D63" s="589">
        <f>SUM(D8+D11+D13+D14+D15+D25+D26+D36+D40+D41+D53+D62)</f>
        <v>0</v>
      </c>
      <c r="E63" s="589">
        <f>'Sources and Uses Budget'!S63</f>
        <v>74515142.372793019</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0</v>
      </c>
      <c r="C65" s="590"/>
      <c r="D65" s="590"/>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66984.03818084707</v>
      </c>
      <c r="C66" s="590"/>
      <c r="D66" s="590"/>
      <c r="E66" s="589">
        <f>'Sources and Uses Budget'!S66</f>
        <v>66984.03818084707</v>
      </c>
      <c r="F66" s="590"/>
      <c r="G66" s="590"/>
      <c r="H66" s="589">
        <f>'Sources and Uses Budget'!T66</f>
        <v>0</v>
      </c>
      <c r="I66" s="590"/>
      <c r="J66" s="590"/>
      <c r="K66" s="587"/>
    </row>
    <row r="67" spans="1:11" s="588" customFormat="1">
      <c r="A67" s="593" t="s">
        <v>650</v>
      </c>
      <c r="B67" s="589">
        <f>'Sources and Uses Budget'!C67</f>
        <v>66984.03818084707</v>
      </c>
      <c r="C67" s="589">
        <f>SUM(C64:C66)</f>
        <v>0</v>
      </c>
      <c r="D67" s="589">
        <f>SUM(D64:D66)</f>
        <v>0</v>
      </c>
      <c r="E67" s="589">
        <f>'Sources and Uses Budget'!S67</f>
        <v>66984.03818084707</v>
      </c>
      <c r="F67" s="596">
        <f>SUM(F65:F66)</f>
        <v>0</v>
      </c>
      <c r="G67" s="596">
        <f>SUM(G65:G66)</f>
        <v>0</v>
      </c>
      <c r="H67" s="589">
        <f>'Sources and Uses Budget'!T67</f>
        <v>0</v>
      </c>
      <c r="I67" s="596">
        <f>SUM(I65:I66)</f>
        <v>0</v>
      </c>
      <c r="J67" s="596">
        <f>SUM(J65:J66)</f>
        <v>0</v>
      </c>
      <c r="K67" s="587"/>
    </row>
    <row r="68" spans="1:11" s="588" customFormat="1">
      <c r="A68" s="585" t="s">
        <v>651</v>
      </c>
      <c r="B68" s="586"/>
      <c r="C68" s="586"/>
      <c r="D68" s="586"/>
      <c r="E68" s="586"/>
      <c r="F68" s="586"/>
      <c r="G68" s="586"/>
      <c r="H68" s="586"/>
      <c r="I68" s="586"/>
      <c r="J68" s="586"/>
      <c r="K68" s="587"/>
    </row>
    <row r="69" spans="1:11" s="588" customFormat="1">
      <c r="A69" s="592" t="s">
        <v>652</v>
      </c>
      <c r="B69" s="589">
        <f>'Sources and Uses Budget'!C69</f>
        <v>0</v>
      </c>
      <c r="C69" s="590"/>
      <c r="D69" s="590"/>
      <c r="E69" s="591"/>
      <c r="F69" s="591"/>
      <c r="G69" s="591"/>
      <c r="H69" s="591"/>
      <c r="I69" s="591"/>
      <c r="J69" s="591"/>
      <c r="K69" s="587"/>
    </row>
    <row r="70" spans="1:11" s="588" customFormat="1">
      <c r="A70" s="592" t="s">
        <v>653</v>
      </c>
      <c r="B70" s="589">
        <f>'Sources and Uses Budget'!C70</f>
        <v>166177.54253298976</v>
      </c>
      <c r="C70" s="590"/>
      <c r="D70" s="590"/>
      <c r="E70" s="591"/>
      <c r="F70" s="591"/>
      <c r="G70" s="591"/>
      <c r="H70" s="591"/>
      <c r="I70" s="591"/>
      <c r="J70" s="591"/>
      <c r="K70" s="587"/>
    </row>
    <row r="71" spans="1:11" s="588" customFormat="1">
      <c r="A71" s="763" t="s">
        <v>1120</v>
      </c>
      <c r="B71" s="589">
        <f>'Sources and Uses Budget'!C71</f>
        <v>0</v>
      </c>
      <c r="C71" s="590"/>
      <c r="D71" s="590"/>
      <c r="E71" s="591"/>
      <c r="F71" s="591"/>
      <c r="G71" s="591"/>
      <c r="H71" s="591"/>
      <c r="I71" s="591"/>
      <c r="J71" s="591"/>
      <c r="K71" s="587"/>
    </row>
    <row r="72" spans="1:11" s="588" customFormat="1">
      <c r="A72" s="592" t="s">
        <v>654</v>
      </c>
      <c r="B72" s="589">
        <f>'Sources and Uses Budget'!C72</f>
        <v>442640.54822181689</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655</v>
      </c>
      <c r="B74" s="589">
        <f>'Sources and Uses Budget'!C74</f>
        <v>608818.09075480665</v>
      </c>
      <c r="C74" s="589">
        <f>SUM(C69:C73)</f>
        <v>0</v>
      </c>
      <c r="D74" s="589">
        <f>SUM(D69:D73)</f>
        <v>0</v>
      </c>
      <c r="E74" s="591"/>
      <c r="F74" s="591"/>
      <c r="G74" s="591"/>
      <c r="H74" s="591"/>
      <c r="I74" s="591"/>
      <c r="J74" s="591"/>
      <c r="K74" s="587"/>
    </row>
    <row r="75" spans="1:11" s="588" customFormat="1">
      <c r="A75" s="585" t="s">
        <v>1466</v>
      </c>
      <c r="B75" s="586"/>
      <c r="C75" s="586"/>
      <c r="D75" s="586"/>
      <c r="E75" s="586"/>
      <c r="F75" s="586"/>
      <c r="G75" s="586"/>
      <c r="H75" s="586"/>
      <c r="I75" s="586"/>
      <c r="J75" s="586"/>
      <c r="K75" s="587"/>
    </row>
    <row r="76" spans="1:11" s="588" customFormat="1">
      <c r="A76" s="592" t="s">
        <v>1468</v>
      </c>
      <c r="B76" s="589">
        <f>'Sources and Uses Budget'!C76</f>
        <v>3251816.0821202863</v>
      </c>
      <c r="C76" s="590"/>
      <c r="D76" s="590"/>
      <c r="E76" s="589">
        <f>'Sources and Uses Budget'!S76</f>
        <v>3251816.0821202863</v>
      </c>
      <c r="F76" s="590"/>
      <c r="G76" s="590"/>
      <c r="H76" s="589">
        <f>'Sources and Uses Budget'!T76</f>
        <v>0</v>
      </c>
      <c r="I76" s="590"/>
      <c r="J76" s="590"/>
      <c r="K76" s="587"/>
    </row>
    <row r="77" spans="1:11" s="588" customFormat="1">
      <c r="A77" s="592" t="s">
        <v>63</v>
      </c>
      <c r="B77" s="589">
        <f>'Sources and Uses Budget'!C77</f>
        <v>663778.52747569233</v>
      </c>
      <c r="C77" s="590"/>
      <c r="D77" s="590"/>
      <c r="E77" s="589">
        <f>'Sources and Uses Budget'!S77</f>
        <v>663778.52747569233</v>
      </c>
      <c r="F77" s="590"/>
      <c r="G77" s="590"/>
      <c r="H77" s="589">
        <f>'Sources and Uses Budget'!T77</f>
        <v>0</v>
      </c>
      <c r="I77" s="590"/>
      <c r="J77" s="590"/>
      <c r="K77" s="587"/>
    </row>
    <row r="78" spans="1:11" s="588" customFormat="1">
      <c r="A78" s="593" t="s">
        <v>1465</v>
      </c>
      <c r="B78" s="589">
        <f>'Sources and Uses Budget'!C78</f>
        <v>3915594.6095959786</v>
      </c>
      <c r="C78" s="589">
        <f>SUM(C76:C77)</f>
        <v>0</v>
      </c>
      <c r="D78" s="589">
        <f>SUM(D76:D77)</f>
        <v>0</v>
      </c>
      <c r="E78" s="589">
        <f>'Sources and Uses Budget'!S78</f>
        <v>3915594.6095959786</v>
      </c>
      <c r="F78" s="589">
        <f>SUM(F76:F77)</f>
        <v>0</v>
      </c>
      <c r="G78" s="589">
        <f>SUM(G76:G77)</f>
        <v>0</v>
      </c>
      <c r="H78" s="589">
        <f>'Sources and Uses Budget'!T78</f>
        <v>0</v>
      </c>
      <c r="I78" s="589">
        <f>SUM(I76:I77)</f>
        <v>0</v>
      </c>
      <c r="J78" s="589">
        <f>SUM(J76:J77)</f>
        <v>0</v>
      </c>
      <c r="K78" s="587"/>
    </row>
    <row r="79" spans="1:11" s="588" customFormat="1">
      <c r="A79" s="585" t="s">
        <v>842</v>
      </c>
      <c r="B79" s="586"/>
      <c r="C79" s="586"/>
      <c r="D79" s="586"/>
      <c r="E79" s="586"/>
      <c r="F79" s="586"/>
      <c r="G79" s="586"/>
      <c r="H79" s="586"/>
      <c r="I79" s="586"/>
      <c r="J79" s="586"/>
      <c r="K79" s="587"/>
    </row>
    <row r="80" spans="1:11" s="588" customFormat="1" ht="13.7" customHeight="1">
      <c r="A80" s="223" t="s">
        <v>843</v>
      </c>
      <c r="B80" s="589">
        <f>'Sources and Uses Budget'!C80</f>
        <v>91263.481971299814</v>
      </c>
      <c r="C80" s="590"/>
      <c r="D80" s="590"/>
      <c r="E80" s="591"/>
      <c r="F80" s="591"/>
      <c r="G80" s="591"/>
      <c r="H80" s="591"/>
      <c r="I80" s="591"/>
      <c r="J80" s="591"/>
      <c r="K80" s="587"/>
    </row>
    <row r="81" spans="1:11" s="588" customFormat="1">
      <c r="A81" s="223" t="s">
        <v>844</v>
      </c>
      <c r="B81" s="589">
        <f>'Sources and Uses Budget'!C81</f>
        <v>140044.87989286493</v>
      </c>
      <c r="C81" s="590"/>
      <c r="D81" s="590"/>
      <c r="E81" s="589">
        <f>'Sources and Uses Budget'!S81</f>
        <v>140044.87989286493</v>
      </c>
      <c r="F81" s="590"/>
      <c r="G81" s="590"/>
      <c r="H81" s="589">
        <f>'Sources and Uses Budget'!T81</f>
        <v>0</v>
      </c>
      <c r="I81" s="590"/>
      <c r="J81" s="590"/>
      <c r="K81" s="587"/>
    </row>
    <row r="82" spans="1:11" s="588" customFormat="1">
      <c r="A82" s="223" t="s">
        <v>845</v>
      </c>
      <c r="B82" s="589">
        <f>'Sources and Uses Budget'!C82</f>
        <v>422247.06487514934</v>
      </c>
      <c r="C82" s="590"/>
      <c r="D82" s="590"/>
      <c r="E82" s="589">
        <f>'Sources and Uses Budget'!S82</f>
        <v>422247.06487514934</v>
      </c>
      <c r="F82" s="590"/>
      <c r="G82" s="590"/>
      <c r="H82" s="589">
        <f>'Sources and Uses Budget'!T82</f>
        <v>0</v>
      </c>
      <c r="I82" s="590"/>
      <c r="J82" s="590"/>
      <c r="K82" s="587"/>
    </row>
    <row r="83" spans="1:11" s="588" customFormat="1">
      <c r="A83" s="223" t="s">
        <v>846</v>
      </c>
      <c r="B83" s="589">
        <f>'Sources and Uses Budget'!C83</f>
        <v>1014530.842565527</v>
      </c>
      <c r="C83" s="590"/>
      <c r="D83" s="590"/>
      <c r="E83" s="589">
        <f>'Sources and Uses Budget'!S83</f>
        <v>1014530.842565527</v>
      </c>
      <c r="F83" s="590"/>
      <c r="G83" s="590"/>
      <c r="H83" s="589">
        <f>'Sources and Uses Budget'!T83</f>
        <v>0</v>
      </c>
      <c r="I83" s="590"/>
      <c r="J83" s="590"/>
      <c r="K83" s="587"/>
    </row>
    <row r="84" spans="1:11" s="588" customFormat="1">
      <c r="A84" s="223" t="s">
        <v>847</v>
      </c>
      <c r="B84" s="589">
        <f>'Sources and Uses Budget'!C84</f>
        <v>757288.97986787371</v>
      </c>
      <c r="C84" s="590"/>
      <c r="D84" s="590"/>
      <c r="E84" s="589">
        <f>'Sources and Uses Budget'!S84</f>
        <v>757288.97986787371</v>
      </c>
      <c r="F84" s="590"/>
      <c r="G84" s="590"/>
      <c r="H84" s="589">
        <f>'Sources and Uses Budget'!T84</f>
        <v>0</v>
      </c>
      <c r="I84" s="590"/>
      <c r="J84" s="590"/>
      <c r="K84" s="587"/>
    </row>
    <row r="85" spans="1:11" s="588" customFormat="1">
      <c r="A85" s="223" t="s">
        <v>848</v>
      </c>
      <c r="B85" s="589">
        <f>'Sources and Uses Budget'!C85</f>
        <v>151176.66</v>
      </c>
      <c r="C85" s="590"/>
      <c r="D85" s="590"/>
      <c r="E85" s="591"/>
      <c r="F85" s="591"/>
      <c r="G85" s="591"/>
      <c r="H85" s="591"/>
      <c r="I85" s="591"/>
      <c r="J85" s="591"/>
      <c r="K85" s="587"/>
    </row>
    <row r="86" spans="1:11" s="588" customFormat="1">
      <c r="A86" s="223" t="s">
        <v>849</v>
      </c>
      <c r="B86" s="589">
        <f>'Sources and Uses Budget'!C86</f>
        <v>1704320</v>
      </c>
      <c r="C86" s="590"/>
      <c r="D86" s="590"/>
      <c r="E86" s="589">
        <f>'Sources and Uses Budget'!S86</f>
        <v>1704320</v>
      </c>
      <c r="F86" s="590"/>
      <c r="G86" s="590"/>
      <c r="H86" s="589">
        <f>'Sources and Uses Budget'!T86</f>
        <v>0</v>
      </c>
      <c r="I86" s="590"/>
      <c r="J86" s="590"/>
      <c r="K86" s="587"/>
    </row>
    <row r="87" spans="1:11" s="588" customFormat="1">
      <c r="A87" s="223" t="s">
        <v>850</v>
      </c>
      <c r="B87" s="589">
        <f>'Sources and Uses Budget'!C87</f>
        <v>16974.794943595498</v>
      </c>
      <c r="C87" s="590"/>
      <c r="D87" s="590"/>
      <c r="E87" s="589">
        <f>'Sources and Uses Budget'!S87</f>
        <v>0</v>
      </c>
      <c r="F87" s="590"/>
      <c r="G87" s="590"/>
      <c r="H87" s="589">
        <f>'Sources and Uses Budget'!T87</f>
        <v>0</v>
      </c>
      <c r="I87" s="590"/>
      <c r="J87" s="590"/>
      <c r="K87" s="587"/>
    </row>
    <row r="88" spans="1:11" s="588" customFormat="1">
      <c r="A88" s="234" t="s">
        <v>403</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1467</v>
      </c>
      <c r="B89" s="589">
        <f>'Sources and Uses Budget'!C89</f>
        <v>25864.741852220537</v>
      </c>
      <c r="C89" s="590"/>
      <c r="D89" s="590"/>
      <c r="E89" s="589">
        <f>'Sources and Uses Budget'!S89</f>
        <v>25864.741852220537</v>
      </c>
      <c r="F89" s="590"/>
      <c r="G89" s="590"/>
      <c r="H89" s="589">
        <f>'Sources and Uses Budget'!T89</f>
        <v>0</v>
      </c>
      <c r="I89" s="590"/>
      <c r="J89" s="590"/>
      <c r="K89" s="587"/>
    </row>
    <row r="90" spans="1:11" s="588" customFormat="1">
      <c r="A90" s="595" t="str">
        <f>'Sources and Uses Budget'!$A90</f>
        <v>Other: Construction Management</v>
      </c>
      <c r="B90" s="589">
        <f>'Sources and Uses Budget'!C90</f>
        <v>124150.76089065857</v>
      </c>
      <c r="C90" s="590"/>
      <c r="D90" s="590"/>
      <c r="E90" s="589">
        <f>'Sources and Uses Budget'!S90</f>
        <v>124150.76089065857</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851</v>
      </c>
      <c r="B95" s="589">
        <f>'Sources and Uses Budget'!C95</f>
        <v>4447862.2068591891</v>
      </c>
      <c r="C95" s="589">
        <f>SUM(C80:C94)</f>
        <v>0</v>
      </c>
      <c r="D95" s="589">
        <f>SUM(D80:D94)</f>
        <v>0</v>
      </c>
      <c r="E95" s="589">
        <f>'Sources and Uses Budget'!S95</f>
        <v>4188447.2699442939</v>
      </c>
      <c r="F95" s="596">
        <f>SUM(F81:F84,F86:F94)</f>
        <v>0</v>
      </c>
      <c r="G95" s="596">
        <f>SUM(G81:G84,G86:G94)</f>
        <v>0</v>
      </c>
      <c r="H95" s="589">
        <f>'Sources and Uses Budget'!T95</f>
        <v>0</v>
      </c>
      <c r="I95" s="589">
        <f>SUM(I81:I84,I86:I94)</f>
        <v>0</v>
      </c>
      <c r="J95" s="589">
        <f>SUM(J81:J84,J86:J94)</f>
        <v>0</v>
      </c>
      <c r="K95" s="587"/>
    </row>
    <row r="96" spans="1:11" s="588" customFormat="1">
      <c r="A96" s="593" t="s">
        <v>1177</v>
      </c>
      <c r="B96" s="589">
        <f>'Sources and Uses Budget'!C96</f>
        <v>85880885.460762739</v>
      </c>
      <c r="C96" s="589">
        <f>SUM(C63+C67+C74+C78+C95)</f>
        <v>0</v>
      </c>
      <c r="D96" s="589">
        <f>SUM(D63+D67+D74+D78+D95)</f>
        <v>0</v>
      </c>
      <c r="E96" s="589">
        <f>'Sources and Uses Budget'!S96</f>
        <v>82686168.290514141</v>
      </c>
      <c r="F96" s="596">
        <f>SUM(+F63+F67+F78+F95)</f>
        <v>0</v>
      </c>
      <c r="G96" s="596">
        <f>SUM(+G63+G67+G78+G95)</f>
        <v>0</v>
      </c>
      <c r="H96" s="589">
        <f>'Sources and Uses Budget'!T96</f>
        <v>0</v>
      </c>
      <c r="I96" s="596">
        <f>SUM(I63+I67+I78+I95)</f>
        <v>0</v>
      </c>
      <c r="J96" s="596">
        <f>SUM(J63+J67+J78+J95)</f>
        <v>0</v>
      </c>
      <c r="K96" s="587"/>
    </row>
    <row r="97" spans="1:11" s="588" customFormat="1">
      <c r="A97" s="585" t="s">
        <v>853</v>
      </c>
      <c r="B97" s="586"/>
      <c r="C97" s="586"/>
      <c r="D97" s="586"/>
      <c r="E97" s="586"/>
      <c r="F97" s="586"/>
      <c r="G97" s="586"/>
      <c r="H97" s="586"/>
      <c r="I97" s="586"/>
      <c r="J97" s="586"/>
      <c r="K97" s="587"/>
    </row>
    <row r="98" spans="1:11" s="588" customFormat="1">
      <c r="A98" s="223" t="s">
        <v>854</v>
      </c>
      <c r="B98" s="589">
        <f>'Sources and Uses Budget'!C98</f>
        <v>5300000</v>
      </c>
      <c r="C98" s="590"/>
      <c r="D98" s="590"/>
      <c r="E98" s="589">
        <f>'Sources and Uses Budget'!S98</f>
        <v>5300000</v>
      </c>
      <c r="F98" s="590"/>
      <c r="G98" s="590"/>
      <c r="H98" s="589">
        <f>'Sources and Uses Budget'!T98</f>
        <v>0</v>
      </c>
      <c r="I98" s="590"/>
      <c r="J98" s="590"/>
      <c r="K98" s="587"/>
    </row>
    <row r="99" spans="1:11" s="588" customFormat="1">
      <c r="A99" s="223" t="s">
        <v>855</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856</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857</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1125</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859</v>
      </c>
      <c r="B104" s="589">
        <f>'Sources and Uses Budget'!C104</f>
        <v>5300000</v>
      </c>
      <c r="C104" s="589">
        <f>SUM(C98:C103)</f>
        <v>0</v>
      </c>
      <c r="D104" s="589">
        <f>SUM(D98:D103)</f>
        <v>0</v>
      </c>
      <c r="E104" s="589">
        <f>'Sources and Uses Budget'!S104</f>
        <v>5300000</v>
      </c>
      <c r="F104" s="596">
        <f>SUM(F98:F103)</f>
        <v>0</v>
      </c>
      <c r="G104" s="596">
        <f>SUM(G98:G103)</f>
        <v>0</v>
      </c>
      <c r="H104" s="589">
        <f>'Sources and Uses Budget'!T104</f>
        <v>0</v>
      </c>
      <c r="I104" s="596">
        <f>SUM(I98:I103)</f>
        <v>0</v>
      </c>
      <c r="J104" s="596">
        <f>SUM(J98:J103)</f>
        <v>0</v>
      </c>
      <c r="K104" s="587"/>
    </row>
    <row r="105" spans="1:11" s="588" customFormat="1">
      <c r="A105" s="593" t="s">
        <v>1178</v>
      </c>
      <c r="B105" s="589">
        <f>'Sources and Uses Budget'!C105</f>
        <v>91180885.460762739</v>
      </c>
      <c r="C105" s="596">
        <f>SUM(C96+C104)</f>
        <v>0</v>
      </c>
      <c r="D105" s="596">
        <f>SUM(D96+D104)</f>
        <v>0</v>
      </c>
      <c r="E105" s="589">
        <f>'Sources and Uses Budget'!S105</f>
        <v>87986168.290514141</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87986168.290514141</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37"/>
      <c r="E124" s="1638"/>
      <c r="F124" s="1638"/>
      <c r="G124" s="1638"/>
      <c r="H124" s="1638"/>
      <c r="I124" s="1638"/>
      <c r="J124" s="607"/>
      <c r="K124" s="587"/>
    </row>
    <row r="125" spans="1:11" s="588" customFormat="1" ht="12.75">
      <c r="A125" s="618"/>
      <c r="B125" s="617"/>
      <c r="C125" s="618"/>
      <c r="D125" s="1638"/>
      <c r="E125" s="1638"/>
      <c r="F125" s="1638"/>
      <c r="G125" s="1638"/>
      <c r="H125" s="1638"/>
      <c r="I125" s="1638"/>
      <c r="J125" s="607"/>
      <c r="K125" s="587"/>
    </row>
    <row r="126" spans="1:11" s="588" customFormat="1" ht="12.75">
      <c r="A126" s="618"/>
      <c r="B126" s="617"/>
      <c r="C126" s="618"/>
      <c r="D126" s="1638"/>
      <c r="E126" s="1638"/>
      <c r="F126" s="1638"/>
      <c r="G126" s="1638"/>
      <c r="H126" s="1638"/>
      <c r="I126" s="163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9"/>
      <c r="B139" s="1640"/>
      <c r="C139" s="1640"/>
      <c r="D139" s="630"/>
      <c r="E139" s="618"/>
      <c r="F139" s="618"/>
      <c r="G139" s="618"/>
    </row>
    <row r="140" spans="1:11" ht="12" customHeight="1">
      <c r="A140" s="1641"/>
      <c r="B140" s="1642"/>
      <c r="C140" s="164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abSelected="1" topLeftCell="A31" zoomScaleNormal="100" zoomScaleSheetLayoutView="100" workbookViewId="0">
      <selection activeCell="AB56" sqref="AB56:AF56"/>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703" t="s">
        <v>1597</v>
      </c>
      <c r="B1" s="1703"/>
      <c r="C1" s="1703"/>
      <c r="D1" s="1703"/>
      <c r="E1" s="1703"/>
      <c r="F1" s="1703"/>
      <c r="G1" s="1703"/>
      <c r="H1" s="1703"/>
      <c r="I1" s="1703"/>
      <c r="J1" s="1703"/>
      <c r="K1" s="1703"/>
      <c r="L1" s="1703"/>
      <c r="M1" s="1703"/>
      <c r="N1" s="1703"/>
      <c r="O1" s="1703"/>
      <c r="P1" s="1703"/>
      <c r="Q1" s="1703"/>
      <c r="R1" s="1703"/>
      <c r="S1" s="1703"/>
      <c r="T1" s="1703"/>
      <c r="U1" s="1703"/>
      <c r="V1" s="1703"/>
      <c r="W1" s="1703"/>
      <c r="X1" s="1703"/>
      <c r="Y1" s="1703"/>
      <c r="Z1" s="1703"/>
      <c r="AA1" s="1703"/>
      <c r="AB1" s="1703"/>
      <c r="AC1" s="1703"/>
      <c r="AD1" s="1703"/>
      <c r="AE1" s="1703"/>
      <c r="AF1" s="1703"/>
      <c r="AG1" s="1703"/>
      <c r="AH1" s="1703"/>
      <c r="AI1" s="1703"/>
      <c r="AJ1" s="1703"/>
      <c r="AK1" s="1703"/>
      <c r="AL1" s="1703"/>
      <c r="AM1" s="1703"/>
      <c r="AN1" s="170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704"/>
      <c r="B2" s="1704"/>
      <c r="C2" s="1704"/>
      <c r="D2" s="1704"/>
      <c r="E2" s="1704"/>
      <c r="F2" s="1704"/>
      <c r="G2" s="1704"/>
      <c r="H2" s="1704"/>
      <c r="I2" s="1704"/>
      <c r="J2" s="1704"/>
      <c r="K2" s="1704"/>
      <c r="L2" s="1704"/>
      <c r="M2" s="1704"/>
      <c r="N2" s="1704"/>
      <c r="O2" s="1704"/>
      <c r="P2" s="1704"/>
      <c r="Q2" s="1704"/>
      <c r="R2" s="1704"/>
      <c r="S2" s="1704"/>
      <c r="T2" s="1704"/>
      <c r="U2" s="1704"/>
      <c r="V2" s="1704"/>
      <c r="W2" s="1704"/>
      <c r="X2" s="1704"/>
      <c r="Y2" s="1704"/>
      <c r="Z2" s="1704"/>
      <c r="AA2" s="1704"/>
      <c r="AB2" s="1704"/>
      <c r="AC2" s="1704"/>
      <c r="AD2" s="1704"/>
      <c r="AE2" s="1704"/>
      <c r="AF2" s="1704"/>
      <c r="AG2" s="1704"/>
      <c r="AH2" s="1704"/>
      <c r="AI2" s="1704"/>
      <c r="AJ2" s="1704"/>
      <c r="AK2" s="1704"/>
      <c r="AL2" s="1704"/>
      <c r="AM2" s="1704"/>
      <c r="AN2" s="170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1503</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80" t="str">
        <f xml:space="preserve"> IF(T25=100%,'Sources and Basis Breakdown'!G2,'Sources and Basis Breakdown'!F2)</f>
        <v>30% PVC for New Const/
Rehabilitation
DDA/QCT
Building(s)</v>
      </c>
      <c r="U7" s="1680"/>
      <c r="V7" s="1680"/>
      <c r="W7" s="1680"/>
      <c r="X7" s="1680"/>
      <c r="Y7" s="1680" t="str">
        <f>IF(T25=100%," ",'Sources and Basis Breakdown'!G2)</f>
        <v>30% PVC for New Const/
Rehabilitation
NON-DDA/
NON-QCT Building(s)</v>
      </c>
      <c r="Z7" s="1680"/>
      <c r="AA7" s="1680"/>
      <c r="AB7" s="1680"/>
      <c r="AC7" s="1680"/>
      <c r="AD7" s="1680" t="str">
        <f xml:space="preserve"> IF(T25=100%, 'Sources and Basis Breakdown'!J2,'Sources and Basis Breakdown'!I2)</f>
        <v>30% PVC for Acquisition
DDA/QCT Building(s)</v>
      </c>
      <c r="AE7" s="1680"/>
      <c r="AF7" s="1680"/>
      <c r="AG7" s="1680"/>
      <c r="AH7" s="1680"/>
      <c r="AI7" s="1680" t="str">
        <f>IF(T25=100%," ",'Sources and Basis Breakdown'!J2)</f>
        <v>30% PVC for Acquisition
NON-DDA/
NON-QCT Building(s)</v>
      </c>
      <c r="AJ7" s="1680"/>
      <c r="AK7" s="1680"/>
      <c r="AL7" s="1680"/>
      <c r="AM7" s="168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80"/>
      <c r="U8" s="1680"/>
      <c r="V8" s="1680"/>
      <c r="W8" s="1680"/>
      <c r="X8" s="1680"/>
      <c r="Y8" s="1680"/>
      <c r="Z8" s="1680"/>
      <c r="AA8" s="1680"/>
      <c r="AB8" s="1680"/>
      <c r="AC8" s="1680"/>
      <c r="AD8" s="1680"/>
      <c r="AE8" s="1680"/>
      <c r="AF8" s="1680"/>
      <c r="AG8" s="1680"/>
      <c r="AH8" s="1680"/>
      <c r="AI8" s="1680"/>
      <c r="AJ8" s="1680"/>
      <c r="AK8" s="1680"/>
      <c r="AL8" s="1680"/>
      <c r="AM8" s="168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80"/>
      <c r="U9" s="1680"/>
      <c r="V9" s="1680"/>
      <c r="W9" s="1680"/>
      <c r="X9" s="1680"/>
      <c r="Y9" s="1680"/>
      <c r="Z9" s="1680"/>
      <c r="AA9" s="1680"/>
      <c r="AB9" s="1680"/>
      <c r="AC9" s="1680"/>
      <c r="AD9" s="1680"/>
      <c r="AE9" s="1680"/>
      <c r="AF9" s="1680"/>
      <c r="AG9" s="1680"/>
      <c r="AH9" s="1680"/>
      <c r="AI9" s="1680"/>
      <c r="AJ9" s="1680"/>
      <c r="AK9" s="1680"/>
      <c r="AL9" s="1680"/>
      <c r="AM9" s="168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80"/>
      <c r="U10" s="1680"/>
      <c r="V10" s="1680"/>
      <c r="W10" s="1680"/>
      <c r="X10" s="1680"/>
      <c r="Y10" s="1680"/>
      <c r="Z10" s="1680"/>
      <c r="AA10" s="1680"/>
      <c r="AB10" s="1680"/>
      <c r="AC10" s="1680"/>
      <c r="AD10" s="1680"/>
      <c r="AE10" s="1680"/>
      <c r="AF10" s="1680"/>
      <c r="AG10" s="1680"/>
      <c r="AH10" s="1680"/>
      <c r="AI10" s="1680"/>
      <c r="AJ10" s="1680"/>
      <c r="AK10" s="1680"/>
      <c r="AL10" s="1680"/>
      <c r="AM10" s="168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61" t="s">
        <v>406</v>
      </c>
      <c r="C11" s="1662"/>
      <c r="D11" s="1662"/>
      <c r="E11" s="1662"/>
      <c r="F11" s="1662"/>
      <c r="G11" s="1662"/>
      <c r="H11" s="1662"/>
      <c r="I11" s="1662"/>
      <c r="J11" s="1662"/>
      <c r="K11" s="1662"/>
      <c r="L11" s="1662"/>
      <c r="M11" s="1662"/>
      <c r="N11" s="1662"/>
      <c r="O11" s="1662"/>
      <c r="P11" s="1662"/>
      <c r="Q11" s="1662"/>
      <c r="R11" s="1662"/>
      <c r="S11" s="1663"/>
      <c r="T11" s="1705">
        <f>IF('Sources and Basis Breakdown'!F107=0,'Sources and Basis Breakdown'!E107,'Sources and Basis Breakdown'!F107)</f>
        <v>87986168.290514141</v>
      </c>
      <c r="U11" s="1706"/>
      <c r="V11" s="1706"/>
      <c r="W11" s="1706"/>
      <c r="X11" s="1706"/>
      <c r="Y11" s="1705">
        <f>IF(Y7=" ",0,IF('Sources and Basis Breakdown'!G107+'Sources and Basis Breakdown'!F107='Sources and Basis Breakdown'!E107,'Sources and Basis Breakdown'!G107,0))</f>
        <v>0</v>
      </c>
      <c r="Z11" s="1706"/>
      <c r="AA11" s="1706"/>
      <c r="AB11" s="1706"/>
      <c r="AC11" s="1706"/>
      <c r="AD11" s="1706">
        <f>IF('Sources and Basis Breakdown'!I107=0,'Sources and Basis Breakdown'!H107,'Sources and Basis Breakdown'!I107)</f>
        <v>0</v>
      </c>
      <c r="AE11" s="1706"/>
      <c r="AF11" s="1706"/>
      <c r="AG11" s="1706"/>
      <c r="AH11" s="1706"/>
      <c r="AI11" s="1706">
        <f>IF(Y7=" ",0,IF('Sources and Basis Breakdown'!I107+'Sources and Basis Breakdown'!J107='Sources and Basis Breakdown'!H107,'Sources and Basis Breakdown'!J107,0))</f>
        <v>0</v>
      </c>
      <c r="AJ11" s="1706"/>
      <c r="AK11" s="1706"/>
      <c r="AL11" s="1706"/>
      <c r="AM11" s="1706"/>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709" t="s">
        <v>542</v>
      </c>
      <c r="C12" s="1710"/>
      <c r="D12" s="1710"/>
      <c r="E12" s="1710"/>
      <c r="F12" s="1710"/>
      <c r="G12" s="1710"/>
      <c r="H12" s="1710"/>
      <c r="I12" s="1710"/>
      <c r="J12" s="1710"/>
      <c r="K12" s="1710"/>
      <c r="L12" s="1710"/>
      <c r="M12" s="1710"/>
      <c r="N12" s="1710"/>
      <c r="O12" s="1710"/>
      <c r="P12" s="1710"/>
      <c r="Q12" s="1710"/>
      <c r="R12" s="1710"/>
      <c r="S12" s="1711"/>
      <c r="T12" s="1685"/>
      <c r="U12" s="1686"/>
      <c r="V12" s="1686"/>
      <c r="W12" s="1686"/>
      <c r="X12" s="1687"/>
      <c r="Y12" s="1685"/>
      <c r="Z12" s="1686"/>
      <c r="AA12" s="1686"/>
      <c r="AB12" s="1686"/>
      <c r="AC12" s="1687"/>
      <c r="AD12" s="1685"/>
      <c r="AE12" s="1686"/>
      <c r="AF12" s="1686"/>
      <c r="AG12" s="1686"/>
      <c r="AH12" s="1687"/>
      <c r="AI12" s="1685"/>
      <c r="AJ12" s="1686"/>
      <c r="AK12" s="1686"/>
      <c r="AL12" s="1686"/>
      <c r="AM12" s="1687"/>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12" t="s">
        <v>543</v>
      </c>
      <c r="D13" s="1712"/>
      <c r="E13" s="1712"/>
      <c r="F13" s="1712"/>
      <c r="G13" s="1712"/>
      <c r="H13" s="1712"/>
      <c r="I13" s="1712"/>
      <c r="J13" s="1712"/>
      <c r="K13" s="1712"/>
      <c r="L13" s="1712"/>
      <c r="M13" s="1712"/>
      <c r="N13" s="1712"/>
      <c r="O13" s="1712"/>
      <c r="P13" s="1712"/>
      <c r="Q13" s="1712"/>
      <c r="R13" s="1712"/>
      <c r="S13" s="1713"/>
      <c r="T13" s="1701"/>
      <c r="U13" s="1702"/>
      <c r="V13" s="1702"/>
      <c r="W13" s="1702"/>
      <c r="X13" s="1702"/>
      <c r="Y13" s="1701"/>
      <c r="Z13" s="1702"/>
      <c r="AA13" s="1702"/>
      <c r="AB13" s="1702"/>
      <c r="AC13" s="1702"/>
      <c r="AD13" s="1702"/>
      <c r="AE13" s="1702"/>
      <c r="AF13" s="1702"/>
      <c r="AG13" s="1702"/>
      <c r="AH13" s="1702"/>
      <c r="AI13" s="1702"/>
      <c r="AJ13" s="1702"/>
      <c r="AK13" s="1702"/>
      <c r="AL13" s="1702"/>
      <c r="AM13" s="170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12" t="s">
        <v>544</v>
      </c>
      <c r="D14" s="1712"/>
      <c r="E14" s="1712"/>
      <c r="F14" s="1712"/>
      <c r="G14" s="1712"/>
      <c r="H14" s="1712"/>
      <c r="I14" s="1712"/>
      <c r="J14" s="1712"/>
      <c r="K14" s="1712"/>
      <c r="L14" s="1712"/>
      <c r="M14" s="1712"/>
      <c r="N14" s="1712"/>
      <c r="O14" s="1712"/>
      <c r="P14" s="1712"/>
      <c r="Q14" s="1712"/>
      <c r="R14" s="1712"/>
      <c r="S14" s="1713"/>
      <c r="T14" s="1699"/>
      <c r="U14" s="1700"/>
      <c r="V14" s="1700"/>
      <c r="W14" s="1700"/>
      <c r="X14" s="1700"/>
      <c r="Y14" s="1699"/>
      <c r="Z14" s="1700"/>
      <c r="AA14" s="1700"/>
      <c r="AB14" s="1700"/>
      <c r="AC14" s="1700"/>
      <c r="AD14" s="1700"/>
      <c r="AE14" s="1700"/>
      <c r="AF14" s="1700"/>
      <c r="AG14" s="1700"/>
      <c r="AH14" s="1700"/>
      <c r="AI14" s="1700"/>
      <c r="AJ14" s="1700"/>
      <c r="AK14" s="1700"/>
      <c r="AL14" s="1700"/>
      <c r="AM14" s="1700"/>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12" t="s">
        <v>545</v>
      </c>
      <c r="D15" s="1712"/>
      <c r="E15" s="1712"/>
      <c r="F15" s="1712"/>
      <c r="G15" s="1712"/>
      <c r="H15" s="1712"/>
      <c r="I15" s="1712"/>
      <c r="J15" s="1712"/>
      <c r="K15" s="1712"/>
      <c r="L15" s="1712"/>
      <c r="M15" s="1712"/>
      <c r="N15" s="1712"/>
      <c r="O15" s="1712"/>
      <c r="P15" s="1712"/>
      <c r="Q15" s="1712"/>
      <c r="R15" s="1712"/>
      <c r="S15" s="1713"/>
      <c r="T15" s="1699"/>
      <c r="U15" s="1700"/>
      <c r="V15" s="1700"/>
      <c r="W15" s="1700"/>
      <c r="X15" s="1700"/>
      <c r="Y15" s="1699"/>
      <c r="Z15" s="1700"/>
      <c r="AA15" s="1700"/>
      <c r="AB15" s="1700"/>
      <c r="AC15" s="1700"/>
      <c r="AD15" s="1700"/>
      <c r="AE15" s="1700"/>
      <c r="AF15" s="1700"/>
      <c r="AG15" s="1700"/>
      <c r="AH15" s="1700"/>
      <c r="AI15" s="1700"/>
      <c r="AJ15" s="1700"/>
      <c r="AK15" s="1700"/>
      <c r="AL15" s="1700"/>
      <c r="AM15" s="1700"/>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12" t="s">
        <v>886</v>
      </c>
      <c r="D16" s="1712"/>
      <c r="E16" s="1712"/>
      <c r="F16" s="1712"/>
      <c r="G16" s="1712"/>
      <c r="H16" s="1712"/>
      <c r="I16" s="1712"/>
      <c r="J16" s="1712"/>
      <c r="K16" s="1712"/>
      <c r="L16" s="1712"/>
      <c r="M16" s="1712"/>
      <c r="N16" s="1712"/>
      <c r="O16" s="1712"/>
      <c r="P16" s="1712"/>
      <c r="Q16" s="1712"/>
      <c r="R16" s="1712"/>
      <c r="S16" s="1713"/>
      <c r="T16" s="1699"/>
      <c r="U16" s="1700"/>
      <c r="V16" s="1700"/>
      <c r="W16" s="1700"/>
      <c r="X16" s="1700"/>
      <c r="Y16" s="1699"/>
      <c r="Z16" s="1700"/>
      <c r="AA16" s="1700"/>
      <c r="AB16" s="1700"/>
      <c r="AC16" s="1700"/>
      <c r="AD16" s="1700"/>
      <c r="AE16" s="1700"/>
      <c r="AF16" s="1700"/>
      <c r="AG16" s="1700"/>
      <c r="AH16" s="1700"/>
      <c r="AI16" s="1700"/>
      <c r="AJ16" s="1700"/>
      <c r="AK16" s="1700"/>
      <c r="AL16" s="1700"/>
      <c r="AM16" s="1700"/>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12" t="s">
        <v>546</v>
      </c>
      <c r="D17" s="1712"/>
      <c r="E17" s="1712"/>
      <c r="F17" s="1712"/>
      <c r="G17" s="1712"/>
      <c r="H17" s="1712"/>
      <c r="I17" s="1712"/>
      <c r="J17" s="1712"/>
      <c r="K17" s="1712"/>
      <c r="L17" s="1712"/>
      <c r="M17" s="1712"/>
      <c r="N17" s="1712"/>
      <c r="O17" s="1712"/>
      <c r="P17" s="1712"/>
      <c r="Q17" s="1712"/>
      <c r="R17" s="1712"/>
      <c r="S17" s="1713"/>
      <c r="T17" s="1699"/>
      <c r="U17" s="1700"/>
      <c r="V17" s="1700"/>
      <c r="W17" s="1700"/>
      <c r="X17" s="1700"/>
      <c r="Y17" s="1699"/>
      <c r="Z17" s="1700"/>
      <c r="AA17" s="1700"/>
      <c r="AB17" s="1700"/>
      <c r="AC17" s="1700"/>
      <c r="AD17" s="1700"/>
      <c r="AE17" s="1700"/>
      <c r="AF17" s="1700"/>
      <c r="AG17" s="1700"/>
      <c r="AH17" s="1700"/>
      <c r="AI17" s="1700"/>
      <c r="AJ17" s="1700"/>
      <c r="AK17" s="1700"/>
      <c r="AL17" s="1700"/>
      <c r="AM17" s="1700"/>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707" t="s">
        <v>1067</v>
      </c>
      <c r="D18" s="1707"/>
      <c r="E18" s="1707"/>
      <c r="F18" s="1707"/>
      <c r="G18" s="1707"/>
      <c r="H18" s="1707"/>
      <c r="I18" s="1707"/>
      <c r="J18" s="1707"/>
      <c r="K18" s="1707"/>
      <c r="L18" s="1707"/>
      <c r="M18" s="1707"/>
      <c r="N18" s="1707"/>
      <c r="O18" s="1707"/>
      <c r="P18" s="1707"/>
      <c r="Q18" s="1707"/>
      <c r="R18" s="1707"/>
      <c r="S18" s="1708"/>
      <c r="T18" s="1699"/>
      <c r="U18" s="1700"/>
      <c r="V18" s="1700"/>
      <c r="W18" s="1700"/>
      <c r="X18" s="1700"/>
      <c r="Y18" s="1699"/>
      <c r="Z18" s="1700"/>
      <c r="AA18" s="1700"/>
      <c r="AB18" s="1700"/>
      <c r="AC18" s="1700"/>
      <c r="AD18" s="1700"/>
      <c r="AE18" s="1700"/>
      <c r="AF18" s="1700"/>
      <c r="AG18" s="1700"/>
      <c r="AH18" s="1700"/>
      <c r="AI18" s="1700"/>
      <c r="AJ18" s="1700"/>
      <c r="AK18" s="1700"/>
      <c r="AL18" s="1700"/>
      <c r="AM18" s="1700"/>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707" t="s">
        <v>1067</v>
      </c>
      <c r="D19" s="1707"/>
      <c r="E19" s="1707"/>
      <c r="F19" s="1707"/>
      <c r="G19" s="1707"/>
      <c r="H19" s="1707"/>
      <c r="I19" s="1707"/>
      <c r="J19" s="1707"/>
      <c r="K19" s="1707"/>
      <c r="L19" s="1707"/>
      <c r="M19" s="1707"/>
      <c r="N19" s="1707"/>
      <c r="O19" s="1707"/>
      <c r="P19" s="1707"/>
      <c r="Q19" s="1707"/>
      <c r="R19" s="1707"/>
      <c r="S19" s="1708"/>
      <c r="T19" s="1699"/>
      <c r="U19" s="1700"/>
      <c r="V19" s="1700"/>
      <c r="W19" s="1700"/>
      <c r="X19" s="1700"/>
      <c r="Y19" s="1699"/>
      <c r="Z19" s="1700"/>
      <c r="AA19" s="1700"/>
      <c r="AB19" s="1700"/>
      <c r="AC19" s="1700"/>
      <c r="AD19" s="1700"/>
      <c r="AE19" s="1700"/>
      <c r="AF19" s="1700"/>
      <c r="AG19" s="1700"/>
      <c r="AH19" s="1700"/>
      <c r="AI19" s="1700"/>
      <c r="AJ19" s="1700"/>
      <c r="AK19" s="1700"/>
      <c r="AL19" s="1700"/>
      <c r="AM19" s="1700"/>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61" t="s">
        <v>547</v>
      </c>
      <c r="C20" s="1662"/>
      <c r="D20" s="1662"/>
      <c r="E20" s="1662"/>
      <c r="F20" s="1662"/>
      <c r="G20" s="1662"/>
      <c r="H20" s="1662"/>
      <c r="I20" s="1662"/>
      <c r="J20" s="1662"/>
      <c r="K20" s="1662"/>
      <c r="L20" s="1662"/>
      <c r="M20" s="1662"/>
      <c r="N20" s="1662"/>
      <c r="O20" s="1662"/>
      <c r="P20" s="1662"/>
      <c r="Q20" s="1662"/>
      <c r="R20" s="1662"/>
      <c r="S20" s="1663"/>
      <c r="T20" s="1679">
        <f>SUM(T13:X19)</f>
        <v>0</v>
      </c>
      <c r="U20" s="1682"/>
      <c r="V20" s="1682"/>
      <c r="W20" s="1682"/>
      <c r="X20" s="1682"/>
      <c r="Y20" s="1679">
        <f>SUM(Y13:AC19)</f>
        <v>0</v>
      </c>
      <c r="Z20" s="1682"/>
      <c r="AA20" s="1682"/>
      <c r="AB20" s="1682"/>
      <c r="AC20" s="1682"/>
      <c r="AD20" s="1677">
        <f>SUM(AD13:AH19)</f>
        <v>0</v>
      </c>
      <c r="AE20" s="1678"/>
      <c r="AF20" s="1678"/>
      <c r="AG20" s="1678"/>
      <c r="AH20" s="1679"/>
      <c r="AI20" s="1677">
        <f>SUM(AI13:AM19)</f>
        <v>0</v>
      </c>
      <c r="AJ20" s="1678"/>
      <c r="AK20" s="1678"/>
      <c r="AL20" s="1678"/>
      <c r="AM20" s="1679"/>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61" t="s">
        <v>1549</v>
      </c>
      <c r="C21" s="1662"/>
      <c r="D21" s="1662"/>
      <c r="E21" s="1662"/>
      <c r="F21" s="1662"/>
      <c r="G21" s="1662"/>
      <c r="H21" s="1662"/>
      <c r="I21" s="1662"/>
      <c r="J21" s="1662"/>
      <c r="K21" s="1662"/>
      <c r="L21" s="1662"/>
      <c r="M21" s="1662"/>
      <c r="N21" s="1662"/>
      <c r="O21" s="1662"/>
      <c r="P21" s="1662"/>
      <c r="Q21" s="1662"/>
      <c r="R21" s="1662"/>
      <c r="S21" s="1663"/>
      <c r="T21" s="1699"/>
      <c r="U21" s="1700"/>
      <c r="V21" s="1700"/>
      <c r="W21" s="1700"/>
      <c r="X21" s="1700"/>
      <c r="Y21" s="1699"/>
      <c r="Z21" s="1700"/>
      <c r="AA21" s="1700"/>
      <c r="AB21" s="1700"/>
      <c r="AC21" s="1700"/>
      <c r="AD21" s="1685"/>
      <c r="AE21" s="1686"/>
      <c r="AF21" s="1686"/>
      <c r="AG21" s="1686"/>
      <c r="AH21" s="1687"/>
      <c r="AI21" s="1685"/>
      <c r="AJ21" s="1686"/>
      <c r="AK21" s="1686"/>
      <c r="AL21" s="1686"/>
      <c r="AM21" s="1687"/>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61" t="s">
        <v>548</v>
      </c>
      <c r="C22" s="1662"/>
      <c r="D22" s="1662"/>
      <c r="E22" s="1662"/>
      <c r="F22" s="1662"/>
      <c r="G22" s="1662"/>
      <c r="H22" s="1662"/>
      <c r="I22" s="1662"/>
      <c r="J22" s="1662"/>
      <c r="K22" s="1662"/>
      <c r="L22" s="1662"/>
      <c r="M22" s="1662"/>
      <c r="N22" s="1662"/>
      <c r="O22" s="1662"/>
      <c r="P22" s="1662"/>
      <c r="Q22" s="1662"/>
      <c r="R22" s="1662"/>
      <c r="S22" s="1663"/>
      <c r="T22" s="1695">
        <f>(T20+T21)*-1</f>
        <v>0</v>
      </c>
      <c r="U22" s="1696"/>
      <c r="V22" s="1696"/>
      <c r="W22" s="1696"/>
      <c r="X22" s="1696"/>
      <c r="Y22" s="1695">
        <f>(Y20+Y21)*-1</f>
        <v>0</v>
      </c>
      <c r="Z22" s="1696"/>
      <c r="AA22" s="1696"/>
      <c r="AB22" s="1696"/>
      <c r="AC22" s="1696"/>
      <c r="AD22" s="1697">
        <f>(AD20)*-1</f>
        <v>0</v>
      </c>
      <c r="AE22" s="1698"/>
      <c r="AF22" s="1698"/>
      <c r="AG22" s="1698"/>
      <c r="AH22" s="1695"/>
      <c r="AI22" s="1697">
        <f>(AI20)*-1</f>
        <v>0</v>
      </c>
      <c r="AJ22" s="1698"/>
      <c r="AK22" s="1698"/>
      <c r="AL22" s="1698"/>
      <c r="AM22" s="169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16" t="s">
        <v>549</v>
      </c>
      <c r="C23" s="1717"/>
      <c r="D23" s="1717"/>
      <c r="E23" s="1717"/>
      <c r="F23" s="1717"/>
      <c r="G23" s="1717"/>
      <c r="H23" s="1717"/>
      <c r="I23" s="1717"/>
      <c r="J23" s="1717"/>
      <c r="K23" s="1717"/>
      <c r="L23" s="1717"/>
      <c r="M23" s="1717"/>
      <c r="N23" s="1717"/>
      <c r="O23" s="1717"/>
      <c r="P23" s="1717"/>
      <c r="Q23" s="1717"/>
      <c r="R23" s="1717"/>
      <c r="S23" s="1718"/>
      <c r="T23" s="1679">
        <f>T11+T22</f>
        <v>87986168.290514141</v>
      </c>
      <c r="U23" s="1682"/>
      <c r="V23" s="1682"/>
      <c r="W23" s="1682"/>
      <c r="X23" s="1682"/>
      <c r="Y23" s="1679">
        <f>Y11+Y22</f>
        <v>0</v>
      </c>
      <c r="Z23" s="1682"/>
      <c r="AA23" s="1682"/>
      <c r="AB23" s="1682"/>
      <c r="AC23" s="1682"/>
      <c r="AD23" s="1679">
        <f>AD11+AD22</f>
        <v>0</v>
      </c>
      <c r="AE23" s="1682"/>
      <c r="AF23" s="1682"/>
      <c r="AG23" s="1682"/>
      <c r="AH23" s="1682"/>
      <c r="AI23" s="1679">
        <f>AI11+AI22</f>
        <v>0</v>
      </c>
      <c r="AJ23" s="1682"/>
      <c r="AK23" s="1682"/>
      <c r="AL23" s="1682"/>
      <c r="AM23" s="1682"/>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61" t="s">
        <v>1068</v>
      </c>
      <c r="C24" s="1662"/>
      <c r="D24" s="1662"/>
      <c r="E24" s="1662"/>
      <c r="F24" s="1662"/>
      <c r="G24" s="1662"/>
      <c r="H24" s="1662"/>
      <c r="I24" s="1662"/>
      <c r="J24" s="1662"/>
      <c r="K24" s="1662"/>
      <c r="L24" s="1662"/>
      <c r="M24" s="1662"/>
      <c r="N24" s="1662"/>
      <c r="O24" s="1662"/>
      <c r="P24" s="1662"/>
      <c r="Q24" s="1662"/>
      <c r="R24" s="1662"/>
      <c r="S24" s="1663"/>
      <c r="T24" s="1677">
        <f>Application!AD1004</f>
        <v>166465004.28487515</v>
      </c>
      <c r="U24" s="1678"/>
      <c r="V24" s="1678"/>
      <c r="W24" s="1678"/>
      <c r="X24" s="1678"/>
      <c r="Y24" s="1678"/>
      <c r="Z24" s="1678"/>
      <c r="AA24" s="1678"/>
      <c r="AB24" s="1678"/>
      <c r="AC24" s="1678"/>
      <c r="AD24" s="1678"/>
      <c r="AE24" s="1678"/>
      <c r="AF24" s="1678"/>
      <c r="AG24" s="1678"/>
      <c r="AH24" s="1678"/>
      <c r="AI24" s="1678"/>
      <c r="AJ24" s="1678"/>
      <c r="AK24" s="1678"/>
      <c r="AL24" s="1678"/>
      <c r="AM24" s="1679"/>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20" t="s">
        <v>1550</v>
      </c>
      <c r="C25" s="1721"/>
      <c r="D25" s="1721"/>
      <c r="E25" s="1721"/>
      <c r="F25" s="1721"/>
      <c r="G25" s="1721"/>
      <c r="H25" s="1721"/>
      <c r="I25" s="1721"/>
      <c r="J25" s="1721"/>
      <c r="K25" s="1721"/>
      <c r="L25" s="1721"/>
      <c r="M25" s="1721"/>
      <c r="N25" s="1721"/>
      <c r="O25" s="1721"/>
      <c r="P25" s="1721"/>
      <c r="Q25" s="1721"/>
      <c r="R25" s="1721"/>
      <c r="S25" s="1722"/>
      <c r="T25" s="1690">
        <f>IF(OR(Application!T196="yes",Application!T195="yes"),1.3,1)</f>
        <v>1.3</v>
      </c>
      <c r="U25" s="1691"/>
      <c r="V25" s="1691"/>
      <c r="W25" s="1691"/>
      <c r="X25" s="1691"/>
      <c r="Y25" s="1690">
        <v>1</v>
      </c>
      <c r="Z25" s="1691"/>
      <c r="AA25" s="1691"/>
      <c r="AB25" s="1691"/>
      <c r="AC25" s="1691"/>
      <c r="AD25" s="1690">
        <v>1</v>
      </c>
      <c r="AE25" s="1691"/>
      <c r="AF25" s="1691"/>
      <c r="AG25" s="1691"/>
      <c r="AH25" s="1692"/>
      <c r="AI25" s="1690">
        <v>1</v>
      </c>
      <c r="AJ25" s="1691"/>
      <c r="AK25" s="1691"/>
      <c r="AL25" s="1691"/>
      <c r="AM25" s="169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61" t="s">
        <v>550</v>
      </c>
      <c r="C26" s="1662"/>
      <c r="D26" s="1662"/>
      <c r="E26" s="1662"/>
      <c r="F26" s="1662"/>
      <c r="G26" s="1662"/>
      <c r="H26" s="1662"/>
      <c r="I26" s="1662"/>
      <c r="J26" s="1662"/>
      <c r="K26" s="1662"/>
      <c r="L26" s="1662"/>
      <c r="M26" s="1662"/>
      <c r="N26" s="1662"/>
      <c r="O26" s="1662"/>
      <c r="P26" s="1662"/>
      <c r="Q26" s="1662"/>
      <c r="R26" s="1662"/>
      <c r="S26" s="1663"/>
      <c r="T26" s="1693">
        <f>T23*T25</f>
        <v>114382018.77766839</v>
      </c>
      <c r="U26" s="1694"/>
      <c r="V26" s="1694"/>
      <c r="W26" s="1694"/>
      <c r="X26" s="1694"/>
      <c r="Y26" s="1693">
        <f>Y23*Y25</f>
        <v>0</v>
      </c>
      <c r="Z26" s="1694"/>
      <c r="AA26" s="1694"/>
      <c r="AB26" s="1694"/>
      <c r="AC26" s="1694"/>
      <c r="AD26" s="1693">
        <f>AD23*AD25</f>
        <v>0</v>
      </c>
      <c r="AE26" s="1694"/>
      <c r="AF26" s="1694"/>
      <c r="AG26" s="1694"/>
      <c r="AH26" s="1694"/>
      <c r="AI26" s="1693">
        <f>AI23*AI25</f>
        <v>0</v>
      </c>
      <c r="AJ26" s="1694"/>
      <c r="AK26" s="1694"/>
      <c r="AL26" s="1694"/>
      <c r="AM26" s="169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23" t="s">
        <v>460</v>
      </c>
      <c r="C27" s="1724"/>
      <c r="D27" s="1724"/>
      <c r="E27" s="1724"/>
      <c r="F27" s="1724"/>
      <c r="G27" s="1724"/>
      <c r="H27" s="1724"/>
      <c r="I27" s="1724"/>
      <c r="J27" s="1724"/>
      <c r="K27" s="1724"/>
      <c r="L27" s="1724"/>
      <c r="M27" s="1724"/>
      <c r="N27" s="1724"/>
      <c r="O27" s="1724"/>
      <c r="P27" s="1724"/>
      <c r="Q27" s="1724"/>
      <c r="R27" s="1724"/>
      <c r="S27" s="1725"/>
      <c r="T27" s="1688">
        <f>Application!$AG$432</f>
        <v>1</v>
      </c>
      <c r="U27" s="1689"/>
      <c r="V27" s="1689"/>
      <c r="W27" s="1689"/>
      <c r="X27" s="1689"/>
      <c r="Y27" s="1688">
        <f>Application!$AG$432</f>
        <v>1</v>
      </c>
      <c r="Z27" s="1689"/>
      <c r="AA27" s="1689"/>
      <c r="AB27" s="1689"/>
      <c r="AC27" s="1689"/>
      <c r="AD27" s="1688">
        <f>Application!$AG$432</f>
        <v>1</v>
      </c>
      <c r="AE27" s="1689"/>
      <c r="AF27" s="1689"/>
      <c r="AG27" s="1689"/>
      <c r="AH27" s="1689"/>
      <c r="AI27" s="1688">
        <f>Application!$AG$432</f>
        <v>1</v>
      </c>
      <c r="AJ27" s="1689"/>
      <c r="AK27" s="1689"/>
      <c r="AL27" s="1689"/>
      <c r="AM27" s="168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61" t="s">
        <v>551</v>
      </c>
      <c r="C28" s="1662"/>
      <c r="D28" s="1662"/>
      <c r="E28" s="1662"/>
      <c r="F28" s="1662"/>
      <c r="G28" s="1662"/>
      <c r="H28" s="1662"/>
      <c r="I28" s="1662"/>
      <c r="J28" s="1662"/>
      <c r="K28" s="1662"/>
      <c r="L28" s="1662"/>
      <c r="M28" s="1662"/>
      <c r="N28" s="1662"/>
      <c r="O28" s="1662"/>
      <c r="P28" s="1662"/>
      <c r="Q28" s="1662"/>
      <c r="R28" s="1662"/>
      <c r="S28" s="1663"/>
      <c r="T28" s="1659">
        <f>IF(ISERROR((T26*T27)),0,(T26*T27))</f>
        <v>114382018.77766839</v>
      </c>
      <c r="U28" s="1660"/>
      <c r="V28" s="1660"/>
      <c r="W28" s="1660"/>
      <c r="X28" s="1660"/>
      <c r="Y28" s="1659">
        <f>IF(ISERROR((Y26*Y27)),0,(Y26*Y27))</f>
        <v>0</v>
      </c>
      <c r="Z28" s="1660"/>
      <c r="AA28" s="1660"/>
      <c r="AB28" s="1660"/>
      <c r="AC28" s="1660"/>
      <c r="AD28" s="1659">
        <f>IF(ISERROR((AD26*AD27)),0,(AD26*AD27))</f>
        <v>0</v>
      </c>
      <c r="AE28" s="1660"/>
      <c r="AF28" s="1660"/>
      <c r="AG28" s="1660"/>
      <c r="AH28" s="1660"/>
      <c r="AI28" s="1659">
        <f>IF(ISERROR((AI26*AI27)),0,(AI26*AI27))</f>
        <v>0</v>
      </c>
      <c r="AJ28" s="1660"/>
      <c r="AK28" s="1660"/>
      <c r="AL28" s="1660"/>
      <c r="AM28" s="166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61" t="s">
        <v>568</v>
      </c>
      <c r="C29" s="1662"/>
      <c r="D29" s="1662"/>
      <c r="E29" s="1662"/>
      <c r="F29" s="1662"/>
      <c r="G29" s="1662"/>
      <c r="H29" s="1662"/>
      <c r="I29" s="1662"/>
      <c r="J29" s="1662"/>
      <c r="K29" s="1662"/>
      <c r="L29" s="1662"/>
      <c r="M29" s="1662"/>
      <c r="N29" s="1662"/>
      <c r="O29" s="1662"/>
      <c r="P29" s="1662"/>
      <c r="Q29" s="1662"/>
      <c r="R29" s="1662"/>
      <c r="S29" s="1663"/>
      <c r="T29" s="1677">
        <f>T28+Y28+AD28+AI28</f>
        <v>114382018.77766839</v>
      </c>
      <c r="U29" s="1678"/>
      <c r="V29" s="1678"/>
      <c r="W29" s="1678"/>
      <c r="X29" s="1678"/>
      <c r="Y29" s="1678"/>
      <c r="Z29" s="1678"/>
      <c r="AA29" s="1678"/>
      <c r="AB29" s="1678"/>
      <c r="AC29" s="1678"/>
      <c r="AD29" s="1678"/>
      <c r="AE29" s="1678"/>
      <c r="AF29" s="1678"/>
      <c r="AG29" s="1678"/>
      <c r="AH29" s="1678"/>
      <c r="AI29" s="1678"/>
      <c r="AJ29" s="1678"/>
      <c r="AK29" s="1678"/>
      <c r="AL29" s="1678"/>
      <c r="AM29" s="1679"/>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84" t="s">
        <v>1554</v>
      </c>
      <c r="C30" s="1684"/>
      <c r="D30" s="1684"/>
      <c r="E30" s="1684"/>
      <c r="F30" s="1684"/>
      <c r="G30" s="1684"/>
      <c r="H30" s="1684"/>
      <c r="I30" s="1684"/>
      <c r="J30" s="1684"/>
      <c r="K30" s="1684"/>
      <c r="L30" s="1684"/>
      <c r="M30" s="1684"/>
      <c r="N30" s="1684"/>
      <c r="O30" s="1684"/>
      <c r="P30" s="1684"/>
      <c r="Q30" s="1684"/>
      <c r="R30" s="1684"/>
      <c r="S30" s="1684"/>
      <c r="T30" s="1684"/>
      <c r="U30" s="1684"/>
      <c r="V30" s="1684"/>
      <c r="W30" s="1684"/>
      <c r="X30" s="1684"/>
      <c r="Y30" s="1684"/>
      <c r="Z30" s="1684"/>
      <c r="AA30" s="1684"/>
      <c r="AB30" s="1684"/>
      <c r="AC30" s="1684"/>
      <c r="AD30" s="1684"/>
      <c r="AE30" s="1684"/>
      <c r="AF30" s="1684"/>
      <c r="AG30" s="1684"/>
      <c r="AH30" s="1684"/>
      <c r="AI30" s="1684"/>
      <c r="AJ30" s="1684"/>
      <c r="AK30" s="1684"/>
      <c r="AL30" s="1684"/>
      <c r="AM30" s="1684"/>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84" t="s">
        <v>1551</v>
      </c>
      <c r="C31" s="1684"/>
      <c r="D31" s="1684"/>
      <c r="E31" s="1684"/>
      <c r="F31" s="1684"/>
      <c r="G31" s="1684"/>
      <c r="H31" s="1684"/>
      <c r="I31" s="1684"/>
      <c r="J31" s="1684"/>
      <c r="K31" s="1684"/>
      <c r="L31" s="1684"/>
      <c r="M31" s="1684"/>
      <c r="N31" s="1684"/>
      <c r="O31" s="1684"/>
      <c r="P31" s="1684"/>
      <c r="Q31" s="1684"/>
      <c r="R31" s="1684"/>
      <c r="S31" s="1684"/>
      <c r="T31" s="1684"/>
      <c r="U31" s="1684"/>
      <c r="V31" s="1684"/>
      <c r="W31" s="1684"/>
      <c r="X31" s="1684"/>
      <c r="Y31" s="1684"/>
      <c r="Z31" s="1684"/>
      <c r="AA31" s="1684"/>
      <c r="AB31" s="1684"/>
      <c r="AC31" s="1684"/>
      <c r="AD31" s="1684"/>
      <c r="AE31" s="1684"/>
      <c r="AF31" s="1684"/>
      <c r="AG31" s="1684"/>
      <c r="AH31" s="1684"/>
      <c r="AI31" s="1684"/>
      <c r="AJ31" s="1684"/>
      <c r="AK31" s="1684"/>
      <c r="AL31" s="1684"/>
      <c r="AM31" s="1684"/>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625</v>
      </c>
      <c r="B34" s="641"/>
      <c r="C34" s="646" t="s">
        <v>615</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80" t="s">
        <v>1383</v>
      </c>
      <c r="Z35" s="1680"/>
      <c r="AA35" s="1680"/>
      <c r="AB35" s="1680"/>
      <c r="AC35" s="1680"/>
      <c r="AD35" s="1681" t="s">
        <v>393</v>
      </c>
      <c r="AE35" s="1681"/>
      <c r="AF35" s="1681"/>
      <c r="AG35" s="1681"/>
      <c r="AH35" s="1681"/>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80"/>
      <c r="Z36" s="1680"/>
      <c r="AA36" s="1680"/>
      <c r="AB36" s="1680"/>
      <c r="AC36" s="1680"/>
      <c r="AD36" s="1681"/>
      <c r="AE36" s="1681"/>
      <c r="AF36" s="1681"/>
      <c r="AG36" s="1681"/>
      <c r="AH36" s="1681"/>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80"/>
      <c r="Z37" s="1680"/>
      <c r="AA37" s="1680"/>
      <c r="AB37" s="1680"/>
      <c r="AC37" s="1680"/>
      <c r="AD37" s="1681"/>
      <c r="AE37" s="1681"/>
      <c r="AF37" s="1681"/>
      <c r="AG37" s="1681"/>
      <c r="AH37" s="1681"/>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61" t="s">
        <v>551</v>
      </c>
      <c r="C38" s="1662"/>
      <c r="D38" s="1662"/>
      <c r="E38" s="1662"/>
      <c r="F38" s="1662"/>
      <c r="G38" s="1662"/>
      <c r="H38" s="1662"/>
      <c r="I38" s="1662"/>
      <c r="J38" s="1662"/>
      <c r="K38" s="1662"/>
      <c r="L38" s="1662"/>
      <c r="M38" s="1662"/>
      <c r="N38" s="1662"/>
      <c r="O38" s="1662"/>
      <c r="P38" s="1662"/>
      <c r="Q38" s="1662"/>
      <c r="R38" s="1662"/>
      <c r="S38" s="1662"/>
      <c r="T38" s="1662"/>
      <c r="U38" s="1662"/>
      <c r="V38" s="1662"/>
      <c r="W38" s="1662"/>
      <c r="X38" s="1663"/>
      <c r="Y38" s="1682">
        <f>IF(T24&gt;=(T23+Y23+AD23+AI23),T28+Y28,0)</f>
        <v>114382018.77766839</v>
      </c>
      <c r="Z38" s="1682"/>
      <c r="AA38" s="1682"/>
      <c r="AB38" s="1682"/>
      <c r="AC38" s="1682"/>
      <c r="AD38" s="1682">
        <f>IF(T24&gt;=(T23+Y23+AD23+AI23),AD28+AI28,0)</f>
        <v>0</v>
      </c>
      <c r="AE38" s="1682"/>
      <c r="AF38" s="1682"/>
      <c r="AG38" s="1682"/>
      <c r="AH38" s="1682"/>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61" t="s">
        <v>1552</v>
      </c>
      <c r="C39" s="1662"/>
      <c r="D39" s="1662"/>
      <c r="E39" s="1662"/>
      <c r="F39" s="1662"/>
      <c r="G39" s="1662"/>
      <c r="H39" s="1662"/>
      <c r="I39" s="1662"/>
      <c r="J39" s="1662"/>
      <c r="K39" s="1662"/>
      <c r="L39" s="1662"/>
      <c r="M39" s="1662"/>
      <c r="N39" s="1662"/>
      <c r="O39" s="1662"/>
      <c r="P39" s="1662"/>
      <c r="Q39" s="1662"/>
      <c r="R39" s="1662"/>
      <c r="S39" s="1662"/>
      <c r="T39" s="1662"/>
      <c r="U39" s="1662"/>
      <c r="V39" s="1662"/>
      <c r="W39" s="1662"/>
      <c r="X39" s="1663"/>
      <c r="Y39" s="1683">
        <v>3.2399999999999998E-2</v>
      </c>
      <c r="Z39" s="1683"/>
      <c r="AA39" s="1683"/>
      <c r="AB39" s="1683"/>
      <c r="AC39" s="1683"/>
      <c r="AD39" s="1683">
        <v>3.2399999999999998E-2</v>
      </c>
      <c r="AE39" s="1683"/>
      <c r="AF39" s="1683"/>
      <c r="AG39" s="1683"/>
      <c r="AH39" s="168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61" t="s">
        <v>691</v>
      </c>
      <c r="C40" s="1662"/>
      <c r="D40" s="1662"/>
      <c r="E40" s="1662"/>
      <c r="F40" s="1662"/>
      <c r="G40" s="1662"/>
      <c r="H40" s="1662"/>
      <c r="I40" s="1662"/>
      <c r="J40" s="1662"/>
      <c r="K40" s="1662"/>
      <c r="L40" s="1662"/>
      <c r="M40" s="1662"/>
      <c r="N40" s="1662"/>
      <c r="O40" s="1662"/>
      <c r="P40" s="1662"/>
      <c r="Q40" s="1662"/>
      <c r="R40" s="1662"/>
      <c r="S40" s="1662"/>
      <c r="T40" s="1662"/>
      <c r="U40" s="1662"/>
      <c r="V40" s="1662"/>
      <c r="W40" s="1662"/>
      <c r="X40" s="1663"/>
      <c r="Y40" s="1682">
        <f>ROUND(Y38*Y39,0)</f>
        <v>3705977</v>
      </c>
      <c r="Z40" s="1682"/>
      <c r="AA40" s="1682"/>
      <c r="AB40" s="1682"/>
      <c r="AC40" s="1682"/>
      <c r="AD40" s="1679">
        <f>ROUND(AD38*AD39,0)</f>
        <v>0</v>
      </c>
      <c r="AE40" s="1682"/>
      <c r="AF40" s="1682"/>
      <c r="AG40" s="1682"/>
      <c r="AH40" s="1682"/>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61" t="s">
        <v>692</v>
      </c>
      <c r="C41" s="1662"/>
      <c r="D41" s="1662"/>
      <c r="E41" s="1662"/>
      <c r="F41" s="1662"/>
      <c r="G41" s="1662"/>
      <c r="H41" s="1662"/>
      <c r="I41" s="1662"/>
      <c r="J41" s="1662"/>
      <c r="K41" s="1662"/>
      <c r="L41" s="1662"/>
      <c r="M41" s="1662"/>
      <c r="N41" s="1662"/>
      <c r="O41" s="1662"/>
      <c r="P41" s="1662"/>
      <c r="Q41" s="1662"/>
      <c r="R41" s="1662"/>
      <c r="S41" s="1662"/>
      <c r="T41" s="1662"/>
      <c r="U41" s="1662"/>
      <c r="V41" s="1662"/>
      <c r="W41" s="1662"/>
      <c r="X41" s="1663"/>
      <c r="Y41" s="1726">
        <f>Y40+AD40</f>
        <v>3705977</v>
      </c>
      <c r="Z41" s="1727"/>
      <c r="AA41" s="1727"/>
      <c r="AB41" s="1727"/>
      <c r="AC41" s="1727"/>
      <c r="AD41" s="1727"/>
      <c r="AE41" s="1727"/>
      <c r="AF41" s="1727"/>
      <c r="AG41" s="1727"/>
      <c r="AH41" s="172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19" t="s">
        <v>1553</v>
      </c>
      <c r="C42" s="1719"/>
      <c r="D42" s="1719"/>
      <c r="E42" s="1719"/>
      <c r="F42" s="1719"/>
      <c r="G42" s="1719"/>
      <c r="H42" s="1719"/>
      <c r="I42" s="1719"/>
      <c r="J42" s="1719"/>
      <c r="K42" s="1719"/>
      <c r="L42" s="1719"/>
      <c r="M42" s="1719"/>
      <c r="N42" s="1719"/>
      <c r="O42" s="1719"/>
      <c r="P42" s="1719"/>
      <c r="Q42" s="1719"/>
      <c r="R42" s="1719"/>
      <c r="S42" s="1719"/>
      <c r="T42" s="1719"/>
      <c r="U42" s="1719"/>
      <c r="V42" s="1719"/>
      <c r="W42" s="1719"/>
      <c r="X42" s="1719"/>
      <c r="Y42" s="1719"/>
      <c r="Z42" s="1719"/>
      <c r="AA42" s="1719"/>
      <c r="AB42" s="1719"/>
      <c r="AC42" s="1719"/>
      <c r="AD42" s="1719"/>
      <c r="AE42" s="1719"/>
      <c r="AF42" s="1719"/>
      <c r="AG42" s="1719"/>
      <c r="AH42" s="171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76" t="s">
        <v>1584</v>
      </c>
      <c r="B44" s="1676"/>
      <c r="C44" s="1676"/>
      <c r="D44" s="1676"/>
      <c r="E44" s="1676"/>
      <c r="F44" s="1676"/>
      <c r="G44" s="1676"/>
      <c r="H44" s="1676"/>
      <c r="I44" s="1676"/>
      <c r="J44" s="1676"/>
      <c r="K44" s="1676"/>
      <c r="L44" s="1676"/>
      <c r="M44" s="1676"/>
      <c r="N44" s="1676"/>
      <c r="O44" s="1676"/>
      <c r="P44" s="1676"/>
      <c r="Q44" s="1676"/>
      <c r="R44" s="1676"/>
      <c r="S44" s="1676"/>
      <c r="T44" s="1676"/>
      <c r="U44" s="1676"/>
      <c r="V44" s="1676"/>
      <c r="W44" s="1676"/>
      <c r="X44" s="1676"/>
      <c r="Y44" s="1676"/>
      <c r="Z44" s="1676"/>
      <c r="AA44" s="1676"/>
      <c r="AB44" s="1676"/>
      <c r="AC44" s="1676"/>
      <c r="AD44" s="1676"/>
      <c r="AE44" s="1676"/>
      <c r="AF44" s="1676"/>
      <c r="AG44" s="1676"/>
      <c r="AH44" s="1676"/>
      <c r="AI44" s="1676"/>
      <c r="AJ44" s="1676"/>
      <c r="AK44" s="1676"/>
      <c r="AL44" s="1676"/>
      <c r="AM44" s="1676"/>
      <c r="AN44" s="1676"/>
      <c r="AO44" s="1676"/>
      <c r="AP44" s="1676"/>
      <c r="AQ44" s="1676"/>
      <c r="AR44" s="1676"/>
      <c r="AS44" s="1676"/>
      <c r="AT44" s="1676"/>
      <c r="AU44" s="1676"/>
      <c r="AV44" s="1676"/>
      <c r="AW44" s="1676"/>
      <c r="AX44" s="1676"/>
      <c r="AY44" s="1676"/>
      <c r="AZ44" s="1676"/>
      <c r="BA44" s="1676"/>
      <c r="BB44" s="1676"/>
      <c r="BC44" s="1676"/>
      <c r="BD44" s="1676"/>
      <c r="BE44" s="1676"/>
      <c r="BF44" s="1676"/>
      <c r="BG44" s="1676"/>
      <c r="BH44" s="1676"/>
      <c r="BI44" s="1676"/>
      <c r="BJ44" s="1676"/>
      <c r="BK44" s="1676"/>
      <c r="BL44" s="1676"/>
      <c r="BM44" s="1676"/>
      <c r="BN44" s="1676"/>
      <c r="BO44" s="1676"/>
      <c r="BP44" s="1676"/>
      <c r="BQ44" s="1676"/>
      <c r="BR44" s="1676"/>
      <c r="BS44" s="1676"/>
      <c r="BT44" s="1676"/>
      <c r="BU44" s="1676"/>
      <c r="BV44" s="1676"/>
      <c r="BW44" s="1676"/>
      <c r="BX44" s="1676"/>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635</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70">
        <f>'Sources and Uses Budget'!B105-'Sources and Uses Budget'!B15</f>
        <v>91180885.460762739</v>
      </c>
      <c r="AC47" s="1671"/>
      <c r="AD47" s="1671"/>
      <c r="AE47" s="1671"/>
      <c r="AF47" s="167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70">
        <f>Application!AG630-MIN('Sources and Uses Budget'!B15,Application!AG390)</f>
        <v>54236143.94519636</v>
      </c>
      <c r="AC48" s="1671"/>
      <c r="AD48" s="1671"/>
      <c r="AE48" s="1671"/>
      <c r="AF48" s="167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70">
        <f>AB47-AB48</f>
        <v>36944741.515566379</v>
      </c>
      <c r="AC49" s="1671"/>
      <c r="AD49" s="1671"/>
      <c r="AE49" s="1671"/>
      <c r="AF49" s="167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733</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55">
        <f>36944742/(3682831*10)</f>
        <v>1.0031614809368119</v>
      </c>
      <c r="AC50" s="1656"/>
      <c r="AD50" s="1656"/>
      <c r="AE50" s="1656"/>
      <c r="AF50" s="165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69" t="s">
        <v>1179</v>
      </c>
      <c r="F51" s="1669"/>
      <c r="G51" s="1669"/>
      <c r="H51" s="1669"/>
      <c r="I51" s="1669"/>
      <c r="J51" s="1669"/>
      <c r="K51" s="1669"/>
      <c r="L51" s="1669"/>
      <c r="M51" s="1669"/>
      <c r="N51" s="1669"/>
      <c r="O51" s="1669"/>
      <c r="P51" s="1669"/>
      <c r="Q51" s="1669"/>
      <c r="R51" s="1669"/>
      <c r="S51" s="1669"/>
      <c r="T51" s="1669"/>
      <c r="U51" s="1669"/>
      <c r="V51" s="1669"/>
      <c r="W51" s="1669"/>
      <c r="X51" s="1669"/>
      <c r="Y51" s="1669"/>
      <c r="Z51" s="166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69"/>
      <c r="F52" s="1669"/>
      <c r="G52" s="1669"/>
      <c r="H52" s="1669"/>
      <c r="I52" s="1669"/>
      <c r="J52" s="1669"/>
      <c r="K52" s="1669"/>
      <c r="L52" s="1669"/>
      <c r="M52" s="1669"/>
      <c r="N52" s="1669"/>
      <c r="O52" s="1669"/>
      <c r="P52" s="1669"/>
      <c r="Q52" s="1669"/>
      <c r="R52" s="1669"/>
      <c r="S52" s="1669"/>
      <c r="T52" s="1669"/>
      <c r="U52" s="1669"/>
      <c r="V52" s="1669"/>
      <c r="W52" s="1669"/>
      <c r="X52" s="1669"/>
      <c r="Y52" s="1669"/>
      <c r="Z52" s="166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70">
        <f>ROUND(IF(ISERROR((AB49/AB50)),0,(AB49/AB50)),0)</f>
        <v>36828310</v>
      </c>
      <c r="AC54" s="1671"/>
      <c r="AD54" s="1671"/>
      <c r="AE54" s="1671"/>
      <c r="AF54" s="167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70">
        <f>(AB54/10)</f>
        <v>3682831</v>
      </c>
      <c r="AC55" s="1671"/>
      <c r="AD55" s="1671"/>
      <c r="AE55" s="1671"/>
      <c r="AF55" s="167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816</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73">
        <f>(IF((Y41&lt;AB55),Y41,AB55))</f>
        <v>3682831</v>
      </c>
      <c r="AC56" s="1674"/>
      <c r="AD56" s="1674"/>
      <c r="AE56" s="1674"/>
      <c r="AF56" s="1675"/>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815</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70">
        <f>ROUND((10*AB56*AB50),0)</f>
        <v>36944742</v>
      </c>
      <c r="AC57" s="1671"/>
      <c r="AD57" s="1671"/>
      <c r="AE57" s="1671"/>
      <c r="AF57" s="167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814</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51">
        <f>AB49-AB57</f>
        <v>-0.4844336211681366</v>
      </c>
      <c r="AC59" s="1651"/>
      <c r="AD59" s="1651"/>
      <c r="AE59" s="1651"/>
      <c r="AF59" s="1651"/>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76" t="str">
        <f>IF(Application!AF204="yes","Farmworker State Credit", "$500M State Credit" )</f>
        <v>$500M State Credit</v>
      </c>
      <c r="B61" s="1676"/>
      <c r="C61" s="1676"/>
      <c r="D61" s="1676"/>
      <c r="E61" s="1676"/>
      <c r="F61" s="1676"/>
      <c r="G61" s="1676"/>
      <c r="H61" s="1676"/>
      <c r="I61" s="1676"/>
      <c r="J61" s="1676"/>
      <c r="K61" s="1676"/>
      <c r="L61" s="1676"/>
      <c r="M61" s="1676"/>
      <c r="N61" s="1676"/>
      <c r="O61" s="1676"/>
      <c r="P61" s="1676"/>
      <c r="Q61" s="1676"/>
      <c r="R61" s="1676"/>
      <c r="S61" s="1676"/>
      <c r="T61" s="1676"/>
      <c r="U61" s="1676"/>
      <c r="V61" s="1676"/>
      <c r="W61" s="1676"/>
      <c r="X61" s="1676"/>
      <c r="Y61" s="1676"/>
      <c r="Z61" s="1676"/>
      <c r="AA61" s="1676"/>
      <c r="AB61" s="1676"/>
      <c r="AC61" s="1676"/>
      <c r="AD61" s="1676"/>
      <c r="AE61" s="1676"/>
      <c r="AF61" s="1676"/>
      <c r="AG61" s="1676"/>
      <c r="AH61" s="1676"/>
      <c r="AI61" s="1676"/>
      <c r="AJ61" s="1676"/>
      <c r="AK61" s="1676"/>
      <c r="AL61" s="1676"/>
      <c r="AM61" s="1676"/>
      <c r="AN61" s="1676"/>
      <c r="AO61" s="1676"/>
      <c r="AP61" s="1676"/>
      <c r="AQ61" s="1676"/>
      <c r="AR61" s="1676"/>
      <c r="AS61" s="1676"/>
      <c r="AT61" s="1676"/>
      <c r="AU61" s="1676"/>
      <c r="AV61" s="1676"/>
      <c r="AW61" s="1676"/>
      <c r="AX61" s="1676"/>
      <c r="AY61" s="1676"/>
      <c r="AZ61" s="1676"/>
      <c r="BA61" s="1676"/>
      <c r="BB61" s="1676"/>
      <c r="BC61" s="1676"/>
      <c r="BD61" s="1676"/>
      <c r="BE61" s="1676"/>
      <c r="BF61" s="1676"/>
      <c r="BG61" s="1676"/>
      <c r="BH61" s="1676"/>
      <c r="BI61" s="1676"/>
      <c r="BJ61" s="1676"/>
      <c r="BK61" s="1676"/>
      <c r="BL61" s="1676"/>
      <c r="BM61" s="1676"/>
      <c r="BN61" s="1676"/>
      <c r="BO61" s="1676"/>
      <c r="BP61" s="1676"/>
      <c r="BQ61" s="1676"/>
      <c r="BR61" s="1676"/>
      <c r="BS61" s="1676"/>
      <c r="BT61" s="1676"/>
      <c r="BU61" s="1676"/>
      <c r="BV61" s="1676"/>
      <c r="BW61" s="1676"/>
      <c r="BX61" s="1676"/>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638</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64" t="s">
        <v>1098</v>
      </c>
      <c r="Z63" s="1664"/>
      <c r="AA63" s="1664"/>
      <c r="AB63" s="1664"/>
      <c r="AC63" s="1664"/>
      <c r="AD63" s="1664" t="s">
        <v>393</v>
      </c>
      <c r="AE63" s="1664"/>
      <c r="AF63" s="1664"/>
      <c r="AG63" s="1664"/>
      <c r="AH63" s="1664"/>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65">
        <f>IF(OR(Application!M350="yes",Application!AF204="yes"),(T23*T27)+Y28,0)</f>
        <v>87986168.290514141</v>
      </c>
      <c r="Z64" s="1666"/>
      <c r="AA64" s="1666"/>
      <c r="AB64" s="1666"/>
      <c r="AC64" s="1667"/>
      <c r="AD64" s="1665">
        <f>IF(AND(Application!AF204="yes",Application!M353="yes"),AD28+AI28,0)</f>
        <v>0</v>
      </c>
      <c r="AE64" s="1666"/>
      <c r="AF64" s="1666"/>
      <c r="AG64" s="1666"/>
      <c r="AH64" s="1667"/>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68" t="s">
        <v>1534</v>
      </c>
      <c r="F65" s="1668"/>
      <c r="G65" s="1668"/>
      <c r="H65" s="1668"/>
      <c r="I65" s="1668"/>
      <c r="J65" s="1668"/>
      <c r="K65" s="1668"/>
      <c r="L65" s="1668"/>
      <c r="M65" s="1668"/>
      <c r="N65" s="1668"/>
      <c r="O65" s="1668"/>
      <c r="P65" s="1668"/>
      <c r="Q65" s="1668"/>
      <c r="R65" s="1668"/>
      <c r="S65" s="1668"/>
      <c r="T65" s="1668"/>
      <c r="U65" s="1668"/>
      <c r="V65" s="1668"/>
      <c r="W65" s="1668"/>
      <c r="X65" s="1668"/>
      <c r="Y65" s="1668"/>
      <c r="Z65" s="1668"/>
      <c r="AA65" s="1668"/>
      <c r="AB65" s="1668"/>
      <c r="AC65" s="1668"/>
      <c r="AD65" s="1668"/>
      <c r="AE65" s="1668"/>
      <c r="AF65" s="1668"/>
      <c r="AG65" s="1668"/>
      <c r="AH65" s="1668"/>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68"/>
      <c r="F66" s="1668"/>
      <c r="G66" s="1668"/>
      <c r="H66" s="1668"/>
      <c r="I66" s="1668"/>
      <c r="J66" s="1668"/>
      <c r="K66" s="1668"/>
      <c r="L66" s="1668"/>
      <c r="M66" s="1668"/>
      <c r="N66" s="1668"/>
      <c r="O66" s="1668"/>
      <c r="P66" s="1668"/>
      <c r="Q66" s="1668"/>
      <c r="R66" s="1668"/>
      <c r="S66" s="1668"/>
      <c r="T66" s="1668"/>
      <c r="U66" s="1668"/>
      <c r="V66" s="1668"/>
      <c r="W66" s="1668"/>
      <c r="X66" s="1668"/>
      <c r="Y66" s="1668"/>
      <c r="Z66" s="1668"/>
      <c r="AA66" s="1668"/>
      <c r="AB66" s="1668"/>
      <c r="AC66" s="1668"/>
      <c r="AD66" s="1668"/>
      <c r="AE66" s="1668"/>
      <c r="AF66" s="1668"/>
      <c r="AG66" s="1668"/>
      <c r="AH66" s="1668"/>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52">
        <f>IF(Application!AF204="yes",0.75,0.3)</f>
        <v>0.3</v>
      </c>
      <c r="Z67" s="1652"/>
      <c r="AA67" s="1652"/>
      <c r="AB67" s="1652"/>
      <c r="AC67" s="1652"/>
      <c r="AD67" s="1652">
        <f>IF(Application!AF204="yes",0.75,0.3)</f>
        <v>0.3</v>
      </c>
      <c r="AE67" s="1652"/>
      <c r="AF67" s="1652"/>
      <c r="AG67" s="1652"/>
      <c r="AH67" s="165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653">
        <f>ROUND(Y64*Y67,0)</f>
        <v>26395850</v>
      </c>
      <c r="Z68" s="1654"/>
      <c r="AA68" s="1654"/>
      <c r="AB68" s="1654"/>
      <c r="AC68" s="1654"/>
      <c r="AD68" s="1653" t="str">
        <f>IF(Application!D210="At-Risk",AD64*AD67,"$0")</f>
        <v>$0</v>
      </c>
      <c r="AE68" s="1654"/>
      <c r="AF68" s="1654"/>
      <c r="AG68" s="1654"/>
      <c r="AH68" s="165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639</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55"/>
      <c r="AC71" s="1656"/>
      <c r="AD71" s="1656"/>
      <c r="AE71" s="1656"/>
      <c r="AF71" s="165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58" t="s">
        <v>1537</v>
      </c>
      <c r="F72" s="1658"/>
      <c r="G72" s="1658"/>
      <c r="H72" s="1658"/>
      <c r="I72" s="1658"/>
      <c r="J72" s="1658"/>
      <c r="K72" s="1658"/>
      <c r="L72" s="1658"/>
      <c r="M72" s="1658"/>
      <c r="N72" s="1658"/>
      <c r="O72" s="1658"/>
      <c r="P72" s="1658"/>
      <c r="Q72" s="1658"/>
      <c r="R72" s="1658"/>
      <c r="S72" s="1658"/>
      <c r="T72" s="1658"/>
      <c r="U72" s="1658"/>
      <c r="V72" s="1658"/>
      <c r="W72" s="1658"/>
      <c r="X72" s="1658"/>
      <c r="Y72" s="1658"/>
      <c r="Z72" s="1658"/>
      <c r="AA72" s="165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58"/>
      <c r="F73" s="1658"/>
      <c r="G73" s="1658"/>
      <c r="H73" s="1658"/>
      <c r="I73" s="1658"/>
      <c r="J73" s="1658"/>
      <c r="K73" s="1658"/>
      <c r="L73" s="1658"/>
      <c r="M73" s="1658"/>
      <c r="N73" s="1658"/>
      <c r="O73" s="1658"/>
      <c r="P73" s="1658"/>
      <c r="Q73" s="1658"/>
      <c r="R73" s="1658"/>
      <c r="S73" s="1658"/>
      <c r="T73" s="1658"/>
      <c r="U73" s="1658"/>
      <c r="V73" s="1658"/>
      <c r="W73" s="1658"/>
      <c r="X73" s="1658"/>
      <c r="Y73" s="1658"/>
      <c r="Z73" s="1658"/>
      <c r="AA73" s="165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58"/>
      <c r="F74" s="1658"/>
      <c r="G74" s="1658"/>
      <c r="H74" s="1658"/>
      <c r="I74" s="1658"/>
      <c r="J74" s="1658"/>
      <c r="K74" s="1658"/>
      <c r="L74" s="1658"/>
      <c r="M74" s="1658"/>
      <c r="N74" s="1658"/>
      <c r="O74" s="1658"/>
      <c r="P74" s="1658"/>
      <c r="Q74" s="1658"/>
      <c r="R74" s="1658"/>
      <c r="S74" s="1658"/>
      <c r="T74" s="1658"/>
      <c r="U74" s="1658"/>
      <c r="V74" s="1658"/>
      <c r="W74" s="1658"/>
      <c r="X74" s="1658"/>
      <c r="Y74" s="1658"/>
      <c r="Z74" s="1658"/>
      <c r="AA74" s="165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46">
        <f>ROUND(IF(ISERROR((AB59/AB71)),0,(AB59/AB71)),0)</f>
        <v>0</v>
      </c>
      <c r="AC76" s="1646"/>
      <c r="AD76" s="1646"/>
      <c r="AE76" s="1646"/>
      <c r="AF76" s="1646"/>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47">
        <f>IF((Y68+AD68&lt;AB76),Y68+AD68,AB76)</f>
        <v>0</v>
      </c>
      <c r="AC77" s="1648"/>
      <c r="AD77" s="1648"/>
      <c r="AE77" s="1648"/>
      <c r="AF77" s="1649"/>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50">
        <f>AB77*AB71</f>
        <v>0</v>
      </c>
      <c r="AC78" s="1650"/>
      <c r="AD78" s="1650"/>
      <c r="AE78" s="1650"/>
      <c r="AF78" s="1650"/>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814</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51">
        <f>AB49-(AB57+AB78)</f>
        <v>-0.4844336211681366</v>
      </c>
      <c r="AC80" s="1651"/>
      <c r="AD80" s="1651"/>
      <c r="AE80" s="1651"/>
      <c r="AF80" s="1651"/>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76" t="s">
        <v>1585</v>
      </c>
      <c r="B83" s="1676"/>
      <c r="C83" s="1676"/>
      <c r="D83" s="1676"/>
      <c r="E83" s="1676"/>
      <c r="F83" s="1676"/>
      <c r="G83" s="1676"/>
      <c r="H83" s="1676"/>
      <c r="I83" s="1676"/>
      <c r="J83" s="1676"/>
      <c r="K83" s="1676"/>
      <c r="L83" s="1676"/>
      <c r="M83" s="1676"/>
      <c r="N83" s="1676"/>
      <c r="O83" s="1676"/>
      <c r="P83" s="1676"/>
      <c r="Q83" s="1676"/>
      <c r="R83" s="1676"/>
      <c r="S83" s="1676"/>
      <c r="T83" s="1676"/>
      <c r="U83" s="1676"/>
      <c r="V83" s="1676"/>
      <c r="W83" s="1676"/>
      <c r="X83" s="1676"/>
      <c r="Y83" s="1676"/>
      <c r="Z83" s="1676"/>
      <c r="AA83" s="1676"/>
      <c r="AB83" s="1676"/>
      <c r="AC83" s="1676"/>
      <c r="AD83" s="1676"/>
      <c r="AE83" s="1676"/>
      <c r="AF83" s="1676"/>
      <c r="AG83" s="1676"/>
      <c r="AH83" s="1676"/>
      <c r="AI83" s="1676"/>
      <c r="AJ83" s="1676"/>
      <c r="AK83" s="1676"/>
      <c r="AL83" s="1676"/>
      <c r="AM83" s="1676"/>
      <c r="AN83" s="1676"/>
      <c r="AO83" s="1676"/>
      <c r="AP83" s="1676"/>
      <c r="AQ83" s="1676"/>
      <c r="AR83" s="1676"/>
      <c r="AS83" s="1676"/>
      <c r="AT83" s="1676"/>
      <c r="AU83" s="1676"/>
      <c r="AV83" s="1676"/>
      <c r="AW83" s="1676"/>
      <c r="AX83" s="1676"/>
      <c r="AY83" s="1676"/>
      <c r="AZ83" s="1676"/>
      <c r="BA83" s="1676"/>
      <c r="BB83" s="1676"/>
      <c r="BC83" s="1676"/>
      <c r="BD83" s="1676"/>
      <c r="BE83" s="1676"/>
      <c r="BF83" s="1676"/>
      <c r="BG83" s="1676"/>
      <c r="BH83" s="1676"/>
      <c r="BI83" s="1676"/>
      <c r="BJ83" s="1676"/>
      <c r="BK83" s="1676"/>
      <c r="BL83" s="1676"/>
      <c r="BM83" s="1676"/>
      <c r="BN83" s="1676"/>
      <c r="BO83" s="1676"/>
      <c r="BP83" s="1676"/>
      <c r="BQ83" s="1676"/>
      <c r="BR83" s="1676"/>
      <c r="BS83" s="1676"/>
      <c r="BT83" s="1676"/>
      <c r="BU83" s="1676"/>
      <c r="BV83" s="1676"/>
      <c r="BW83" s="1676"/>
      <c r="BX83" s="1676"/>
    </row>
    <row r="84" spans="1:98" ht="13.5" thickTop="1"/>
    <row r="85" spans="1:98" ht="12.75">
      <c r="A85" s="819" t="s">
        <v>641</v>
      </c>
      <c r="C85" s="344" t="s">
        <v>1583</v>
      </c>
    </row>
    <row r="86" spans="1:98" ht="12.75">
      <c r="D86" s="344" t="s">
        <v>1640</v>
      </c>
      <c r="AB86" s="1715">
        <f>IF(A61="$500M State Credit",AB77/(Application!AG424-Application!AG425),"N/A")</f>
        <v>0</v>
      </c>
      <c r="AC86" s="1715"/>
      <c r="AD86" s="1715"/>
      <c r="AE86" s="1715"/>
      <c r="AF86" s="1715"/>
    </row>
    <row r="87" spans="1:98" ht="13.5" thickBot="1">
      <c r="D87" s="344" t="s">
        <v>1641</v>
      </c>
      <c r="AB87" s="1714" t="e">
        <f>IF(A61="$500M State Credit",(Application!AG424-Application!AG425)/AB77,"N/A")</f>
        <v>#DIV/0!</v>
      </c>
      <c r="AC87" s="1714"/>
      <c r="AD87" s="1714"/>
      <c r="AE87" s="1714"/>
      <c r="AF87" s="171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D205"/>
  <sheetViews>
    <sheetView zoomScale="90" zoomScaleNormal="90" zoomScaleSheetLayoutView="100" workbookViewId="0">
      <selection activeCell="C9" sqref="C9"/>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16384" ht="18">
      <c r="A1" s="351" t="s">
        <v>965</v>
      </c>
      <c r="B1" s="351"/>
    </row>
    <row r="2" spans="1:16384"/>
    <row r="3" spans="1:16384" ht="15.75">
      <c r="A3" s="352" t="s">
        <v>904</v>
      </c>
      <c r="B3" s="352"/>
      <c r="C3" s="386" t="s">
        <v>905</v>
      </c>
      <c r="D3" s="358"/>
      <c r="E3" s="387" t="s">
        <v>906</v>
      </c>
      <c r="F3" s="334"/>
      <c r="G3" s="387" t="s">
        <v>907</v>
      </c>
      <c r="H3" s="334"/>
      <c r="I3" s="387" t="s">
        <v>908</v>
      </c>
      <c r="J3" s="334"/>
      <c r="K3" s="387" t="s">
        <v>909</v>
      </c>
      <c r="L3" s="334"/>
      <c r="M3" s="387" t="s">
        <v>910</v>
      </c>
      <c r="N3" s="334"/>
      <c r="O3" s="387" t="s">
        <v>911</v>
      </c>
      <c r="P3" s="334"/>
      <c r="Q3" s="387" t="s">
        <v>912</v>
      </c>
      <c r="R3" s="334"/>
      <c r="S3" s="387" t="s">
        <v>913</v>
      </c>
      <c r="T3" s="334"/>
      <c r="U3" s="387" t="s">
        <v>914</v>
      </c>
      <c r="V3" s="334"/>
      <c r="W3" s="387" t="s">
        <v>915</v>
      </c>
      <c r="X3" s="334"/>
      <c r="Y3" s="387" t="s">
        <v>916</v>
      </c>
      <c r="Z3" s="334"/>
      <c r="AA3" s="387" t="s">
        <v>917</v>
      </c>
      <c r="AB3" s="334"/>
      <c r="AC3" s="387" t="s">
        <v>918</v>
      </c>
      <c r="AD3" s="334"/>
      <c r="AE3" s="387" t="s">
        <v>919</v>
      </c>
      <c r="AF3" s="334"/>
      <c r="AG3" s="387" t="s">
        <v>920</v>
      </c>
      <c r="AH3" s="358"/>
    </row>
    <row r="4" spans="1:16384" s="366" customFormat="1" ht="14.25">
      <c r="A4" s="366" t="s">
        <v>922</v>
      </c>
      <c r="C4" s="390">
        <v>1.0249999999999999</v>
      </c>
      <c r="E4" s="366">
        <f>Application!Y781</f>
        <v>1647468</v>
      </c>
      <c r="G4" s="366">
        <f>E4*$C$4</f>
        <v>1688654.7</v>
      </c>
      <c r="I4" s="366">
        <f>G4*$C$4</f>
        <v>1730871.0674999999</v>
      </c>
      <c r="K4" s="366">
        <f>I4*$C$4</f>
        <v>1774142.8441874997</v>
      </c>
      <c r="M4" s="366">
        <f>K4*$C$4</f>
        <v>1818496.4152921871</v>
      </c>
      <c r="O4" s="366">
        <f>M4*$C$4</f>
        <v>1863958.8256744917</v>
      </c>
      <c r="Q4" s="366">
        <f>O4*$C$4</f>
        <v>1910557.7963163538</v>
      </c>
      <c r="S4" s="366">
        <f>Q4*$C$4</f>
        <v>1958321.7412242624</v>
      </c>
      <c r="U4" s="366">
        <f>S4*$C$4</f>
        <v>2007279.7847548688</v>
      </c>
      <c r="W4" s="366">
        <f>U4*$C$4</f>
        <v>2057461.7793737403</v>
      </c>
      <c r="Y4" s="366">
        <f>W4*$C$4</f>
        <v>2108898.3238580837</v>
      </c>
      <c r="AA4" s="366">
        <f>Y4*$C$4</f>
        <v>2161620.7819545357</v>
      </c>
      <c r="AC4" s="366">
        <f>AA4*$C$4</f>
        <v>2215661.3015033989</v>
      </c>
      <c r="AE4" s="366">
        <f>AC4*$C$4</f>
        <v>2271052.8340409836</v>
      </c>
      <c r="AG4" s="366">
        <f>AE4*$C$4</f>
        <v>2327829.1548920078</v>
      </c>
    </row>
    <row r="5" spans="1:16384" s="350" customFormat="1" ht="14.25">
      <c r="B5" s="350" t="s">
        <v>923</v>
      </c>
      <c r="C5" s="391">
        <f>IF(Application!$D$210="Special Needs",0.1,0.05)</f>
        <v>0.05</v>
      </c>
      <c r="E5" s="368">
        <f>-E4*$C$5</f>
        <v>-82373.400000000009</v>
      </c>
      <c r="F5" s="368"/>
      <c r="G5" s="368">
        <f>-G4*$C$5</f>
        <v>-84432.735000000001</v>
      </c>
      <c r="H5" s="368"/>
      <c r="I5" s="368">
        <f>-I4*$C$5</f>
        <v>-86543.553375000003</v>
      </c>
      <c r="J5" s="368"/>
      <c r="K5" s="368">
        <f>-K4*$C$5</f>
        <v>-88707.142209374986</v>
      </c>
      <c r="L5" s="368"/>
      <c r="M5" s="368">
        <f>-M4*$C$5</f>
        <v>-90924.820764609365</v>
      </c>
      <c r="N5" s="368"/>
      <c r="O5" s="368">
        <f>-O4*$C$5</f>
        <v>-93197.941283724591</v>
      </c>
      <c r="P5" s="368"/>
      <c r="Q5" s="368">
        <f>-Q4*$C$5</f>
        <v>-95527.889815817703</v>
      </c>
      <c r="R5" s="368"/>
      <c r="S5" s="368">
        <f>-S4*$C$5</f>
        <v>-97916.087061213126</v>
      </c>
      <c r="T5" s="368"/>
      <c r="U5" s="368">
        <f>-U4*$C$5</f>
        <v>-100363.98923774344</v>
      </c>
      <c r="V5" s="368"/>
      <c r="W5" s="368">
        <f>-W4*$C$5</f>
        <v>-102873.08896868702</v>
      </c>
      <c r="X5" s="368"/>
      <c r="Y5" s="368">
        <f>-Y4*$C$5</f>
        <v>-105444.91619290419</v>
      </c>
      <c r="Z5" s="368"/>
      <c r="AA5" s="368">
        <f>-AA4*$C$5</f>
        <v>-108081.0390977268</v>
      </c>
      <c r="AB5" s="368"/>
      <c r="AC5" s="368">
        <f>-AC4*$C$5</f>
        <v>-110783.06507516996</v>
      </c>
      <c r="AD5" s="368"/>
      <c r="AE5" s="368">
        <f>-AE4*$C$5</f>
        <v>-113552.64170204918</v>
      </c>
      <c r="AF5" s="368"/>
      <c r="AG5" s="368">
        <f>-AG4*$C$5</f>
        <v>-116391.4577446004</v>
      </c>
    </row>
    <row r="6" spans="1:16384" s="350" customFormat="1" ht="14.25">
      <c r="A6" s="350" t="s">
        <v>921</v>
      </c>
      <c r="C6" s="390">
        <v>1.0249999999999999</v>
      </c>
      <c r="E6" s="369">
        <f>Application!Z789</f>
        <v>275464.80000000005</v>
      </c>
      <c r="F6" s="369"/>
      <c r="G6" s="369">
        <f>E6*$C$6</f>
        <v>282351.42000000004</v>
      </c>
      <c r="H6" s="369"/>
      <c r="I6" s="369">
        <f t="shared" ref="I6" si="0">G6*$C$6</f>
        <v>289410.20550000004</v>
      </c>
      <c r="J6" s="369"/>
      <c r="K6" s="369">
        <f t="shared" ref="K6" si="1">I6*$C$6</f>
        <v>296645.46063750004</v>
      </c>
      <c r="L6" s="369"/>
      <c r="M6" s="369">
        <f t="shared" ref="M6" si="2">K6*$C$6</f>
        <v>304061.5971534375</v>
      </c>
      <c r="N6" s="369"/>
      <c r="O6" s="369">
        <f t="shared" ref="O6" si="3">M6*$C$6</f>
        <v>311663.13708227343</v>
      </c>
      <c r="P6" s="369"/>
      <c r="Q6" s="369">
        <f t="shared" ref="Q6" si="4">O6*$C$6</f>
        <v>319454.71550933021</v>
      </c>
      <c r="R6" s="369"/>
      <c r="S6" s="369">
        <f t="shared" ref="S6" si="5">Q6*$C$6</f>
        <v>327441.08339706343</v>
      </c>
      <c r="T6" s="369"/>
      <c r="U6" s="369">
        <f t="shared" ref="U6" si="6">S6*$C$6</f>
        <v>335627.11048198998</v>
      </c>
      <c r="V6" s="369"/>
      <c r="W6" s="369">
        <f t="shared" ref="W6" si="7">U6*$C$6</f>
        <v>344017.78824403969</v>
      </c>
      <c r="X6" s="369"/>
      <c r="Y6" s="369">
        <f t="shared" ref="Y6" si="8">W6*$C$6</f>
        <v>352618.23295014066</v>
      </c>
      <c r="Z6" s="369"/>
      <c r="AA6" s="369">
        <f t="shared" ref="AA6" si="9">Y6*$C$6</f>
        <v>361433.68877389416</v>
      </c>
      <c r="AB6" s="369"/>
      <c r="AC6" s="369">
        <f t="shared" ref="AC6" si="10">AA6*$C$6</f>
        <v>370469.53099324147</v>
      </c>
      <c r="AD6" s="369"/>
      <c r="AE6" s="369">
        <f t="shared" ref="AE6" si="11">AC6*$C$6</f>
        <v>379731.26926807244</v>
      </c>
      <c r="AF6" s="369"/>
      <c r="AG6" s="369">
        <f t="shared" ref="AG6" si="12">AE6*$C$6</f>
        <v>389224.55099977425</v>
      </c>
      <c r="AH6" s="369"/>
      <c r="AI6" s="369">
        <f>[7]Projections!AO43</f>
        <v>796532.6224828515</v>
      </c>
      <c r="AJ6" s="369"/>
      <c r="AK6" s="369">
        <f>[7]Projections!AQ43</f>
        <v>857342.84260433225</v>
      </c>
      <c r="AL6" s="369"/>
      <c r="AM6" s="369">
        <f>[7]Projections!AS43</f>
        <v>922762.17041346442</v>
      </c>
      <c r="AN6" s="369"/>
      <c r="AO6" s="369">
        <f>[7]Projections!AU43</f>
        <v>993132.88889578811</v>
      </c>
      <c r="AP6" s="369"/>
      <c r="AQ6" s="369">
        <f>[7]Projections!AW43</f>
        <v>1068822.3646310333</v>
      </c>
      <c r="AR6" s="369"/>
      <c r="AS6" s="369">
        <f>[7]Projections!AY43</f>
        <v>1150224.8697795132</v>
      </c>
      <c r="AT6" s="369"/>
      <c r="AU6" s="369">
        <f>[7]Projections!BA43</f>
        <v>1237763.5356163261</v>
      </c>
      <c r="AV6" s="369"/>
      <c r="AW6" s="369">
        <f>[7]Projections!BC43</f>
        <v>1331892.4470718557</v>
      </c>
      <c r="AX6" s="369"/>
      <c r="AY6" s="369">
        <f>[7]Projections!BE43</f>
        <v>1433098.8884151913</v>
      </c>
      <c r="AZ6" s="369"/>
      <c r="BA6" s="369">
        <f>[7]Projections!BG43</f>
        <v>1541905.7509437297</v>
      </c>
      <c r="BB6" s="369"/>
      <c r="BC6" s="369">
        <f>[7]Projections!BI43</f>
        <v>1658874.1143208726</v>
      </c>
      <c r="BD6" s="369"/>
      <c r="BE6" s="369">
        <f>[7]Projections!BK43</f>
        <v>1784606.0140380568</v>
      </c>
      <c r="BF6" s="369"/>
      <c r="BG6" s="369">
        <f>[7]Projections!BM43</f>
        <v>1919747.4083713992</v>
      </c>
      <c r="BH6" s="369"/>
      <c r="BI6" s="369">
        <f>[7]Projections!BO43</f>
        <v>2064991.3591611781</v>
      </c>
      <c r="BJ6" s="369"/>
      <c r="BK6" s="369">
        <f>[7]Projections!BQ43</f>
        <v>0</v>
      </c>
      <c r="BL6" s="369"/>
      <c r="BM6" s="369">
        <f>[7]Projections!BS43</f>
        <v>0</v>
      </c>
      <c r="BN6" s="369"/>
      <c r="BO6" s="369">
        <f>[7]Projections!BU43</f>
        <v>-5837010783.2990494</v>
      </c>
      <c r="BP6" s="369"/>
      <c r="BQ6" s="369">
        <f>[7]Projections!BW43</f>
        <v>0</v>
      </c>
      <c r="BR6" s="369"/>
      <c r="BS6" s="369">
        <f>[7]Projections!BY43</f>
        <v>0</v>
      </c>
      <c r="BT6" s="369"/>
      <c r="BU6" s="369" t="str">
        <f>[7]Projections!CA43</f>
        <v>Personal Property in Construction Contract</v>
      </c>
      <c r="BV6" s="369"/>
      <c r="BW6" s="369">
        <f>[7]Projections!CC43</f>
        <v>533498</v>
      </c>
      <c r="BX6" s="369"/>
      <c r="BY6" s="369">
        <f>[7]Projections!CE43</f>
        <v>0</v>
      </c>
      <c r="BZ6" s="369"/>
      <c r="CA6" s="369">
        <f>[7]Projections!CG43</f>
        <v>533498</v>
      </c>
      <c r="CB6" s="369"/>
      <c r="CC6" s="369">
        <f>[7]Projections!CI43</f>
        <v>0</v>
      </c>
      <c r="CD6" s="369"/>
      <c r="CE6" s="369" t="str">
        <f>[7]Projections!CK43</f>
        <v>First Year Portion in Operation</v>
      </c>
      <c r="CF6" s="369"/>
      <c r="CG6" s="369">
        <f>[7]Projections!CM43</f>
        <v>0.66666666666666663</v>
      </c>
      <c r="CH6" s="369"/>
      <c r="CI6" s="369">
        <f>[7]Projections!CO43</f>
        <v>-1.7098500393331051E-9</v>
      </c>
      <c r="CJ6" s="369"/>
      <c r="CK6" s="369">
        <f>[7]Projections!CQ43</f>
        <v>0</v>
      </c>
      <c r="CL6" s="369"/>
      <c r="CM6" s="369">
        <f>[7]Projections!CS43</f>
        <v>533498</v>
      </c>
      <c r="CN6" s="369"/>
      <c r="CO6" s="369">
        <f>[7]Projections!CU43</f>
        <v>533498</v>
      </c>
      <c r="CP6" s="369"/>
      <c r="CQ6" s="369">
        <f>[7]Projections!CW43</f>
        <v>0</v>
      </c>
      <c r="CR6" s="369"/>
      <c r="CS6" s="369">
        <f>[7]Projections!CY43</f>
        <v>0</v>
      </c>
      <c r="CT6" s="369"/>
      <c r="CU6" s="369">
        <f>[7]Projections!DA43</f>
        <v>0</v>
      </c>
      <c r="CV6" s="369"/>
      <c r="CW6" s="369">
        <f>[7]Projections!DC43</f>
        <v>533498</v>
      </c>
      <c r="CX6" s="369"/>
      <c r="CY6" s="369">
        <f>[7]Projections!DE43</f>
        <v>0</v>
      </c>
      <c r="CZ6" s="369"/>
      <c r="DA6" s="369">
        <f>[7]Projections!DG43</f>
        <v>0</v>
      </c>
      <c r="DB6" s="369"/>
      <c r="DC6" s="369">
        <f>[7]Projections!DI43</f>
        <v>0</v>
      </c>
      <c r="DD6" s="369"/>
      <c r="DE6" s="369">
        <f>[7]Projections!DK43</f>
        <v>0</v>
      </c>
      <c r="DF6" s="369"/>
      <c r="DG6" s="369">
        <f>[7]Projections!DM43</f>
        <v>0</v>
      </c>
      <c r="DH6" s="369"/>
      <c r="DI6" s="369">
        <f>[7]Projections!DO43</f>
        <v>0</v>
      </c>
      <c r="DJ6" s="369"/>
      <c r="DK6" s="369">
        <f>[7]Projections!DQ43</f>
        <v>25000</v>
      </c>
      <c r="DL6" s="369"/>
      <c r="DM6" s="369">
        <f>[7]Projections!DS43</f>
        <v>0</v>
      </c>
      <c r="DN6" s="369"/>
      <c r="DO6" s="369">
        <f>[7]Projections!DU43</f>
        <v>0</v>
      </c>
      <c r="DP6" s="369"/>
      <c r="DQ6" s="369">
        <f>[7]Projections!DW43</f>
        <v>0</v>
      </c>
      <c r="DR6" s="369"/>
      <c r="DS6" s="369">
        <f>[7]Projections!DY43</f>
        <v>0</v>
      </c>
      <c r="DT6" s="369"/>
      <c r="DU6" s="369">
        <f>[7]Projections!EA43</f>
        <v>0</v>
      </c>
      <c r="DV6" s="369"/>
      <c r="DW6" s="369">
        <f>[7]Projections!EC43</f>
        <v>0</v>
      </c>
      <c r="DX6" s="369"/>
      <c r="DY6" s="369">
        <f>[7]Projections!EE43</f>
        <v>0</v>
      </c>
      <c r="DZ6" s="369"/>
      <c r="EA6" s="369">
        <f>[7]Projections!EG43</f>
        <v>0</v>
      </c>
      <c r="EB6" s="369"/>
      <c r="EC6" s="369">
        <f>[7]Projections!EI43</f>
        <v>0</v>
      </c>
      <c r="ED6" s="369"/>
      <c r="EE6" s="369">
        <f>[7]Projections!EK43</f>
        <v>0</v>
      </c>
      <c r="EF6" s="369"/>
      <c r="EG6" s="369">
        <f>[7]Projections!EM43</f>
        <v>0</v>
      </c>
      <c r="EH6" s="369"/>
      <c r="EI6" s="369">
        <f>[7]Projections!EO43</f>
        <v>0</v>
      </c>
      <c r="EJ6" s="369"/>
      <c r="EK6" s="369">
        <f>[7]Projections!EQ43</f>
        <v>0</v>
      </c>
      <c r="EL6" s="369"/>
      <c r="EM6" s="369">
        <f>[7]Projections!ES43</f>
        <v>0</v>
      </c>
      <c r="EN6" s="369"/>
      <c r="EO6" s="369">
        <f>[7]Projections!EU43</f>
        <v>0</v>
      </c>
      <c r="EP6" s="369"/>
      <c r="EQ6" s="369">
        <f>[7]Projections!EW43</f>
        <v>0</v>
      </c>
      <c r="ER6" s="369"/>
      <c r="ES6" s="369">
        <f>[7]Projections!EY43</f>
        <v>0</v>
      </c>
      <c r="ET6" s="369"/>
      <c r="EU6" s="369">
        <f>[7]Projections!FA43</f>
        <v>0</v>
      </c>
      <c r="EV6" s="369"/>
      <c r="EW6" s="369">
        <f>[7]Projections!FC43</f>
        <v>8573051.4846311323</v>
      </c>
      <c r="EX6" s="369"/>
      <c r="EY6" s="369" t="str">
        <f>[7]Projections!FE43</f>
        <v>MHP</v>
      </c>
      <c r="EZ6" s="369"/>
      <c r="FA6" s="369">
        <f>[7]Projections!FG43</f>
        <v>0</v>
      </c>
      <c r="FB6" s="369"/>
      <c r="FC6" s="369">
        <f>[7]Projections!FI43</f>
        <v>0</v>
      </c>
      <c r="FD6" s="369"/>
      <c r="FE6" s="369">
        <f>[7]Projections!FK43</f>
        <v>0</v>
      </c>
      <c r="FF6" s="369"/>
      <c r="FG6" s="369">
        <f>[7]Projections!FM43</f>
        <v>0</v>
      </c>
      <c r="FH6" s="369"/>
      <c r="FI6" s="369">
        <f>[7]Projections!FO43</f>
        <v>0</v>
      </c>
      <c r="FJ6" s="369"/>
      <c r="FK6" s="369">
        <f>[7]Projections!FQ43</f>
        <v>0</v>
      </c>
      <c r="FL6" s="369"/>
      <c r="FM6" s="369">
        <f>[7]Projections!FS43</f>
        <v>0</v>
      </c>
      <c r="FN6" s="369"/>
      <c r="FO6" s="369">
        <f>[7]Projections!FU43</f>
        <v>0</v>
      </c>
      <c r="FP6" s="369"/>
      <c r="FQ6" s="369">
        <f>[7]Projections!FW43</f>
        <v>0</v>
      </c>
      <c r="FR6" s="369"/>
      <c r="FS6" s="369">
        <f>[7]Projections!FY43</f>
        <v>0</v>
      </c>
      <c r="FT6" s="369"/>
      <c r="FU6" s="369">
        <f>[7]Projections!GA43</f>
        <v>654981.63128808036</v>
      </c>
      <c r="FV6" s="369"/>
      <c r="FW6" s="369">
        <f>[7]Projections!GC43</f>
        <v>1226290.3556677038</v>
      </c>
      <c r="FX6" s="369"/>
      <c r="FY6" s="369">
        <f>[7]Projections!GE43</f>
        <v>1834770.4095435429</v>
      </c>
      <c r="FZ6" s="369"/>
      <c r="GA6" s="369">
        <f>[7]Projections!GG43</f>
        <v>2483063.1496010069</v>
      </c>
      <c r="GB6" s="369"/>
      <c r="GC6" s="369">
        <f>[7]Projections!GI43</f>
        <v>3173997.6873230631</v>
      </c>
      <c r="GD6" s="369"/>
      <c r="GE6" s="369">
        <f>[7]Projections!GK43</f>
        <v>7016209.5522960126</v>
      </c>
      <c r="GF6" s="369"/>
      <c r="GG6" s="369">
        <f>[7]Projections!GM43</f>
        <v>13947820.492262086</v>
      </c>
      <c r="GH6" s="369"/>
      <c r="GI6" s="369">
        <f>[7]Projections!GO43</f>
        <v>20818705.531085256</v>
      </c>
      <c r="GJ6" s="369"/>
      <c r="GK6" s="369">
        <f>[7]Projections!GQ43</f>
        <v>28552034.569823749</v>
      </c>
      <c r="GL6" s="369"/>
      <c r="GM6" s="369" t="str">
        <f>[7]Projections!GS43</f>
        <v>Marginal Tax Bracket</v>
      </c>
      <c r="GN6" s="369"/>
      <c r="GO6" s="369">
        <f>[7]Projections!GU43</f>
        <v>0.21</v>
      </c>
      <c r="GP6" s="369"/>
      <c r="GQ6" s="369">
        <f>[7]Projections!GW43</f>
        <v>0.21</v>
      </c>
      <c r="GR6" s="369"/>
      <c r="GS6" s="369">
        <f>[7]Projections!GY43</f>
        <v>0.21</v>
      </c>
      <c r="GT6" s="369"/>
      <c r="GU6" s="369">
        <f>[7]Projections!HA43</f>
        <v>0.21</v>
      </c>
      <c r="GV6" s="369"/>
      <c r="GW6" s="369">
        <f>[7]Projections!HC43</f>
        <v>0.21</v>
      </c>
      <c r="GX6" s="369"/>
      <c r="GY6" s="369">
        <f>[7]Projections!HE43</f>
        <v>0.21</v>
      </c>
      <c r="GZ6" s="369"/>
      <c r="HA6" s="369">
        <f>[7]Projections!HG43</f>
        <v>0.21</v>
      </c>
      <c r="HB6" s="369"/>
      <c r="HC6" s="369">
        <f>[7]Projections!HI43</f>
        <v>0.21</v>
      </c>
      <c r="HD6" s="369"/>
      <c r="HE6" s="369">
        <f>[7]Projections!HK43</f>
        <v>0.21</v>
      </c>
      <c r="HF6" s="369"/>
      <c r="HG6" s="369">
        <f>[7]Projections!HM43</f>
        <v>0</v>
      </c>
      <c r="HH6" s="369"/>
      <c r="HI6" s="369">
        <f>[7]Projections!HO43</f>
        <v>0</v>
      </c>
      <c r="HJ6" s="369"/>
      <c r="HK6" s="369">
        <f>[7]Projections!HQ43</f>
        <v>0</v>
      </c>
      <c r="HL6" s="369"/>
      <c r="HM6" s="369">
        <f>[7]Projections!HS43</f>
        <v>0</v>
      </c>
      <c r="HN6" s="369"/>
      <c r="HO6" s="369">
        <f>[7]Projections!HU43</f>
        <v>0</v>
      </c>
      <c r="HP6" s="369"/>
      <c r="HQ6" s="369">
        <f>[7]Projections!HW43</f>
        <v>0</v>
      </c>
      <c r="HR6" s="369"/>
      <c r="HS6" s="369">
        <f>[7]Projections!HY43</f>
        <v>0</v>
      </c>
      <c r="HT6" s="369"/>
      <c r="HU6" s="369">
        <f>[7]Projections!IA43</f>
        <v>0</v>
      </c>
      <c r="HV6" s="369"/>
      <c r="HW6" s="369">
        <f>[7]Projections!IC43</f>
        <v>0</v>
      </c>
      <c r="HX6" s="369"/>
      <c r="HY6" s="369">
        <f>[7]Projections!IE43</f>
        <v>0</v>
      </c>
      <c r="HZ6" s="369"/>
      <c r="IA6" s="369">
        <f>[7]Projections!IG43</f>
        <v>0</v>
      </c>
      <c r="IB6" s="369"/>
      <c r="IC6" s="369">
        <f>[7]Projections!II43</f>
        <v>0</v>
      </c>
      <c r="ID6" s="369"/>
      <c r="IE6" s="369">
        <f>[7]Projections!IK43</f>
        <v>0</v>
      </c>
      <c r="IF6" s="369"/>
      <c r="IG6" s="369">
        <f>[7]Projections!IM43</f>
        <v>0</v>
      </c>
      <c r="IH6" s="369"/>
      <c r="II6" s="369">
        <f>[7]Projections!IO43</f>
        <v>0</v>
      </c>
      <c r="IJ6" s="369"/>
      <c r="IK6" s="369">
        <f>[7]Projections!IQ43</f>
        <v>0</v>
      </c>
      <c r="IL6" s="369"/>
      <c r="IM6" s="369">
        <f>[7]Projections!IS43</f>
        <v>0</v>
      </c>
      <c r="IN6" s="369"/>
      <c r="IO6" s="369">
        <f>[7]Projections!IU43</f>
        <v>0</v>
      </c>
      <c r="IP6" s="369"/>
      <c r="IQ6" s="369">
        <f>[7]Projections!IW43</f>
        <v>0</v>
      </c>
      <c r="IR6" s="369"/>
      <c r="IS6" s="369">
        <f>[7]Projections!IY43</f>
        <v>0</v>
      </c>
      <c r="IT6" s="369"/>
      <c r="IU6" s="369">
        <f>[7]Projections!JA43</f>
        <v>0</v>
      </c>
      <c r="IV6" s="369"/>
      <c r="IW6" s="369">
        <f>[7]Projections!JC43</f>
        <v>0</v>
      </c>
      <c r="IX6" s="369"/>
      <c r="IY6" s="369">
        <f>[7]Projections!JE43</f>
        <v>0</v>
      </c>
      <c r="IZ6" s="369"/>
      <c r="JA6" s="369">
        <f>[7]Projections!JG43</f>
        <v>0</v>
      </c>
      <c r="JB6" s="369"/>
      <c r="JC6" s="369">
        <f>[7]Projections!JI43</f>
        <v>0</v>
      </c>
      <c r="JD6" s="369"/>
      <c r="JE6" s="369">
        <f>[7]Projections!JK43</f>
        <v>0</v>
      </c>
      <c r="JF6" s="369"/>
      <c r="JG6" s="369">
        <f>[7]Projections!JM43</f>
        <v>0</v>
      </c>
      <c r="JH6" s="369"/>
      <c r="JI6" s="369">
        <f>[7]Projections!JO43</f>
        <v>0</v>
      </c>
      <c r="JJ6" s="369"/>
      <c r="JK6" s="369">
        <f>[7]Projections!JQ43</f>
        <v>0</v>
      </c>
      <c r="JL6" s="369"/>
      <c r="JM6" s="369">
        <f>[7]Projections!JS43</f>
        <v>0</v>
      </c>
      <c r="JN6" s="369"/>
      <c r="JO6" s="369">
        <f>[7]Projections!JU43</f>
        <v>0</v>
      </c>
      <c r="JP6" s="369"/>
      <c r="JQ6" s="369">
        <f>[7]Projections!JW43</f>
        <v>0</v>
      </c>
      <c r="JR6" s="369"/>
      <c r="JS6" s="369">
        <f>[7]Projections!JY43</f>
        <v>0</v>
      </c>
      <c r="JT6" s="369"/>
      <c r="JU6" s="369">
        <f>[7]Projections!KA43</f>
        <v>0</v>
      </c>
      <c r="JV6" s="369"/>
      <c r="JW6" s="369">
        <f>[7]Projections!KC43</f>
        <v>0</v>
      </c>
      <c r="JX6" s="369"/>
      <c r="JY6" s="369">
        <f>[7]Projections!KE43</f>
        <v>0</v>
      </c>
      <c r="JZ6" s="369"/>
      <c r="KA6" s="369">
        <f>[7]Projections!KG43</f>
        <v>0</v>
      </c>
      <c r="KB6" s="369"/>
      <c r="KC6" s="369">
        <f>[7]Projections!KI43</f>
        <v>0</v>
      </c>
      <c r="KD6" s="369"/>
      <c r="KE6" s="369">
        <f>[7]Projections!KK43</f>
        <v>0</v>
      </c>
      <c r="KF6" s="369"/>
      <c r="KG6" s="369">
        <f>[7]Projections!KM43</f>
        <v>0</v>
      </c>
      <c r="KH6" s="369"/>
      <c r="KI6" s="369">
        <f>[7]Projections!KO43</f>
        <v>0</v>
      </c>
      <c r="KJ6" s="369"/>
      <c r="KK6" s="369">
        <f>[7]Projections!KQ43</f>
        <v>0</v>
      </c>
      <c r="KL6" s="369"/>
      <c r="KM6" s="369">
        <f>[7]Projections!KS43</f>
        <v>0</v>
      </c>
      <c r="KN6" s="369"/>
      <c r="KO6" s="369">
        <f>[7]Projections!KU43</f>
        <v>0</v>
      </c>
      <c r="KP6" s="369"/>
      <c r="KQ6" s="369">
        <f>[7]Projections!KW43</f>
        <v>0</v>
      </c>
      <c r="KR6" s="369"/>
      <c r="KS6" s="369">
        <f>[7]Projections!KY43</f>
        <v>0</v>
      </c>
      <c r="KT6" s="369"/>
      <c r="KU6" s="369">
        <f>[7]Projections!LA43</f>
        <v>0</v>
      </c>
      <c r="KV6" s="369"/>
      <c r="KW6" s="369">
        <f>[7]Projections!LC43</f>
        <v>0</v>
      </c>
      <c r="KX6" s="369"/>
      <c r="KY6" s="369">
        <f>[7]Projections!LE43</f>
        <v>0</v>
      </c>
      <c r="KZ6" s="369"/>
      <c r="LA6" s="369">
        <f>[7]Projections!LG43</f>
        <v>0</v>
      </c>
      <c r="LB6" s="369"/>
      <c r="LC6" s="369">
        <f>[7]Projections!LI43</f>
        <v>0</v>
      </c>
      <c r="LD6" s="369"/>
      <c r="LE6" s="369">
        <f>[7]Projections!LK43</f>
        <v>0</v>
      </c>
      <c r="LF6" s="369"/>
      <c r="LG6" s="369">
        <f>[7]Projections!LM43</f>
        <v>0</v>
      </c>
      <c r="LH6" s="369"/>
      <c r="LI6" s="369">
        <f>[7]Projections!LO43</f>
        <v>0</v>
      </c>
      <c r="LJ6" s="369"/>
      <c r="LK6" s="369">
        <f>[7]Projections!LQ43</f>
        <v>0</v>
      </c>
      <c r="LL6" s="369"/>
      <c r="LM6" s="369">
        <f>[7]Projections!LS43</f>
        <v>0</v>
      </c>
      <c r="LN6" s="369"/>
      <c r="LO6" s="369">
        <f>[7]Projections!LU43</f>
        <v>0</v>
      </c>
      <c r="LP6" s="369"/>
      <c r="LQ6" s="369">
        <f>[7]Projections!LW43</f>
        <v>0</v>
      </c>
      <c r="LR6" s="369"/>
      <c r="LS6" s="369">
        <f>[7]Projections!LY43</f>
        <v>0</v>
      </c>
      <c r="LT6" s="369"/>
      <c r="LU6" s="369">
        <f>[7]Projections!MA43</f>
        <v>0</v>
      </c>
      <c r="LV6" s="369"/>
      <c r="LW6" s="369">
        <f>[7]Projections!MC43</f>
        <v>0</v>
      </c>
      <c r="LX6" s="369"/>
      <c r="LY6" s="369">
        <f>[7]Projections!ME43</f>
        <v>0</v>
      </c>
      <c r="LZ6" s="369"/>
      <c r="MA6" s="369">
        <f>[7]Projections!MG43</f>
        <v>0</v>
      </c>
      <c r="MB6" s="369"/>
      <c r="MC6" s="369">
        <f>[7]Projections!MI43</f>
        <v>0</v>
      </c>
      <c r="MD6" s="369"/>
      <c r="ME6" s="369">
        <f>[7]Projections!MK43</f>
        <v>0</v>
      </c>
      <c r="MF6" s="369"/>
      <c r="MG6" s="369">
        <f>[7]Projections!MM43</f>
        <v>0</v>
      </c>
      <c r="MH6" s="369"/>
      <c r="MI6" s="369">
        <f>[7]Projections!MO43</f>
        <v>0</v>
      </c>
      <c r="MJ6" s="369"/>
      <c r="MK6" s="369">
        <f>[7]Projections!MQ43</f>
        <v>0</v>
      </c>
      <c r="ML6" s="369"/>
      <c r="MM6" s="369">
        <f>[7]Projections!MS43</f>
        <v>0</v>
      </c>
      <c r="MN6" s="369"/>
      <c r="MO6" s="369">
        <f>[7]Projections!MU43</f>
        <v>0</v>
      </c>
      <c r="MP6" s="369"/>
      <c r="MQ6" s="369">
        <f>[7]Projections!MW43</f>
        <v>0</v>
      </c>
      <c r="MR6" s="369"/>
      <c r="MS6" s="369">
        <f>[7]Projections!MY43</f>
        <v>0</v>
      </c>
      <c r="MT6" s="369"/>
      <c r="MU6" s="369">
        <f>[7]Projections!NA43</f>
        <v>0</v>
      </c>
      <c r="MV6" s="369"/>
      <c r="MW6" s="369">
        <f>[7]Projections!NC43</f>
        <v>0</v>
      </c>
      <c r="MX6" s="369"/>
      <c r="MY6" s="369">
        <f>[7]Projections!NE43</f>
        <v>0</v>
      </c>
      <c r="MZ6" s="369"/>
      <c r="NA6" s="369">
        <f>[7]Projections!NG43</f>
        <v>0</v>
      </c>
      <c r="NB6" s="369"/>
      <c r="NC6" s="369">
        <f>[7]Projections!NI43</f>
        <v>0</v>
      </c>
      <c r="ND6" s="369"/>
      <c r="NE6" s="369">
        <f>[7]Projections!NK43</f>
        <v>0</v>
      </c>
      <c r="NF6" s="369"/>
      <c r="NG6" s="369">
        <f>[7]Projections!NM43</f>
        <v>0</v>
      </c>
      <c r="NH6" s="369"/>
      <c r="NI6" s="369">
        <f>[7]Projections!NO43</f>
        <v>0</v>
      </c>
      <c r="NJ6" s="369"/>
      <c r="NK6" s="369">
        <f>[7]Projections!NQ43</f>
        <v>0</v>
      </c>
      <c r="NL6" s="369"/>
      <c r="NM6" s="369">
        <f>[7]Projections!NS43</f>
        <v>0</v>
      </c>
      <c r="NN6" s="369"/>
      <c r="NO6" s="369">
        <f>[7]Projections!NU43</f>
        <v>0</v>
      </c>
      <c r="NP6" s="369"/>
      <c r="NQ6" s="369">
        <f>[7]Projections!NW43</f>
        <v>0</v>
      </c>
      <c r="NR6" s="369"/>
      <c r="NS6" s="369">
        <f>[7]Projections!NY43</f>
        <v>0</v>
      </c>
      <c r="NT6" s="369"/>
      <c r="NU6" s="369">
        <f>[7]Projections!OA43</f>
        <v>0</v>
      </c>
      <c r="NV6" s="369"/>
      <c r="NW6" s="369">
        <f>[7]Projections!OC43</f>
        <v>0</v>
      </c>
      <c r="NX6" s="369"/>
      <c r="NY6" s="369">
        <f>[7]Projections!OE43</f>
        <v>0</v>
      </c>
      <c r="NZ6" s="369"/>
      <c r="OA6" s="369">
        <f>[7]Projections!OG43</f>
        <v>0</v>
      </c>
      <c r="OB6" s="369"/>
      <c r="OC6" s="369">
        <f>[7]Projections!OI43</f>
        <v>0</v>
      </c>
      <c r="OD6" s="369"/>
      <c r="OE6" s="369">
        <f>[7]Projections!OK43</f>
        <v>0</v>
      </c>
      <c r="OF6" s="369"/>
      <c r="OG6" s="369">
        <f>[7]Projections!OM43</f>
        <v>0</v>
      </c>
      <c r="OH6" s="369"/>
      <c r="OI6" s="369">
        <f>[7]Projections!OO43</f>
        <v>0</v>
      </c>
      <c r="OJ6" s="369"/>
      <c r="OK6" s="369">
        <f>[7]Projections!OQ43</f>
        <v>0</v>
      </c>
      <c r="OL6" s="369"/>
      <c r="OM6" s="369">
        <f>[7]Projections!OS43</f>
        <v>0</v>
      </c>
      <c r="ON6" s="369"/>
      <c r="OO6" s="369">
        <f>[7]Projections!OU43</f>
        <v>0</v>
      </c>
      <c r="OP6" s="369"/>
      <c r="OQ6" s="369">
        <f>[7]Projections!OW43</f>
        <v>0</v>
      </c>
      <c r="OR6" s="369"/>
      <c r="OS6" s="369">
        <f>[7]Projections!OY43</f>
        <v>0</v>
      </c>
      <c r="OT6" s="369"/>
      <c r="OU6" s="369">
        <f>[7]Projections!PA43</f>
        <v>0</v>
      </c>
      <c r="OV6" s="369"/>
      <c r="OW6" s="369">
        <f>[7]Projections!PC43</f>
        <v>0</v>
      </c>
      <c r="OX6" s="369"/>
      <c r="OY6" s="369">
        <f>[7]Projections!PE43</f>
        <v>0</v>
      </c>
      <c r="OZ6" s="369"/>
      <c r="PA6" s="369">
        <f>[7]Projections!PG43</f>
        <v>0</v>
      </c>
      <c r="PB6" s="369"/>
      <c r="PC6" s="369">
        <f>[7]Projections!PI43</f>
        <v>0</v>
      </c>
      <c r="PD6" s="369"/>
      <c r="PE6" s="369">
        <f>[7]Projections!PK43</f>
        <v>0</v>
      </c>
      <c r="PF6" s="369"/>
      <c r="PG6" s="369">
        <f>[7]Projections!PM43</f>
        <v>0</v>
      </c>
      <c r="PH6" s="369"/>
      <c r="PI6" s="369">
        <f>[7]Projections!PO43</f>
        <v>0</v>
      </c>
      <c r="PJ6" s="369"/>
      <c r="PK6" s="369">
        <f>[7]Projections!PQ43</f>
        <v>0</v>
      </c>
      <c r="PL6" s="369"/>
      <c r="PM6" s="369">
        <f>[7]Projections!PS43</f>
        <v>0</v>
      </c>
      <c r="PN6" s="369"/>
      <c r="PO6" s="369">
        <f>[7]Projections!PU43</f>
        <v>0</v>
      </c>
      <c r="PP6" s="369"/>
      <c r="PQ6" s="369">
        <f>[7]Projections!PW43</f>
        <v>0</v>
      </c>
      <c r="PR6" s="369"/>
      <c r="PS6" s="369">
        <f>[7]Projections!PY43</f>
        <v>0</v>
      </c>
      <c r="PT6" s="369"/>
      <c r="PU6" s="369">
        <f>[7]Projections!QA43</f>
        <v>0</v>
      </c>
      <c r="PV6" s="369"/>
      <c r="PW6" s="369">
        <f>[7]Projections!QC43</f>
        <v>0</v>
      </c>
      <c r="PX6" s="369"/>
      <c r="PY6" s="369">
        <f>[7]Projections!QE43</f>
        <v>0</v>
      </c>
      <c r="PZ6" s="369"/>
      <c r="QA6" s="369">
        <f>[7]Projections!QG43</f>
        <v>0</v>
      </c>
      <c r="QB6" s="369"/>
      <c r="QC6" s="369">
        <f>[7]Projections!QI43</f>
        <v>0</v>
      </c>
      <c r="QD6" s="369"/>
      <c r="QE6" s="369">
        <f>[7]Projections!QK43</f>
        <v>0</v>
      </c>
      <c r="QF6" s="369"/>
      <c r="QG6" s="369">
        <f>[7]Projections!QM43</f>
        <v>0</v>
      </c>
      <c r="QH6" s="369"/>
      <c r="QI6" s="369">
        <f>[7]Projections!QO43</f>
        <v>0</v>
      </c>
      <c r="QJ6" s="369"/>
      <c r="QK6" s="369">
        <f>[7]Projections!QQ43</f>
        <v>0</v>
      </c>
      <c r="QL6" s="369"/>
      <c r="QM6" s="369">
        <f>[7]Projections!QS43</f>
        <v>0</v>
      </c>
      <c r="QN6" s="369"/>
      <c r="QO6" s="369">
        <f>[7]Projections!QU43</f>
        <v>0</v>
      </c>
      <c r="QP6" s="369"/>
      <c r="QQ6" s="369">
        <f>[7]Projections!QW43</f>
        <v>0</v>
      </c>
      <c r="QR6" s="369"/>
      <c r="QS6" s="369">
        <f>[7]Projections!QY43</f>
        <v>0</v>
      </c>
      <c r="QT6" s="369"/>
      <c r="QU6" s="369">
        <f>[7]Projections!RA43</f>
        <v>0</v>
      </c>
      <c r="QV6" s="369"/>
      <c r="QW6" s="369">
        <f>[7]Projections!RC43</f>
        <v>0</v>
      </c>
      <c r="QX6" s="369"/>
      <c r="QY6" s="369">
        <f>[7]Projections!RE43</f>
        <v>0</v>
      </c>
      <c r="QZ6" s="369"/>
      <c r="RA6" s="369">
        <f>[7]Projections!RG43</f>
        <v>0</v>
      </c>
      <c r="RB6" s="369"/>
      <c r="RC6" s="369">
        <f>[7]Projections!RI43</f>
        <v>0</v>
      </c>
      <c r="RD6" s="369"/>
      <c r="RE6" s="369">
        <f>[7]Projections!RK43</f>
        <v>0</v>
      </c>
      <c r="RF6" s="369"/>
      <c r="RG6" s="369">
        <f>[7]Projections!RM43</f>
        <v>0</v>
      </c>
      <c r="RH6" s="369"/>
      <c r="RI6" s="369">
        <f>[7]Projections!RO43</f>
        <v>0</v>
      </c>
      <c r="RJ6" s="369"/>
      <c r="RK6" s="369">
        <f>[7]Projections!RQ43</f>
        <v>0</v>
      </c>
      <c r="RL6" s="369"/>
      <c r="RM6" s="369">
        <f>[7]Projections!RS43</f>
        <v>0</v>
      </c>
      <c r="RN6" s="369"/>
      <c r="RO6" s="369">
        <f>[7]Projections!RU43</f>
        <v>0</v>
      </c>
      <c r="RP6" s="369"/>
      <c r="RQ6" s="369">
        <f>[7]Projections!RW43</f>
        <v>0</v>
      </c>
      <c r="RR6" s="369"/>
      <c r="RS6" s="369">
        <f>[7]Projections!RY43</f>
        <v>0</v>
      </c>
      <c r="RT6" s="369"/>
      <c r="RU6" s="369">
        <f>[7]Projections!SA43</f>
        <v>0</v>
      </c>
      <c r="RV6" s="369"/>
      <c r="RW6" s="369">
        <f>[7]Projections!SC43</f>
        <v>0</v>
      </c>
      <c r="RX6" s="369"/>
      <c r="RY6" s="369">
        <f>[7]Projections!SE43</f>
        <v>0</v>
      </c>
      <c r="RZ6" s="369"/>
      <c r="SA6" s="369">
        <f>[7]Projections!SG43</f>
        <v>0</v>
      </c>
      <c r="SB6" s="369"/>
      <c r="SC6" s="369">
        <f>[7]Projections!SI43</f>
        <v>0</v>
      </c>
      <c r="SD6" s="369"/>
      <c r="SE6" s="369">
        <f>[7]Projections!SK43</f>
        <v>0</v>
      </c>
      <c r="SF6" s="369"/>
      <c r="SG6" s="369">
        <f>[7]Projections!SM43</f>
        <v>0</v>
      </c>
      <c r="SH6" s="369"/>
      <c r="SI6" s="369">
        <f>[7]Projections!SO43</f>
        <v>0</v>
      </c>
      <c r="SJ6" s="369"/>
      <c r="SK6" s="369">
        <f>[7]Projections!SQ43</f>
        <v>0</v>
      </c>
      <c r="SL6" s="369"/>
      <c r="SM6" s="369">
        <f>[7]Projections!SS43</f>
        <v>0</v>
      </c>
      <c r="SN6" s="369"/>
      <c r="SO6" s="369">
        <f>[7]Projections!SU43</f>
        <v>0</v>
      </c>
      <c r="SP6" s="369"/>
      <c r="SQ6" s="369">
        <f>[7]Projections!SW43</f>
        <v>0</v>
      </c>
      <c r="SR6" s="369"/>
      <c r="SS6" s="369">
        <f>[7]Projections!SY43</f>
        <v>0</v>
      </c>
      <c r="ST6" s="369"/>
      <c r="SU6" s="369">
        <f>[7]Projections!TA43</f>
        <v>0</v>
      </c>
      <c r="SV6" s="369"/>
      <c r="SW6" s="369">
        <f>[7]Projections!TC43</f>
        <v>0</v>
      </c>
      <c r="SX6" s="369"/>
      <c r="SY6" s="369">
        <f>[7]Projections!TE43</f>
        <v>0</v>
      </c>
      <c r="SZ6" s="369"/>
      <c r="TA6" s="369">
        <f>[7]Projections!TG43</f>
        <v>0</v>
      </c>
      <c r="TB6" s="369"/>
      <c r="TC6" s="369">
        <f>[7]Projections!TI43</f>
        <v>0</v>
      </c>
      <c r="TD6" s="369"/>
      <c r="TE6" s="369">
        <f>[7]Projections!TK43</f>
        <v>0</v>
      </c>
      <c r="TF6" s="369"/>
      <c r="TG6" s="369">
        <f>[7]Projections!TM43</f>
        <v>0</v>
      </c>
      <c r="TH6" s="369"/>
      <c r="TI6" s="369">
        <f>[7]Projections!TO43</f>
        <v>0</v>
      </c>
      <c r="TJ6" s="369"/>
      <c r="TK6" s="369">
        <f>[7]Projections!TQ43</f>
        <v>0</v>
      </c>
      <c r="TL6" s="369"/>
      <c r="TM6" s="369">
        <f>[7]Projections!TS43</f>
        <v>0</v>
      </c>
      <c r="TN6" s="369"/>
      <c r="TO6" s="369">
        <f>[7]Projections!TU43</f>
        <v>0</v>
      </c>
      <c r="TP6" s="369"/>
      <c r="TQ6" s="369">
        <f>[7]Projections!TW43</f>
        <v>0</v>
      </c>
      <c r="TR6" s="369"/>
      <c r="TS6" s="369">
        <f>[7]Projections!TY43</f>
        <v>0</v>
      </c>
      <c r="TT6" s="369"/>
      <c r="TU6" s="369">
        <f>[7]Projections!UA43</f>
        <v>0</v>
      </c>
      <c r="TV6" s="369"/>
      <c r="TW6" s="369">
        <f>[7]Projections!UC43</f>
        <v>0</v>
      </c>
      <c r="TX6" s="369"/>
      <c r="TY6" s="369">
        <f>[7]Projections!UE43</f>
        <v>0</v>
      </c>
      <c r="TZ6" s="369"/>
      <c r="UA6" s="369">
        <f>[7]Projections!UG43</f>
        <v>0</v>
      </c>
      <c r="UB6" s="369"/>
      <c r="UC6" s="369">
        <f>[7]Projections!UI43</f>
        <v>0</v>
      </c>
      <c r="UD6" s="369"/>
      <c r="UE6" s="369">
        <f>[7]Projections!UK43</f>
        <v>0</v>
      </c>
      <c r="UF6" s="369"/>
      <c r="UG6" s="369">
        <f>[7]Projections!UM43</f>
        <v>0</v>
      </c>
      <c r="UH6" s="369"/>
      <c r="UI6" s="369">
        <f>[7]Projections!UO43</f>
        <v>0</v>
      </c>
      <c r="UJ6" s="369"/>
      <c r="UK6" s="369">
        <f>[7]Projections!UQ43</f>
        <v>0</v>
      </c>
      <c r="UL6" s="369"/>
      <c r="UM6" s="369">
        <f>[7]Projections!US43</f>
        <v>0</v>
      </c>
      <c r="UN6" s="369"/>
      <c r="UO6" s="369">
        <f>[7]Projections!UU43</f>
        <v>0</v>
      </c>
      <c r="UP6" s="369"/>
      <c r="UQ6" s="369">
        <f>[7]Projections!UW43</f>
        <v>0</v>
      </c>
      <c r="UR6" s="369"/>
      <c r="US6" s="369">
        <f>[7]Projections!UY43</f>
        <v>0</v>
      </c>
      <c r="UT6" s="369"/>
      <c r="UU6" s="369">
        <f>[7]Projections!VA43</f>
        <v>0</v>
      </c>
      <c r="UV6" s="369"/>
      <c r="UW6" s="369">
        <f>[7]Projections!VC43</f>
        <v>0</v>
      </c>
      <c r="UX6" s="369"/>
      <c r="UY6" s="369">
        <f>[7]Projections!VE43</f>
        <v>0</v>
      </c>
      <c r="UZ6" s="369"/>
      <c r="VA6" s="369">
        <f>[7]Projections!VG43</f>
        <v>0</v>
      </c>
      <c r="VB6" s="369"/>
      <c r="VC6" s="369">
        <f>[7]Projections!VI43</f>
        <v>0</v>
      </c>
      <c r="VD6" s="369"/>
      <c r="VE6" s="369">
        <f>[7]Projections!VK43</f>
        <v>0</v>
      </c>
      <c r="VF6" s="369"/>
      <c r="VG6" s="369">
        <f>[7]Projections!VM43</f>
        <v>0</v>
      </c>
      <c r="VH6" s="369"/>
      <c r="VI6" s="369">
        <f>[7]Projections!VO43</f>
        <v>0</v>
      </c>
      <c r="VJ6" s="369"/>
      <c r="VK6" s="369">
        <f>[7]Projections!VQ43</f>
        <v>0</v>
      </c>
      <c r="VL6" s="369"/>
      <c r="VM6" s="369">
        <f>[7]Projections!VS43</f>
        <v>0</v>
      </c>
      <c r="VN6" s="369"/>
      <c r="VO6" s="369">
        <f>[7]Projections!VU43</f>
        <v>0</v>
      </c>
      <c r="VP6" s="369"/>
      <c r="VQ6" s="369">
        <f>[7]Projections!VW43</f>
        <v>0</v>
      </c>
      <c r="VR6" s="369"/>
      <c r="VS6" s="369">
        <f>[7]Projections!VY43</f>
        <v>0</v>
      </c>
      <c r="VT6" s="369"/>
      <c r="VU6" s="369">
        <f>[7]Projections!WA43</f>
        <v>0</v>
      </c>
      <c r="VV6" s="369"/>
      <c r="VW6" s="369">
        <f>[7]Projections!WC43</f>
        <v>0</v>
      </c>
      <c r="VX6" s="369"/>
      <c r="VY6" s="369">
        <f>[7]Projections!WE43</f>
        <v>0</v>
      </c>
      <c r="VZ6" s="369"/>
      <c r="WA6" s="369">
        <f>[7]Projections!WG43</f>
        <v>0</v>
      </c>
      <c r="WB6" s="369"/>
      <c r="WC6" s="369">
        <f>[7]Projections!WI43</f>
        <v>0</v>
      </c>
      <c r="WD6" s="369"/>
      <c r="WE6" s="369">
        <f>[7]Projections!WK43</f>
        <v>0</v>
      </c>
      <c r="WF6" s="369"/>
      <c r="WG6" s="369">
        <f>[7]Projections!WM43</f>
        <v>0</v>
      </c>
      <c r="WH6" s="369"/>
      <c r="WI6" s="369">
        <f>[7]Projections!WO43</f>
        <v>0</v>
      </c>
      <c r="WJ6" s="369"/>
      <c r="WK6" s="369">
        <f>[7]Projections!WQ43</f>
        <v>0</v>
      </c>
      <c r="WL6" s="369"/>
      <c r="WM6" s="369">
        <f>[7]Projections!WS43</f>
        <v>0</v>
      </c>
      <c r="WN6" s="369"/>
      <c r="WO6" s="369">
        <f>[7]Projections!WU43</f>
        <v>0</v>
      </c>
      <c r="WP6" s="369"/>
      <c r="WQ6" s="369">
        <f>[7]Projections!WW43</f>
        <v>0</v>
      </c>
      <c r="WR6" s="369"/>
      <c r="WS6" s="369">
        <f>[7]Projections!WY43</f>
        <v>0</v>
      </c>
      <c r="WT6" s="369"/>
      <c r="WU6" s="369">
        <f>[7]Projections!XA43</f>
        <v>0</v>
      </c>
      <c r="WV6" s="369"/>
      <c r="WW6" s="369">
        <f>[7]Projections!XC43</f>
        <v>0</v>
      </c>
      <c r="WX6" s="369"/>
      <c r="WY6" s="369">
        <f>[7]Projections!XE43</f>
        <v>0</v>
      </c>
      <c r="WZ6" s="369"/>
      <c r="XA6" s="369">
        <f>[7]Projections!XG43</f>
        <v>0</v>
      </c>
      <c r="XB6" s="369"/>
      <c r="XC6" s="369">
        <f>[7]Projections!XI43</f>
        <v>0</v>
      </c>
      <c r="XD6" s="369"/>
      <c r="XE6" s="369">
        <f>[7]Projections!XK43</f>
        <v>0</v>
      </c>
      <c r="XF6" s="369"/>
      <c r="XG6" s="369">
        <f>[7]Projections!XM43</f>
        <v>0</v>
      </c>
      <c r="XH6" s="369"/>
      <c r="XI6" s="369">
        <f>[7]Projections!XO43</f>
        <v>0</v>
      </c>
      <c r="XJ6" s="369"/>
      <c r="XK6" s="369">
        <f>[7]Projections!XQ43</f>
        <v>0</v>
      </c>
      <c r="XL6" s="369"/>
      <c r="XM6" s="369">
        <f>[7]Projections!XS43</f>
        <v>0</v>
      </c>
      <c r="XN6" s="369"/>
      <c r="XO6" s="369">
        <f>[7]Projections!XU43</f>
        <v>0</v>
      </c>
      <c r="XP6" s="369"/>
      <c r="XQ6" s="369">
        <f>[7]Projections!XW43</f>
        <v>0</v>
      </c>
      <c r="XR6" s="369"/>
      <c r="XS6" s="369">
        <f>[7]Projections!XY43</f>
        <v>0</v>
      </c>
      <c r="XT6" s="369"/>
      <c r="XU6" s="369">
        <f>[7]Projections!YA43</f>
        <v>0</v>
      </c>
      <c r="XV6" s="369"/>
      <c r="XW6" s="369">
        <f>[7]Projections!YC43</f>
        <v>0</v>
      </c>
      <c r="XX6" s="369"/>
      <c r="XY6" s="369">
        <f>[7]Projections!YE43</f>
        <v>0</v>
      </c>
      <c r="XZ6" s="369"/>
      <c r="YA6" s="369">
        <f>[7]Projections!YG43</f>
        <v>0</v>
      </c>
      <c r="YB6" s="369"/>
      <c r="YC6" s="369">
        <f>[7]Projections!YI43</f>
        <v>0</v>
      </c>
      <c r="YD6" s="369"/>
      <c r="YE6" s="369">
        <f>[7]Projections!YK43</f>
        <v>0</v>
      </c>
      <c r="YF6" s="369"/>
      <c r="YG6" s="369">
        <f>[7]Projections!YM43</f>
        <v>0</v>
      </c>
      <c r="YH6" s="369"/>
      <c r="YI6" s="369">
        <f>[7]Projections!YO43</f>
        <v>0</v>
      </c>
      <c r="YJ6" s="369"/>
      <c r="YK6" s="369">
        <f>[7]Projections!YQ43</f>
        <v>0</v>
      </c>
      <c r="YL6" s="369"/>
      <c r="YM6" s="369">
        <f>[7]Projections!YS43</f>
        <v>0</v>
      </c>
      <c r="YN6" s="369"/>
      <c r="YO6" s="369">
        <f>[7]Projections!YU43</f>
        <v>0</v>
      </c>
      <c r="YP6" s="369"/>
      <c r="YQ6" s="369">
        <f>[7]Projections!YW43</f>
        <v>0</v>
      </c>
      <c r="YR6" s="369"/>
      <c r="YS6" s="369">
        <f>[7]Projections!YY43</f>
        <v>0</v>
      </c>
      <c r="YT6" s="369"/>
      <c r="YU6" s="369">
        <f>[7]Projections!ZA43</f>
        <v>0</v>
      </c>
      <c r="YV6" s="369"/>
      <c r="YW6" s="369">
        <f>[7]Projections!ZC43</f>
        <v>0</v>
      </c>
      <c r="YX6" s="369"/>
      <c r="YY6" s="369">
        <f>[7]Projections!ZE43</f>
        <v>0</v>
      </c>
      <c r="YZ6" s="369"/>
      <c r="ZA6" s="369">
        <f>[7]Projections!ZG43</f>
        <v>0</v>
      </c>
      <c r="ZB6" s="369"/>
      <c r="ZC6" s="369">
        <f>[7]Projections!ZI43</f>
        <v>0</v>
      </c>
      <c r="ZD6" s="369"/>
      <c r="ZE6" s="369">
        <f>[7]Projections!ZK43</f>
        <v>0</v>
      </c>
      <c r="ZF6" s="369"/>
      <c r="ZG6" s="369">
        <f>[7]Projections!ZM43</f>
        <v>0</v>
      </c>
      <c r="ZH6" s="369"/>
      <c r="ZI6" s="369">
        <f>[7]Projections!ZO43</f>
        <v>0</v>
      </c>
      <c r="ZJ6" s="369"/>
      <c r="ZK6" s="369">
        <f>[7]Projections!ZQ43</f>
        <v>0</v>
      </c>
      <c r="ZL6" s="369"/>
      <c r="ZM6" s="369">
        <f>[7]Projections!ZS43</f>
        <v>0</v>
      </c>
      <c r="ZN6" s="369"/>
      <c r="ZO6" s="369">
        <f>[7]Projections!ZU43</f>
        <v>0</v>
      </c>
      <c r="ZP6" s="369"/>
      <c r="ZQ6" s="369">
        <f>[7]Projections!ZW43</f>
        <v>0</v>
      </c>
      <c r="ZR6" s="369"/>
      <c r="ZS6" s="369">
        <f>[7]Projections!ZY43</f>
        <v>0</v>
      </c>
      <c r="ZT6" s="369"/>
      <c r="ZU6" s="369">
        <f>[7]Projections!AAA43</f>
        <v>0</v>
      </c>
      <c r="ZV6" s="369"/>
      <c r="ZW6" s="369">
        <f>[7]Projections!AAC43</f>
        <v>0</v>
      </c>
      <c r="ZX6" s="369"/>
      <c r="ZY6" s="369">
        <f>[7]Projections!AAE43</f>
        <v>0</v>
      </c>
      <c r="ZZ6" s="369"/>
      <c r="AAA6" s="369">
        <f>[7]Projections!AAG43</f>
        <v>0</v>
      </c>
      <c r="AAB6" s="369"/>
      <c r="AAC6" s="369">
        <f>[7]Projections!AAI43</f>
        <v>0</v>
      </c>
      <c r="AAD6" s="369"/>
      <c r="AAE6" s="369">
        <f>[7]Projections!AAK43</f>
        <v>0</v>
      </c>
      <c r="AAF6" s="369"/>
      <c r="AAG6" s="369">
        <f>[7]Projections!AAM43</f>
        <v>0</v>
      </c>
      <c r="AAH6" s="369"/>
      <c r="AAI6" s="369">
        <f>[7]Projections!AAO43</f>
        <v>0</v>
      </c>
      <c r="AAJ6" s="369"/>
      <c r="AAK6" s="369">
        <f>[7]Projections!AAQ43</f>
        <v>0</v>
      </c>
      <c r="AAL6" s="369"/>
      <c r="AAM6" s="369">
        <f>[7]Projections!AAS43</f>
        <v>0</v>
      </c>
      <c r="AAN6" s="369"/>
      <c r="AAO6" s="369">
        <f>[7]Projections!AAU43</f>
        <v>0</v>
      </c>
      <c r="AAP6" s="369"/>
      <c r="AAQ6" s="369">
        <f>[7]Projections!AAW43</f>
        <v>0</v>
      </c>
      <c r="AAR6" s="369"/>
      <c r="AAS6" s="369">
        <f>[7]Projections!AAY43</f>
        <v>0</v>
      </c>
      <c r="AAT6" s="369"/>
      <c r="AAU6" s="369">
        <f>[7]Projections!ABA43</f>
        <v>0</v>
      </c>
      <c r="AAV6" s="369"/>
      <c r="AAW6" s="369">
        <f>[7]Projections!ABC43</f>
        <v>0</v>
      </c>
      <c r="AAX6" s="369"/>
      <c r="AAY6" s="369">
        <f>[7]Projections!ABE43</f>
        <v>0</v>
      </c>
      <c r="AAZ6" s="369"/>
      <c r="ABA6" s="369">
        <f>[7]Projections!ABG43</f>
        <v>0</v>
      </c>
      <c r="ABB6" s="369"/>
      <c r="ABC6" s="369">
        <f>[7]Projections!ABI43</f>
        <v>0</v>
      </c>
      <c r="ABD6" s="369"/>
      <c r="ABE6" s="369">
        <f>[7]Projections!ABK43</f>
        <v>0</v>
      </c>
      <c r="ABF6" s="369"/>
      <c r="ABG6" s="369">
        <f>[7]Projections!ABM43</f>
        <v>0</v>
      </c>
      <c r="ABH6" s="369"/>
      <c r="ABI6" s="369">
        <f>[7]Projections!ABO43</f>
        <v>0</v>
      </c>
      <c r="ABJ6" s="369"/>
      <c r="ABK6" s="369">
        <f>[7]Projections!ABQ43</f>
        <v>0</v>
      </c>
      <c r="ABL6" s="369"/>
      <c r="ABM6" s="369">
        <f>[7]Projections!ABS43</f>
        <v>0</v>
      </c>
      <c r="ABN6" s="369"/>
      <c r="ABO6" s="369">
        <f>[7]Projections!ABU43</f>
        <v>0</v>
      </c>
      <c r="ABP6" s="369"/>
      <c r="ABQ6" s="369">
        <f>[7]Projections!ABW43</f>
        <v>0</v>
      </c>
      <c r="ABR6" s="369"/>
      <c r="ABS6" s="369">
        <f>[7]Projections!ABY43</f>
        <v>0</v>
      </c>
      <c r="ABT6" s="369"/>
      <c r="ABU6" s="369">
        <f>[7]Projections!ACA43</f>
        <v>0</v>
      </c>
      <c r="ABV6" s="369"/>
      <c r="ABW6" s="369">
        <f>[7]Projections!ACC43</f>
        <v>0</v>
      </c>
      <c r="ABX6" s="369"/>
      <c r="ABY6" s="369">
        <f>[7]Projections!ACE43</f>
        <v>0</v>
      </c>
      <c r="ABZ6" s="369"/>
      <c r="ACA6" s="369">
        <f>[7]Projections!ACG43</f>
        <v>0</v>
      </c>
      <c r="ACB6" s="369"/>
      <c r="ACC6" s="369">
        <f>[7]Projections!ACI43</f>
        <v>0</v>
      </c>
      <c r="ACD6" s="369"/>
      <c r="ACE6" s="369">
        <f>[7]Projections!ACK43</f>
        <v>0</v>
      </c>
      <c r="ACF6" s="369"/>
      <c r="ACG6" s="369">
        <f>[7]Projections!ACM43</f>
        <v>0</v>
      </c>
      <c r="ACH6" s="369"/>
      <c r="ACI6" s="369">
        <f>[7]Projections!ACO43</f>
        <v>0</v>
      </c>
      <c r="ACJ6" s="369"/>
      <c r="ACK6" s="369">
        <f>[7]Projections!ACQ43</f>
        <v>0</v>
      </c>
      <c r="ACL6" s="369"/>
      <c r="ACM6" s="369">
        <f>[7]Projections!ACS43</f>
        <v>0</v>
      </c>
      <c r="ACN6" s="369"/>
      <c r="ACO6" s="369">
        <f>[7]Projections!ACU43</f>
        <v>0</v>
      </c>
      <c r="ACP6" s="369"/>
      <c r="ACQ6" s="369">
        <f>[7]Projections!ACW43</f>
        <v>0</v>
      </c>
      <c r="ACR6" s="369"/>
      <c r="ACS6" s="369">
        <f>[7]Projections!ACY43</f>
        <v>0</v>
      </c>
      <c r="ACT6" s="369"/>
      <c r="ACU6" s="369">
        <f>[7]Projections!ADA43</f>
        <v>0</v>
      </c>
      <c r="ACV6" s="369"/>
      <c r="ACW6" s="369">
        <f>[7]Projections!ADC43</f>
        <v>0</v>
      </c>
      <c r="ACX6" s="369"/>
      <c r="ACY6" s="369">
        <f>[7]Projections!ADE43</f>
        <v>0</v>
      </c>
      <c r="ACZ6" s="369"/>
      <c r="ADA6" s="369">
        <f>[7]Projections!ADG43</f>
        <v>0</v>
      </c>
      <c r="ADB6" s="369"/>
      <c r="ADC6" s="369">
        <f>[7]Projections!ADI43</f>
        <v>0</v>
      </c>
      <c r="ADD6" s="369"/>
      <c r="ADE6" s="369">
        <f>[7]Projections!ADK43</f>
        <v>0</v>
      </c>
      <c r="ADF6" s="369"/>
      <c r="ADG6" s="369">
        <f>[7]Projections!ADM43</f>
        <v>0</v>
      </c>
      <c r="ADH6" s="369"/>
      <c r="ADI6" s="369">
        <f>[7]Projections!ADO43</f>
        <v>0</v>
      </c>
      <c r="ADJ6" s="369"/>
      <c r="ADK6" s="369">
        <f>[7]Projections!ADQ43</f>
        <v>0</v>
      </c>
      <c r="ADL6" s="369"/>
      <c r="ADM6" s="369">
        <f>[7]Projections!ADS43</f>
        <v>0</v>
      </c>
      <c r="ADN6" s="369"/>
      <c r="ADO6" s="369">
        <f>[7]Projections!ADU43</f>
        <v>0</v>
      </c>
      <c r="ADP6" s="369"/>
      <c r="ADQ6" s="369">
        <f>[7]Projections!ADW43</f>
        <v>0</v>
      </c>
      <c r="ADR6" s="369"/>
      <c r="ADS6" s="369">
        <f>[7]Projections!ADY43</f>
        <v>0</v>
      </c>
      <c r="ADT6" s="369"/>
      <c r="ADU6" s="369">
        <f>[7]Projections!AEA43</f>
        <v>0</v>
      </c>
      <c r="ADV6" s="369"/>
      <c r="ADW6" s="369">
        <f>[7]Projections!AEC43</f>
        <v>0</v>
      </c>
      <c r="ADX6" s="369"/>
      <c r="ADY6" s="369">
        <f>[7]Projections!AEE43</f>
        <v>0</v>
      </c>
      <c r="ADZ6" s="369"/>
      <c r="AEA6" s="369">
        <f>[7]Projections!AEG43</f>
        <v>0</v>
      </c>
      <c r="AEB6" s="369"/>
      <c r="AEC6" s="369">
        <f>[7]Projections!AEI43</f>
        <v>0</v>
      </c>
      <c r="AED6" s="369"/>
      <c r="AEE6" s="369">
        <f>[7]Projections!AEK43</f>
        <v>0</v>
      </c>
      <c r="AEF6" s="369"/>
      <c r="AEG6" s="369">
        <f>[7]Projections!AEM43</f>
        <v>0</v>
      </c>
      <c r="AEH6" s="369"/>
      <c r="AEI6" s="369">
        <f>[7]Projections!AEO43</f>
        <v>0</v>
      </c>
      <c r="AEJ6" s="369"/>
      <c r="AEK6" s="369">
        <f>[7]Projections!AEQ43</f>
        <v>0</v>
      </c>
      <c r="AEL6" s="369"/>
      <c r="AEM6" s="369">
        <f>[7]Projections!AES43</f>
        <v>0</v>
      </c>
      <c r="AEN6" s="369"/>
      <c r="AEO6" s="369">
        <f>[7]Projections!AEU43</f>
        <v>0</v>
      </c>
      <c r="AEP6" s="369"/>
      <c r="AEQ6" s="369">
        <f>[7]Projections!AEW43</f>
        <v>0</v>
      </c>
      <c r="AER6" s="369"/>
      <c r="AES6" s="369">
        <f>[7]Projections!AEY43</f>
        <v>0</v>
      </c>
      <c r="AET6" s="369"/>
      <c r="AEU6" s="369">
        <f>[7]Projections!AFA43</f>
        <v>0</v>
      </c>
      <c r="AEV6" s="369"/>
      <c r="AEW6" s="369">
        <f>[7]Projections!AFC43</f>
        <v>0</v>
      </c>
      <c r="AEX6" s="369"/>
      <c r="AEY6" s="369">
        <f>[7]Projections!AFE43</f>
        <v>0</v>
      </c>
      <c r="AEZ6" s="369"/>
      <c r="AFA6" s="369">
        <f>[7]Projections!AFG43</f>
        <v>0</v>
      </c>
      <c r="AFB6" s="369"/>
      <c r="AFC6" s="369">
        <f>[7]Projections!AFI43</f>
        <v>0</v>
      </c>
      <c r="AFD6" s="369"/>
      <c r="AFE6" s="369">
        <f>[7]Projections!AFK43</f>
        <v>0</v>
      </c>
      <c r="AFF6" s="369"/>
      <c r="AFG6" s="369">
        <f>[7]Projections!AFM43</f>
        <v>0</v>
      </c>
      <c r="AFH6" s="369"/>
      <c r="AFI6" s="369">
        <f>[7]Projections!AFO43</f>
        <v>0</v>
      </c>
      <c r="AFJ6" s="369"/>
      <c r="AFK6" s="369">
        <f>[7]Projections!AFQ43</f>
        <v>0</v>
      </c>
      <c r="AFL6" s="369"/>
      <c r="AFM6" s="369">
        <f>[7]Projections!AFS43</f>
        <v>0</v>
      </c>
      <c r="AFN6" s="369"/>
      <c r="AFO6" s="369">
        <f>[7]Projections!AFU43</f>
        <v>0</v>
      </c>
      <c r="AFP6" s="369"/>
      <c r="AFQ6" s="369">
        <f>[7]Projections!AFW43</f>
        <v>0</v>
      </c>
      <c r="AFR6" s="369"/>
      <c r="AFS6" s="369">
        <f>[7]Projections!AFY43</f>
        <v>0</v>
      </c>
      <c r="AFT6" s="369"/>
      <c r="AFU6" s="369">
        <f>[7]Projections!AGA43</f>
        <v>0</v>
      </c>
      <c r="AFV6" s="369"/>
      <c r="AFW6" s="369">
        <f>[7]Projections!AGC43</f>
        <v>0</v>
      </c>
      <c r="AFX6" s="369"/>
      <c r="AFY6" s="369">
        <f>[7]Projections!AGE43</f>
        <v>0</v>
      </c>
      <c r="AFZ6" s="369"/>
      <c r="AGA6" s="369">
        <f>[7]Projections!AGG43</f>
        <v>0</v>
      </c>
      <c r="AGB6" s="369"/>
      <c r="AGC6" s="369">
        <f>[7]Projections!AGI43</f>
        <v>0</v>
      </c>
      <c r="AGD6" s="369"/>
      <c r="AGE6" s="369">
        <f>[7]Projections!AGK43</f>
        <v>0</v>
      </c>
      <c r="AGF6" s="369"/>
      <c r="AGG6" s="369">
        <f>[7]Projections!AGM43</f>
        <v>0</v>
      </c>
      <c r="AGH6" s="369"/>
      <c r="AGI6" s="369">
        <f>[7]Projections!AGO43</f>
        <v>0</v>
      </c>
      <c r="AGJ6" s="369"/>
      <c r="AGK6" s="369">
        <f>[7]Projections!AGQ43</f>
        <v>0</v>
      </c>
      <c r="AGL6" s="369"/>
      <c r="AGM6" s="369">
        <f>[7]Projections!AGS43</f>
        <v>0</v>
      </c>
      <c r="AGN6" s="369"/>
      <c r="AGO6" s="369">
        <f>[7]Projections!AGU43</f>
        <v>0</v>
      </c>
      <c r="AGP6" s="369"/>
      <c r="AGQ6" s="369">
        <f>[7]Projections!AGW43</f>
        <v>0</v>
      </c>
      <c r="AGR6" s="369"/>
      <c r="AGS6" s="369">
        <f>[7]Projections!AGY43</f>
        <v>0</v>
      </c>
      <c r="AGT6" s="369"/>
      <c r="AGU6" s="369">
        <f>[7]Projections!AHA43</f>
        <v>0</v>
      </c>
      <c r="AGV6" s="369"/>
      <c r="AGW6" s="369">
        <f>[7]Projections!AHC43</f>
        <v>0</v>
      </c>
      <c r="AGX6" s="369"/>
      <c r="AGY6" s="369">
        <f>[7]Projections!AHE43</f>
        <v>0</v>
      </c>
      <c r="AGZ6" s="369"/>
      <c r="AHA6" s="369">
        <f>[7]Projections!AHG43</f>
        <v>0</v>
      </c>
      <c r="AHB6" s="369"/>
      <c r="AHC6" s="369">
        <f>[7]Projections!AHI43</f>
        <v>0</v>
      </c>
      <c r="AHD6" s="369"/>
      <c r="AHE6" s="369">
        <f>[7]Projections!AHK43</f>
        <v>0</v>
      </c>
      <c r="AHF6" s="369"/>
      <c r="AHG6" s="369">
        <f>[7]Projections!AHM43</f>
        <v>0</v>
      </c>
      <c r="AHH6" s="369"/>
      <c r="AHI6" s="369">
        <f>[7]Projections!AHO43</f>
        <v>0</v>
      </c>
      <c r="AHJ6" s="369"/>
      <c r="AHK6" s="369">
        <f>[7]Projections!AHQ43</f>
        <v>0</v>
      </c>
      <c r="AHL6" s="369"/>
      <c r="AHM6" s="369">
        <f>[7]Projections!AHS43</f>
        <v>0</v>
      </c>
      <c r="AHN6" s="369"/>
      <c r="AHO6" s="369">
        <f>[7]Projections!AHU43</f>
        <v>0</v>
      </c>
      <c r="AHP6" s="369"/>
      <c r="AHQ6" s="369">
        <f>[7]Projections!AHW43</f>
        <v>0</v>
      </c>
      <c r="AHR6" s="369"/>
      <c r="AHS6" s="369">
        <f>[7]Projections!AHY43</f>
        <v>0</v>
      </c>
      <c r="AHT6" s="369"/>
      <c r="AHU6" s="369">
        <f>[7]Projections!AIA43</f>
        <v>0</v>
      </c>
      <c r="AHV6" s="369"/>
      <c r="AHW6" s="369">
        <f>[7]Projections!AIC43</f>
        <v>0</v>
      </c>
      <c r="AHX6" s="369"/>
      <c r="AHY6" s="369">
        <f>[7]Projections!AIE43</f>
        <v>0</v>
      </c>
      <c r="AHZ6" s="369"/>
      <c r="AIA6" s="369">
        <f>[7]Projections!AIG43</f>
        <v>0</v>
      </c>
      <c r="AIB6" s="369"/>
      <c r="AIC6" s="369">
        <f>[7]Projections!AII43</f>
        <v>0</v>
      </c>
      <c r="AID6" s="369"/>
      <c r="AIE6" s="369">
        <f>[7]Projections!AIK43</f>
        <v>0</v>
      </c>
      <c r="AIF6" s="369"/>
      <c r="AIG6" s="369">
        <f>[7]Projections!AIM43</f>
        <v>0</v>
      </c>
      <c r="AIH6" s="369"/>
      <c r="AII6" s="369">
        <f>[7]Projections!AIO43</f>
        <v>0</v>
      </c>
      <c r="AIJ6" s="369"/>
      <c r="AIK6" s="369">
        <f>[7]Projections!AIQ43</f>
        <v>0</v>
      </c>
      <c r="AIL6" s="369"/>
      <c r="AIM6" s="369">
        <f>[7]Projections!AIS43</f>
        <v>0</v>
      </c>
      <c r="AIN6" s="369"/>
      <c r="AIO6" s="369">
        <f>[7]Projections!AIU43</f>
        <v>0</v>
      </c>
      <c r="AIP6" s="369"/>
      <c r="AIQ6" s="369">
        <f>[7]Projections!AIW43</f>
        <v>0</v>
      </c>
      <c r="AIR6" s="369"/>
      <c r="AIS6" s="369">
        <f>[7]Projections!AIY43</f>
        <v>0</v>
      </c>
      <c r="AIT6" s="369"/>
      <c r="AIU6" s="369">
        <f>[7]Projections!AJA43</f>
        <v>0</v>
      </c>
      <c r="AIV6" s="369"/>
      <c r="AIW6" s="369">
        <f>[7]Projections!AJC43</f>
        <v>0</v>
      </c>
      <c r="AIX6" s="369"/>
      <c r="AIY6" s="369">
        <f>[7]Projections!AJE43</f>
        <v>0</v>
      </c>
      <c r="AIZ6" s="369"/>
      <c r="AJA6" s="369">
        <f>[7]Projections!AJG43</f>
        <v>0</v>
      </c>
      <c r="AJB6" s="369"/>
      <c r="AJC6" s="369">
        <f>[7]Projections!AJI43</f>
        <v>0</v>
      </c>
      <c r="AJD6" s="369"/>
      <c r="AJE6" s="369">
        <f>[7]Projections!AJK43</f>
        <v>0</v>
      </c>
      <c r="AJF6" s="369"/>
      <c r="AJG6" s="369">
        <f>[7]Projections!AJM43</f>
        <v>0</v>
      </c>
      <c r="AJH6" s="369"/>
      <c r="AJI6" s="369">
        <f>[7]Projections!AJO43</f>
        <v>0</v>
      </c>
      <c r="AJJ6" s="369"/>
      <c r="AJK6" s="369">
        <f>[7]Projections!AJQ43</f>
        <v>0</v>
      </c>
      <c r="AJL6" s="369"/>
      <c r="AJM6" s="369">
        <f>[7]Projections!AJS43</f>
        <v>0</v>
      </c>
      <c r="AJN6" s="369"/>
      <c r="AJO6" s="369">
        <f>[7]Projections!AJU43</f>
        <v>0</v>
      </c>
      <c r="AJP6" s="369"/>
      <c r="AJQ6" s="369">
        <f>[7]Projections!AJW43</f>
        <v>0</v>
      </c>
      <c r="AJR6" s="369"/>
      <c r="AJS6" s="369">
        <f>[7]Projections!AJY43</f>
        <v>0</v>
      </c>
      <c r="AJT6" s="369"/>
      <c r="AJU6" s="369">
        <f>[7]Projections!AKA43</f>
        <v>0</v>
      </c>
      <c r="AJV6" s="369"/>
      <c r="AJW6" s="369">
        <f>[7]Projections!AKC43</f>
        <v>0</v>
      </c>
      <c r="AJX6" s="369"/>
      <c r="AJY6" s="369">
        <f>[7]Projections!AKE43</f>
        <v>0</v>
      </c>
      <c r="AJZ6" s="369"/>
      <c r="AKA6" s="369">
        <f>[7]Projections!AKG43</f>
        <v>0</v>
      </c>
      <c r="AKB6" s="369"/>
      <c r="AKC6" s="369">
        <f>[7]Projections!AKI43</f>
        <v>0</v>
      </c>
      <c r="AKD6" s="369"/>
      <c r="AKE6" s="369">
        <f>[7]Projections!AKK43</f>
        <v>0</v>
      </c>
      <c r="AKF6" s="369"/>
      <c r="AKG6" s="369">
        <f>[7]Projections!AKM43</f>
        <v>0</v>
      </c>
      <c r="AKH6" s="369"/>
      <c r="AKI6" s="369">
        <f>[7]Projections!AKO43</f>
        <v>0</v>
      </c>
      <c r="AKJ6" s="369"/>
      <c r="AKK6" s="369">
        <f>[7]Projections!AKQ43</f>
        <v>0</v>
      </c>
      <c r="AKL6" s="369"/>
      <c r="AKM6" s="369">
        <f>[7]Projections!AKS43</f>
        <v>0</v>
      </c>
      <c r="AKN6" s="369"/>
      <c r="AKO6" s="369">
        <f>[7]Projections!AKU43</f>
        <v>0</v>
      </c>
      <c r="AKP6" s="369"/>
      <c r="AKQ6" s="369">
        <f>[7]Projections!AKW43</f>
        <v>0</v>
      </c>
      <c r="AKR6" s="369"/>
      <c r="AKS6" s="369">
        <f>[7]Projections!AKY43</f>
        <v>0</v>
      </c>
      <c r="AKT6" s="369"/>
      <c r="AKU6" s="369">
        <f>[7]Projections!ALA43</f>
        <v>0</v>
      </c>
      <c r="AKV6" s="369"/>
      <c r="AKW6" s="369">
        <f>[7]Projections!ALC43</f>
        <v>0</v>
      </c>
      <c r="AKX6" s="369"/>
      <c r="AKY6" s="369">
        <f>[7]Projections!ALE43</f>
        <v>0</v>
      </c>
      <c r="AKZ6" s="369"/>
      <c r="ALA6" s="369">
        <f>[7]Projections!ALG43</f>
        <v>0</v>
      </c>
      <c r="ALB6" s="369"/>
      <c r="ALC6" s="369">
        <f>[7]Projections!ALI43</f>
        <v>0</v>
      </c>
      <c r="ALD6" s="369"/>
      <c r="ALE6" s="369">
        <f>[7]Projections!ALK43</f>
        <v>0</v>
      </c>
      <c r="ALF6" s="369"/>
      <c r="ALG6" s="369">
        <f>[7]Projections!ALM43</f>
        <v>0</v>
      </c>
      <c r="ALH6" s="369"/>
      <c r="ALI6" s="369">
        <f>[7]Projections!ALO43</f>
        <v>0</v>
      </c>
      <c r="ALJ6" s="369"/>
      <c r="ALK6" s="369">
        <f>[7]Projections!ALQ43</f>
        <v>0</v>
      </c>
      <c r="ALL6" s="369"/>
      <c r="ALM6" s="369">
        <f>[7]Projections!ALS43</f>
        <v>0</v>
      </c>
      <c r="ALN6" s="369"/>
      <c r="ALO6" s="369">
        <f>[7]Projections!ALU43</f>
        <v>0</v>
      </c>
      <c r="ALP6" s="369"/>
      <c r="ALQ6" s="369">
        <f>[7]Projections!ALW43</f>
        <v>0</v>
      </c>
      <c r="ALR6" s="369"/>
      <c r="ALS6" s="369">
        <f>[7]Projections!ALY43</f>
        <v>0</v>
      </c>
      <c r="ALT6" s="369"/>
      <c r="ALU6" s="369">
        <f>[7]Projections!AMA43</f>
        <v>0</v>
      </c>
      <c r="ALV6" s="369"/>
      <c r="ALW6" s="369">
        <f>[7]Projections!AMC43</f>
        <v>0</v>
      </c>
      <c r="ALX6" s="369"/>
      <c r="ALY6" s="369">
        <f>[7]Projections!AME43</f>
        <v>0</v>
      </c>
      <c r="ALZ6" s="369"/>
      <c r="AMA6" s="369">
        <f>[7]Projections!AMG43</f>
        <v>0</v>
      </c>
      <c r="AMB6" s="369"/>
      <c r="AMC6" s="369">
        <f>[7]Projections!AMI43</f>
        <v>0</v>
      </c>
      <c r="AMD6" s="369"/>
      <c r="AME6" s="369">
        <f>[7]Projections!AMK43</f>
        <v>0</v>
      </c>
      <c r="AMF6" s="369"/>
      <c r="AMG6" s="369">
        <f>[7]Projections!AMM43</f>
        <v>0</v>
      </c>
      <c r="AMH6" s="369"/>
      <c r="AMI6" s="369">
        <f>[7]Projections!AMO43</f>
        <v>0</v>
      </c>
      <c r="AMJ6" s="369"/>
      <c r="AMK6" s="369">
        <f>[7]Projections!AMQ43</f>
        <v>0</v>
      </c>
      <c r="AML6" s="369"/>
      <c r="AMM6" s="369">
        <f>[7]Projections!AMS43</f>
        <v>0</v>
      </c>
      <c r="AMN6" s="369"/>
      <c r="AMO6" s="369">
        <f>[7]Projections!AMU43</f>
        <v>0</v>
      </c>
      <c r="AMP6" s="369"/>
      <c r="AMQ6" s="369">
        <f>[7]Projections!AMW43</f>
        <v>0</v>
      </c>
      <c r="AMR6" s="369"/>
      <c r="AMS6" s="369">
        <f>[7]Projections!AMY43</f>
        <v>0</v>
      </c>
      <c r="AMT6" s="369"/>
      <c r="AMU6" s="369">
        <f>[7]Projections!ANA43</f>
        <v>0</v>
      </c>
      <c r="AMV6" s="369"/>
      <c r="AMW6" s="369">
        <f>[7]Projections!ANC43</f>
        <v>0</v>
      </c>
      <c r="AMX6" s="369"/>
      <c r="AMY6" s="369">
        <f>[7]Projections!ANE43</f>
        <v>0</v>
      </c>
      <c r="AMZ6" s="369"/>
      <c r="ANA6" s="369">
        <f>[7]Projections!ANG43</f>
        <v>0</v>
      </c>
      <c r="ANB6" s="369"/>
      <c r="ANC6" s="369">
        <f>[7]Projections!ANI43</f>
        <v>0</v>
      </c>
      <c r="AND6" s="369"/>
      <c r="ANE6" s="369">
        <f>[7]Projections!ANK43</f>
        <v>0</v>
      </c>
      <c r="ANF6" s="369"/>
      <c r="ANG6" s="369">
        <f>[7]Projections!ANM43</f>
        <v>0</v>
      </c>
      <c r="ANH6" s="369"/>
      <c r="ANI6" s="369">
        <f>[7]Projections!ANO43</f>
        <v>0</v>
      </c>
      <c r="ANJ6" s="369"/>
      <c r="ANK6" s="369">
        <f>[7]Projections!ANQ43</f>
        <v>0</v>
      </c>
      <c r="ANL6" s="369"/>
      <c r="ANM6" s="369">
        <f>[7]Projections!ANS43</f>
        <v>0</v>
      </c>
      <c r="ANN6" s="369"/>
      <c r="ANO6" s="369">
        <f>[7]Projections!ANU43</f>
        <v>0</v>
      </c>
      <c r="ANP6" s="369"/>
      <c r="ANQ6" s="369">
        <f>[7]Projections!ANW43</f>
        <v>0</v>
      </c>
      <c r="ANR6" s="369"/>
      <c r="ANS6" s="369">
        <f>[7]Projections!ANY43</f>
        <v>0</v>
      </c>
      <c r="ANT6" s="369"/>
      <c r="ANU6" s="369">
        <f>[7]Projections!AOA43</f>
        <v>0</v>
      </c>
      <c r="ANV6" s="369"/>
      <c r="ANW6" s="369">
        <f>[7]Projections!AOC43</f>
        <v>0</v>
      </c>
      <c r="ANX6" s="369"/>
      <c r="ANY6" s="369">
        <f>[7]Projections!AOE43</f>
        <v>0</v>
      </c>
      <c r="ANZ6" s="369"/>
      <c r="AOA6" s="369">
        <f>[7]Projections!AOG43</f>
        <v>0</v>
      </c>
      <c r="AOB6" s="369"/>
      <c r="AOC6" s="369">
        <f>[7]Projections!AOI43</f>
        <v>0</v>
      </c>
      <c r="AOD6" s="369"/>
      <c r="AOE6" s="369">
        <f>[7]Projections!AOK43</f>
        <v>0</v>
      </c>
      <c r="AOF6" s="369"/>
      <c r="AOG6" s="369">
        <f>[7]Projections!AOM43</f>
        <v>0</v>
      </c>
      <c r="AOH6" s="369"/>
      <c r="AOI6" s="369">
        <f>[7]Projections!AOO43</f>
        <v>0</v>
      </c>
      <c r="AOJ6" s="369"/>
      <c r="AOK6" s="369">
        <f>[7]Projections!AOQ43</f>
        <v>0</v>
      </c>
      <c r="AOL6" s="369"/>
      <c r="AOM6" s="369">
        <f>[7]Projections!AOS43</f>
        <v>0</v>
      </c>
      <c r="AON6" s="369"/>
      <c r="AOO6" s="369">
        <f>[7]Projections!AOU43</f>
        <v>0</v>
      </c>
      <c r="AOP6" s="369"/>
      <c r="AOQ6" s="369">
        <f>[7]Projections!AOW43</f>
        <v>0</v>
      </c>
      <c r="AOR6" s="369"/>
      <c r="AOS6" s="369">
        <f>[7]Projections!AOY43</f>
        <v>0</v>
      </c>
      <c r="AOT6" s="369"/>
      <c r="AOU6" s="369">
        <f>[7]Projections!APA43</f>
        <v>0</v>
      </c>
      <c r="AOV6" s="369"/>
      <c r="AOW6" s="369">
        <f>[7]Projections!APC43</f>
        <v>0</v>
      </c>
      <c r="AOX6" s="369"/>
      <c r="AOY6" s="369">
        <f>[7]Projections!APE43</f>
        <v>0</v>
      </c>
      <c r="AOZ6" s="369"/>
      <c r="APA6" s="369">
        <f>[7]Projections!APG43</f>
        <v>0</v>
      </c>
      <c r="APB6" s="369"/>
      <c r="APC6" s="369">
        <f>[7]Projections!API43</f>
        <v>0</v>
      </c>
      <c r="APD6" s="369"/>
      <c r="APE6" s="369">
        <f>[7]Projections!APK43</f>
        <v>0</v>
      </c>
      <c r="APF6" s="369"/>
      <c r="APG6" s="369">
        <f>[7]Projections!APM43</f>
        <v>0</v>
      </c>
      <c r="APH6" s="369"/>
      <c r="API6" s="369">
        <f>[7]Projections!APO43</f>
        <v>0</v>
      </c>
      <c r="APJ6" s="369"/>
      <c r="APK6" s="369">
        <f>[7]Projections!APQ43</f>
        <v>0</v>
      </c>
      <c r="APL6" s="369"/>
      <c r="APM6" s="369">
        <f>[7]Projections!APS43</f>
        <v>0</v>
      </c>
      <c r="APN6" s="369"/>
      <c r="APO6" s="369">
        <f>[7]Projections!APU43</f>
        <v>0</v>
      </c>
      <c r="APP6" s="369"/>
      <c r="APQ6" s="369">
        <f>[7]Projections!APW43</f>
        <v>0</v>
      </c>
      <c r="APR6" s="369"/>
      <c r="APS6" s="369">
        <f>[7]Projections!APY43</f>
        <v>0</v>
      </c>
      <c r="APT6" s="369"/>
      <c r="APU6" s="369">
        <f>[7]Projections!AQA43</f>
        <v>0</v>
      </c>
      <c r="APV6" s="369"/>
      <c r="APW6" s="369">
        <f>[7]Projections!AQC43</f>
        <v>0</v>
      </c>
      <c r="APX6" s="369"/>
      <c r="APY6" s="369">
        <f>[7]Projections!AQE43</f>
        <v>0</v>
      </c>
      <c r="APZ6" s="369"/>
      <c r="AQA6" s="369">
        <f>[7]Projections!AQG43</f>
        <v>0</v>
      </c>
      <c r="AQB6" s="369"/>
      <c r="AQC6" s="369">
        <f>[7]Projections!AQI43</f>
        <v>0</v>
      </c>
      <c r="AQD6" s="369"/>
      <c r="AQE6" s="369">
        <f>[7]Projections!AQK43</f>
        <v>0</v>
      </c>
      <c r="AQF6" s="369"/>
      <c r="AQG6" s="369">
        <f>[7]Projections!AQM43</f>
        <v>0</v>
      </c>
      <c r="AQH6" s="369"/>
      <c r="AQI6" s="369">
        <f>[7]Projections!AQO43</f>
        <v>0</v>
      </c>
      <c r="AQJ6" s="369"/>
      <c r="AQK6" s="369">
        <f>[7]Projections!AQQ43</f>
        <v>0</v>
      </c>
      <c r="AQL6" s="369"/>
      <c r="AQM6" s="369">
        <f>[7]Projections!AQS43</f>
        <v>0</v>
      </c>
      <c r="AQN6" s="369"/>
      <c r="AQO6" s="369">
        <f>[7]Projections!AQU43</f>
        <v>0</v>
      </c>
      <c r="AQP6" s="369"/>
      <c r="AQQ6" s="369">
        <f>[7]Projections!AQW43</f>
        <v>0</v>
      </c>
      <c r="AQR6" s="369"/>
      <c r="AQS6" s="369">
        <f>[7]Projections!AQY43</f>
        <v>0</v>
      </c>
      <c r="AQT6" s="369"/>
      <c r="AQU6" s="369">
        <f>[7]Projections!ARA43</f>
        <v>0</v>
      </c>
      <c r="AQV6" s="369"/>
      <c r="AQW6" s="369">
        <f>[7]Projections!ARC43</f>
        <v>0</v>
      </c>
      <c r="AQX6" s="369"/>
      <c r="AQY6" s="369">
        <f>[7]Projections!ARE43</f>
        <v>0</v>
      </c>
      <c r="AQZ6" s="369"/>
      <c r="ARA6" s="369">
        <f>[7]Projections!ARG43</f>
        <v>0</v>
      </c>
      <c r="ARB6" s="369"/>
      <c r="ARC6" s="369">
        <f>[7]Projections!ARI43</f>
        <v>0</v>
      </c>
      <c r="ARD6" s="369"/>
      <c r="ARE6" s="369">
        <f>[7]Projections!ARK43</f>
        <v>0</v>
      </c>
      <c r="ARF6" s="369"/>
      <c r="ARG6" s="369">
        <f>[7]Projections!ARM43</f>
        <v>0</v>
      </c>
      <c r="ARH6" s="369"/>
      <c r="ARI6" s="369">
        <f>[7]Projections!ARO43</f>
        <v>0</v>
      </c>
      <c r="ARJ6" s="369"/>
      <c r="ARK6" s="369">
        <f>[7]Projections!ARQ43</f>
        <v>0</v>
      </c>
      <c r="ARL6" s="369"/>
      <c r="ARM6" s="369">
        <f>[7]Projections!ARS43</f>
        <v>0</v>
      </c>
      <c r="ARN6" s="369"/>
      <c r="ARO6" s="369">
        <f>[7]Projections!ARU43</f>
        <v>0</v>
      </c>
      <c r="ARP6" s="369"/>
      <c r="ARQ6" s="369">
        <f>[7]Projections!ARW43</f>
        <v>0</v>
      </c>
      <c r="ARR6" s="369"/>
      <c r="ARS6" s="369">
        <f>[7]Projections!ARY43</f>
        <v>0</v>
      </c>
      <c r="ART6" s="369"/>
      <c r="ARU6" s="369">
        <f>[7]Projections!ASA43</f>
        <v>0</v>
      </c>
      <c r="ARV6" s="369"/>
      <c r="ARW6" s="369">
        <f>[7]Projections!ASC43</f>
        <v>0</v>
      </c>
      <c r="ARX6" s="369"/>
      <c r="ARY6" s="369">
        <f>[7]Projections!ASE43</f>
        <v>0</v>
      </c>
      <c r="ARZ6" s="369"/>
      <c r="ASA6" s="369">
        <f>[7]Projections!ASG43</f>
        <v>0</v>
      </c>
      <c r="ASB6" s="369"/>
      <c r="ASC6" s="369">
        <f>[7]Projections!ASI43</f>
        <v>0</v>
      </c>
      <c r="ASD6" s="369"/>
      <c r="ASE6" s="369">
        <f>[7]Projections!ASK43</f>
        <v>0</v>
      </c>
      <c r="ASF6" s="369"/>
      <c r="ASG6" s="369">
        <f>[7]Projections!ASM43</f>
        <v>0</v>
      </c>
      <c r="ASH6" s="369"/>
      <c r="ASI6" s="369">
        <f>[7]Projections!ASO43</f>
        <v>0</v>
      </c>
      <c r="ASJ6" s="369"/>
      <c r="ASK6" s="369">
        <f>[7]Projections!ASQ43</f>
        <v>0</v>
      </c>
      <c r="ASL6" s="369"/>
      <c r="ASM6" s="369">
        <f>[7]Projections!ASS43</f>
        <v>0</v>
      </c>
      <c r="ASN6" s="369"/>
      <c r="ASO6" s="369">
        <f>[7]Projections!ASU43</f>
        <v>0</v>
      </c>
      <c r="ASP6" s="369"/>
      <c r="ASQ6" s="369">
        <f>[7]Projections!ASW43</f>
        <v>0</v>
      </c>
      <c r="ASR6" s="369"/>
      <c r="ASS6" s="369">
        <f>[7]Projections!ASY43</f>
        <v>0</v>
      </c>
      <c r="AST6" s="369"/>
      <c r="ASU6" s="369">
        <f>[7]Projections!ATA43</f>
        <v>0</v>
      </c>
      <c r="ASV6" s="369"/>
      <c r="ASW6" s="369">
        <f>[7]Projections!ATC43</f>
        <v>0</v>
      </c>
      <c r="ASX6" s="369"/>
      <c r="ASY6" s="369">
        <f>[7]Projections!ATE43</f>
        <v>0</v>
      </c>
      <c r="ASZ6" s="369"/>
      <c r="ATA6" s="369">
        <f>[7]Projections!ATG43</f>
        <v>0</v>
      </c>
      <c r="ATB6" s="369"/>
      <c r="ATC6" s="369">
        <f>[7]Projections!ATI43</f>
        <v>0</v>
      </c>
      <c r="ATD6" s="369"/>
      <c r="ATE6" s="369">
        <f>[7]Projections!ATK43</f>
        <v>0</v>
      </c>
      <c r="ATF6" s="369"/>
      <c r="ATG6" s="369">
        <f>[7]Projections!ATM43</f>
        <v>0</v>
      </c>
      <c r="ATH6" s="369"/>
      <c r="ATI6" s="369">
        <f>[7]Projections!ATO43</f>
        <v>0</v>
      </c>
      <c r="ATJ6" s="369"/>
      <c r="ATK6" s="369">
        <f>[7]Projections!ATQ43</f>
        <v>0</v>
      </c>
      <c r="ATL6" s="369"/>
      <c r="ATM6" s="369">
        <f>[7]Projections!ATS43</f>
        <v>0</v>
      </c>
      <c r="ATN6" s="369"/>
      <c r="ATO6" s="369">
        <f>[7]Projections!ATU43</f>
        <v>0</v>
      </c>
      <c r="ATP6" s="369"/>
      <c r="ATQ6" s="369">
        <f>[7]Projections!ATW43</f>
        <v>0</v>
      </c>
      <c r="ATR6" s="369"/>
      <c r="ATS6" s="369">
        <f>[7]Projections!ATY43</f>
        <v>0</v>
      </c>
      <c r="ATT6" s="369"/>
      <c r="ATU6" s="369">
        <f>[7]Projections!AUA43</f>
        <v>0</v>
      </c>
      <c r="ATV6" s="369"/>
      <c r="ATW6" s="369">
        <f>[7]Projections!AUC43</f>
        <v>0</v>
      </c>
      <c r="ATX6" s="369"/>
      <c r="ATY6" s="369">
        <f>[7]Projections!AUE43</f>
        <v>0</v>
      </c>
      <c r="ATZ6" s="369"/>
      <c r="AUA6" s="369">
        <f>[7]Projections!AUG43</f>
        <v>0</v>
      </c>
      <c r="AUB6" s="369"/>
      <c r="AUC6" s="369">
        <f>[7]Projections!AUI43</f>
        <v>0</v>
      </c>
      <c r="AUD6" s="369"/>
      <c r="AUE6" s="369">
        <f>[7]Projections!AUK43</f>
        <v>0</v>
      </c>
      <c r="AUF6" s="369"/>
      <c r="AUG6" s="369">
        <f>[7]Projections!AUM43</f>
        <v>0</v>
      </c>
      <c r="AUH6" s="369"/>
      <c r="AUI6" s="369">
        <f>[7]Projections!AUO43</f>
        <v>0</v>
      </c>
      <c r="AUJ6" s="369"/>
      <c r="AUK6" s="369">
        <f>[7]Projections!AUQ43</f>
        <v>0</v>
      </c>
      <c r="AUL6" s="369"/>
      <c r="AUM6" s="369">
        <f>[7]Projections!AUS43</f>
        <v>0</v>
      </c>
      <c r="AUN6" s="369"/>
      <c r="AUO6" s="369">
        <f>[7]Projections!AUU43</f>
        <v>0</v>
      </c>
      <c r="AUP6" s="369"/>
      <c r="AUQ6" s="369">
        <f>[7]Projections!AUW43</f>
        <v>0</v>
      </c>
      <c r="AUR6" s="369"/>
      <c r="AUS6" s="369">
        <f>[7]Projections!AUY43</f>
        <v>0</v>
      </c>
      <c r="AUT6" s="369"/>
      <c r="AUU6" s="369">
        <f>[7]Projections!AVA43</f>
        <v>0</v>
      </c>
      <c r="AUV6" s="369"/>
      <c r="AUW6" s="369">
        <f>[7]Projections!AVC43</f>
        <v>0</v>
      </c>
      <c r="AUX6" s="369"/>
      <c r="AUY6" s="369">
        <f>[7]Projections!AVE43</f>
        <v>0</v>
      </c>
      <c r="AUZ6" s="369"/>
      <c r="AVA6" s="369">
        <f>[7]Projections!AVG43</f>
        <v>0</v>
      </c>
      <c r="AVB6" s="369"/>
      <c r="AVC6" s="369">
        <f>[7]Projections!AVI43</f>
        <v>0</v>
      </c>
      <c r="AVD6" s="369"/>
      <c r="AVE6" s="369">
        <f>[7]Projections!AVK43</f>
        <v>0</v>
      </c>
      <c r="AVF6" s="369"/>
      <c r="AVG6" s="369">
        <f>[7]Projections!AVM43</f>
        <v>0</v>
      </c>
      <c r="AVH6" s="369"/>
      <c r="AVI6" s="369">
        <f>[7]Projections!AVO43</f>
        <v>0</v>
      </c>
      <c r="AVJ6" s="369"/>
      <c r="AVK6" s="369">
        <f>[7]Projections!AVQ43</f>
        <v>0</v>
      </c>
      <c r="AVL6" s="369"/>
      <c r="AVM6" s="369">
        <f>[7]Projections!AVS43</f>
        <v>0</v>
      </c>
      <c r="AVN6" s="369"/>
      <c r="AVO6" s="369">
        <f>[7]Projections!AVU43</f>
        <v>0</v>
      </c>
      <c r="AVP6" s="369"/>
      <c r="AVQ6" s="369">
        <f>[7]Projections!AVW43</f>
        <v>0</v>
      </c>
      <c r="AVR6" s="369"/>
      <c r="AVS6" s="369">
        <f>[7]Projections!AVY43</f>
        <v>0</v>
      </c>
      <c r="AVT6" s="369"/>
      <c r="AVU6" s="369">
        <f>[7]Projections!AWA43</f>
        <v>0</v>
      </c>
      <c r="AVV6" s="369"/>
      <c r="AVW6" s="369">
        <f>[7]Projections!AWC43</f>
        <v>0</v>
      </c>
      <c r="AVX6" s="369"/>
      <c r="AVY6" s="369">
        <f>[7]Projections!AWE43</f>
        <v>0</v>
      </c>
      <c r="AVZ6" s="369"/>
      <c r="AWA6" s="369">
        <f>[7]Projections!AWG43</f>
        <v>0</v>
      </c>
      <c r="AWB6" s="369"/>
      <c r="AWC6" s="369">
        <f>[7]Projections!AWI43</f>
        <v>0</v>
      </c>
      <c r="AWD6" s="369"/>
      <c r="AWE6" s="369">
        <f>[7]Projections!AWK43</f>
        <v>0</v>
      </c>
      <c r="AWF6" s="369"/>
      <c r="AWG6" s="369">
        <f>[7]Projections!AWM43</f>
        <v>0</v>
      </c>
      <c r="AWH6" s="369"/>
      <c r="AWI6" s="369">
        <f>[7]Projections!AWO43</f>
        <v>0</v>
      </c>
      <c r="AWJ6" s="369"/>
      <c r="AWK6" s="369">
        <f>[7]Projections!AWQ43</f>
        <v>0</v>
      </c>
      <c r="AWL6" s="369"/>
      <c r="AWM6" s="369">
        <f>[7]Projections!AWS43</f>
        <v>0</v>
      </c>
      <c r="AWN6" s="369"/>
      <c r="AWO6" s="369">
        <f>[7]Projections!AWU43</f>
        <v>0</v>
      </c>
      <c r="AWP6" s="369"/>
      <c r="AWQ6" s="369">
        <f>[7]Projections!AWW43</f>
        <v>0</v>
      </c>
      <c r="AWR6" s="369"/>
      <c r="AWS6" s="369">
        <f>[7]Projections!AWY43</f>
        <v>0</v>
      </c>
      <c r="AWT6" s="369"/>
      <c r="AWU6" s="369">
        <f>[7]Projections!AXA43</f>
        <v>0</v>
      </c>
      <c r="AWV6" s="369"/>
      <c r="AWW6" s="369">
        <f>[7]Projections!AXC43</f>
        <v>0</v>
      </c>
      <c r="AWX6" s="369"/>
      <c r="AWY6" s="369">
        <f>[7]Projections!AXE43</f>
        <v>0</v>
      </c>
      <c r="AWZ6" s="369"/>
      <c r="AXA6" s="369">
        <f>[7]Projections!AXG43</f>
        <v>0</v>
      </c>
      <c r="AXB6" s="369"/>
      <c r="AXC6" s="369">
        <f>[7]Projections!AXI43</f>
        <v>0</v>
      </c>
      <c r="AXD6" s="369"/>
      <c r="AXE6" s="369">
        <f>[7]Projections!AXK43</f>
        <v>0</v>
      </c>
      <c r="AXF6" s="369"/>
      <c r="AXG6" s="369">
        <f>[7]Projections!AXM43</f>
        <v>0</v>
      </c>
      <c r="AXH6" s="369"/>
      <c r="AXI6" s="369">
        <f>[7]Projections!AXO43</f>
        <v>0</v>
      </c>
      <c r="AXJ6" s="369"/>
      <c r="AXK6" s="369">
        <f>[7]Projections!AXQ43</f>
        <v>0</v>
      </c>
      <c r="AXL6" s="369"/>
      <c r="AXM6" s="369">
        <f>[7]Projections!AXS43</f>
        <v>0</v>
      </c>
      <c r="AXN6" s="369"/>
      <c r="AXO6" s="369">
        <f>[7]Projections!AXU43</f>
        <v>0</v>
      </c>
      <c r="AXP6" s="369"/>
      <c r="AXQ6" s="369">
        <f>[7]Projections!AXW43</f>
        <v>0</v>
      </c>
      <c r="AXR6" s="369"/>
      <c r="AXS6" s="369">
        <f>[7]Projections!AXY43</f>
        <v>0</v>
      </c>
      <c r="AXT6" s="369"/>
      <c r="AXU6" s="369">
        <f>[7]Projections!AYA43</f>
        <v>0</v>
      </c>
      <c r="AXV6" s="369"/>
      <c r="AXW6" s="369">
        <f>[7]Projections!AYC43</f>
        <v>0</v>
      </c>
      <c r="AXX6" s="369"/>
      <c r="AXY6" s="369">
        <f>[7]Projections!AYE43</f>
        <v>0</v>
      </c>
      <c r="AXZ6" s="369"/>
      <c r="AYA6" s="369">
        <f>[7]Projections!AYG43</f>
        <v>0</v>
      </c>
      <c r="AYB6" s="369"/>
      <c r="AYC6" s="369">
        <f>[7]Projections!AYI43</f>
        <v>0</v>
      </c>
      <c r="AYD6" s="369"/>
      <c r="AYE6" s="369">
        <f>[7]Projections!AYK43</f>
        <v>0</v>
      </c>
      <c r="AYF6" s="369"/>
      <c r="AYG6" s="369">
        <f>[7]Projections!AYM43</f>
        <v>0</v>
      </c>
      <c r="AYH6" s="369"/>
      <c r="AYI6" s="369">
        <f>[7]Projections!AYO43</f>
        <v>0</v>
      </c>
      <c r="AYJ6" s="369"/>
      <c r="AYK6" s="369">
        <f>[7]Projections!AYQ43</f>
        <v>0</v>
      </c>
      <c r="AYL6" s="369"/>
      <c r="AYM6" s="369">
        <f>[7]Projections!AYS43</f>
        <v>0</v>
      </c>
      <c r="AYN6" s="369"/>
      <c r="AYO6" s="369">
        <f>[7]Projections!AYU43</f>
        <v>0</v>
      </c>
      <c r="AYP6" s="369"/>
      <c r="AYQ6" s="369">
        <f>[7]Projections!AYW43</f>
        <v>0</v>
      </c>
      <c r="AYR6" s="369"/>
      <c r="AYS6" s="369">
        <f>[7]Projections!AYY43</f>
        <v>0</v>
      </c>
      <c r="AYT6" s="369"/>
      <c r="AYU6" s="369">
        <f>[7]Projections!AZA43</f>
        <v>0</v>
      </c>
      <c r="AYV6" s="369"/>
      <c r="AYW6" s="369">
        <f>[7]Projections!AZC43</f>
        <v>0</v>
      </c>
      <c r="AYX6" s="369"/>
      <c r="AYY6" s="369">
        <f>[7]Projections!AZE43</f>
        <v>0</v>
      </c>
      <c r="AYZ6" s="369"/>
      <c r="AZA6" s="369">
        <f>[7]Projections!AZG43</f>
        <v>0</v>
      </c>
      <c r="AZB6" s="369"/>
      <c r="AZC6" s="369">
        <f>[7]Projections!AZI43</f>
        <v>0</v>
      </c>
      <c r="AZD6" s="369"/>
      <c r="AZE6" s="369">
        <f>[7]Projections!AZK43</f>
        <v>0</v>
      </c>
      <c r="AZF6" s="369"/>
      <c r="AZG6" s="369">
        <f>[7]Projections!AZM43</f>
        <v>0</v>
      </c>
      <c r="AZH6" s="369"/>
      <c r="AZI6" s="369">
        <f>[7]Projections!AZO43</f>
        <v>0</v>
      </c>
      <c r="AZJ6" s="369"/>
      <c r="AZK6" s="369">
        <f>[7]Projections!AZQ43</f>
        <v>0</v>
      </c>
      <c r="AZL6" s="369"/>
      <c r="AZM6" s="369">
        <f>[7]Projections!AZS43</f>
        <v>0</v>
      </c>
      <c r="AZN6" s="369"/>
      <c r="AZO6" s="369">
        <f>[7]Projections!AZU43</f>
        <v>0</v>
      </c>
      <c r="AZP6" s="369"/>
      <c r="AZQ6" s="369">
        <f>[7]Projections!AZW43</f>
        <v>0</v>
      </c>
      <c r="AZR6" s="369"/>
      <c r="AZS6" s="369">
        <f>[7]Projections!AZY43</f>
        <v>0</v>
      </c>
      <c r="AZT6" s="369"/>
      <c r="AZU6" s="369">
        <f>[7]Projections!BAA43</f>
        <v>0</v>
      </c>
      <c r="AZV6" s="369"/>
      <c r="AZW6" s="369">
        <f>[7]Projections!BAC43</f>
        <v>0</v>
      </c>
      <c r="AZX6" s="369"/>
      <c r="AZY6" s="369">
        <f>[7]Projections!BAE43</f>
        <v>0</v>
      </c>
      <c r="AZZ6" s="369"/>
      <c r="BAA6" s="369">
        <f>[7]Projections!BAG43</f>
        <v>0</v>
      </c>
      <c r="BAB6" s="369"/>
      <c r="BAC6" s="369">
        <f>[7]Projections!BAI43</f>
        <v>0</v>
      </c>
      <c r="BAD6" s="369"/>
      <c r="BAE6" s="369">
        <f>[7]Projections!BAK43</f>
        <v>0</v>
      </c>
      <c r="BAF6" s="369"/>
      <c r="BAG6" s="369">
        <f>[7]Projections!BAM43</f>
        <v>0</v>
      </c>
      <c r="BAH6" s="369"/>
      <c r="BAI6" s="369">
        <f>[7]Projections!BAO43</f>
        <v>0</v>
      </c>
      <c r="BAJ6" s="369"/>
      <c r="BAK6" s="369">
        <f>[7]Projections!BAQ43</f>
        <v>0</v>
      </c>
      <c r="BAL6" s="369"/>
      <c r="BAM6" s="369">
        <f>[7]Projections!BAS43</f>
        <v>0</v>
      </c>
      <c r="BAN6" s="369"/>
      <c r="BAO6" s="369">
        <f>[7]Projections!BAU43</f>
        <v>0</v>
      </c>
      <c r="BAP6" s="369"/>
      <c r="BAQ6" s="369">
        <f>[7]Projections!BAW43</f>
        <v>0</v>
      </c>
      <c r="BAR6" s="369"/>
      <c r="BAS6" s="369">
        <f>[7]Projections!BAY43</f>
        <v>0</v>
      </c>
      <c r="BAT6" s="369"/>
      <c r="BAU6" s="369">
        <f>[7]Projections!BBA43</f>
        <v>0</v>
      </c>
      <c r="BAV6" s="369"/>
      <c r="BAW6" s="369">
        <f>[7]Projections!BBC43</f>
        <v>0</v>
      </c>
      <c r="BAX6" s="369"/>
      <c r="BAY6" s="369">
        <f>[7]Projections!BBE43</f>
        <v>0</v>
      </c>
      <c r="BAZ6" s="369"/>
      <c r="BBA6" s="369">
        <f>[7]Projections!BBG43</f>
        <v>0</v>
      </c>
      <c r="BBB6" s="369"/>
      <c r="BBC6" s="369">
        <f>[7]Projections!BBI43</f>
        <v>0</v>
      </c>
      <c r="BBD6" s="369"/>
      <c r="BBE6" s="369">
        <f>[7]Projections!BBK43</f>
        <v>0</v>
      </c>
      <c r="BBF6" s="369"/>
      <c r="BBG6" s="369">
        <f>[7]Projections!BBM43</f>
        <v>0</v>
      </c>
      <c r="BBH6" s="369"/>
      <c r="BBI6" s="369">
        <f>[7]Projections!BBO43</f>
        <v>0</v>
      </c>
      <c r="BBJ6" s="369"/>
      <c r="BBK6" s="369">
        <f>[7]Projections!BBQ43</f>
        <v>0</v>
      </c>
      <c r="BBL6" s="369"/>
      <c r="BBM6" s="369">
        <f>[7]Projections!BBS43</f>
        <v>0</v>
      </c>
      <c r="BBN6" s="369"/>
      <c r="BBO6" s="369">
        <f>[7]Projections!BBU43</f>
        <v>0</v>
      </c>
      <c r="BBP6" s="369"/>
      <c r="BBQ6" s="369">
        <f>[7]Projections!BBW43</f>
        <v>0</v>
      </c>
      <c r="BBR6" s="369"/>
      <c r="BBS6" s="369">
        <f>[7]Projections!BBY43</f>
        <v>0</v>
      </c>
      <c r="BBT6" s="369"/>
      <c r="BBU6" s="369">
        <f>[7]Projections!BCA43</f>
        <v>0</v>
      </c>
      <c r="BBV6" s="369"/>
      <c r="BBW6" s="369">
        <f>[7]Projections!BCC43</f>
        <v>0</v>
      </c>
      <c r="BBX6" s="369"/>
      <c r="BBY6" s="369">
        <f>[7]Projections!BCE43</f>
        <v>0</v>
      </c>
      <c r="BBZ6" s="369"/>
      <c r="BCA6" s="369">
        <f>[7]Projections!BCG43</f>
        <v>0</v>
      </c>
      <c r="BCB6" s="369"/>
      <c r="BCC6" s="369">
        <f>[7]Projections!BCI43</f>
        <v>0</v>
      </c>
      <c r="BCD6" s="369"/>
      <c r="BCE6" s="369">
        <f>[7]Projections!BCK43</f>
        <v>0</v>
      </c>
      <c r="BCF6" s="369"/>
      <c r="BCG6" s="369">
        <f>[7]Projections!BCM43</f>
        <v>0</v>
      </c>
      <c r="BCH6" s="369"/>
      <c r="BCI6" s="369">
        <f>[7]Projections!BCO43</f>
        <v>0</v>
      </c>
      <c r="BCJ6" s="369"/>
      <c r="BCK6" s="369">
        <f>[7]Projections!BCQ43</f>
        <v>0</v>
      </c>
      <c r="BCL6" s="369"/>
      <c r="BCM6" s="369">
        <f>[7]Projections!BCS43</f>
        <v>0</v>
      </c>
      <c r="BCN6" s="369"/>
      <c r="BCO6" s="369">
        <f>[7]Projections!BCU43</f>
        <v>0</v>
      </c>
      <c r="BCP6" s="369"/>
      <c r="BCQ6" s="369">
        <f>[7]Projections!BCW43</f>
        <v>0</v>
      </c>
      <c r="BCR6" s="369"/>
      <c r="BCS6" s="369">
        <f>[7]Projections!BCY43</f>
        <v>0</v>
      </c>
      <c r="BCT6" s="369"/>
      <c r="BCU6" s="369">
        <f>[7]Projections!BDA43</f>
        <v>0</v>
      </c>
      <c r="BCV6" s="369"/>
      <c r="BCW6" s="369">
        <f>[7]Projections!BDC43</f>
        <v>0</v>
      </c>
      <c r="BCX6" s="369"/>
      <c r="BCY6" s="369">
        <f>[7]Projections!BDE43</f>
        <v>0</v>
      </c>
      <c r="BCZ6" s="369"/>
      <c r="BDA6" s="369">
        <f>[7]Projections!BDG43</f>
        <v>0</v>
      </c>
      <c r="BDB6" s="369"/>
      <c r="BDC6" s="369">
        <f>[7]Projections!BDI43</f>
        <v>0</v>
      </c>
      <c r="BDD6" s="369"/>
      <c r="BDE6" s="369">
        <f>[7]Projections!BDK43</f>
        <v>0</v>
      </c>
      <c r="BDF6" s="369"/>
      <c r="BDG6" s="369">
        <f>[7]Projections!BDM43</f>
        <v>0</v>
      </c>
      <c r="BDH6" s="369"/>
      <c r="BDI6" s="369">
        <f>[7]Projections!BDO43</f>
        <v>0</v>
      </c>
      <c r="BDJ6" s="369"/>
      <c r="BDK6" s="369">
        <f>[7]Projections!BDQ43</f>
        <v>0</v>
      </c>
      <c r="BDL6" s="369"/>
      <c r="BDM6" s="369">
        <f>[7]Projections!BDS43</f>
        <v>0</v>
      </c>
      <c r="BDN6" s="369"/>
      <c r="BDO6" s="369">
        <f>[7]Projections!BDU43</f>
        <v>0</v>
      </c>
      <c r="BDP6" s="369"/>
      <c r="BDQ6" s="369">
        <f>[7]Projections!BDW43</f>
        <v>0</v>
      </c>
      <c r="BDR6" s="369"/>
      <c r="BDS6" s="369">
        <f>[7]Projections!BDY43</f>
        <v>0</v>
      </c>
      <c r="BDT6" s="369"/>
      <c r="BDU6" s="369">
        <f>[7]Projections!BEA43</f>
        <v>0</v>
      </c>
      <c r="BDV6" s="369"/>
      <c r="BDW6" s="369">
        <f>[7]Projections!BEC43</f>
        <v>0</v>
      </c>
      <c r="BDX6" s="369"/>
      <c r="BDY6" s="369">
        <f>[7]Projections!BEE43</f>
        <v>0</v>
      </c>
      <c r="BDZ6" s="369"/>
      <c r="BEA6" s="369">
        <f>[7]Projections!BEG43</f>
        <v>0</v>
      </c>
      <c r="BEB6" s="369"/>
      <c r="BEC6" s="369">
        <f>[7]Projections!BEI43</f>
        <v>0</v>
      </c>
      <c r="BED6" s="369"/>
      <c r="BEE6" s="369">
        <f>[7]Projections!BEK43</f>
        <v>0</v>
      </c>
      <c r="BEF6" s="369"/>
      <c r="BEG6" s="369">
        <f>[7]Projections!BEM43</f>
        <v>0</v>
      </c>
      <c r="BEH6" s="369"/>
      <c r="BEI6" s="369">
        <f>[7]Projections!BEO43</f>
        <v>0</v>
      </c>
      <c r="BEJ6" s="369"/>
      <c r="BEK6" s="369">
        <f>[7]Projections!BEQ43</f>
        <v>0</v>
      </c>
      <c r="BEL6" s="369"/>
      <c r="BEM6" s="369">
        <f>[7]Projections!BES43</f>
        <v>0</v>
      </c>
      <c r="BEN6" s="369"/>
      <c r="BEO6" s="369">
        <f>[7]Projections!BEU43</f>
        <v>0</v>
      </c>
      <c r="BEP6" s="369"/>
      <c r="BEQ6" s="369">
        <f>[7]Projections!BEW43</f>
        <v>0</v>
      </c>
      <c r="BER6" s="369"/>
      <c r="BES6" s="369">
        <f>[7]Projections!BEY43</f>
        <v>0</v>
      </c>
      <c r="BET6" s="369"/>
      <c r="BEU6" s="369">
        <f>[7]Projections!BFA43</f>
        <v>0</v>
      </c>
      <c r="BEV6" s="369"/>
      <c r="BEW6" s="369">
        <f>[7]Projections!BFC43</f>
        <v>0</v>
      </c>
      <c r="BEX6" s="369"/>
      <c r="BEY6" s="369">
        <f>[7]Projections!BFE43</f>
        <v>0</v>
      </c>
      <c r="BEZ6" s="369"/>
      <c r="BFA6" s="369">
        <f>[7]Projections!BFG43</f>
        <v>0</v>
      </c>
      <c r="BFB6" s="369"/>
      <c r="BFC6" s="369">
        <f>[7]Projections!BFI43</f>
        <v>0</v>
      </c>
      <c r="BFD6" s="369"/>
      <c r="BFE6" s="369">
        <f>[7]Projections!BFK43</f>
        <v>0</v>
      </c>
      <c r="BFF6" s="369"/>
      <c r="BFG6" s="369">
        <f>[7]Projections!BFM43</f>
        <v>0</v>
      </c>
      <c r="BFH6" s="369"/>
      <c r="BFI6" s="369">
        <f>[7]Projections!BFO43</f>
        <v>0</v>
      </c>
      <c r="BFJ6" s="369"/>
      <c r="BFK6" s="369">
        <f>[7]Projections!BFQ43</f>
        <v>0</v>
      </c>
      <c r="BFL6" s="369"/>
      <c r="BFM6" s="369">
        <f>[7]Projections!BFS43</f>
        <v>0</v>
      </c>
      <c r="BFN6" s="369"/>
      <c r="BFO6" s="369">
        <f>[7]Projections!BFU43</f>
        <v>0</v>
      </c>
      <c r="BFP6" s="369"/>
      <c r="BFQ6" s="369">
        <f>[7]Projections!BFW43</f>
        <v>0</v>
      </c>
      <c r="BFR6" s="369"/>
      <c r="BFS6" s="369">
        <f>[7]Projections!BFY43</f>
        <v>0</v>
      </c>
      <c r="BFT6" s="369"/>
      <c r="BFU6" s="369">
        <f>[7]Projections!BGA43</f>
        <v>0</v>
      </c>
      <c r="BFV6" s="369"/>
      <c r="BFW6" s="369">
        <f>[7]Projections!BGC43</f>
        <v>0</v>
      </c>
      <c r="BFX6" s="369"/>
      <c r="BFY6" s="369">
        <f>[7]Projections!BGE43</f>
        <v>0</v>
      </c>
      <c r="BFZ6" s="369"/>
      <c r="BGA6" s="369">
        <f>[7]Projections!BGG43</f>
        <v>0</v>
      </c>
      <c r="BGB6" s="369"/>
      <c r="BGC6" s="369">
        <f>[7]Projections!BGI43</f>
        <v>0</v>
      </c>
      <c r="BGD6" s="369"/>
      <c r="BGE6" s="369">
        <f>[7]Projections!BGK43</f>
        <v>0</v>
      </c>
      <c r="BGF6" s="369"/>
      <c r="BGG6" s="369">
        <f>[7]Projections!BGM43</f>
        <v>0</v>
      </c>
      <c r="BGH6" s="369"/>
      <c r="BGI6" s="369">
        <f>[7]Projections!BGO43</f>
        <v>0</v>
      </c>
      <c r="BGJ6" s="369"/>
      <c r="BGK6" s="369">
        <f>[7]Projections!BGQ43</f>
        <v>0</v>
      </c>
      <c r="BGL6" s="369"/>
      <c r="BGM6" s="369">
        <f>[7]Projections!BGS43</f>
        <v>0</v>
      </c>
      <c r="BGN6" s="369"/>
      <c r="BGO6" s="369">
        <f>[7]Projections!BGU43</f>
        <v>0</v>
      </c>
      <c r="BGP6" s="369"/>
      <c r="BGQ6" s="369">
        <f>[7]Projections!BGW43</f>
        <v>0</v>
      </c>
      <c r="BGR6" s="369"/>
      <c r="BGS6" s="369">
        <f>[7]Projections!BGY43</f>
        <v>0</v>
      </c>
      <c r="BGT6" s="369"/>
      <c r="BGU6" s="369">
        <f>[7]Projections!BHA43</f>
        <v>0</v>
      </c>
      <c r="BGV6" s="369"/>
      <c r="BGW6" s="369">
        <f>[7]Projections!BHC43</f>
        <v>0</v>
      </c>
      <c r="BGX6" s="369"/>
      <c r="BGY6" s="369">
        <f>[7]Projections!BHE43</f>
        <v>0</v>
      </c>
      <c r="BGZ6" s="369"/>
      <c r="BHA6" s="369">
        <f>[7]Projections!BHG43</f>
        <v>0</v>
      </c>
      <c r="BHB6" s="369"/>
      <c r="BHC6" s="369">
        <f>[7]Projections!BHI43</f>
        <v>0</v>
      </c>
      <c r="BHD6" s="369"/>
      <c r="BHE6" s="369">
        <f>[7]Projections!BHK43</f>
        <v>0</v>
      </c>
      <c r="BHF6" s="369"/>
      <c r="BHG6" s="369">
        <f>[7]Projections!BHM43</f>
        <v>0</v>
      </c>
      <c r="BHH6" s="369"/>
      <c r="BHI6" s="369">
        <f>[7]Projections!BHO43</f>
        <v>0</v>
      </c>
      <c r="BHJ6" s="369"/>
      <c r="BHK6" s="369">
        <f>[7]Projections!BHQ43</f>
        <v>0</v>
      </c>
      <c r="BHL6" s="369"/>
      <c r="BHM6" s="369">
        <f>[7]Projections!BHS43</f>
        <v>0</v>
      </c>
      <c r="BHN6" s="369"/>
      <c r="BHO6" s="369">
        <f>[7]Projections!BHU43</f>
        <v>0</v>
      </c>
      <c r="BHP6" s="369"/>
      <c r="BHQ6" s="369">
        <f>[7]Projections!BHW43</f>
        <v>0</v>
      </c>
      <c r="BHR6" s="369"/>
      <c r="BHS6" s="369">
        <f>[7]Projections!BHY43</f>
        <v>0</v>
      </c>
      <c r="BHT6" s="369"/>
      <c r="BHU6" s="369">
        <f>[7]Projections!BIA43</f>
        <v>0</v>
      </c>
      <c r="BHV6" s="369"/>
      <c r="BHW6" s="369">
        <f>[7]Projections!BIC43</f>
        <v>0</v>
      </c>
      <c r="BHX6" s="369"/>
      <c r="BHY6" s="369">
        <f>[7]Projections!BIE43</f>
        <v>0</v>
      </c>
      <c r="BHZ6" s="369"/>
      <c r="BIA6" s="369">
        <f>[7]Projections!BIG43</f>
        <v>0</v>
      </c>
      <c r="BIB6" s="369"/>
      <c r="BIC6" s="369">
        <f>[7]Projections!BII43</f>
        <v>0</v>
      </c>
      <c r="BID6" s="369"/>
      <c r="BIE6" s="369">
        <f>[7]Projections!BIK43</f>
        <v>0</v>
      </c>
      <c r="BIF6" s="369"/>
      <c r="BIG6" s="369">
        <f>[7]Projections!BIM43</f>
        <v>0</v>
      </c>
      <c r="BIH6" s="369"/>
      <c r="BII6" s="369">
        <f>[7]Projections!BIO43</f>
        <v>0</v>
      </c>
      <c r="BIJ6" s="369"/>
      <c r="BIK6" s="369">
        <f>[7]Projections!BIQ43</f>
        <v>0</v>
      </c>
      <c r="BIL6" s="369"/>
      <c r="BIM6" s="369">
        <f>[7]Projections!BIS43</f>
        <v>0</v>
      </c>
      <c r="BIN6" s="369"/>
      <c r="BIO6" s="369">
        <f>[7]Projections!BIU43</f>
        <v>0</v>
      </c>
      <c r="BIP6" s="369"/>
      <c r="BIQ6" s="369">
        <f>[7]Projections!BIW43</f>
        <v>0</v>
      </c>
      <c r="BIR6" s="369"/>
      <c r="BIS6" s="369">
        <f>[7]Projections!BIY43</f>
        <v>0</v>
      </c>
      <c r="BIT6" s="369"/>
      <c r="BIU6" s="369">
        <f>[7]Projections!BJA43</f>
        <v>0</v>
      </c>
      <c r="BIV6" s="369"/>
      <c r="BIW6" s="369">
        <f>[7]Projections!BJC43</f>
        <v>0</v>
      </c>
      <c r="BIX6" s="369"/>
      <c r="BIY6" s="369">
        <f>[7]Projections!BJE43</f>
        <v>0</v>
      </c>
      <c r="BIZ6" s="369"/>
      <c r="BJA6" s="369">
        <f>[7]Projections!BJG43</f>
        <v>0</v>
      </c>
      <c r="BJB6" s="369"/>
      <c r="BJC6" s="369">
        <f>[7]Projections!BJI43</f>
        <v>0</v>
      </c>
      <c r="BJD6" s="369"/>
      <c r="BJE6" s="369">
        <f>[7]Projections!BJK43</f>
        <v>0</v>
      </c>
      <c r="BJF6" s="369"/>
      <c r="BJG6" s="369">
        <f>[7]Projections!BJM43</f>
        <v>0</v>
      </c>
      <c r="BJH6" s="369"/>
      <c r="BJI6" s="369">
        <f>[7]Projections!BJO43</f>
        <v>0</v>
      </c>
      <c r="BJJ6" s="369"/>
      <c r="BJK6" s="369">
        <f>[7]Projections!BJQ43</f>
        <v>0</v>
      </c>
      <c r="BJL6" s="369"/>
      <c r="BJM6" s="369">
        <f>[7]Projections!BJS43</f>
        <v>0</v>
      </c>
      <c r="BJN6" s="369"/>
      <c r="BJO6" s="369">
        <f>[7]Projections!BJU43</f>
        <v>0</v>
      </c>
      <c r="BJP6" s="369"/>
      <c r="BJQ6" s="369">
        <f>[7]Projections!BJW43</f>
        <v>0</v>
      </c>
      <c r="BJR6" s="369"/>
      <c r="BJS6" s="369">
        <f>[7]Projections!BJY43</f>
        <v>0</v>
      </c>
      <c r="BJT6" s="369"/>
      <c r="BJU6" s="369">
        <f>[7]Projections!BKA43</f>
        <v>0</v>
      </c>
      <c r="BJV6" s="369"/>
      <c r="BJW6" s="369">
        <f>[7]Projections!BKC43</f>
        <v>0</v>
      </c>
      <c r="BJX6" s="369"/>
      <c r="BJY6" s="369">
        <f>[7]Projections!BKE43</f>
        <v>0</v>
      </c>
      <c r="BJZ6" s="369"/>
      <c r="BKA6" s="369">
        <f>[7]Projections!BKG43</f>
        <v>0</v>
      </c>
      <c r="BKB6" s="369"/>
      <c r="BKC6" s="369">
        <f>[7]Projections!BKI43</f>
        <v>0</v>
      </c>
      <c r="BKD6" s="369"/>
      <c r="BKE6" s="369">
        <f>[7]Projections!BKK43</f>
        <v>0</v>
      </c>
      <c r="BKF6" s="369"/>
      <c r="BKG6" s="369">
        <f>[7]Projections!BKM43</f>
        <v>0</v>
      </c>
      <c r="BKH6" s="369"/>
      <c r="BKI6" s="369">
        <f>[7]Projections!BKO43</f>
        <v>0</v>
      </c>
      <c r="BKJ6" s="369"/>
      <c r="BKK6" s="369">
        <f>[7]Projections!BKQ43</f>
        <v>0</v>
      </c>
      <c r="BKL6" s="369"/>
      <c r="BKM6" s="369">
        <f>[7]Projections!BKS43</f>
        <v>0</v>
      </c>
      <c r="BKN6" s="369"/>
      <c r="BKO6" s="369">
        <f>[7]Projections!BKU43</f>
        <v>0</v>
      </c>
      <c r="BKP6" s="369"/>
      <c r="BKQ6" s="369">
        <f>[7]Projections!BKW43</f>
        <v>0</v>
      </c>
      <c r="BKR6" s="369"/>
      <c r="BKS6" s="369">
        <f>[7]Projections!BKY43</f>
        <v>0</v>
      </c>
      <c r="BKT6" s="369"/>
      <c r="BKU6" s="369">
        <f>[7]Projections!BLA43</f>
        <v>0</v>
      </c>
      <c r="BKV6" s="369"/>
      <c r="BKW6" s="369">
        <f>[7]Projections!BLC43</f>
        <v>0</v>
      </c>
      <c r="BKX6" s="369"/>
      <c r="BKY6" s="369">
        <f>[7]Projections!BLE43</f>
        <v>0</v>
      </c>
      <c r="BKZ6" s="369"/>
      <c r="BLA6" s="369">
        <f>[7]Projections!BLG43</f>
        <v>0</v>
      </c>
      <c r="BLB6" s="369"/>
      <c r="BLC6" s="369">
        <f>[7]Projections!BLI43</f>
        <v>0</v>
      </c>
      <c r="BLD6" s="369"/>
      <c r="BLE6" s="369">
        <f>[7]Projections!BLK43</f>
        <v>0</v>
      </c>
      <c r="BLF6" s="369"/>
      <c r="BLG6" s="369">
        <f>[7]Projections!BLM43</f>
        <v>0</v>
      </c>
      <c r="BLH6" s="369"/>
      <c r="BLI6" s="369">
        <f>[7]Projections!BLO43</f>
        <v>0</v>
      </c>
      <c r="BLJ6" s="369"/>
      <c r="BLK6" s="369">
        <f>[7]Projections!BLQ43</f>
        <v>0</v>
      </c>
      <c r="BLL6" s="369"/>
      <c r="BLM6" s="369">
        <f>[7]Projections!BLS43</f>
        <v>0</v>
      </c>
      <c r="BLN6" s="369"/>
      <c r="BLO6" s="369">
        <f>[7]Projections!BLU43</f>
        <v>0</v>
      </c>
      <c r="BLP6" s="369"/>
      <c r="BLQ6" s="369">
        <f>[7]Projections!BLW43</f>
        <v>0</v>
      </c>
      <c r="BLR6" s="369"/>
      <c r="BLS6" s="369">
        <f>[7]Projections!BLY43</f>
        <v>0</v>
      </c>
      <c r="BLT6" s="369"/>
      <c r="BLU6" s="369">
        <f>[7]Projections!BMA43</f>
        <v>0</v>
      </c>
      <c r="BLV6" s="369"/>
      <c r="BLW6" s="369">
        <f>[7]Projections!BMC43</f>
        <v>0</v>
      </c>
      <c r="BLX6" s="369"/>
      <c r="BLY6" s="369">
        <f>[7]Projections!BME43</f>
        <v>0</v>
      </c>
      <c r="BLZ6" s="369"/>
      <c r="BMA6" s="369">
        <f>[7]Projections!BMG43</f>
        <v>0</v>
      </c>
      <c r="BMB6" s="369"/>
      <c r="BMC6" s="369">
        <f>[7]Projections!BMI43</f>
        <v>0</v>
      </c>
      <c r="BMD6" s="369"/>
      <c r="BME6" s="369">
        <f>[7]Projections!BMK43</f>
        <v>0</v>
      </c>
      <c r="BMF6" s="369"/>
      <c r="BMG6" s="369">
        <f>[7]Projections!BMM43</f>
        <v>0</v>
      </c>
      <c r="BMH6" s="369"/>
      <c r="BMI6" s="369">
        <f>[7]Projections!BMO43</f>
        <v>0</v>
      </c>
      <c r="BMJ6" s="369"/>
      <c r="BMK6" s="369">
        <f>[7]Projections!BMQ43</f>
        <v>0</v>
      </c>
      <c r="BML6" s="369"/>
      <c r="BMM6" s="369">
        <f>[7]Projections!BMS43</f>
        <v>0</v>
      </c>
      <c r="BMN6" s="369"/>
      <c r="BMO6" s="369">
        <f>[7]Projections!BMU43</f>
        <v>0</v>
      </c>
      <c r="BMP6" s="369"/>
      <c r="BMQ6" s="369">
        <f>[7]Projections!BMW43</f>
        <v>0</v>
      </c>
      <c r="BMR6" s="369"/>
      <c r="BMS6" s="369">
        <f>[7]Projections!BMY43</f>
        <v>0</v>
      </c>
      <c r="BMT6" s="369"/>
      <c r="BMU6" s="369">
        <f>[7]Projections!BNA43</f>
        <v>0</v>
      </c>
      <c r="BMV6" s="369"/>
      <c r="BMW6" s="369">
        <f>[7]Projections!BNC43</f>
        <v>0</v>
      </c>
      <c r="BMX6" s="369"/>
      <c r="BMY6" s="369">
        <f>[7]Projections!BNE43</f>
        <v>0</v>
      </c>
      <c r="BMZ6" s="369"/>
      <c r="BNA6" s="369">
        <f>[7]Projections!BNG43</f>
        <v>0</v>
      </c>
      <c r="BNB6" s="369"/>
      <c r="BNC6" s="369">
        <f>[7]Projections!BNI43</f>
        <v>0</v>
      </c>
      <c r="BND6" s="369"/>
      <c r="BNE6" s="369">
        <f>[7]Projections!BNK43</f>
        <v>0</v>
      </c>
      <c r="BNF6" s="369"/>
      <c r="BNG6" s="369">
        <f>[7]Projections!BNM43</f>
        <v>0</v>
      </c>
      <c r="BNH6" s="369"/>
      <c r="BNI6" s="369">
        <f>[7]Projections!BNO43</f>
        <v>0</v>
      </c>
      <c r="BNJ6" s="369"/>
      <c r="BNK6" s="369">
        <f>[7]Projections!BNQ43</f>
        <v>0</v>
      </c>
      <c r="BNL6" s="369"/>
      <c r="BNM6" s="369">
        <f>[7]Projections!BNS43</f>
        <v>0</v>
      </c>
      <c r="BNN6" s="369"/>
      <c r="BNO6" s="369">
        <f>[7]Projections!BNU43</f>
        <v>0</v>
      </c>
      <c r="BNP6" s="369"/>
      <c r="BNQ6" s="369">
        <f>[7]Projections!BNW43</f>
        <v>0</v>
      </c>
      <c r="BNR6" s="369"/>
      <c r="BNS6" s="369">
        <f>[7]Projections!BNY43</f>
        <v>0</v>
      </c>
      <c r="BNT6" s="369"/>
      <c r="BNU6" s="369">
        <f>[7]Projections!BOA43</f>
        <v>0</v>
      </c>
      <c r="BNV6" s="369"/>
      <c r="BNW6" s="369">
        <f>[7]Projections!BOC43</f>
        <v>0</v>
      </c>
      <c r="BNX6" s="369"/>
      <c r="BNY6" s="369">
        <f>[7]Projections!BOE43</f>
        <v>0</v>
      </c>
      <c r="BNZ6" s="369"/>
      <c r="BOA6" s="369">
        <f>[7]Projections!BOG43</f>
        <v>0</v>
      </c>
      <c r="BOB6" s="369"/>
      <c r="BOC6" s="369">
        <f>[7]Projections!BOI43</f>
        <v>0</v>
      </c>
      <c r="BOD6" s="369"/>
      <c r="BOE6" s="369">
        <f>[7]Projections!BOK43</f>
        <v>0</v>
      </c>
      <c r="BOF6" s="369"/>
      <c r="BOG6" s="369">
        <f>[7]Projections!BOM43</f>
        <v>0</v>
      </c>
      <c r="BOH6" s="369"/>
      <c r="BOI6" s="369">
        <f>[7]Projections!BOO43</f>
        <v>0</v>
      </c>
      <c r="BOJ6" s="369"/>
      <c r="BOK6" s="369">
        <f>[7]Projections!BOQ43</f>
        <v>0</v>
      </c>
      <c r="BOL6" s="369"/>
      <c r="BOM6" s="369">
        <f>[7]Projections!BOS43</f>
        <v>0</v>
      </c>
      <c r="BON6" s="369"/>
      <c r="BOO6" s="369">
        <f>[7]Projections!BOU43</f>
        <v>0</v>
      </c>
      <c r="BOP6" s="369"/>
      <c r="BOQ6" s="369">
        <f>[7]Projections!BOW43</f>
        <v>0</v>
      </c>
      <c r="BOR6" s="369"/>
      <c r="BOS6" s="369">
        <f>[7]Projections!BOY43</f>
        <v>0</v>
      </c>
      <c r="BOT6" s="369"/>
      <c r="BOU6" s="369">
        <f>[7]Projections!BPA43</f>
        <v>0</v>
      </c>
      <c r="BOV6" s="369"/>
      <c r="BOW6" s="369">
        <f>[7]Projections!BPC43</f>
        <v>0</v>
      </c>
      <c r="BOX6" s="369"/>
      <c r="BOY6" s="369">
        <f>[7]Projections!BPE43</f>
        <v>0</v>
      </c>
      <c r="BOZ6" s="369"/>
      <c r="BPA6" s="369">
        <f>[7]Projections!BPG43</f>
        <v>0</v>
      </c>
      <c r="BPB6" s="369"/>
      <c r="BPC6" s="369">
        <f>[7]Projections!BPI43</f>
        <v>0</v>
      </c>
      <c r="BPD6" s="369"/>
      <c r="BPE6" s="369">
        <f>[7]Projections!BPK43</f>
        <v>0</v>
      </c>
      <c r="BPF6" s="369"/>
      <c r="BPG6" s="369">
        <f>[7]Projections!BPM43</f>
        <v>0</v>
      </c>
      <c r="BPH6" s="369"/>
      <c r="BPI6" s="369">
        <f>[7]Projections!BPO43</f>
        <v>0</v>
      </c>
      <c r="BPJ6" s="369"/>
      <c r="BPK6" s="369">
        <f>[7]Projections!BPQ43</f>
        <v>0</v>
      </c>
      <c r="BPL6" s="369"/>
      <c r="BPM6" s="369">
        <f>[7]Projections!BPS43</f>
        <v>0</v>
      </c>
      <c r="BPN6" s="369"/>
      <c r="BPO6" s="369">
        <f>[7]Projections!BPU43</f>
        <v>0</v>
      </c>
      <c r="BPP6" s="369"/>
      <c r="BPQ6" s="369">
        <f>[7]Projections!BPW43</f>
        <v>0</v>
      </c>
      <c r="BPR6" s="369"/>
      <c r="BPS6" s="369">
        <f>[7]Projections!BPY43</f>
        <v>0</v>
      </c>
      <c r="BPT6" s="369"/>
      <c r="BPU6" s="369">
        <f>[7]Projections!BQA43</f>
        <v>0</v>
      </c>
      <c r="BPV6" s="369"/>
      <c r="BPW6" s="369">
        <f>[7]Projections!BQC43</f>
        <v>0</v>
      </c>
      <c r="BPX6" s="369"/>
      <c r="BPY6" s="369">
        <f>[7]Projections!BQE43</f>
        <v>0</v>
      </c>
      <c r="BPZ6" s="369"/>
      <c r="BQA6" s="369">
        <f>[7]Projections!BQG43</f>
        <v>0</v>
      </c>
      <c r="BQB6" s="369"/>
      <c r="BQC6" s="369">
        <f>[7]Projections!BQI43</f>
        <v>0</v>
      </c>
      <c r="BQD6" s="369"/>
      <c r="BQE6" s="369">
        <f>[7]Projections!BQK43</f>
        <v>0</v>
      </c>
      <c r="BQF6" s="369"/>
      <c r="BQG6" s="369">
        <f>[7]Projections!BQM43</f>
        <v>0</v>
      </c>
      <c r="BQH6" s="369"/>
      <c r="BQI6" s="369">
        <f>[7]Projections!BQO43</f>
        <v>0</v>
      </c>
      <c r="BQJ6" s="369"/>
      <c r="BQK6" s="369">
        <f>[7]Projections!BQQ43</f>
        <v>0</v>
      </c>
      <c r="BQL6" s="369"/>
      <c r="BQM6" s="369">
        <f>[7]Projections!BQS43</f>
        <v>0</v>
      </c>
      <c r="BQN6" s="369"/>
      <c r="BQO6" s="369">
        <f>[7]Projections!BQU43</f>
        <v>0</v>
      </c>
      <c r="BQP6" s="369"/>
      <c r="BQQ6" s="369">
        <f>[7]Projections!BQW43</f>
        <v>0</v>
      </c>
      <c r="BQR6" s="369"/>
      <c r="BQS6" s="369">
        <f>[7]Projections!BQY43</f>
        <v>0</v>
      </c>
      <c r="BQT6" s="369"/>
      <c r="BQU6" s="369">
        <f>[7]Projections!BRA43</f>
        <v>0</v>
      </c>
      <c r="BQV6" s="369"/>
      <c r="BQW6" s="369">
        <f>[7]Projections!BRC43</f>
        <v>0</v>
      </c>
      <c r="BQX6" s="369"/>
      <c r="BQY6" s="369">
        <f>[7]Projections!BRE43</f>
        <v>0</v>
      </c>
      <c r="BQZ6" s="369"/>
      <c r="BRA6" s="369">
        <f>[7]Projections!BRG43</f>
        <v>0</v>
      </c>
      <c r="BRB6" s="369"/>
      <c r="BRC6" s="369">
        <f>[7]Projections!BRI43</f>
        <v>0</v>
      </c>
      <c r="BRD6" s="369"/>
      <c r="BRE6" s="369">
        <f>[7]Projections!BRK43</f>
        <v>0</v>
      </c>
      <c r="BRF6" s="369"/>
      <c r="BRG6" s="369">
        <f>[7]Projections!BRM43</f>
        <v>0</v>
      </c>
      <c r="BRH6" s="369"/>
      <c r="BRI6" s="369">
        <f>[7]Projections!BRO43</f>
        <v>0</v>
      </c>
      <c r="BRJ6" s="369"/>
      <c r="BRK6" s="369">
        <f>[7]Projections!BRQ43</f>
        <v>0</v>
      </c>
      <c r="BRL6" s="369"/>
      <c r="BRM6" s="369">
        <f>[7]Projections!BRS43</f>
        <v>0</v>
      </c>
      <c r="BRN6" s="369"/>
      <c r="BRO6" s="369">
        <f>[7]Projections!BRU43</f>
        <v>0</v>
      </c>
      <c r="BRP6" s="369"/>
      <c r="BRQ6" s="369">
        <f>[7]Projections!BRW43</f>
        <v>0</v>
      </c>
      <c r="BRR6" s="369"/>
      <c r="BRS6" s="369">
        <f>[7]Projections!BRY43</f>
        <v>0</v>
      </c>
      <c r="BRT6" s="369"/>
      <c r="BRU6" s="369">
        <f>[7]Projections!BSA43</f>
        <v>0</v>
      </c>
      <c r="BRV6" s="369"/>
      <c r="BRW6" s="369">
        <f>[7]Projections!BSC43</f>
        <v>0</v>
      </c>
      <c r="BRX6" s="369"/>
      <c r="BRY6" s="369">
        <f>[7]Projections!BSE43</f>
        <v>0</v>
      </c>
      <c r="BRZ6" s="369"/>
      <c r="BSA6" s="369">
        <f>[7]Projections!BSG43</f>
        <v>0</v>
      </c>
      <c r="BSB6" s="369"/>
      <c r="BSC6" s="369">
        <f>[7]Projections!BSI43</f>
        <v>0</v>
      </c>
      <c r="BSD6" s="369"/>
      <c r="BSE6" s="369">
        <f>[7]Projections!BSK43</f>
        <v>0</v>
      </c>
      <c r="BSF6" s="369"/>
      <c r="BSG6" s="369">
        <f>[7]Projections!BSM43</f>
        <v>0</v>
      </c>
      <c r="BSH6" s="369"/>
      <c r="BSI6" s="369">
        <f>[7]Projections!BSO43</f>
        <v>0</v>
      </c>
      <c r="BSJ6" s="369"/>
      <c r="BSK6" s="369">
        <f>[7]Projections!BSQ43</f>
        <v>0</v>
      </c>
      <c r="BSL6" s="369"/>
      <c r="BSM6" s="369">
        <f>[7]Projections!BSS43</f>
        <v>0</v>
      </c>
      <c r="BSN6" s="369"/>
      <c r="BSO6" s="369">
        <f>[7]Projections!BSU43</f>
        <v>0</v>
      </c>
      <c r="BSP6" s="369"/>
      <c r="BSQ6" s="369">
        <f>[7]Projections!BSW43</f>
        <v>0</v>
      </c>
      <c r="BSR6" s="369"/>
      <c r="BSS6" s="369">
        <f>[7]Projections!BSY43</f>
        <v>0</v>
      </c>
      <c r="BST6" s="369"/>
      <c r="BSU6" s="369">
        <f>[7]Projections!BTA43</f>
        <v>0</v>
      </c>
      <c r="BSV6" s="369"/>
      <c r="BSW6" s="369">
        <f>[7]Projections!BTC43</f>
        <v>0</v>
      </c>
      <c r="BSX6" s="369"/>
      <c r="BSY6" s="369">
        <f>[7]Projections!BTE43</f>
        <v>0</v>
      </c>
      <c r="BSZ6" s="369"/>
      <c r="BTA6" s="369">
        <f>[7]Projections!BTG43</f>
        <v>0</v>
      </c>
      <c r="BTB6" s="369"/>
      <c r="BTC6" s="369">
        <f>[7]Projections!BTI43</f>
        <v>0</v>
      </c>
      <c r="BTD6" s="369"/>
      <c r="BTE6" s="369">
        <f>[7]Projections!BTK43</f>
        <v>0</v>
      </c>
      <c r="BTF6" s="369"/>
      <c r="BTG6" s="369">
        <f>[7]Projections!BTM43</f>
        <v>0</v>
      </c>
      <c r="BTH6" s="369"/>
      <c r="BTI6" s="369">
        <f>[7]Projections!BTO43</f>
        <v>0</v>
      </c>
      <c r="BTJ6" s="369"/>
      <c r="BTK6" s="369">
        <f>[7]Projections!BTQ43</f>
        <v>0</v>
      </c>
      <c r="BTL6" s="369"/>
      <c r="BTM6" s="369">
        <f>[7]Projections!BTS43</f>
        <v>0</v>
      </c>
      <c r="BTN6" s="369"/>
      <c r="BTO6" s="369">
        <f>[7]Projections!BTU43</f>
        <v>0</v>
      </c>
      <c r="BTP6" s="369"/>
      <c r="BTQ6" s="369">
        <f>[7]Projections!BTW43</f>
        <v>0</v>
      </c>
      <c r="BTR6" s="369"/>
      <c r="BTS6" s="369">
        <f>[7]Projections!BTY43</f>
        <v>0</v>
      </c>
      <c r="BTT6" s="369"/>
      <c r="BTU6" s="369">
        <f>[7]Projections!BUA43</f>
        <v>0</v>
      </c>
      <c r="BTV6" s="369"/>
      <c r="BTW6" s="369">
        <f>[7]Projections!BUC43</f>
        <v>0</v>
      </c>
      <c r="BTX6" s="369"/>
      <c r="BTY6" s="369">
        <f>[7]Projections!BUE43</f>
        <v>0</v>
      </c>
      <c r="BTZ6" s="369"/>
      <c r="BUA6" s="369">
        <f>[7]Projections!BUG43</f>
        <v>0</v>
      </c>
      <c r="BUB6" s="369"/>
      <c r="BUC6" s="369">
        <f>[7]Projections!BUI43</f>
        <v>0</v>
      </c>
      <c r="BUD6" s="369"/>
      <c r="BUE6" s="369">
        <f>[7]Projections!BUK43</f>
        <v>0</v>
      </c>
      <c r="BUF6" s="369"/>
      <c r="BUG6" s="369">
        <f>[7]Projections!BUM43</f>
        <v>0</v>
      </c>
      <c r="BUH6" s="369"/>
      <c r="BUI6" s="369">
        <f>[7]Projections!BUO43</f>
        <v>0</v>
      </c>
      <c r="BUJ6" s="369"/>
      <c r="BUK6" s="369">
        <f>[7]Projections!BUQ43</f>
        <v>0</v>
      </c>
      <c r="BUL6" s="369"/>
      <c r="BUM6" s="369">
        <f>[7]Projections!BUS43</f>
        <v>0</v>
      </c>
      <c r="BUN6" s="369"/>
      <c r="BUO6" s="369">
        <f>[7]Projections!BUU43</f>
        <v>0</v>
      </c>
      <c r="BUP6" s="369"/>
      <c r="BUQ6" s="369">
        <f>[7]Projections!BUW43</f>
        <v>0</v>
      </c>
      <c r="BUR6" s="369"/>
      <c r="BUS6" s="369">
        <f>[7]Projections!BUY43</f>
        <v>0</v>
      </c>
      <c r="BUT6" s="369"/>
      <c r="BUU6" s="369">
        <f>[7]Projections!BVA43</f>
        <v>0</v>
      </c>
      <c r="BUV6" s="369"/>
      <c r="BUW6" s="369">
        <f>[7]Projections!BVC43</f>
        <v>0</v>
      </c>
      <c r="BUX6" s="369"/>
      <c r="BUY6" s="369">
        <f>[7]Projections!BVE43</f>
        <v>0</v>
      </c>
      <c r="BUZ6" s="369"/>
      <c r="BVA6" s="369">
        <f>[7]Projections!BVG43</f>
        <v>0</v>
      </c>
      <c r="BVB6" s="369"/>
      <c r="BVC6" s="369">
        <f>[7]Projections!BVI43</f>
        <v>0</v>
      </c>
      <c r="BVD6" s="369"/>
      <c r="BVE6" s="369">
        <f>[7]Projections!BVK43</f>
        <v>0</v>
      </c>
      <c r="BVF6" s="369"/>
      <c r="BVG6" s="369">
        <f>[7]Projections!BVM43</f>
        <v>0</v>
      </c>
      <c r="BVH6" s="369"/>
      <c r="BVI6" s="369">
        <f>[7]Projections!BVO43</f>
        <v>0</v>
      </c>
      <c r="BVJ6" s="369"/>
      <c r="BVK6" s="369">
        <f>[7]Projections!BVQ43</f>
        <v>0</v>
      </c>
      <c r="BVL6" s="369"/>
      <c r="BVM6" s="369">
        <f>[7]Projections!BVS43</f>
        <v>0</v>
      </c>
      <c r="BVN6" s="369"/>
      <c r="BVO6" s="369">
        <f>[7]Projections!BVU43</f>
        <v>0</v>
      </c>
      <c r="BVP6" s="369"/>
      <c r="BVQ6" s="369">
        <f>[7]Projections!BVW43</f>
        <v>0</v>
      </c>
      <c r="BVR6" s="369"/>
      <c r="BVS6" s="369">
        <f>[7]Projections!BVY43</f>
        <v>0</v>
      </c>
      <c r="BVT6" s="369"/>
      <c r="BVU6" s="369">
        <f>[7]Projections!BWA43</f>
        <v>0</v>
      </c>
      <c r="BVV6" s="369"/>
      <c r="BVW6" s="369">
        <f>[7]Projections!BWC43</f>
        <v>0</v>
      </c>
      <c r="BVX6" s="369"/>
      <c r="BVY6" s="369">
        <f>[7]Projections!BWE43</f>
        <v>0</v>
      </c>
      <c r="BVZ6" s="369"/>
      <c r="BWA6" s="369">
        <f>[7]Projections!BWG43</f>
        <v>0</v>
      </c>
      <c r="BWB6" s="369"/>
      <c r="BWC6" s="369">
        <f>[7]Projections!BWI43</f>
        <v>0</v>
      </c>
      <c r="BWD6" s="369"/>
      <c r="BWE6" s="369">
        <f>[7]Projections!BWK43</f>
        <v>0</v>
      </c>
      <c r="BWF6" s="369"/>
      <c r="BWG6" s="369">
        <f>[7]Projections!BWM43</f>
        <v>0</v>
      </c>
      <c r="BWH6" s="369"/>
      <c r="BWI6" s="369">
        <f>[7]Projections!BWO43</f>
        <v>0</v>
      </c>
      <c r="BWJ6" s="369"/>
      <c r="BWK6" s="369">
        <f>[7]Projections!BWQ43</f>
        <v>0</v>
      </c>
      <c r="BWL6" s="369"/>
      <c r="BWM6" s="369">
        <f>[7]Projections!BWS43</f>
        <v>0</v>
      </c>
      <c r="BWN6" s="369"/>
      <c r="BWO6" s="369">
        <f>[7]Projections!BWU43</f>
        <v>0</v>
      </c>
      <c r="BWP6" s="369"/>
      <c r="BWQ6" s="369">
        <f>[7]Projections!BWW43</f>
        <v>0</v>
      </c>
      <c r="BWR6" s="369"/>
      <c r="BWS6" s="369">
        <f>[7]Projections!BWY43</f>
        <v>0</v>
      </c>
      <c r="BWT6" s="369"/>
      <c r="BWU6" s="369">
        <f>[7]Projections!BXA43</f>
        <v>0</v>
      </c>
      <c r="BWV6" s="369"/>
      <c r="BWW6" s="369">
        <f>[7]Projections!BXC43</f>
        <v>0</v>
      </c>
      <c r="BWX6" s="369"/>
      <c r="BWY6" s="369">
        <f>[7]Projections!BXE43</f>
        <v>0</v>
      </c>
      <c r="BWZ6" s="369"/>
      <c r="BXA6" s="369">
        <f>[7]Projections!BXG43</f>
        <v>0</v>
      </c>
      <c r="BXB6" s="369"/>
      <c r="BXC6" s="369">
        <f>[7]Projections!BXI43</f>
        <v>0</v>
      </c>
      <c r="BXD6" s="369"/>
      <c r="BXE6" s="369">
        <f>[7]Projections!BXK43</f>
        <v>0</v>
      </c>
      <c r="BXF6" s="369"/>
      <c r="BXG6" s="369">
        <f>[7]Projections!BXM43</f>
        <v>0</v>
      </c>
      <c r="BXH6" s="369"/>
      <c r="BXI6" s="369">
        <f>[7]Projections!BXO43</f>
        <v>0</v>
      </c>
      <c r="BXJ6" s="369"/>
      <c r="BXK6" s="369">
        <f>[7]Projections!BXQ43</f>
        <v>0</v>
      </c>
      <c r="BXL6" s="369"/>
      <c r="BXM6" s="369">
        <f>[7]Projections!BXS43</f>
        <v>0</v>
      </c>
      <c r="BXN6" s="369"/>
      <c r="BXO6" s="369">
        <f>[7]Projections!BXU43</f>
        <v>0</v>
      </c>
      <c r="BXP6" s="369"/>
      <c r="BXQ6" s="369">
        <f>[7]Projections!BXW43</f>
        <v>0</v>
      </c>
      <c r="BXR6" s="369"/>
      <c r="BXS6" s="369">
        <f>[7]Projections!BXY43</f>
        <v>0</v>
      </c>
      <c r="BXT6" s="369"/>
      <c r="BXU6" s="369">
        <f>[7]Projections!BYA43</f>
        <v>0</v>
      </c>
      <c r="BXV6" s="369"/>
      <c r="BXW6" s="369">
        <f>[7]Projections!BYC43</f>
        <v>0</v>
      </c>
      <c r="BXX6" s="369"/>
      <c r="BXY6" s="369">
        <f>[7]Projections!BYE43</f>
        <v>0</v>
      </c>
      <c r="BXZ6" s="369"/>
      <c r="BYA6" s="369">
        <f>[7]Projections!BYG43</f>
        <v>0</v>
      </c>
      <c r="BYB6" s="369"/>
      <c r="BYC6" s="369">
        <f>[7]Projections!BYI43</f>
        <v>0</v>
      </c>
      <c r="BYD6" s="369"/>
      <c r="BYE6" s="369">
        <f>[7]Projections!BYK43</f>
        <v>0</v>
      </c>
      <c r="BYF6" s="369"/>
      <c r="BYG6" s="369">
        <f>[7]Projections!BYM43</f>
        <v>0</v>
      </c>
      <c r="BYH6" s="369"/>
      <c r="BYI6" s="369">
        <f>[7]Projections!BYO43</f>
        <v>0</v>
      </c>
      <c r="BYJ6" s="369"/>
      <c r="BYK6" s="369">
        <f>[7]Projections!BYQ43</f>
        <v>0</v>
      </c>
      <c r="BYL6" s="369"/>
      <c r="BYM6" s="369">
        <f>[7]Projections!BYS43</f>
        <v>0</v>
      </c>
      <c r="BYN6" s="369"/>
      <c r="BYO6" s="369">
        <f>[7]Projections!BYU43</f>
        <v>0</v>
      </c>
      <c r="BYP6" s="369"/>
      <c r="BYQ6" s="369">
        <f>[7]Projections!BYW43</f>
        <v>0</v>
      </c>
      <c r="BYR6" s="369"/>
      <c r="BYS6" s="369">
        <f>[7]Projections!BYY43</f>
        <v>0</v>
      </c>
      <c r="BYT6" s="369"/>
      <c r="BYU6" s="369">
        <f>[7]Projections!BZA43</f>
        <v>0</v>
      </c>
      <c r="BYV6" s="369"/>
      <c r="BYW6" s="369">
        <f>[7]Projections!BZC43</f>
        <v>0</v>
      </c>
      <c r="BYX6" s="369"/>
      <c r="BYY6" s="369">
        <f>[7]Projections!BZE43</f>
        <v>0</v>
      </c>
      <c r="BYZ6" s="369"/>
      <c r="BZA6" s="369">
        <f>[7]Projections!BZG43</f>
        <v>0</v>
      </c>
      <c r="BZB6" s="369"/>
      <c r="BZC6" s="369">
        <f>[7]Projections!BZI43</f>
        <v>0</v>
      </c>
      <c r="BZD6" s="369"/>
      <c r="BZE6" s="369">
        <f>[7]Projections!BZK43</f>
        <v>0</v>
      </c>
      <c r="BZF6" s="369"/>
      <c r="BZG6" s="369">
        <f>[7]Projections!BZM43</f>
        <v>0</v>
      </c>
      <c r="BZH6" s="369"/>
      <c r="BZI6" s="369">
        <f>[7]Projections!BZO43</f>
        <v>0</v>
      </c>
      <c r="BZJ6" s="369"/>
      <c r="BZK6" s="369">
        <f>[7]Projections!BZQ43</f>
        <v>0</v>
      </c>
      <c r="BZL6" s="369"/>
      <c r="BZM6" s="369">
        <f>[7]Projections!BZS43</f>
        <v>0</v>
      </c>
      <c r="BZN6" s="369"/>
      <c r="BZO6" s="369">
        <f>[7]Projections!BZU43</f>
        <v>0</v>
      </c>
      <c r="BZP6" s="369"/>
      <c r="BZQ6" s="369">
        <f>[7]Projections!BZW43</f>
        <v>0</v>
      </c>
      <c r="BZR6" s="369"/>
      <c r="BZS6" s="369">
        <f>[7]Projections!BZY43</f>
        <v>0</v>
      </c>
      <c r="BZT6" s="369"/>
      <c r="BZU6" s="369">
        <f>[7]Projections!CAA43</f>
        <v>0</v>
      </c>
      <c r="BZV6" s="369"/>
      <c r="BZW6" s="369">
        <f>[7]Projections!CAC43</f>
        <v>0</v>
      </c>
      <c r="BZX6" s="369"/>
      <c r="BZY6" s="369">
        <f>[7]Projections!CAE43</f>
        <v>0</v>
      </c>
      <c r="BZZ6" s="369"/>
      <c r="CAA6" s="369">
        <f>[7]Projections!CAG43</f>
        <v>0</v>
      </c>
      <c r="CAB6" s="369"/>
      <c r="CAC6" s="369">
        <f>[7]Projections!CAI43</f>
        <v>0</v>
      </c>
      <c r="CAD6" s="369"/>
      <c r="CAE6" s="369">
        <f>[7]Projections!CAK43</f>
        <v>0</v>
      </c>
      <c r="CAF6" s="369"/>
      <c r="CAG6" s="369">
        <f>[7]Projections!CAM43</f>
        <v>0</v>
      </c>
      <c r="CAH6" s="369"/>
      <c r="CAI6" s="369">
        <f>[7]Projections!CAO43</f>
        <v>0</v>
      </c>
      <c r="CAJ6" s="369"/>
      <c r="CAK6" s="369">
        <f>[7]Projections!CAQ43</f>
        <v>0</v>
      </c>
      <c r="CAL6" s="369"/>
      <c r="CAM6" s="369">
        <f>[7]Projections!CAS43</f>
        <v>0</v>
      </c>
      <c r="CAN6" s="369"/>
      <c r="CAO6" s="369">
        <f>[7]Projections!CAU43</f>
        <v>0</v>
      </c>
      <c r="CAP6" s="369"/>
      <c r="CAQ6" s="369">
        <f>[7]Projections!CAW43</f>
        <v>0</v>
      </c>
      <c r="CAR6" s="369"/>
      <c r="CAS6" s="369">
        <f>[7]Projections!CAY43</f>
        <v>0</v>
      </c>
      <c r="CAT6" s="369"/>
      <c r="CAU6" s="369">
        <f>[7]Projections!CBA43</f>
        <v>0</v>
      </c>
      <c r="CAV6" s="369"/>
      <c r="CAW6" s="369">
        <f>[7]Projections!CBC43</f>
        <v>0</v>
      </c>
      <c r="CAX6" s="369"/>
      <c r="CAY6" s="369">
        <f>[7]Projections!CBE43</f>
        <v>0</v>
      </c>
      <c r="CAZ6" s="369"/>
      <c r="CBA6" s="369">
        <f>[7]Projections!CBG43</f>
        <v>0</v>
      </c>
      <c r="CBB6" s="369"/>
      <c r="CBC6" s="369">
        <f>[7]Projections!CBI43</f>
        <v>0</v>
      </c>
      <c r="CBD6" s="369"/>
      <c r="CBE6" s="369">
        <f>[7]Projections!CBK43</f>
        <v>0</v>
      </c>
      <c r="CBF6" s="369"/>
      <c r="CBG6" s="369">
        <f>[7]Projections!CBM43</f>
        <v>0</v>
      </c>
      <c r="CBH6" s="369"/>
      <c r="CBI6" s="369">
        <f>[7]Projections!CBO43</f>
        <v>0</v>
      </c>
      <c r="CBJ6" s="369"/>
      <c r="CBK6" s="369">
        <f>[7]Projections!CBQ43</f>
        <v>0</v>
      </c>
      <c r="CBL6" s="369"/>
      <c r="CBM6" s="369">
        <f>[7]Projections!CBS43</f>
        <v>0</v>
      </c>
      <c r="CBN6" s="369"/>
      <c r="CBO6" s="369">
        <f>[7]Projections!CBU43</f>
        <v>0</v>
      </c>
      <c r="CBP6" s="369"/>
      <c r="CBQ6" s="369">
        <f>[7]Projections!CBW43</f>
        <v>0</v>
      </c>
      <c r="CBR6" s="369"/>
      <c r="CBS6" s="369">
        <f>[7]Projections!CBY43</f>
        <v>0</v>
      </c>
      <c r="CBT6" s="369"/>
      <c r="CBU6" s="369">
        <f>[7]Projections!CCA43</f>
        <v>0</v>
      </c>
      <c r="CBV6" s="369"/>
      <c r="CBW6" s="369">
        <f>[7]Projections!CCC43</f>
        <v>0</v>
      </c>
      <c r="CBX6" s="369"/>
      <c r="CBY6" s="369">
        <f>[7]Projections!CCE43</f>
        <v>0</v>
      </c>
      <c r="CBZ6" s="369"/>
      <c r="CCA6" s="369">
        <f>[7]Projections!CCG43</f>
        <v>0</v>
      </c>
      <c r="CCB6" s="369"/>
      <c r="CCC6" s="369">
        <f>[7]Projections!CCI43</f>
        <v>0</v>
      </c>
      <c r="CCD6" s="369"/>
      <c r="CCE6" s="369">
        <f>[7]Projections!CCK43</f>
        <v>0</v>
      </c>
      <c r="CCF6" s="369"/>
      <c r="CCG6" s="369">
        <f>[7]Projections!CCM43</f>
        <v>0</v>
      </c>
      <c r="CCH6" s="369"/>
      <c r="CCI6" s="369">
        <f>[7]Projections!CCO43</f>
        <v>0</v>
      </c>
      <c r="CCJ6" s="369"/>
      <c r="CCK6" s="369">
        <f>[7]Projections!CCQ43</f>
        <v>0</v>
      </c>
      <c r="CCL6" s="369"/>
      <c r="CCM6" s="369">
        <f>[7]Projections!CCS43</f>
        <v>0</v>
      </c>
      <c r="CCN6" s="369"/>
      <c r="CCO6" s="369">
        <f>[7]Projections!CCU43</f>
        <v>0</v>
      </c>
      <c r="CCP6" s="369"/>
      <c r="CCQ6" s="369">
        <f>[7]Projections!CCW43</f>
        <v>0</v>
      </c>
      <c r="CCR6" s="369"/>
      <c r="CCS6" s="369">
        <f>[7]Projections!CCY43</f>
        <v>0</v>
      </c>
      <c r="CCT6" s="369"/>
      <c r="CCU6" s="369">
        <f>[7]Projections!CDA43</f>
        <v>0</v>
      </c>
      <c r="CCV6" s="369"/>
      <c r="CCW6" s="369">
        <f>[7]Projections!CDC43</f>
        <v>0</v>
      </c>
      <c r="CCX6" s="369"/>
      <c r="CCY6" s="369">
        <f>[7]Projections!CDE43</f>
        <v>0</v>
      </c>
      <c r="CCZ6" s="369"/>
      <c r="CDA6" s="369">
        <f>[7]Projections!CDG43</f>
        <v>0</v>
      </c>
      <c r="CDB6" s="369"/>
      <c r="CDC6" s="369">
        <f>[7]Projections!CDI43</f>
        <v>0</v>
      </c>
      <c r="CDD6" s="369"/>
      <c r="CDE6" s="369">
        <f>[7]Projections!CDK43</f>
        <v>0</v>
      </c>
      <c r="CDF6" s="369"/>
      <c r="CDG6" s="369">
        <f>[7]Projections!CDM43</f>
        <v>0</v>
      </c>
      <c r="CDH6" s="369"/>
      <c r="CDI6" s="369">
        <f>[7]Projections!CDO43</f>
        <v>0</v>
      </c>
      <c r="CDJ6" s="369"/>
      <c r="CDK6" s="369">
        <f>[7]Projections!CDQ43</f>
        <v>0</v>
      </c>
      <c r="CDL6" s="369"/>
      <c r="CDM6" s="369">
        <f>[7]Projections!CDS43</f>
        <v>0</v>
      </c>
      <c r="CDN6" s="369"/>
      <c r="CDO6" s="369">
        <f>[7]Projections!CDU43</f>
        <v>0</v>
      </c>
      <c r="CDP6" s="369"/>
      <c r="CDQ6" s="369">
        <f>[7]Projections!CDW43</f>
        <v>0</v>
      </c>
      <c r="CDR6" s="369"/>
      <c r="CDS6" s="369">
        <f>[7]Projections!CDY43</f>
        <v>0</v>
      </c>
      <c r="CDT6" s="369"/>
      <c r="CDU6" s="369">
        <f>[7]Projections!CEA43</f>
        <v>0</v>
      </c>
      <c r="CDV6" s="369"/>
      <c r="CDW6" s="369">
        <f>[7]Projections!CEC43</f>
        <v>0</v>
      </c>
      <c r="CDX6" s="369"/>
      <c r="CDY6" s="369">
        <f>[7]Projections!CEE43</f>
        <v>0</v>
      </c>
      <c r="CDZ6" s="369"/>
      <c r="CEA6" s="369">
        <f>[7]Projections!CEG43</f>
        <v>0</v>
      </c>
      <c r="CEB6" s="369"/>
      <c r="CEC6" s="369">
        <f>[7]Projections!CEI43</f>
        <v>0</v>
      </c>
      <c r="CED6" s="369"/>
      <c r="CEE6" s="369">
        <f>[7]Projections!CEK43</f>
        <v>0</v>
      </c>
      <c r="CEF6" s="369"/>
      <c r="CEG6" s="369">
        <f>[7]Projections!CEM43</f>
        <v>0</v>
      </c>
      <c r="CEH6" s="369"/>
      <c r="CEI6" s="369">
        <f>[7]Projections!CEO43</f>
        <v>0</v>
      </c>
      <c r="CEJ6" s="369"/>
      <c r="CEK6" s="369">
        <f>[7]Projections!CEQ43</f>
        <v>0</v>
      </c>
      <c r="CEL6" s="369"/>
      <c r="CEM6" s="369">
        <f>[7]Projections!CES43</f>
        <v>0</v>
      </c>
      <c r="CEN6" s="369"/>
      <c r="CEO6" s="369">
        <f>[7]Projections!CEU43</f>
        <v>0</v>
      </c>
      <c r="CEP6" s="369"/>
      <c r="CEQ6" s="369">
        <f>[7]Projections!CEW43</f>
        <v>0</v>
      </c>
      <c r="CER6" s="369"/>
      <c r="CES6" s="369">
        <f>[7]Projections!CEY43</f>
        <v>0</v>
      </c>
      <c r="CET6" s="369"/>
      <c r="CEU6" s="369">
        <f>[7]Projections!CFA43</f>
        <v>0</v>
      </c>
      <c r="CEV6" s="369"/>
      <c r="CEW6" s="369">
        <f>[7]Projections!CFC43</f>
        <v>0</v>
      </c>
      <c r="CEX6" s="369"/>
      <c r="CEY6" s="369">
        <f>[7]Projections!CFE43</f>
        <v>0</v>
      </c>
      <c r="CEZ6" s="369"/>
      <c r="CFA6" s="369">
        <f>[7]Projections!CFG43</f>
        <v>0</v>
      </c>
      <c r="CFB6" s="369"/>
      <c r="CFC6" s="369">
        <f>[7]Projections!CFI43</f>
        <v>0</v>
      </c>
      <c r="CFD6" s="369"/>
      <c r="CFE6" s="369">
        <f>[7]Projections!CFK43</f>
        <v>0</v>
      </c>
      <c r="CFF6" s="369"/>
      <c r="CFG6" s="369">
        <f>[7]Projections!CFM43</f>
        <v>0</v>
      </c>
      <c r="CFH6" s="369"/>
      <c r="CFI6" s="369">
        <f>[7]Projections!CFO43</f>
        <v>0</v>
      </c>
      <c r="CFJ6" s="369"/>
      <c r="CFK6" s="369">
        <f>[7]Projections!CFQ43</f>
        <v>0</v>
      </c>
      <c r="CFL6" s="369"/>
      <c r="CFM6" s="369">
        <f>[7]Projections!CFS43</f>
        <v>0</v>
      </c>
      <c r="CFN6" s="369"/>
      <c r="CFO6" s="369">
        <f>[7]Projections!CFU43</f>
        <v>0</v>
      </c>
      <c r="CFP6" s="369"/>
      <c r="CFQ6" s="369">
        <f>[7]Projections!CFW43</f>
        <v>0</v>
      </c>
      <c r="CFR6" s="369"/>
      <c r="CFS6" s="369">
        <f>[7]Projections!CFY43</f>
        <v>0</v>
      </c>
      <c r="CFT6" s="369"/>
      <c r="CFU6" s="369">
        <f>[7]Projections!CGA43</f>
        <v>0</v>
      </c>
      <c r="CFV6" s="369"/>
      <c r="CFW6" s="369">
        <f>[7]Projections!CGC43</f>
        <v>0</v>
      </c>
      <c r="CFX6" s="369"/>
      <c r="CFY6" s="369">
        <f>[7]Projections!CGE43</f>
        <v>0</v>
      </c>
      <c r="CFZ6" s="369"/>
      <c r="CGA6" s="369">
        <f>[7]Projections!CGG43</f>
        <v>0</v>
      </c>
      <c r="CGB6" s="369"/>
      <c r="CGC6" s="369">
        <f>[7]Projections!CGI43</f>
        <v>0</v>
      </c>
      <c r="CGD6" s="369"/>
      <c r="CGE6" s="369">
        <f>[7]Projections!CGK43</f>
        <v>0</v>
      </c>
      <c r="CGF6" s="369"/>
      <c r="CGG6" s="369">
        <f>[7]Projections!CGM43</f>
        <v>0</v>
      </c>
      <c r="CGH6" s="369"/>
      <c r="CGI6" s="369">
        <f>[7]Projections!CGO43</f>
        <v>0</v>
      </c>
      <c r="CGJ6" s="369"/>
      <c r="CGK6" s="369">
        <f>[7]Projections!CGQ43</f>
        <v>0</v>
      </c>
      <c r="CGL6" s="369"/>
      <c r="CGM6" s="369">
        <f>[7]Projections!CGS43</f>
        <v>0</v>
      </c>
      <c r="CGN6" s="369"/>
      <c r="CGO6" s="369">
        <f>[7]Projections!CGU43</f>
        <v>0</v>
      </c>
      <c r="CGP6" s="369"/>
      <c r="CGQ6" s="369">
        <f>[7]Projections!CGW43</f>
        <v>0</v>
      </c>
      <c r="CGR6" s="369"/>
      <c r="CGS6" s="369">
        <f>[7]Projections!CGY43</f>
        <v>0</v>
      </c>
      <c r="CGT6" s="369"/>
      <c r="CGU6" s="369">
        <f>[7]Projections!CHA43</f>
        <v>0</v>
      </c>
      <c r="CGV6" s="369"/>
      <c r="CGW6" s="369">
        <f>[7]Projections!CHC43</f>
        <v>0</v>
      </c>
      <c r="CGX6" s="369"/>
      <c r="CGY6" s="369">
        <f>[7]Projections!CHE43</f>
        <v>0</v>
      </c>
      <c r="CGZ6" s="369"/>
      <c r="CHA6" s="369">
        <f>[7]Projections!CHG43</f>
        <v>0</v>
      </c>
      <c r="CHB6" s="369"/>
      <c r="CHC6" s="369">
        <f>[7]Projections!CHI43</f>
        <v>0</v>
      </c>
      <c r="CHD6" s="369"/>
      <c r="CHE6" s="369">
        <f>[7]Projections!CHK43</f>
        <v>0</v>
      </c>
      <c r="CHF6" s="369"/>
      <c r="CHG6" s="369">
        <f>[7]Projections!CHM43</f>
        <v>0</v>
      </c>
      <c r="CHH6" s="369"/>
      <c r="CHI6" s="369">
        <f>[7]Projections!CHO43</f>
        <v>0</v>
      </c>
      <c r="CHJ6" s="369"/>
      <c r="CHK6" s="369">
        <f>[7]Projections!CHQ43</f>
        <v>0</v>
      </c>
      <c r="CHL6" s="369"/>
      <c r="CHM6" s="369">
        <f>[7]Projections!CHS43</f>
        <v>0</v>
      </c>
      <c r="CHN6" s="369"/>
      <c r="CHO6" s="369">
        <f>[7]Projections!CHU43</f>
        <v>0</v>
      </c>
      <c r="CHP6" s="369"/>
      <c r="CHQ6" s="369">
        <f>[7]Projections!CHW43</f>
        <v>0</v>
      </c>
      <c r="CHR6" s="369"/>
      <c r="CHS6" s="369">
        <f>[7]Projections!CHY43</f>
        <v>0</v>
      </c>
      <c r="CHT6" s="369"/>
      <c r="CHU6" s="369">
        <f>[7]Projections!CIA43</f>
        <v>0</v>
      </c>
      <c r="CHV6" s="369"/>
      <c r="CHW6" s="369">
        <f>[7]Projections!CIC43</f>
        <v>0</v>
      </c>
      <c r="CHX6" s="369"/>
      <c r="CHY6" s="369">
        <f>[7]Projections!CIE43</f>
        <v>0</v>
      </c>
      <c r="CHZ6" s="369"/>
      <c r="CIA6" s="369">
        <f>[7]Projections!CIG43</f>
        <v>0</v>
      </c>
      <c r="CIB6" s="369"/>
      <c r="CIC6" s="369">
        <f>[7]Projections!CII43</f>
        <v>0</v>
      </c>
      <c r="CID6" s="369"/>
      <c r="CIE6" s="369">
        <f>[7]Projections!CIK43</f>
        <v>0</v>
      </c>
      <c r="CIF6" s="369"/>
      <c r="CIG6" s="369">
        <f>[7]Projections!CIM43</f>
        <v>0</v>
      </c>
      <c r="CIH6" s="369"/>
      <c r="CII6" s="369">
        <f>[7]Projections!CIO43</f>
        <v>0</v>
      </c>
      <c r="CIJ6" s="369"/>
      <c r="CIK6" s="369">
        <f>[7]Projections!CIQ43</f>
        <v>0</v>
      </c>
      <c r="CIL6" s="369"/>
      <c r="CIM6" s="369">
        <f>[7]Projections!CIS43</f>
        <v>0</v>
      </c>
      <c r="CIN6" s="369"/>
      <c r="CIO6" s="369">
        <f>[7]Projections!CIU43</f>
        <v>0</v>
      </c>
      <c r="CIP6" s="369"/>
      <c r="CIQ6" s="369">
        <f>[7]Projections!CIW43</f>
        <v>0</v>
      </c>
      <c r="CIR6" s="369"/>
      <c r="CIS6" s="369">
        <f>[7]Projections!CIY43</f>
        <v>0</v>
      </c>
      <c r="CIT6" s="369"/>
      <c r="CIU6" s="369">
        <f>[7]Projections!CJA43</f>
        <v>0</v>
      </c>
      <c r="CIV6" s="369"/>
      <c r="CIW6" s="369">
        <f>[7]Projections!CJC43</f>
        <v>0</v>
      </c>
      <c r="CIX6" s="369"/>
      <c r="CIY6" s="369">
        <f>[7]Projections!CJE43</f>
        <v>0</v>
      </c>
      <c r="CIZ6" s="369"/>
      <c r="CJA6" s="369">
        <f>[7]Projections!CJG43</f>
        <v>0</v>
      </c>
      <c r="CJB6" s="369"/>
      <c r="CJC6" s="369">
        <f>[7]Projections!CJI43</f>
        <v>0</v>
      </c>
      <c r="CJD6" s="369"/>
      <c r="CJE6" s="369">
        <f>[7]Projections!CJK43</f>
        <v>0</v>
      </c>
      <c r="CJF6" s="369"/>
      <c r="CJG6" s="369">
        <f>[7]Projections!CJM43</f>
        <v>0</v>
      </c>
      <c r="CJH6" s="369"/>
      <c r="CJI6" s="369">
        <f>[7]Projections!CJO43</f>
        <v>0</v>
      </c>
      <c r="CJJ6" s="369"/>
      <c r="CJK6" s="369">
        <f>[7]Projections!CJQ43</f>
        <v>0</v>
      </c>
      <c r="CJL6" s="369"/>
      <c r="CJM6" s="369">
        <f>[7]Projections!CJS43</f>
        <v>0</v>
      </c>
      <c r="CJN6" s="369"/>
      <c r="CJO6" s="369">
        <f>[7]Projections!CJU43</f>
        <v>0</v>
      </c>
      <c r="CJP6" s="369"/>
      <c r="CJQ6" s="369">
        <f>[7]Projections!CJW43</f>
        <v>0</v>
      </c>
      <c r="CJR6" s="369"/>
      <c r="CJS6" s="369">
        <f>[7]Projections!CJY43</f>
        <v>0</v>
      </c>
      <c r="CJT6" s="369"/>
      <c r="CJU6" s="369">
        <f>[7]Projections!CKA43</f>
        <v>0</v>
      </c>
      <c r="CJV6" s="369"/>
      <c r="CJW6" s="369">
        <f>[7]Projections!CKC43</f>
        <v>0</v>
      </c>
      <c r="CJX6" s="369"/>
      <c r="CJY6" s="369">
        <f>[7]Projections!CKE43</f>
        <v>0</v>
      </c>
      <c r="CJZ6" s="369"/>
      <c r="CKA6" s="369">
        <f>[7]Projections!CKG43</f>
        <v>0</v>
      </c>
      <c r="CKB6" s="369"/>
      <c r="CKC6" s="369">
        <f>[7]Projections!CKI43</f>
        <v>0</v>
      </c>
      <c r="CKD6" s="369"/>
      <c r="CKE6" s="369">
        <f>[7]Projections!CKK43</f>
        <v>0</v>
      </c>
      <c r="CKF6" s="369"/>
      <c r="CKG6" s="369">
        <f>[7]Projections!CKM43</f>
        <v>0</v>
      </c>
      <c r="CKH6" s="369"/>
      <c r="CKI6" s="369">
        <f>[7]Projections!CKO43</f>
        <v>0</v>
      </c>
      <c r="CKJ6" s="369"/>
      <c r="CKK6" s="369">
        <f>[7]Projections!CKQ43</f>
        <v>0</v>
      </c>
      <c r="CKL6" s="369"/>
      <c r="CKM6" s="369">
        <f>[7]Projections!CKS43</f>
        <v>0</v>
      </c>
      <c r="CKN6" s="369"/>
      <c r="CKO6" s="369">
        <f>[7]Projections!CKU43</f>
        <v>0</v>
      </c>
      <c r="CKP6" s="369"/>
      <c r="CKQ6" s="369">
        <f>[7]Projections!CKW43</f>
        <v>0</v>
      </c>
      <c r="CKR6" s="369"/>
      <c r="CKS6" s="369">
        <f>[7]Projections!CKY43</f>
        <v>0</v>
      </c>
      <c r="CKT6" s="369"/>
      <c r="CKU6" s="369">
        <f>[7]Projections!CLA43</f>
        <v>0</v>
      </c>
      <c r="CKV6" s="369"/>
      <c r="CKW6" s="369">
        <f>[7]Projections!CLC43</f>
        <v>0</v>
      </c>
      <c r="CKX6" s="369"/>
      <c r="CKY6" s="369">
        <f>[7]Projections!CLE43</f>
        <v>0</v>
      </c>
      <c r="CKZ6" s="369"/>
      <c r="CLA6" s="369">
        <f>[7]Projections!CLG43</f>
        <v>0</v>
      </c>
      <c r="CLB6" s="369"/>
      <c r="CLC6" s="369">
        <f>[7]Projections!CLI43</f>
        <v>0</v>
      </c>
      <c r="CLD6" s="369"/>
      <c r="CLE6" s="369">
        <f>[7]Projections!CLK43</f>
        <v>0</v>
      </c>
      <c r="CLF6" s="369"/>
      <c r="CLG6" s="369">
        <f>[7]Projections!CLM43</f>
        <v>0</v>
      </c>
      <c r="CLH6" s="369"/>
      <c r="CLI6" s="369">
        <f>[7]Projections!CLO43</f>
        <v>0</v>
      </c>
      <c r="CLJ6" s="369"/>
      <c r="CLK6" s="369">
        <f>[7]Projections!CLQ43</f>
        <v>0</v>
      </c>
      <c r="CLL6" s="369"/>
      <c r="CLM6" s="369">
        <f>[7]Projections!CLS43</f>
        <v>0</v>
      </c>
      <c r="CLN6" s="369"/>
      <c r="CLO6" s="369">
        <f>[7]Projections!CLU43</f>
        <v>0</v>
      </c>
      <c r="CLP6" s="369"/>
      <c r="CLQ6" s="369">
        <f>[7]Projections!CLW43</f>
        <v>0</v>
      </c>
      <c r="CLR6" s="369"/>
      <c r="CLS6" s="369">
        <f>[7]Projections!CLY43</f>
        <v>0</v>
      </c>
      <c r="CLT6" s="369"/>
      <c r="CLU6" s="369">
        <f>[7]Projections!CMA43</f>
        <v>0</v>
      </c>
      <c r="CLV6" s="369"/>
      <c r="CLW6" s="369">
        <f>[7]Projections!CMC43</f>
        <v>0</v>
      </c>
      <c r="CLX6" s="369"/>
      <c r="CLY6" s="369">
        <f>[7]Projections!CME43</f>
        <v>0</v>
      </c>
      <c r="CLZ6" s="369"/>
      <c r="CMA6" s="369">
        <f>[7]Projections!CMG43</f>
        <v>0</v>
      </c>
      <c r="CMB6" s="369"/>
      <c r="CMC6" s="369">
        <f>[7]Projections!CMI43</f>
        <v>0</v>
      </c>
      <c r="CMD6" s="369"/>
      <c r="CME6" s="369">
        <f>[7]Projections!CMK43</f>
        <v>0</v>
      </c>
      <c r="CMF6" s="369"/>
      <c r="CMG6" s="369">
        <f>[7]Projections!CMM43</f>
        <v>0</v>
      </c>
      <c r="CMH6" s="369"/>
      <c r="CMI6" s="369">
        <f>[7]Projections!CMO43</f>
        <v>0</v>
      </c>
      <c r="CMJ6" s="369"/>
      <c r="CMK6" s="369">
        <f>[7]Projections!CMQ43</f>
        <v>0</v>
      </c>
      <c r="CML6" s="369"/>
      <c r="CMM6" s="369">
        <f>[7]Projections!CMS43</f>
        <v>0</v>
      </c>
      <c r="CMN6" s="369"/>
      <c r="CMO6" s="369">
        <f>[7]Projections!CMU43</f>
        <v>0</v>
      </c>
      <c r="CMP6" s="369"/>
      <c r="CMQ6" s="369">
        <f>[7]Projections!CMW43</f>
        <v>0</v>
      </c>
      <c r="CMR6" s="369"/>
      <c r="CMS6" s="369">
        <f>[7]Projections!CMY43</f>
        <v>0</v>
      </c>
      <c r="CMT6" s="369"/>
      <c r="CMU6" s="369">
        <f>[7]Projections!CNA43</f>
        <v>0</v>
      </c>
      <c r="CMV6" s="369"/>
      <c r="CMW6" s="369">
        <f>[7]Projections!CNC43</f>
        <v>0</v>
      </c>
      <c r="CMX6" s="369"/>
      <c r="CMY6" s="369">
        <f>[7]Projections!CNE43</f>
        <v>0</v>
      </c>
      <c r="CMZ6" s="369"/>
      <c r="CNA6" s="369">
        <f>[7]Projections!CNG43</f>
        <v>0</v>
      </c>
      <c r="CNB6" s="369"/>
      <c r="CNC6" s="369">
        <f>[7]Projections!CNI43</f>
        <v>0</v>
      </c>
      <c r="CND6" s="369"/>
      <c r="CNE6" s="369">
        <f>[7]Projections!CNK43</f>
        <v>0</v>
      </c>
      <c r="CNF6" s="369"/>
      <c r="CNG6" s="369">
        <f>[7]Projections!CNM43</f>
        <v>0</v>
      </c>
      <c r="CNH6" s="369"/>
      <c r="CNI6" s="369">
        <f>[7]Projections!CNO43</f>
        <v>0</v>
      </c>
      <c r="CNJ6" s="369"/>
      <c r="CNK6" s="369">
        <f>[7]Projections!CNQ43</f>
        <v>0</v>
      </c>
      <c r="CNL6" s="369"/>
      <c r="CNM6" s="369">
        <f>[7]Projections!CNS43</f>
        <v>0</v>
      </c>
      <c r="CNN6" s="369"/>
      <c r="CNO6" s="369">
        <f>[7]Projections!CNU43</f>
        <v>0</v>
      </c>
      <c r="CNP6" s="369"/>
      <c r="CNQ6" s="369">
        <f>[7]Projections!CNW43</f>
        <v>0</v>
      </c>
      <c r="CNR6" s="369"/>
      <c r="CNS6" s="369">
        <f>[7]Projections!CNY43</f>
        <v>0</v>
      </c>
      <c r="CNT6" s="369"/>
      <c r="CNU6" s="369">
        <f>[7]Projections!COA43</f>
        <v>0</v>
      </c>
      <c r="CNV6" s="369"/>
      <c r="CNW6" s="369">
        <f>[7]Projections!COC43</f>
        <v>0</v>
      </c>
      <c r="CNX6" s="369"/>
      <c r="CNY6" s="369">
        <f>[7]Projections!COE43</f>
        <v>0</v>
      </c>
      <c r="CNZ6" s="369"/>
      <c r="COA6" s="369">
        <f>[7]Projections!COG43</f>
        <v>0</v>
      </c>
      <c r="COB6" s="369"/>
      <c r="COC6" s="369">
        <f>[7]Projections!COI43</f>
        <v>0</v>
      </c>
      <c r="COD6" s="369"/>
      <c r="COE6" s="369">
        <f>[7]Projections!COK43</f>
        <v>0</v>
      </c>
      <c r="COF6" s="369"/>
      <c r="COG6" s="369">
        <f>[7]Projections!COM43</f>
        <v>0</v>
      </c>
      <c r="COH6" s="369"/>
      <c r="COI6" s="369">
        <f>[7]Projections!COO43</f>
        <v>0</v>
      </c>
      <c r="COJ6" s="369"/>
      <c r="COK6" s="369">
        <f>[7]Projections!COQ43</f>
        <v>0</v>
      </c>
      <c r="COL6" s="369"/>
      <c r="COM6" s="369">
        <f>[7]Projections!COS43</f>
        <v>0</v>
      </c>
      <c r="CON6" s="369"/>
      <c r="COO6" s="369">
        <f>[7]Projections!COU43</f>
        <v>0</v>
      </c>
      <c r="COP6" s="369"/>
      <c r="COQ6" s="369">
        <f>[7]Projections!COW43</f>
        <v>0</v>
      </c>
      <c r="COR6" s="369"/>
      <c r="COS6" s="369">
        <f>[7]Projections!COY43</f>
        <v>0</v>
      </c>
      <c r="COT6" s="369"/>
      <c r="COU6" s="369">
        <f>[7]Projections!CPA43</f>
        <v>0</v>
      </c>
      <c r="COV6" s="369"/>
      <c r="COW6" s="369">
        <f>[7]Projections!CPC43</f>
        <v>0</v>
      </c>
      <c r="COX6" s="369"/>
      <c r="COY6" s="369">
        <f>[7]Projections!CPE43</f>
        <v>0</v>
      </c>
      <c r="COZ6" s="369"/>
      <c r="CPA6" s="369">
        <f>[7]Projections!CPG43</f>
        <v>0</v>
      </c>
      <c r="CPB6" s="369"/>
      <c r="CPC6" s="369">
        <f>[7]Projections!CPI43</f>
        <v>0</v>
      </c>
      <c r="CPD6" s="369"/>
      <c r="CPE6" s="369">
        <f>[7]Projections!CPK43</f>
        <v>0</v>
      </c>
      <c r="CPF6" s="369"/>
      <c r="CPG6" s="369">
        <f>[7]Projections!CPM43</f>
        <v>0</v>
      </c>
      <c r="CPH6" s="369"/>
      <c r="CPI6" s="369">
        <f>[7]Projections!CPO43</f>
        <v>0</v>
      </c>
      <c r="CPJ6" s="369"/>
      <c r="CPK6" s="369">
        <f>[7]Projections!CPQ43</f>
        <v>0</v>
      </c>
      <c r="CPL6" s="369"/>
      <c r="CPM6" s="369">
        <f>[7]Projections!CPS43</f>
        <v>0</v>
      </c>
      <c r="CPN6" s="369"/>
      <c r="CPO6" s="369">
        <f>[7]Projections!CPU43</f>
        <v>0</v>
      </c>
      <c r="CPP6" s="369"/>
      <c r="CPQ6" s="369">
        <f>[7]Projections!CPW43</f>
        <v>0</v>
      </c>
      <c r="CPR6" s="369"/>
      <c r="CPS6" s="369">
        <f>[7]Projections!CPY43</f>
        <v>0</v>
      </c>
      <c r="CPT6" s="369"/>
      <c r="CPU6" s="369">
        <f>[7]Projections!CQA43</f>
        <v>0</v>
      </c>
      <c r="CPV6" s="369"/>
      <c r="CPW6" s="369">
        <f>[7]Projections!CQC43</f>
        <v>0</v>
      </c>
      <c r="CPX6" s="369"/>
      <c r="CPY6" s="369">
        <f>[7]Projections!CQE43</f>
        <v>0</v>
      </c>
      <c r="CPZ6" s="369"/>
      <c r="CQA6" s="369">
        <f>[7]Projections!CQG43</f>
        <v>0</v>
      </c>
      <c r="CQB6" s="369"/>
      <c r="CQC6" s="369">
        <f>[7]Projections!CQI43</f>
        <v>0</v>
      </c>
      <c r="CQD6" s="369"/>
      <c r="CQE6" s="369">
        <f>[7]Projections!CQK43</f>
        <v>0</v>
      </c>
      <c r="CQF6" s="369"/>
      <c r="CQG6" s="369">
        <f>[7]Projections!CQM43</f>
        <v>0</v>
      </c>
      <c r="CQH6" s="369"/>
      <c r="CQI6" s="369">
        <f>[7]Projections!CQO43</f>
        <v>0</v>
      </c>
      <c r="CQJ6" s="369"/>
      <c r="CQK6" s="369">
        <f>[7]Projections!CQQ43</f>
        <v>0</v>
      </c>
      <c r="CQL6" s="369"/>
      <c r="CQM6" s="369">
        <f>[7]Projections!CQS43</f>
        <v>0</v>
      </c>
      <c r="CQN6" s="369"/>
      <c r="CQO6" s="369">
        <f>[7]Projections!CQU43</f>
        <v>0</v>
      </c>
      <c r="CQP6" s="369"/>
      <c r="CQQ6" s="369">
        <f>[7]Projections!CQW43</f>
        <v>0</v>
      </c>
      <c r="CQR6" s="369"/>
      <c r="CQS6" s="369">
        <f>[7]Projections!CQY43</f>
        <v>0</v>
      </c>
      <c r="CQT6" s="369"/>
      <c r="CQU6" s="369">
        <f>[7]Projections!CRA43</f>
        <v>0</v>
      </c>
      <c r="CQV6" s="369"/>
      <c r="CQW6" s="369">
        <f>[7]Projections!CRC43</f>
        <v>0</v>
      </c>
      <c r="CQX6" s="369"/>
      <c r="CQY6" s="369">
        <f>[7]Projections!CRE43</f>
        <v>0</v>
      </c>
      <c r="CQZ6" s="369"/>
      <c r="CRA6" s="369">
        <f>[7]Projections!CRG43</f>
        <v>0</v>
      </c>
      <c r="CRB6" s="369"/>
      <c r="CRC6" s="369">
        <f>[7]Projections!CRI43</f>
        <v>0</v>
      </c>
      <c r="CRD6" s="369"/>
      <c r="CRE6" s="369">
        <f>[7]Projections!CRK43</f>
        <v>0</v>
      </c>
      <c r="CRF6" s="369"/>
      <c r="CRG6" s="369">
        <f>[7]Projections!CRM43</f>
        <v>0</v>
      </c>
      <c r="CRH6" s="369"/>
      <c r="CRI6" s="369">
        <f>[7]Projections!CRO43</f>
        <v>0</v>
      </c>
      <c r="CRJ6" s="369"/>
      <c r="CRK6" s="369">
        <f>[7]Projections!CRQ43</f>
        <v>0</v>
      </c>
      <c r="CRL6" s="369"/>
      <c r="CRM6" s="369">
        <f>[7]Projections!CRS43</f>
        <v>0</v>
      </c>
      <c r="CRN6" s="369"/>
      <c r="CRO6" s="369">
        <f>[7]Projections!CRU43</f>
        <v>0</v>
      </c>
      <c r="CRP6" s="369"/>
      <c r="CRQ6" s="369">
        <f>[7]Projections!CRW43</f>
        <v>0</v>
      </c>
      <c r="CRR6" s="369"/>
      <c r="CRS6" s="369">
        <f>[7]Projections!CRY43</f>
        <v>0</v>
      </c>
      <c r="CRT6" s="369"/>
      <c r="CRU6" s="369">
        <f>[7]Projections!CSA43</f>
        <v>0</v>
      </c>
      <c r="CRV6" s="369"/>
      <c r="CRW6" s="369">
        <f>[7]Projections!CSC43</f>
        <v>0</v>
      </c>
      <c r="CRX6" s="369"/>
      <c r="CRY6" s="369">
        <f>[7]Projections!CSE43</f>
        <v>0</v>
      </c>
      <c r="CRZ6" s="369"/>
      <c r="CSA6" s="369">
        <f>[7]Projections!CSG43</f>
        <v>0</v>
      </c>
      <c r="CSB6" s="369"/>
      <c r="CSC6" s="369">
        <f>[7]Projections!CSI43</f>
        <v>0</v>
      </c>
      <c r="CSD6" s="369"/>
      <c r="CSE6" s="369">
        <f>[7]Projections!CSK43</f>
        <v>0</v>
      </c>
      <c r="CSF6" s="369"/>
      <c r="CSG6" s="369">
        <f>[7]Projections!CSM43</f>
        <v>0</v>
      </c>
      <c r="CSH6" s="369"/>
      <c r="CSI6" s="369">
        <f>[7]Projections!CSO43</f>
        <v>0</v>
      </c>
      <c r="CSJ6" s="369"/>
      <c r="CSK6" s="369">
        <f>[7]Projections!CSQ43</f>
        <v>0</v>
      </c>
      <c r="CSL6" s="369"/>
      <c r="CSM6" s="369">
        <f>[7]Projections!CSS43</f>
        <v>0</v>
      </c>
      <c r="CSN6" s="369"/>
      <c r="CSO6" s="369">
        <f>[7]Projections!CSU43</f>
        <v>0</v>
      </c>
      <c r="CSP6" s="369"/>
      <c r="CSQ6" s="369">
        <f>[7]Projections!CSW43</f>
        <v>0</v>
      </c>
      <c r="CSR6" s="369"/>
      <c r="CSS6" s="369">
        <f>[7]Projections!CSY43</f>
        <v>0</v>
      </c>
      <c r="CST6" s="369"/>
      <c r="CSU6" s="369">
        <f>[7]Projections!CTA43</f>
        <v>0</v>
      </c>
      <c r="CSV6" s="369"/>
      <c r="CSW6" s="369">
        <f>[7]Projections!CTC43</f>
        <v>0</v>
      </c>
      <c r="CSX6" s="369"/>
      <c r="CSY6" s="369">
        <f>[7]Projections!CTE43</f>
        <v>0</v>
      </c>
      <c r="CSZ6" s="369"/>
      <c r="CTA6" s="369">
        <f>[7]Projections!CTG43</f>
        <v>0</v>
      </c>
      <c r="CTB6" s="369"/>
      <c r="CTC6" s="369">
        <f>[7]Projections!CTI43</f>
        <v>0</v>
      </c>
      <c r="CTD6" s="369"/>
      <c r="CTE6" s="369">
        <f>[7]Projections!CTK43</f>
        <v>0</v>
      </c>
      <c r="CTF6" s="369"/>
      <c r="CTG6" s="369">
        <f>[7]Projections!CTM43</f>
        <v>0</v>
      </c>
      <c r="CTH6" s="369"/>
      <c r="CTI6" s="369">
        <f>[7]Projections!CTO43</f>
        <v>0</v>
      </c>
      <c r="CTJ6" s="369"/>
      <c r="CTK6" s="369">
        <f>[7]Projections!CTQ43</f>
        <v>0</v>
      </c>
      <c r="CTL6" s="369"/>
      <c r="CTM6" s="369">
        <f>[7]Projections!CTS43</f>
        <v>0</v>
      </c>
      <c r="CTN6" s="369"/>
      <c r="CTO6" s="369">
        <f>[7]Projections!CTU43</f>
        <v>0</v>
      </c>
      <c r="CTP6" s="369"/>
      <c r="CTQ6" s="369">
        <f>[7]Projections!CTW43</f>
        <v>0</v>
      </c>
      <c r="CTR6" s="369"/>
      <c r="CTS6" s="369">
        <f>[7]Projections!CTY43</f>
        <v>0</v>
      </c>
      <c r="CTT6" s="369"/>
      <c r="CTU6" s="369">
        <f>[7]Projections!CUA43</f>
        <v>0</v>
      </c>
      <c r="CTV6" s="369"/>
      <c r="CTW6" s="369">
        <f>[7]Projections!CUC43</f>
        <v>0</v>
      </c>
      <c r="CTX6" s="369"/>
      <c r="CTY6" s="369">
        <f>[7]Projections!CUE43</f>
        <v>0</v>
      </c>
      <c r="CTZ6" s="369"/>
      <c r="CUA6" s="369">
        <f>[7]Projections!CUG43</f>
        <v>0</v>
      </c>
      <c r="CUB6" s="369"/>
      <c r="CUC6" s="369">
        <f>[7]Projections!CUI43</f>
        <v>0</v>
      </c>
      <c r="CUD6" s="369"/>
      <c r="CUE6" s="369">
        <f>[7]Projections!CUK43</f>
        <v>0</v>
      </c>
      <c r="CUF6" s="369"/>
      <c r="CUG6" s="369">
        <f>[7]Projections!CUM43</f>
        <v>0</v>
      </c>
      <c r="CUH6" s="369"/>
      <c r="CUI6" s="369">
        <f>[7]Projections!CUO43</f>
        <v>0</v>
      </c>
      <c r="CUJ6" s="369"/>
      <c r="CUK6" s="369">
        <f>[7]Projections!CUQ43</f>
        <v>0</v>
      </c>
      <c r="CUL6" s="369"/>
      <c r="CUM6" s="369">
        <f>[7]Projections!CUS43</f>
        <v>0</v>
      </c>
      <c r="CUN6" s="369"/>
      <c r="CUO6" s="369">
        <f>[7]Projections!CUU43</f>
        <v>0</v>
      </c>
      <c r="CUP6" s="369"/>
      <c r="CUQ6" s="369">
        <f>[7]Projections!CUW43</f>
        <v>0</v>
      </c>
      <c r="CUR6" s="369"/>
      <c r="CUS6" s="369">
        <f>[7]Projections!CUY43</f>
        <v>0</v>
      </c>
      <c r="CUT6" s="369"/>
      <c r="CUU6" s="369">
        <f>[7]Projections!CVA43</f>
        <v>0</v>
      </c>
      <c r="CUV6" s="369"/>
      <c r="CUW6" s="369">
        <f>[7]Projections!CVC43</f>
        <v>0</v>
      </c>
      <c r="CUX6" s="369"/>
      <c r="CUY6" s="369">
        <f>[7]Projections!CVE43</f>
        <v>0</v>
      </c>
      <c r="CUZ6" s="369"/>
      <c r="CVA6" s="369">
        <f>[7]Projections!CVG43</f>
        <v>0</v>
      </c>
      <c r="CVB6" s="369"/>
      <c r="CVC6" s="369">
        <f>[7]Projections!CVI43</f>
        <v>0</v>
      </c>
      <c r="CVD6" s="369"/>
      <c r="CVE6" s="369">
        <f>[7]Projections!CVK43</f>
        <v>0</v>
      </c>
      <c r="CVF6" s="369"/>
      <c r="CVG6" s="369">
        <f>[7]Projections!CVM43</f>
        <v>0</v>
      </c>
      <c r="CVH6" s="369"/>
      <c r="CVI6" s="369">
        <f>[7]Projections!CVO43</f>
        <v>0</v>
      </c>
      <c r="CVJ6" s="369"/>
      <c r="CVK6" s="369">
        <f>[7]Projections!CVQ43</f>
        <v>0</v>
      </c>
      <c r="CVL6" s="369"/>
      <c r="CVM6" s="369">
        <f>[7]Projections!CVS43</f>
        <v>0</v>
      </c>
      <c r="CVN6" s="369"/>
      <c r="CVO6" s="369">
        <f>[7]Projections!CVU43</f>
        <v>0</v>
      </c>
      <c r="CVP6" s="369"/>
      <c r="CVQ6" s="369">
        <f>[7]Projections!CVW43</f>
        <v>0</v>
      </c>
      <c r="CVR6" s="369"/>
      <c r="CVS6" s="369">
        <f>[7]Projections!CVY43</f>
        <v>0</v>
      </c>
      <c r="CVT6" s="369"/>
      <c r="CVU6" s="369">
        <f>[7]Projections!CWA43</f>
        <v>0</v>
      </c>
      <c r="CVV6" s="369"/>
      <c r="CVW6" s="369">
        <f>[7]Projections!CWC43</f>
        <v>0</v>
      </c>
      <c r="CVX6" s="369"/>
      <c r="CVY6" s="369">
        <f>[7]Projections!CWE43</f>
        <v>0</v>
      </c>
      <c r="CVZ6" s="369"/>
      <c r="CWA6" s="369">
        <f>[7]Projections!CWG43</f>
        <v>0</v>
      </c>
      <c r="CWB6" s="369"/>
      <c r="CWC6" s="369">
        <f>[7]Projections!CWI43</f>
        <v>0</v>
      </c>
      <c r="CWD6" s="369"/>
      <c r="CWE6" s="369">
        <f>[7]Projections!CWK43</f>
        <v>0</v>
      </c>
      <c r="CWF6" s="369"/>
      <c r="CWG6" s="369">
        <f>[7]Projections!CWM43</f>
        <v>0</v>
      </c>
      <c r="CWH6" s="369"/>
      <c r="CWI6" s="369">
        <f>[7]Projections!CWO43</f>
        <v>0</v>
      </c>
      <c r="CWJ6" s="369"/>
      <c r="CWK6" s="369">
        <f>[7]Projections!CWQ43</f>
        <v>0</v>
      </c>
      <c r="CWL6" s="369"/>
      <c r="CWM6" s="369">
        <f>[7]Projections!CWS43</f>
        <v>0</v>
      </c>
      <c r="CWN6" s="369"/>
      <c r="CWO6" s="369">
        <f>[7]Projections!CWU43</f>
        <v>0</v>
      </c>
      <c r="CWP6" s="369"/>
      <c r="CWQ6" s="369">
        <f>[7]Projections!CWW43</f>
        <v>0</v>
      </c>
      <c r="CWR6" s="369"/>
      <c r="CWS6" s="369">
        <f>[7]Projections!CWY43</f>
        <v>0</v>
      </c>
      <c r="CWT6" s="369"/>
      <c r="CWU6" s="369">
        <f>[7]Projections!CXA43</f>
        <v>0</v>
      </c>
      <c r="CWV6" s="369"/>
      <c r="CWW6" s="369">
        <f>[7]Projections!CXC43</f>
        <v>0</v>
      </c>
      <c r="CWX6" s="369"/>
      <c r="CWY6" s="369">
        <f>[7]Projections!CXE43</f>
        <v>0</v>
      </c>
      <c r="CWZ6" s="369"/>
      <c r="CXA6" s="369">
        <f>[7]Projections!CXG43</f>
        <v>0</v>
      </c>
      <c r="CXB6" s="369"/>
      <c r="CXC6" s="369">
        <f>[7]Projections!CXI43</f>
        <v>0</v>
      </c>
      <c r="CXD6" s="369"/>
      <c r="CXE6" s="369">
        <f>[7]Projections!CXK43</f>
        <v>0</v>
      </c>
      <c r="CXF6" s="369"/>
      <c r="CXG6" s="369">
        <f>[7]Projections!CXM43</f>
        <v>0</v>
      </c>
      <c r="CXH6" s="369"/>
      <c r="CXI6" s="369">
        <f>[7]Projections!CXO43</f>
        <v>0</v>
      </c>
      <c r="CXJ6" s="369"/>
      <c r="CXK6" s="369">
        <f>[7]Projections!CXQ43</f>
        <v>0</v>
      </c>
      <c r="CXL6" s="369"/>
      <c r="CXM6" s="369">
        <f>[7]Projections!CXS43</f>
        <v>0</v>
      </c>
      <c r="CXN6" s="369"/>
      <c r="CXO6" s="369">
        <f>[7]Projections!CXU43</f>
        <v>0</v>
      </c>
      <c r="CXP6" s="369"/>
      <c r="CXQ6" s="369">
        <f>[7]Projections!CXW43</f>
        <v>0</v>
      </c>
      <c r="CXR6" s="369"/>
      <c r="CXS6" s="369">
        <f>[7]Projections!CXY43</f>
        <v>0</v>
      </c>
      <c r="CXT6" s="369"/>
      <c r="CXU6" s="369">
        <f>[7]Projections!CYA43</f>
        <v>0</v>
      </c>
      <c r="CXV6" s="369"/>
      <c r="CXW6" s="369">
        <f>[7]Projections!CYC43</f>
        <v>0</v>
      </c>
      <c r="CXX6" s="369"/>
      <c r="CXY6" s="369">
        <f>[7]Projections!CYE43</f>
        <v>0</v>
      </c>
      <c r="CXZ6" s="369"/>
      <c r="CYA6" s="369">
        <f>[7]Projections!CYG43</f>
        <v>0</v>
      </c>
      <c r="CYB6" s="369"/>
      <c r="CYC6" s="369">
        <f>[7]Projections!CYI43</f>
        <v>0</v>
      </c>
      <c r="CYD6" s="369"/>
      <c r="CYE6" s="369">
        <f>[7]Projections!CYK43</f>
        <v>0</v>
      </c>
      <c r="CYF6" s="369"/>
      <c r="CYG6" s="369">
        <f>[7]Projections!CYM43</f>
        <v>0</v>
      </c>
      <c r="CYH6" s="369"/>
      <c r="CYI6" s="369">
        <f>[7]Projections!CYO43</f>
        <v>0</v>
      </c>
      <c r="CYJ6" s="369"/>
      <c r="CYK6" s="369">
        <f>[7]Projections!CYQ43</f>
        <v>0</v>
      </c>
      <c r="CYL6" s="369"/>
      <c r="CYM6" s="369">
        <f>[7]Projections!CYS43</f>
        <v>0</v>
      </c>
      <c r="CYN6" s="369"/>
      <c r="CYO6" s="369">
        <f>[7]Projections!CYU43</f>
        <v>0</v>
      </c>
      <c r="CYP6" s="369"/>
      <c r="CYQ6" s="369">
        <f>[7]Projections!CYW43</f>
        <v>0</v>
      </c>
      <c r="CYR6" s="369"/>
      <c r="CYS6" s="369">
        <f>[7]Projections!CYY43</f>
        <v>0</v>
      </c>
      <c r="CYT6" s="369"/>
      <c r="CYU6" s="369">
        <f>[7]Projections!CZA43</f>
        <v>0</v>
      </c>
      <c r="CYV6" s="369"/>
      <c r="CYW6" s="369">
        <f>[7]Projections!CZC43</f>
        <v>0</v>
      </c>
      <c r="CYX6" s="369"/>
      <c r="CYY6" s="369">
        <f>[7]Projections!CZE43</f>
        <v>0</v>
      </c>
      <c r="CYZ6" s="369"/>
      <c r="CZA6" s="369">
        <f>[7]Projections!CZG43</f>
        <v>0</v>
      </c>
      <c r="CZB6" s="369"/>
      <c r="CZC6" s="369">
        <f>[7]Projections!CZI43</f>
        <v>0</v>
      </c>
      <c r="CZD6" s="369"/>
      <c r="CZE6" s="369">
        <f>[7]Projections!CZK43</f>
        <v>0</v>
      </c>
      <c r="CZF6" s="369"/>
      <c r="CZG6" s="369">
        <f>[7]Projections!CZM43</f>
        <v>0</v>
      </c>
      <c r="CZH6" s="369"/>
      <c r="CZI6" s="369">
        <f>[7]Projections!CZO43</f>
        <v>0</v>
      </c>
      <c r="CZJ6" s="369"/>
      <c r="CZK6" s="369">
        <f>[7]Projections!CZQ43</f>
        <v>0</v>
      </c>
      <c r="CZL6" s="369"/>
      <c r="CZM6" s="369">
        <f>[7]Projections!CZS43</f>
        <v>0</v>
      </c>
      <c r="CZN6" s="369"/>
      <c r="CZO6" s="369">
        <f>[7]Projections!CZU43</f>
        <v>0</v>
      </c>
      <c r="CZP6" s="369"/>
      <c r="CZQ6" s="369">
        <f>[7]Projections!CZW43</f>
        <v>0</v>
      </c>
      <c r="CZR6" s="369"/>
      <c r="CZS6" s="369">
        <f>[7]Projections!CZY43</f>
        <v>0</v>
      </c>
      <c r="CZT6" s="369"/>
      <c r="CZU6" s="369">
        <f>[7]Projections!DAA43</f>
        <v>0</v>
      </c>
      <c r="CZV6" s="369"/>
      <c r="CZW6" s="369">
        <f>[7]Projections!DAC43</f>
        <v>0</v>
      </c>
      <c r="CZX6" s="369"/>
      <c r="CZY6" s="369">
        <f>[7]Projections!DAE43</f>
        <v>0</v>
      </c>
      <c r="CZZ6" s="369"/>
      <c r="DAA6" s="369">
        <f>[7]Projections!DAG43</f>
        <v>0</v>
      </c>
      <c r="DAB6" s="369"/>
      <c r="DAC6" s="369">
        <f>[7]Projections!DAI43</f>
        <v>0</v>
      </c>
      <c r="DAD6" s="369"/>
      <c r="DAE6" s="369">
        <f>[7]Projections!DAK43</f>
        <v>0</v>
      </c>
      <c r="DAF6" s="369"/>
      <c r="DAG6" s="369">
        <f>[7]Projections!DAM43</f>
        <v>0</v>
      </c>
      <c r="DAH6" s="369"/>
      <c r="DAI6" s="369">
        <f>[7]Projections!DAO43</f>
        <v>0</v>
      </c>
      <c r="DAJ6" s="369"/>
      <c r="DAK6" s="369">
        <f>[7]Projections!DAQ43</f>
        <v>0</v>
      </c>
      <c r="DAL6" s="369"/>
      <c r="DAM6" s="369">
        <f>[7]Projections!DAS43</f>
        <v>0</v>
      </c>
      <c r="DAN6" s="369"/>
      <c r="DAO6" s="369">
        <f>[7]Projections!DAU43</f>
        <v>0</v>
      </c>
      <c r="DAP6" s="369"/>
      <c r="DAQ6" s="369">
        <f>[7]Projections!DAW43</f>
        <v>0</v>
      </c>
      <c r="DAR6" s="369"/>
      <c r="DAS6" s="369">
        <f>[7]Projections!DAY43</f>
        <v>0</v>
      </c>
      <c r="DAT6" s="369"/>
      <c r="DAU6" s="369">
        <f>[7]Projections!DBA43</f>
        <v>0</v>
      </c>
      <c r="DAV6" s="369"/>
      <c r="DAW6" s="369">
        <f>[7]Projections!DBC43</f>
        <v>0</v>
      </c>
      <c r="DAX6" s="369"/>
      <c r="DAY6" s="369">
        <f>[7]Projections!DBE43</f>
        <v>0</v>
      </c>
      <c r="DAZ6" s="369"/>
      <c r="DBA6" s="369">
        <f>[7]Projections!DBG43</f>
        <v>0</v>
      </c>
      <c r="DBB6" s="369"/>
      <c r="DBC6" s="369">
        <f>[7]Projections!DBI43</f>
        <v>0</v>
      </c>
      <c r="DBD6" s="369"/>
      <c r="DBE6" s="369">
        <f>[7]Projections!DBK43</f>
        <v>0</v>
      </c>
      <c r="DBF6" s="369"/>
      <c r="DBG6" s="369">
        <f>[7]Projections!DBM43</f>
        <v>0</v>
      </c>
      <c r="DBH6" s="369"/>
      <c r="DBI6" s="369">
        <f>[7]Projections!DBO43</f>
        <v>0</v>
      </c>
      <c r="DBJ6" s="369"/>
      <c r="DBK6" s="369">
        <f>[7]Projections!DBQ43</f>
        <v>0</v>
      </c>
      <c r="DBL6" s="369"/>
      <c r="DBM6" s="369">
        <f>[7]Projections!DBS43</f>
        <v>0</v>
      </c>
      <c r="DBN6" s="369"/>
      <c r="DBO6" s="369">
        <f>[7]Projections!DBU43</f>
        <v>0</v>
      </c>
      <c r="DBP6" s="369"/>
      <c r="DBQ6" s="369">
        <f>[7]Projections!DBW43</f>
        <v>0</v>
      </c>
      <c r="DBR6" s="369"/>
      <c r="DBS6" s="369">
        <f>[7]Projections!DBY43</f>
        <v>0</v>
      </c>
      <c r="DBT6" s="369"/>
      <c r="DBU6" s="369">
        <f>[7]Projections!DCA43</f>
        <v>0</v>
      </c>
      <c r="DBV6" s="369"/>
      <c r="DBW6" s="369">
        <f>[7]Projections!DCC43</f>
        <v>0</v>
      </c>
      <c r="DBX6" s="369"/>
      <c r="DBY6" s="369">
        <f>[7]Projections!DCE43</f>
        <v>0</v>
      </c>
      <c r="DBZ6" s="369"/>
      <c r="DCA6" s="369">
        <f>[7]Projections!DCG43</f>
        <v>0</v>
      </c>
      <c r="DCB6" s="369"/>
      <c r="DCC6" s="369">
        <f>[7]Projections!DCI43</f>
        <v>0</v>
      </c>
      <c r="DCD6" s="369"/>
      <c r="DCE6" s="369">
        <f>[7]Projections!DCK43</f>
        <v>0</v>
      </c>
      <c r="DCF6" s="369"/>
      <c r="DCG6" s="369">
        <f>[7]Projections!DCM43</f>
        <v>0</v>
      </c>
      <c r="DCH6" s="369"/>
      <c r="DCI6" s="369">
        <f>[7]Projections!DCO43</f>
        <v>0</v>
      </c>
      <c r="DCJ6" s="369"/>
      <c r="DCK6" s="369">
        <f>[7]Projections!DCQ43</f>
        <v>0</v>
      </c>
      <c r="DCL6" s="369"/>
      <c r="DCM6" s="369">
        <f>[7]Projections!DCS43</f>
        <v>0</v>
      </c>
      <c r="DCN6" s="369"/>
      <c r="DCO6" s="369">
        <f>[7]Projections!DCU43</f>
        <v>0</v>
      </c>
      <c r="DCP6" s="369"/>
      <c r="DCQ6" s="369">
        <f>[7]Projections!DCW43</f>
        <v>0</v>
      </c>
      <c r="DCR6" s="369"/>
      <c r="DCS6" s="369">
        <f>[7]Projections!DCY43</f>
        <v>0</v>
      </c>
      <c r="DCT6" s="369"/>
      <c r="DCU6" s="369">
        <f>[7]Projections!DDA43</f>
        <v>0</v>
      </c>
      <c r="DCV6" s="369"/>
      <c r="DCW6" s="369">
        <f>[7]Projections!DDC43</f>
        <v>0</v>
      </c>
      <c r="DCX6" s="369"/>
      <c r="DCY6" s="369">
        <f>[7]Projections!DDE43</f>
        <v>0</v>
      </c>
      <c r="DCZ6" s="369"/>
      <c r="DDA6" s="369">
        <f>[7]Projections!DDG43</f>
        <v>0</v>
      </c>
      <c r="DDB6" s="369"/>
      <c r="DDC6" s="369">
        <f>[7]Projections!DDI43</f>
        <v>0</v>
      </c>
      <c r="DDD6" s="369"/>
      <c r="DDE6" s="369">
        <f>[7]Projections!DDK43</f>
        <v>0</v>
      </c>
      <c r="DDF6" s="369"/>
      <c r="DDG6" s="369">
        <f>[7]Projections!DDM43</f>
        <v>0</v>
      </c>
      <c r="DDH6" s="369"/>
      <c r="DDI6" s="369">
        <f>[7]Projections!DDO43</f>
        <v>0</v>
      </c>
      <c r="DDJ6" s="369"/>
      <c r="DDK6" s="369">
        <f>[7]Projections!DDQ43</f>
        <v>0</v>
      </c>
      <c r="DDL6" s="369"/>
      <c r="DDM6" s="369">
        <f>[7]Projections!DDS43</f>
        <v>0</v>
      </c>
      <c r="DDN6" s="369"/>
      <c r="DDO6" s="369">
        <f>[7]Projections!DDU43</f>
        <v>0</v>
      </c>
      <c r="DDP6" s="369"/>
      <c r="DDQ6" s="369">
        <f>[7]Projections!DDW43</f>
        <v>0</v>
      </c>
      <c r="DDR6" s="369"/>
      <c r="DDS6" s="369">
        <f>[7]Projections!DDY43</f>
        <v>0</v>
      </c>
      <c r="DDT6" s="369"/>
      <c r="DDU6" s="369">
        <f>[7]Projections!DEA43</f>
        <v>0</v>
      </c>
      <c r="DDV6" s="369"/>
      <c r="DDW6" s="369">
        <f>[7]Projections!DEC43</f>
        <v>0</v>
      </c>
      <c r="DDX6" s="369"/>
      <c r="DDY6" s="369">
        <f>[7]Projections!DEE43</f>
        <v>0</v>
      </c>
      <c r="DDZ6" s="369"/>
      <c r="DEA6" s="369">
        <f>[7]Projections!DEG43</f>
        <v>0</v>
      </c>
      <c r="DEB6" s="369"/>
      <c r="DEC6" s="369">
        <f>[7]Projections!DEI43</f>
        <v>0</v>
      </c>
      <c r="DED6" s="369"/>
      <c r="DEE6" s="369">
        <f>[7]Projections!DEK43</f>
        <v>0</v>
      </c>
      <c r="DEF6" s="369"/>
      <c r="DEG6" s="369">
        <f>[7]Projections!DEM43</f>
        <v>0</v>
      </c>
      <c r="DEH6" s="369"/>
      <c r="DEI6" s="369">
        <f>[7]Projections!DEO43</f>
        <v>0</v>
      </c>
      <c r="DEJ6" s="369"/>
      <c r="DEK6" s="369">
        <f>[7]Projections!DEQ43</f>
        <v>0</v>
      </c>
      <c r="DEL6" s="369"/>
      <c r="DEM6" s="369">
        <f>[7]Projections!DES43</f>
        <v>0</v>
      </c>
      <c r="DEN6" s="369"/>
      <c r="DEO6" s="369">
        <f>[7]Projections!DEU43</f>
        <v>0</v>
      </c>
      <c r="DEP6" s="369"/>
      <c r="DEQ6" s="369">
        <f>[7]Projections!DEW43</f>
        <v>0</v>
      </c>
      <c r="DER6" s="369"/>
      <c r="DES6" s="369">
        <f>[7]Projections!DEY43</f>
        <v>0</v>
      </c>
      <c r="DET6" s="369"/>
      <c r="DEU6" s="369">
        <f>[7]Projections!DFA43</f>
        <v>0</v>
      </c>
      <c r="DEV6" s="369"/>
      <c r="DEW6" s="369">
        <f>[7]Projections!DFC43</f>
        <v>0</v>
      </c>
      <c r="DEX6" s="369"/>
      <c r="DEY6" s="369">
        <f>[7]Projections!DFE43</f>
        <v>0</v>
      </c>
      <c r="DEZ6" s="369"/>
      <c r="DFA6" s="369">
        <f>[7]Projections!DFG43</f>
        <v>0</v>
      </c>
      <c r="DFB6" s="369"/>
      <c r="DFC6" s="369">
        <f>[7]Projections!DFI43</f>
        <v>0</v>
      </c>
      <c r="DFD6" s="369"/>
      <c r="DFE6" s="369">
        <f>[7]Projections!DFK43</f>
        <v>0</v>
      </c>
      <c r="DFF6" s="369"/>
      <c r="DFG6" s="369">
        <f>[7]Projections!DFM43</f>
        <v>0</v>
      </c>
      <c r="DFH6" s="369"/>
      <c r="DFI6" s="369">
        <f>[7]Projections!DFO43</f>
        <v>0</v>
      </c>
      <c r="DFJ6" s="369"/>
      <c r="DFK6" s="369">
        <f>[7]Projections!DFQ43</f>
        <v>0</v>
      </c>
      <c r="DFL6" s="369"/>
      <c r="DFM6" s="369">
        <f>[7]Projections!DFS43</f>
        <v>0</v>
      </c>
      <c r="DFN6" s="369"/>
      <c r="DFO6" s="369">
        <f>[7]Projections!DFU43</f>
        <v>0</v>
      </c>
      <c r="DFP6" s="369"/>
      <c r="DFQ6" s="369">
        <f>[7]Projections!DFW43</f>
        <v>0</v>
      </c>
      <c r="DFR6" s="369"/>
      <c r="DFS6" s="369">
        <f>[7]Projections!DFY43</f>
        <v>0</v>
      </c>
      <c r="DFT6" s="369"/>
      <c r="DFU6" s="369">
        <f>[7]Projections!DGA43</f>
        <v>0</v>
      </c>
      <c r="DFV6" s="369"/>
      <c r="DFW6" s="369">
        <f>[7]Projections!DGC43</f>
        <v>0</v>
      </c>
      <c r="DFX6" s="369"/>
      <c r="DFY6" s="369">
        <f>[7]Projections!DGE43</f>
        <v>0</v>
      </c>
      <c r="DFZ6" s="369"/>
      <c r="DGA6" s="369">
        <f>[7]Projections!DGG43</f>
        <v>0</v>
      </c>
      <c r="DGB6" s="369"/>
      <c r="DGC6" s="369">
        <f>[7]Projections!DGI43</f>
        <v>0</v>
      </c>
      <c r="DGD6" s="369"/>
      <c r="DGE6" s="369">
        <f>[7]Projections!DGK43</f>
        <v>0</v>
      </c>
      <c r="DGF6" s="369"/>
      <c r="DGG6" s="369">
        <f>[7]Projections!DGM43</f>
        <v>0</v>
      </c>
      <c r="DGH6" s="369"/>
      <c r="DGI6" s="369">
        <f>[7]Projections!DGO43</f>
        <v>0</v>
      </c>
      <c r="DGJ6" s="369"/>
      <c r="DGK6" s="369">
        <f>[7]Projections!DGQ43</f>
        <v>0</v>
      </c>
      <c r="DGL6" s="369"/>
      <c r="DGM6" s="369">
        <f>[7]Projections!DGS43</f>
        <v>0</v>
      </c>
      <c r="DGN6" s="369"/>
      <c r="DGO6" s="369">
        <f>[7]Projections!DGU43</f>
        <v>0</v>
      </c>
      <c r="DGP6" s="369"/>
      <c r="DGQ6" s="369">
        <f>[7]Projections!DGW43</f>
        <v>0</v>
      </c>
      <c r="DGR6" s="369"/>
      <c r="DGS6" s="369">
        <f>[7]Projections!DGY43</f>
        <v>0</v>
      </c>
      <c r="DGT6" s="369"/>
      <c r="DGU6" s="369">
        <f>[7]Projections!DHA43</f>
        <v>0</v>
      </c>
      <c r="DGV6" s="369"/>
      <c r="DGW6" s="369">
        <f>[7]Projections!DHC43</f>
        <v>0</v>
      </c>
      <c r="DGX6" s="369"/>
      <c r="DGY6" s="369">
        <f>[7]Projections!DHE43</f>
        <v>0</v>
      </c>
      <c r="DGZ6" s="369"/>
      <c r="DHA6" s="369">
        <f>[7]Projections!DHG43</f>
        <v>0</v>
      </c>
      <c r="DHB6" s="369"/>
      <c r="DHC6" s="369">
        <f>[7]Projections!DHI43</f>
        <v>0</v>
      </c>
      <c r="DHD6" s="369"/>
      <c r="DHE6" s="369">
        <f>[7]Projections!DHK43</f>
        <v>0</v>
      </c>
      <c r="DHF6" s="369"/>
      <c r="DHG6" s="369">
        <f>[7]Projections!DHM43</f>
        <v>0</v>
      </c>
      <c r="DHH6" s="369"/>
      <c r="DHI6" s="369">
        <f>[7]Projections!DHO43</f>
        <v>0</v>
      </c>
      <c r="DHJ6" s="369"/>
      <c r="DHK6" s="369">
        <f>[7]Projections!DHQ43</f>
        <v>0</v>
      </c>
      <c r="DHL6" s="369"/>
      <c r="DHM6" s="369">
        <f>[7]Projections!DHS43</f>
        <v>0</v>
      </c>
      <c r="DHN6" s="369"/>
      <c r="DHO6" s="369">
        <f>[7]Projections!DHU43</f>
        <v>0</v>
      </c>
      <c r="DHP6" s="369"/>
      <c r="DHQ6" s="369">
        <f>[7]Projections!DHW43</f>
        <v>0</v>
      </c>
      <c r="DHR6" s="369"/>
      <c r="DHS6" s="369">
        <f>[7]Projections!DHY43</f>
        <v>0</v>
      </c>
      <c r="DHT6" s="369"/>
      <c r="DHU6" s="369">
        <f>[7]Projections!DIA43</f>
        <v>0</v>
      </c>
      <c r="DHV6" s="369"/>
      <c r="DHW6" s="369">
        <f>[7]Projections!DIC43</f>
        <v>0</v>
      </c>
      <c r="DHX6" s="369"/>
      <c r="DHY6" s="369">
        <f>[7]Projections!DIE43</f>
        <v>0</v>
      </c>
      <c r="DHZ6" s="369"/>
      <c r="DIA6" s="369">
        <f>[7]Projections!DIG43</f>
        <v>0</v>
      </c>
      <c r="DIB6" s="369"/>
      <c r="DIC6" s="369">
        <f>[7]Projections!DII43</f>
        <v>0</v>
      </c>
      <c r="DID6" s="369"/>
      <c r="DIE6" s="369">
        <f>[7]Projections!DIK43</f>
        <v>0</v>
      </c>
      <c r="DIF6" s="369"/>
      <c r="DIG6" s="369">
        <f>[7]Projections!DIM43</f>
        <v>0</v>
      </c>
      <c r="DIH6" s="369"/>
      <c r="DII6" s="369">
        <f>[7]Projections!DIO43</f>
        <v>0</v>
      </c>
      <c r="DIJ6" s="369"/>
      <c r="DIK6" s="369">
        <f>[7]Projections!DIQ43</f>
        <v>0</v>
      </c>
      <c r="DIL6" s="369"/>
      <c r="DIM6" s="369">
        <f>[7]Projections!DIS43</f>
        <v>0</v>
      </c>
      <c r="DIN6" s="369"/>
      <c r="DIO6" s="369">
        <f>[7]Projections!DIU43</f>
        <v>0</v>
      </c>
      <c r="DIP6" s="369"/>
      <c r="DIQ6" s="369">
        <f>[7]Projections!DIW43</f>
        <v>0</v>
      </c>
      <c r="DIR6" s="369"/>
      <c r="DIS6" s="369">
        <f>[7]Projections!DIY43</f>
        <v>0</v>
      </c>
      <c r="DIT6" s="369"/>
      <c r="DIU6" s="369">
        <f>[7]Projections!DJA43</f>
        <v>0</v>
      </c>
      <c r="DIV6" s="369"/>
      <c r="DIW6" s="369">
        <f>[7]Projections!DJC43</f>
        <v>0</v>
      </c>
      <c r="DIX6" s="369"/>
      <c r="DIY6" s="369">
        <f>[7]Projections!DJE43</f>
        <v>0</v>
      </c>
      <c r="DIZ6" s="369"/>
      <c r="DJA6" s="369">
        <f>[7]Projections!DJG43</f>
        <v>0</v>
      </c>
      <c r="DJB6" s="369"/>
      <c r="DJC6" s="369">
        <f>[7]Projections!DJI43</f>
        <v>0</v>
      </c>
      <c r="DJD6" s="369"/>
      <c r="DJE6" s="369">
        <f>[7]Projections!DJK43</f>
        <v>0</v>
      </c>
      <c r="DJF6" s="369"/>
      <c r="DJG6" s="369">
        <f>[7]Projections!DJM43</f>
        <v>0</v>
      </c>
      <c r="DJH6" s="369"/>
      <c r="DJI6" s="369">
        <f>[7]Projections!DJO43</f>
        <v>0</v>
      </c>
      <c r="DJJ6" s="369"/>
      <c r="DJK6" s="369">
        <f>[7]Projections!DJQ43</f>
        <v>0</v>
      </c>
      <c r="DJL6" s="369"/>
      <c r="DJM6" s="369">
        <f>[7]Projections!DJS43</f>
        <v>0</v>
      </c>
      <c r="DJN6" s="369"/>
      <c r="DJO6" s="369">
        <f>[7]Projections!DJU43</f>
        <v>0</v>
      </c>
      <c r="DJP6" s="369"/>
      <c r="DJQ6" s="369">
        <f>[7]Projections!DJW43</f>
        <v>0</v>
      </c>
      <c r="DJR6" s="369"/>
      <c r="DJS6" s="369">
        <f>[7]Projections!DJY43</f>
        <v>0</v>
      </c>
      <c r="DJT6" s="369"/>
      <c r="DJU6" s="369">
        <f>[7]Projections!DKA43</f>
        <v>0</v>
      </c>
      <c r="DJV6" s="369"/>
      <c r="DJW6" s="369">
        <f>[7]Projections!DKC43</f>
        <v>0</v>
      </c>
      <c r="DJX6" s="369"/>
      <c r="DJY6" s="369">
        <f>[7]Projections!DKE43</f>
        <v>0</v>
      </c>
      <c r="DJZ6" s="369"/>
      <c r="DKA6" s="369">
        <f>[7]Projections!DKG43</f>
        <v>0</v>
      </c>
      <c r="DKB6" s="369"/>
      <c r="DKC6" s="369">
        <f>[7]Projections!DKI43</f>
        <v>0</v>
      </c>
      <c r="DKD6" s="369"/>
      <c r="DKE6" s="369">
        <f>[7]Projections!DKK43</f>
        <v>0</v>
      </c>
      <c r="DKF6" s="369"/>
      <c r="DKG6" s="369">
        <f>[7]Projections!DKM43</f>
        <v>0</v>
      </c>
      <c r="DKH6" s="369"/>
      <c r="DKI6" s="369">
        <f>[7]Projections!DKO43</f>
        <v>0</v>
      </c>
      <c r="DKJ6" s="369"/>
      <c r="DKK6" s="369">
        <f>[7]Projections!DKQ43</f>
        <v>0</v>
      </c>
      <c r="DKL6" s="369"/>
      <c r="DKM6" s="369">
        <f>[7]Projections!DKS43</f>
        <v>0</v>
      </c>
      <c r="DKN6" s="369"/>
      <c r="DKO6" s="369">
        <f>[7]Projections!DKU43</f>
        <v>0</v>
      </c>
      <c r="DKP6" s="369"/>
      <c r="DKQ6" s="369">
        <f>[7]Projections!DKW43</f>
        <v>0</v>
      </c>
      <c r="DKR6" s="369"/>
      <c r="DKS6" s="369">
        <f>[7]Projections!DKY43</f>
        <v>0</v>
      </c>
      <c r="DKT6" s="369"/>
      <c r="DKU6" s="369">
        <f>[7]Projections!DLA43</f>
        <v>0</v>
      </c>
      <c r="DKV6" s="369"/>
      <c r="DKW6" s="369">
        <f>[7]Projections!DLC43</f>
        <v>0</v>
      </c>
      <c r="DKX6" s="369"/>
      <c r="DKY6" s="369">
        <f>[7]Projections!DLE43</f>
        <v>0</v>
      </c>
      <c r="DKZ6" s="369"/>
      <c r="DLA6" s="369">
        <f>[7]Projections!DLG43</f>
        <v>0</v>
      </c>
      <c r="DLB6" s="369"/>
      <c r="DLC6" s="369">
        <f>[7]Projections!DLI43</f>
        <v>0</v>
      </c>
      <c r="DLD6" s="369"/>
      <c r="DLE6" s="369">
        <f>[7]Projections!DLK43</f>
        <v>0</v>
      </c>
      <c r="DLF6" s="369"/>
      <c r="DLG6" s="369">
        <f>[7]Projections!DLM43</f>
        <v>0</v>
      </c>
      <c r="DLH6" s="369"/>
      <c r="DLI6" s="369">
        <f>[7]Projections!DLO43</f>
        <v>0</v>
      </c>
      <c r="DLJ6" s="369"/>
      <c r="DLK6" s="369">
        <f>[7]Projections!DLQ43</f>
        <v>0</v>
      </c>
      <c r="DLL6" s="369"/>
      <c r="DLM6" s="369">
        <f>[7]Projections!DLS43</f>
        <v>0</v>
      </c>
      <c r="DLN6" s="369"/>
      <c r="DLO6" s="369">
        <f>[7]Projections!DLU43</f>
        <v>0</v>
      </c>
      <c r="DLP6" s="369"/>
      <c r="DLQ6" s="369">
        <f>[7]Projections!DLW43</f>
        <v>0</v>
      </c>
      <c r="DLR6" s="369"/>
      <c r="DLS6" s="369">
        <f>[7]Projections!DLY43</f>
        <v>0</v>
      </c>
      <c r="DLT6" s="369"/>
      <c r="DLU6" s="369">
        <f>[7]Projections!DMA43</f>
        <v>0</v>
      </c>
      <c r="DLV6" s="369"/>
      <c r="DLW6" s="369">
        <f>[7]Projections!DMC43</f>
        <v>0</v>
      </c>
      <c r="DLX6" s="369"/>
      <c r="DLY6" s="369">
        <f>[7]Projections!DME43</f>
        <v>0</v>
      </c>
      <c r="DLZ6" s="369"/>
      <c r="DMA6" s="369">
        <f>[7]Projections!DMG43</f>
        <v>0</v>
      </c>
      <c r="DMB6" s="369"/>
      <c r="DMC6" s="369">
        <f>[7]Projections!DMI43</f>
        <v>0</v>
      </c>
      <c r="DMD6" s="369"/>
      <c r="DME6" s="369">
        <f>[7]Projections!DMK43</f>
        <v>0</v>
      </c>
      <c r="DMF6" s="369"/>
      <c r="DMG6" s="369">
        <f>[7]Projections!DMM43</f>
        <v>0</v>
      </c>
      <c r="DMH6" s="369"/>
      <c r="DMI6" s="369">
        <f>[7]Projections!DMO43</f>
        <v>0</v>
      </c>
      <c r="DMJ6" s="369"/>
      <c r="DMK6" s="369">
        <f>[7]Projections!DMQ43</f>
        <v>0</v>
      </c>
      <c r="DML6" s="369"/>
      <c r="DMM6" s="369">
        <f>[7]Projections!DMS43</f>
        <v>0</v>
      </c>
      <c r="DMN6" s="369"/>
      <c r="DMO6" s="369">
        <f>[7]Projections!DMU43</f>
        <v>0</v>
      </c>
      <c r="DMP6" s="369"/>
      <c r="DMQ6" s="369">
        <f>[7]Projections!DMW43</f>
        <v>0</v>
      </c>
      <c r="DMR6" s="369"/>
      <c r="DMS6" s="369">
        <f>[7]Projections!DMY43</f>
        <v>0</v>
      </c>
      <c r="DMT6" s="369"/>
      <c r="DMU6" s="369">
        <f>[7]Projections!DNA43</f>
        <v>0</v>
      </c>
      <c r="DMV6" s="369"/>
      <c r="DMW6" s="369">
        <f>[7]Projections!DNC43</f>
        <v>0</v>
      </c>
      <c r="DMX6" s="369"/>
      <c r="DMY6" s="369">
        <f>[7]Projections!DNE43</f>
        <v>0</v>
      </c>
      <c r="DMZ6" s="369"/>
      <c r="DNA6" s="369">
        <f>[7]Projections!DNG43</f>
        <v>0</v>
      </c>
      <c r="DNB6" s="369"/>
      <c r="DNC6" s="369">
        <f>[7]Projections!DNI43</f>
        <v>0</v>
      </c>
      <c r="DND6" s="369"/>
      <c r="DNE6" s="369">
        <f>[7]Projections!DNK43</f>
        <v>0</v>
      </c>
      <c r="DNF6" s="369"/>
      <c r="DNG6" s="369">
        <f>[7]Projections!DNM43</f>
        <v>0</v>
      </c>
      <c r="DNH6" s="369"/>
      <c r="DNI6" s="369">
        <f>[7]Projections!DNO43</f>
        <v>0</v>
      </c>
      <c r="DNJ6" s="369"/>
      <c r="DNK6" s="369">
        <f>[7]Projections!DNQ43</f>
        <v>0</v>
      </c>
      <c r="DNL6" s="369"/>
      <c r="DNM6" s="369">
        <f>[7]Projections!DNS43</f>
        <v>0</v>
      </c>
      <c r="DNN6" s="369"/>
      <c r="DNO6" s="369">
        <f>[7]Projections!DNU43</f>
        <v>0</v>
      </c>
      <c r="DNP6" s="369"/>
      <c r="DNQ6" s="369">
        <f>[7]Projections!DNW43</f>
        <v>0</v>
      </c>
      <c r="DNR6" s="369"/>
      <c r="DNS6" s="369">
        <f>[7]Projections!DNY43</f>
        <v>0</v>
      </c>
      <c r="DNT6" s="369"/>
      <c r="DNU6" s="369">
        <f>[7]Projections!DOA43</f>
        <v>0</v>
      </c>
      <c r="DNV6" s="369"/>
      <c r="DNW6" s="369">
        <f>[7]Projections!DOC43</f>
        <v>0</v>
      </c>
      <c r="DNX6" s="369"/>
      <c r="DNY6" s="369">
        <f>[7]Projections!DOE43</f>
        <v>0</v>
      </c>
      <c r="DNZ6" s="369"/>
      <c r="DOA6" s="369">
        <f>[7]Projections!DOG43</f>
        <v>0</v>
      </c>
      <c r="DOB6" s="369"/>
      <c r="DOC6" s="369">
        <f>[7]Projections!DOI43</f>
        <v>0</v>
      </c>
      <c r="DOD6" s="369"/>
      <c r="DOE6" s="369">
        <f>[7]Projections!DOK43</f>
        <v>0</v>
      </c>
      <c r="DOF6" s="369"/>
      <c r="DOG6" s="369">
        <f>[7]Projections!DOM43</f>
        <v>0</v>
      </c>
      <c r="DOH6" s="369"/>
      <c r="DOI6" s="369">
        <f>[7]Projections!DOO43</f>
        <v>0</v>
      </c>
      <c r="DOJ6" s="369"/>
      <c r="DOK6" s="369">
        <f>[7]Projections!DOQ43</f>
        <v>0</v>
      </c>
      <c r="DOL6" s="369"/>
      <c r="DOM6" s="369">
        <f>[7]Projections!DOS43</f>
        <v>0</v>
      </c>
      <c r="DON6" s="369"/>
      <c r="DOO6" s="369">
        <f>[7]Projections!DOU43</f>
        <v>0</v>
      </c>
      <c r="DOP6" s="369"/>
      <c r="DOQ6" s="369">
        <f>[7]Projections!DOW43</f>
        <v>0</v>
      </c>
      <c r="DOR6" s="369"/>
      <c r="DOS6" s="369">
        <f>[7]Projections!DOY43</f>
        <v>0</v>
      </c>
      <c r="DOT6" s="369"/>
      <c r="DOU6" s="369">
        <f>[7]Projections!DPA43</f>
        <v>0</v>
      </c>
      <c r="DOV6" s="369"/>
      <c r="DOW6" s="369">
        <f>[7]Projections!DPC43</f>
        <v>0</v>
      </c>
      <c r="DOX6" s="369"/>
      <c r="DOY6" s="369">
        <f>[7]Projections!DPE43</f>
        <v>0</v>
      </c>
      <c r="DOZ6" s="369"/>
      <c r="DPA6" s="369">
        <f>[7]Projections!DPG43</f>
        <v>0</v>
      </c>
      <c r="DPB6" s="369"/>
      <c r="DPC6" s="369">
        <f>[7]Projections!DPI43</f>
        <v>0</v>
      </c>
      <c r="DPD6" s="369"/>
      <c r="DPE6" s="369">
        <f>[7]Projections!DPK43</f>
        <v>0</v>
      </c>
      <c r="DPF6" s="369"/>
      <c r="DPG6" s="369">
        <f>[7]Projections!DPM43</f>
        <v>0</v>
      </c>
      <c r="DPH6" s="369"/>
      <c r="DPI6" s="369">
        <f>[7]Projections!DPO43</f>
        <v>0</v>
      </c>
      <c r="DPJ6" s="369"/>
      <c r="DPK6" s="369">
        <f>[7]Projections!DPQ43</f>
        <v>0</v>
      </c>
      <c r="DPL6" s="369"/>
      <c r="DPM6" s="369">
        <f>[7]Projections!DPS43</f>
        <v>0</v>
      </c>
      <c r="DPN6" s="369"/>
      <c r="DPO6" s="369">
        <f>[7]Projections!DPU43</f>
        <v>0</v>
      </c>
      <c r="DPP6" s="369"/>
      <c r="DPQ6" s="369">
        <f>[7]Projections!DPW43</f>
        <v>0</v>
      </c>
      <c r="DPR6" s="369"/>
      <c r="DPS6" s="369">
        <f>[7]Projections!DPY43</f>
        <v>0</v>
      </c>
      <c r="DPT6" s="369"/>
      <c r="DPU6" s="369">
        <f>[7]Projections!DQA43</f>
        <v>0</v>
      </c>
      <c r="DPV6" s="369"/>
      <c r="DPW6" s="369">
        <f>[7]Projections!DQC43</f>
        <v>0</v>
      </c>
      <c r="DPX6" s="369"/>
      <c r="DPY6" s="369">
        <f>[7]Projections!DQE43</f>
        <v>0</v>
      </c>
      <c r="DPZ6" s="369"/>
      <c r="DQA6" s="369">
        <f>[7]Projections!DQG43</f>
        <v>0</v>
      </c>
      <c r="DQB6" s="369"/>
      <c r="DQC6" s="369">
        <f>[7]Projections!DQI43</f>
        <v>0</v>
      </c>
      <c r="DQD6" s="369"/>
      <c r="DQE6" s="369">
        <f>[7]Projections!DQK43</f>
        <v>0</v>
      </c>
      <c r="DQF6" s="369"/>
      <c r="DQG6" s="369">
        <f>[7]Projections!DQM43</f>
        <v>0</v>
      </c>
      <c r="DQH6" s="369"/>
      <c r="DQI6" s="369">
        <f>[7]Projections!DQO43</f>
        <v>0</v>
      </c>
      <c r="DQJ6" s="369"/>
      <c r="DQK6" s="369">
        <f>[7]Projections!DQQ43</f>
        <v>0</v>
      </c>
      <c r="DQL6" s="369"/>
      <c r="DQM6" s="369">
        <f>[7]Projections!DQS43</f>
        <v>0</v>
      </c>
      <c r="DQN6" s="369"/>
      <c r="DQO6" s="369">
        <f>[7]Projections!DQU43</f>
        <v>0</v>
      </c>
      <c r="DQP6" s="369"/>
      <c r="DQQ6" s="369">
        <f>[7]Projections!DQW43</f>
        <v>0</v>
      </c>
      <c r="DQR6" s="369"/>
      <c r="DQS6" s="369">
        <f>[7]Projections!DQY43</f>
        <v>0</v>
      </c>
      <c r="DQT6" s="369"/>
      <c r="DQU6" s="369">
        <f>[7]Projections!DRA43</f>
        <v>0</v>
      </c>
      <c r="DQV6" s="369"/>
      <c r="DQW6" s="369">
        <f>[7]Projections!DRC43</f>
        <v>0</v>
      </c>
      <c r="DQX6" s="369"/>
      <c r="DQY6" s="369">
        <f>[7]Projections!DRE43</f>
        <v>0</v>
      </c>
      <c r="DQZ6" s="369"/>
      <c r="DRA6" s="369">
        <f>[7]Projections!DRG43</f>
        <v>0</v>
      </c>
      <c r="DRB6" s="369"/>
      <c r="DRC6" s="369">
        <f>[7]Projections!DRI43</f>
        <v>0</v>
      </c>
      <c r="DRD6" s="369"/>
      <c r="DRE6" s="369">
        <f>[7]Projections!DRK43</f>
        <v>0</v>
      </c>
      <c r="DRF6" s="369"/>
      <c r="DRG6" s="369">
        <f>[7]Projections!DRM43</f>
        <v>0</v>
      </c>
      <c r="DRH6" s="369"/>
      <c r="DRI6" s="369">
        <f>[7]Projections!DRO43</f>
        <v>0</v>
      </c>
      <c r="DRJ6" s="369"/>
      <c r="DRK6" s="369">
        <f>[7]Projections!DRQ43</f>
        <v>0</v>
      </c>
      <c r="DRL6" s="369"/>
      <c r="DRM6" s="369">
        <f>[7]Projections!DRS43</f>
        <v>0</v>
      </c>
      <c r="DRN6" s="369"/>
      <c r="DRO6" s="369">
        <f>[7]Projections!DRU43</f>
        <v>0</v>
      </c>
      <c r="DRP6" s="369"/>
      <c r="DRQ6" s="369">
        <f>[7]Projections!DRW43</f>
        <v>0</v>
      </c>
      <c r="DRR6" s="369"/>
      <c r="DRS6" s="369">
        <f>[7]Projections!DRY43</f>
        <v>0</v>
      </c>
      <c r="DRT6" s="369"/>
      <c r="DRU6" s="369">
        <f>[7]Projections!DSA43</f>
        <v>0</v>
      </c>
      <c r="DRV6" s="369"/>
      <c r="DRW6" s="369">
        <f>[7]Projections!DSC43</f>
        <v>0</v>
      </c>
      <c r="DRX6" s="369"/>
      <c r="DRY6" s="369">
        <f>[7]Projections!DSE43</f>
        <v>0</v>
      </c>
      <c r="DRZ6" s="369"/>
      <c r="DSA6" s="369">
        <f>[7]Projections!DSG43</f>
        <v>0</v>
      </c>
      <c r="DSB6" s="369"/>
      <c r="DSC6" s="369">
        <f>[7]Projections!DSI43</f>
        <v>0</v>
      </c>
      <c r="DSD6" s="369"/>
      <c r="DSE6" s="369">
        <f>[7]Projections!DSK43</f>
        <v>0</v>
      </c>
      <c r="DSF6" s="369"/>
      <c r="DSG6" s="369">
        <f>[7]Projections!DSM43</f>
        <v>0</v>
      </c>
      <c r="DSH6" s="369"/>
      <c r="DSI6" s="369">
        <f>[7]Projections!DSO43</f>
        <v>0</v>
      </c>
      <c r="DSJ6" s="369"/>
      <c r="DSK6" s="369">
        <f>[7]Projections!DSQ43</f>
        <v>0</v>
      </c>
      <c r="DSL6" s="369"/>
      <c r="DSM6" s="369">
        <f>[7]Projections!DSS43</f>
        <v>0</v>
      </c>
      <c r="DSN6" s="369"/>
      <c r="DSO6" s="369">
        <f>[7]Projections!DSU43</f>
        <v>0</v>
      </c>
      <c r="DSP6" s="369"/>
      <c r="DSQ6" s="369">
        <f>[7]Projections!DSW43</f>
        <v>0</v>
      </c>
      <c r="DSR6" s="369"/>
      <c r="DSS6" s="369">
        <f>[7]Projections!DSY43</f>
        <v>0</v>
      </c>
      <c r="DST6" s="369"/>
      <c r="DSU6" s="369">
        <f>[7]Projections!DTA43</f>
        <v>0</v>
      </c>
      <c r="DSV6" s="369"/>
      <c r="DSW6" s="369">
        <f>[7]Projections!DTC43</f>
        <v>0</v>
      </c>
      <c r="DSX6" s="369"/>
      <c r="DSY6" s="369">
        <f>[7]Projections!DTE43</f>
        <v>0</v>
      </c>
      <c r="DSZ6" s="369"/>
      <c r="DTA6" s="369">
        <f>[7]Projections!DTG43</f>
        <v>0</v>
      </c>
      <c r="DTB6" s="369"/>
      <c r="DTC6" s="369">
        <f>[7]Projections!DTI43</f>
        <v>0</v>
      </c>
      <c r="DTD6" s="369"/>
      <c r="DTE6" s="369">
        <f>[7]Projections!DTK43</f>
        <v>0</v>
      </c>
      <c r="DTF6" s="369"/>
      <c r="DTG6" s="369">
        <f>[7]Projections!DTM43</f>
        <v>0</v>
      </c>
      <c r="DTH6" s="369"/>
      <c r="DTI6" s="369">
        <f>[7]Projections!DTO43</f>
        <v>0</v>
      </c>
      <c r="DTJ6" s="369"/>
      <c r="DTK6" s="369">
        <f>[7]Projections!DTQ43</f>
        <v>0</v>
      </c>
      <c r="DTL6" s="369"/>
      <c r="DTM6" s="369">
        <f>[7]Projections!DTS43</f>
        <v>0</v>
      </c>
      <c r="DTN6" s="369"/>
      <c r="DTO6" s="369">
        <f>[7]Projections!DTU43</f>
        <v>0</v>
      </c>
      <c r="DTP6" s="369"/>
      <c r="DTQ6" s="369">
        <f>[7]Projections!DTW43</f>
        <v>0</v>
      </c>
      <c r="DTR6" s="369"/>
      <c r="DTS6" s="369">
        <f>[7]Projections!DTY43</f>
        <v>0</v>
      </c>
      <c r="DTT6" s="369"/>
      <c r="DTU6" s="369">
        <f>[7]Projections!DUA43</f>
        <v>0</v>
      </c>
      <c r="DTV6" s="369"/>
      <c r="DTW6" s="369">
        <f>[7]Projections!DUC43</f>
        <v>0</v>
      </c>
      <c r="DTX6" s="369"/>
      <c r="DTY6" s="369">
        <f>[7]Projections!DUE43</f>
        <v>0</v>
      </c>
      <c r="DTZ6" s="369"/>
      <c r="DUA6" s="369">
        <f>[7]Projections!DUG43</f>
        <v>0</v>
      </c>
      <c r="DUB6" s="369"/>
      <c r="DUC6" s="369">
        <f>[7]Projections!DUI43</f>
        <v>0</v>
      </c>
      <c r="DUD6" s="369"/>
      <c r="DUE6" s="369">
        <f>[7]Projections!DUK43</f>
        <v>0</v>
      </c>
      <c r="DUF6" s="369"/>
      <c r="DUG6" s="369">
        <f>[7]Projections!DUM43</f>
        <v>0</v>
      </c>
      <c r="DUH6" s="369"/>
      <c r="DUI6" s="369">
        <f>[7]Projections!DUO43</f>
        <v>0</v>
      </c>
      <c r="DUJ6" s="369"/>
      <c r="DUK6" s="369">
        <f>[7]Projections!DUQ43</f>
        <v>0</v>
      </c>
      <c r="DUL6" s="369"/>
      <c r="DUM6" s="369">
        <f>[7]Projections!DUS43</f>
        <v>0</v>
      </c>
      <c r="DUN6" s="369"/>
      <c r="DUO6" s="369">
        <f>[7]Projections!DUU43</f>
        <v>0</v>
      </c>
      <c r="DUP6" s="369"/>
      <c r="DUQ6" s="369">
        <f>[7]Projections!DUW43</f>
        <v>0</v>
      </c>
      <c r="DUR6" s="369"/>
      <c r="DUS6" s="369">
        <f>[7]Projections!DUY43</f>
        <v>0</v>
      </c>
      <c r="DUT6" s="369"/>
      <c r="DUU6" s="369">
        <f>[7]Projections!DVA43</f>
        <v>0</v>
      </c>
      <c r="DUV6" s="369"/>
      <c r="DUW6" s="369">
        <f>[7]Projections!DVC43</f>
        <v>0</v>
      </c>
      <c r="DUX6" s="369"/>
      <c r="DUY6" s="369">
        <f>[7]Projections!DVE43</f>
        <v>0</v>
      </c>
      <c r="DUZ6" s="369"/>
      <c r="DVA6" s="369">
        <f>[7]Projections!DVG43</f>
        <v>0</v>
      </c>
      <c r="DVB6" s="369"/>
      <c r="DVC6" s="369">
        <f>[7]Projections!DVI43</f>
        <v>0</v>
      </c>
      <c r="DVD6" s="369"/>
      <c r="DVE6" s="369">
        <f>[7]Projections!DVK43</f>
        <v>0</v>
      </c>
      <c r="DVF6" s="369"/>
      <c r="DVG6" s="369">
        <f>[7]Projections!DVM43</f>
        <v>0</v>
      </c>
      <c r="DVH6" s="369"/>
      <c r="DVI6" s="369">
        <f>[7]Projections!DVO43</f>
        <v>0</v>
      </c>
      <c r="DVJ6" s="369"/>
      <c r="DVK6" s="369">
        <f>[7]Projections!DVQ43</f>
        <v>0</v>
      </c>
      <c r="DVL6" s="369"/>
      <c r="DVM6" s="369">
        <f>[7]Projections!DVS43</f>
        <v>0</v>
      </c>
      <c r="DVN6" s="369"/>
      <c r="DVO6" s="369">
        <f>[7]Projections!DVU43</f>
        <v>0</v>
      </c>
      <c r="DVP6" s="369"/>
      <c r="DVQ6" s="369">
        <f>[7]Projections!DVW43</f>
        <v>0</v>
      </c>
      <c r="DVR6" s="369"/>
      <c r="DVS6" s="369">
        <f>[7]Projections!DVY43</f>
        <v>0</v>
      </c>
      <c r="DVT6" s="369"/>
      <c r="DVU6" s="369">
        <f>[7]Projections!DWA43</f>
        <v>0</v>
      </c>
      <c r="DVV6" s="369"/>
      <c r="DVW6" s="369">
        <f>[7]Projections!DWC43</f>
        <v>0</v>
      </c>
      <c r="DVX6" s="369"/>
      <c r="DVY6" s="369">
        <f>[7]Projections!DWE43</f>
        <v>0</v>
      </c>
      <c r="DVZ6" s="369"/>
      <c r="DWA6" s="369">
        <f>[7]Projections!DWG43</f>
        <v>0</v>
      </c>
      <c r="DWB6" s="369"/>
      <c r="DWC6" s="369">
        <f>[7]Projections!DWI43</f>
        <v>0</v>
      </c>
      <c r="DWD6" s="369"/>
      <c r="DWE6" s="369">
        <f>[7]Projections!DWK43</f>
        <v>0</v>
      </c>
      <c r="DWF6" s="369"/>
      <c r="DWG6" s="369">
        <f>[7]Projections!DWM43</f>
        <v>0</v>
      </c>
      <c r="DWH6" s="369"/>
      <c r="DWI6" s="369">
        <f>[7]Projections!DWO43</f>
        <v>0</v>
      </c>
      <c r="DWJ6" s="369"/>
      <c r="DWK6" s="369">
        <f>[7]Projections!DWQ43</f>
        <v>0</v>
      </c>
      <c r="DWL6" s="369"/>
      <c r="DWM6" s="369">
        <f>[7]Projections!DWS43</f>
        <v>0</v>
      </c>
      <c r="DWN6" s="369"/>
      <c r="DWO6" s="369">
        <f>[7]Projections!DWU43</f>
        <v>0</v>
      </c>
      <c r="DWP6" s="369"/>
      <c r="DWQ6" s="369">
        <f>[7]Projections!DWW43</f>
        <v>0</v>
      </c>
      <c r="DWR6" s="369"/>
      <c r="DWS6" s="369">
        <f>[7]Projections!DWY43</f>
        <v>0</v>
      </c>
      <c r="DWT6" s="369"/>
      <c r="DWU6" s="369">
        <f>[7]Projections!DXA43</f>
        <v>0</v>
      </c>
      <c r="DWV6" s="369"/>
      <c r="DWW6" s="369">
        <f>[7]Projections!DXC43</f>
        <v>0</v>
      </c>
      <c r="DWX6" s="369"/>
      <c r="DWY6" s="369">
        <f>[7]Projections!DXE43</f>
        <v>0</v>
      </c>
      <c r="DWZ6" s="369"/>
      <c r="DXA6" s="369">
        <f>[7]Projections!DXG43</f>
        <v>0</v>
      </c>
      <c r="DXB6" s="369"/>
      <c r="DXC6" s="369">
        <f>[7]Projections!DXI43</f>
        <v>0</v>
      </c>
      <c r="DXD6" s="369"/>
      <c r="DXE6" s="369">
        <f>[7]Projections!DXK43</f>
        <v>0</v>
      </c>
      <c r="DXF6" s="369"/>
      <c r="DXG6" s="369">
        <f>[7]Projections!DXM43</f>
        <v>0</v>
      </c>
      <c r="DXH6" s="369"/>
      <c r="DXI6" s="369">
        <f>[7]Projections!DXO43</f>
        <v>0</v>
      </c>
      <c r="DXJ6" s="369"/>
      <c r="DXK6" s="369">
        <f>[7]Projections!DXQ43</f>
        <v>0</v>
      </c>
      <c r="DXL6" s="369"/>
      <c r="DXM6" s="369">
        <f>[7]Projections!DXS43</f>
        <v>0</v>
      </c>
      <c r="DXN6" s="369"/>
      <c r="DXO6" s="369">
        <f>[7]Projections!DXU43</f>
        <v>0</v>
      </c>
      <c r="DXP6" s="369"/>
      <c r="DXQ6" s="369">
        <f>[7]Projections!DXW43</f>
        <v>0</v>
      </c>
      <c r="DXR6" s="369"/>
      <c r="DXS6" s="369">
        <f>[7]Projections!DXY43</f>
        <v>0</v>
      </c>
      <c r="DXT6" s="369"/>
      <c r="DXU6" s="369">
        <f>[7]Projections!DYA43</f>
        <v>0</v>
      </c>
      <c r="DXV6" s="369"/>
      <c r="DXW6" s="369">
        <f>[7]Projections!DYC43</f>
        <v>0</v>
      </c>
      <c r="DXX6" s="369"/>
      <c r="DXY6" s="369">
        <f>[7]Projections!DYE43</f>
        <v>0</v>
      </c>
      <c r="DXZ6" s="369"/>
      <c r="DYA6" s="369">
        <f>[7]Projections!DYG43</f>
        <v>0</v>
      </c>
      <c r="DYB6" s="369"/>
      <c r="DYC6" s="369">
        <f>[7]Projections!DYI43</f>
        <v>0</v>
      </c>
      <c r="DYD6" s="369"/>
      <c r="DYE6" s="369">
        <f>[7]Projections!DYK43</f>
        <v>0</v>
      </c>
      <c r="DYF6" s="369"/>
      <c r="DYG6" s="369">
        <f>[7]Projections!DYM43</f>
        <v>0</v>
      </c>
      <c r="DYH6" s="369"/>
      <c r="DYI6" s="369">
        <f>[7]Projections!DYO43</f>
        <v>0</v>
      </c>
      <c r="DYJ6" s="369"/>
      <c r="DYK6" s="369">
        <f>[7]Projections!DYQ43</f>
        <v>0</v>
      </c>
      <c r="DYL6" s="369"/>
      <c r="DYM6" s="369">
        <f>[7]Projections!DYS43</f>
        <v>0</v>
      </c>
      <c r="DYN6" s="369"/>
      <c r="DYO6" s="369">
        <f>[7]Projections!DYU43</f>
        <v>0</v>
      </c>
      <c r="DYP6" s="369"/>
      <c r="DYQ6" s="369">
        <f>[7]Projections!DYW43</f>
        <v>0</v>
      </c>
      <c r="DYR6" s="369"/>
      <c r="DYS6" s="369">
        <f>[7]Projections!DYY43</f>
        <v>0</v>
      </c>
      <c r="DYT6" s="369"/>
      <c r="DYU6" s="369">
        <f>[7]Projections!DZA43</f>
        <v>0</v>
      </c>
      <c r="DYV6" s="369"/>
      <c r="DYW6" s="369">
        <f>[7]Projections!DZC43</f>
        <v>0</v>
      </c>
      <c r="DYX6" s="369"/>
      <c r="DYY6" s="369">
        <f>[7]Projections!DZE43</f>
        <v>0</v>
      </c>
      <c r="DYZ6" s="369"/>
      <c r="DZA6" s="369">
        <f>[7]Projections!DZG43</f>
        <v>0</v>
      </c>
      <c r="DZB6" s="369"/>
      <c r="DZC6" s="369">
        <f>[7]Projections!DZI43</f>
        <v>0</v>
      </c>
      <c r="DZD6" s="369"/>
      <c r="DZE6" s="369">
        <f>[7]Projections!DZK43</f>
        <v>0</v>
      </c>
      <c r="DZF6" s="369"/>
      <c r="DZG6" s="369">
        <f>[7]Projections!DZM43</f>
        <v>0</v>
      </c>
      <c r="DZH6" s="369"/>
      <c r="DZI6" s="369">
        <f>[7]Projections!DZO43</f>
        <v>0</v>
      </c>
      <c r="DZJ6" s="369"/>
      <c r="DZK6" s="369">
        <f>[7]Projections!DZQ43</f>
        <v>0</v>
      </c>
      <c r="DZL6" s="369"/>
      <c r="DZM6" s="369">
        <f>[7]Projections!DZS43</f>
        <v>0</v>
      </c>
      <c r="DZN6" s="369"/>
      <c r="DZO6" s="369">
        <f>[7]Projections!DZU43</f>
        <v>0</v>
      </c>
      <c r="DZP6" s="369"/>
      <c r="DZQ6" s="369">
        <f>[7]Projections!DZW43</f>
        <v>0</v>
      </c>
      <c r="DZR6" s="369"/>
      <c r="DZS6" s="369">
        <f>[7]Projections!DZY43</f>
        <v>0</v>
      </c>
      <c r="DZT6" s="369"/>
      <c r="DZU6" s="369">
        <f>[7]Projections!EAA43</f>
        <v>0</v>
      </c>
      <c r="DZV6" s="369"/>
      <c r="DZW6" s="369">
        <f>[7]Projections!EAC43</f>
        <v>0</v>
      </c>
      <c r="DZX6" s="369"/>
      <c r="DZY6" s="369">
        <f>[7]Projections!EAE43</f>
        <v>0</v>
      </c>
      <c r="DZZ6" s="369"/>
      <c r="EAA6" s="369">
        <f>[7]Projections!EAG43</f>
        <v>0</v>
      </c>
      <c r="EAB6" s="369"/>
      <c r="EAC6" s="369">
        <f>[7]Projections!EAI43</f>
        <v>0</v>
      </c>
      <c r="EAD6" s="369"/>
      <c r="EAE6" s="369">
        <f>[7]Projections!EAK43</f>
        <v>0</v>
      </c>
      <c r="EAF6" s="369"/>
      <c r="EAG6" s="369">
        <f>[7]Projections!EAM43</f>
        <v>0</v>
      </c>
      <c r="EAH6" s="369"/>
      <c r="EAI6" s="369">
        <f>[7]Projections!EAO43</f>
        <v>0</v>
      </c>
      <c r="EAJ6" s="369"/>
      <c r="EAK6" s="369">
        <f>[7]Projections!EAQ43</f>
        <v>0</v>
      </c>
      <c r="EAL6" s="369"/>
      <c r="EAM6" s="369">
        <f>[7]Projections!EAS43</f>
        <v>0</v>
      </c>
      <c r="EAN6" s="369"/>
      <c r="EAO6" s="369">
        <f>[7]Projections!EAU43</f>
        <v>0</v>
      </c>
      <c r="EAP6" s="369"/>
      <c r="EAQ6" s="369">
        <f>[7]Projections!EAW43</f>
        <v>0</v>
      </c>
      <c r="EAR6" s="369"/>
      <c r="EAS6" s="369">
        <f>[7]Projections!EAY43</f>
        <v>0</v>
      </c>
      <c r="EAT6" s="369"/>
      <c r="EAU6" s="369">
        <f>[7]Projections!EBA43</f>
        <v>0</v>
      </c>
      <c r="EAV6" s="369"/>
      <c r="EAW6" s="369">
        <f>[7]Projections!EBC43</f>
        <v>0</v>
      </c>
      <c r="EAX6" s="369"/>
      <c r="EAY6" s="369">
        <f>[7]Projections!EBE43</f>
        <v>0</v>
      </c>
      <c r="EAZ6" s="369"/>
      <c r="EBA6" s="369">
        <f>[7]Projections!EBG43</f>
        <v>0</v>
      </c>
      <c r="EBB6" s="369"/>
      <c r="EBC6" s="369">
        <f>[7]Projections!EBI43</f>
        <v>0</v>
      </c>
      <c r="EBD6" s="369"/>
      <c r="EBE6" s="369">
        <f>[7]Projections!EBK43</f>
        <v>0</v>
      </c>
      <c r="EBF6" s="369"/>
      <c r="EBG6" s="369">
        <f>[7]Projections!EBM43</f>
        <v>0</v>
      </c>
      <c r="EBH6" s="369"/>
      <c r="EBI6" s="369">
        <f>[7]Projections!EBO43</f>
        <v>0</v>
      </c>
      <c r="EBJ6" s="369"/>
      <c r="EBK6" s="369">
        <f>[7]Projections!EBQ43</f>
        <v>0</v>
      </c>
      <c r="EBL6" s="369"/>
      <c r="EBM6" s="369">
        <f>[7]Projections!EBS43</f>
        <v>0</v>
      </c>
      <c r="EBN6" s="369"/>
      <c r="EBO6" s="369">
        <f>[7]Projections!EBU43</f>
        <v>0</v>
      </c>
      <c r="EBP6" s="369"/>
      <c r="EBQ6" s="369">
        <f>[7]Projections!EBW43</f>
        <v>0</v>
      </c>
      <c r="EBR6" s="369"/>
      <c r="EBS6" s="369">
        <f>[7]Projections!EBY43</f>
        <v>0</v>
      </c>
      <c r="EBT6" s="369"/>
      <c r="EBU6" s="369">
        <f>[7]Projections!ECA43</f>
        <v>0</v>
      </c>
      <c r="EBV6" s="369"/>
      <c r="EBW6" s="369">
        <f>[7]Projections!ECC43</f>
        <v>0</v>
      </c>
      <c r="EBX6" s="369"/>
      <c r="EBY6" s="369">
        <f>[7]Projections!ECE43</f>
        <v>0</v>
      </c>
      <c r="EBZ6" s="369"/>
      <c r="ECA6" s="369">
        <f>[7]Projections!ECG43</f>
        <v>0</v>
      </c>
      <c r="ECB6" s="369"/>
      <c r="ECC6" s="369">
        <f>[7]Projections!ECI43</f>
        <v>0</v>
      </c>
      <c r="ECD6" s="369"/>
      <c r="ECE6" s="369">
        <f>[7]Projections!ECK43</f>
        <v>0</v>
      </c>
      <c r="ECF6" s="369"/>
      <c r="ECG6" s="369">
        <f>[7]Projections!ECM43</f>
        <v>0</v>
      </c>
      <c r="ECH6" s="369"/>
      <c r="ECI6" s="369">
        <f>[7]Projections!ECO43</f>
        <v>0</v>
      </c>
      <c r="ECJ6" s="369"/>
      <c r="ECK6" s="369">
        <f>[7]Projections!ECQ43</f>
        <v>0</v>
      </c>
      <c r="ECL6" s="369"/>
      <c r="ECM6" s="369">
        <f>[7]Projections!ECS43</f>
        <v>0</v>
      </c>
      <c r="ECN6" s="369"/>
      <c r="ECO6" s="369">
        <f>[7]Projections!ECU43</f>
        <v>0</v>
      </c>
      <c r="ECP6" s="369"/>
      <c r="ECQ6" s="369">
        <f>[7]Projections!ECW43</f>
        <v>0</v>
      </c>
      <c r="ECR6" s="369"/>
      <c r="ECS6" s="369">
        <f>[7]Projections!ECY43</f>
        <v>0</v>
      </c>
      <c r="ECT6" s="369"/>
      <c r="ECU6" s="369">
        <f>[7]Projections!EDA43</f>
        <v>0</v>
      </c>
      <c r="ECV6" s="369"/>
      <c r="ECW6" s="369">
        <f>[7]Projections!EDC43</f>
        <v>0</v>
      </c>
      <c r="ECX6" s="369"/>
      <c r="ECY6" s="369">
        <f>[7]Projections!EDE43</f>
        <v>0</v>
      </c>
      <c r="ECZ6" s="369"/>
      <c r="EDA6" s="369">
        <f>[7]Projections!EDG43</f>
        <v>0</v>
      </c>
      <c r="EDB6" s="369"/>
      <c r="EDC6" s="369">
        <f>[7]Projections!EDI43</f>
        <v>0</v>
      </c>
      <c r="EDD6" s="369"/>
      <c r="EDE6" s="369">
        <f>[7]Projections!EDK43</f>
        <v>0</v>
      </c>
      <c r="EDF6" s="369"/>
      <c r="EDG6" s="369">
        <f>[7]Projections!EDM43</f>
        <v>0</v>
      </c>
      <c r="EDH6" s="369"/>
      <c r="EDI6" s="369">
        <f>[7]Projections!EDO43</f>
        <v>0</v>
      </c>
      <c r="EDJ6" s="369"/>
      <c r="EDK6" s="369">
        <f>[7]Projections!EDQ43</f>
        <v>0</v>
      </c>
      <c r="EDL6" s="369"/>
      <c r="EDM6" s="369">
        <f>[7]Projections!EDS43</f>
        <v>0</v>
      </c>
      <c r="EDN6" s="369"/>
      <c r="EDO6" s="369">
        <f>[7]Projections!EDU43</f>
        <v>0</v>
      </c>
      <c r="EDP6" s="369"/>
      <c r="EDQ6" s="369">
        <f>[7]Projections!EDW43</f>
        <v>0</v>
      </c>
      <c r="EDR6" s="369"/>
      <c r="EDS6" s="369">
        <f>[7]Projections!EDY43</f>
        <v>0</v>
      </c>
      <c r="EDT6" s="369"/>
      <c r="EDU6" s="369">
        <f>[7]Projections!EEA43</f>
        <v>0</v>
      </c>
      <c r="EDV6" s="369"/>
      <c r="EDW6" s="369">
        <f>[7]Projections!EEC43</f>
        <v>0</v>
      </c>
      <c r="EDX6" s="369"/>
      <c r="EDY6" s="369">
        <f>[7]Projections!EEE43</f>
        <v>0</v>
      </c>
      <c r="EDZ6" s="369"/>
      <c r="EEA6" s="369">
        <f>[7]Projections!EEG43</f>
        <v>0</v>
      </c>
      <c r="EEB6" s="369"/>
      <c r="EEC6" s="369">
        <f>[7]Projections!EEI43</f>
        <v>0</v>
      </c>
      <c r="EED6" s="369"/>
      <c r="EEE6" s="369">
        <f>[7]Projections!EEK43</f>
        <v>0</v>
      </c>
      <c r="EEF6" s="369"/>
      <c r="EEG6" s="369">
        <f>[7]Projections!EEM43</f>
        <v>0</v>
      </c>
      <c r="EEH6" s="369"/>
      <c r="EEI6" s="369">
        <f>[7]Projections!EEO43</f>
        <v>0</v>
      </c>
      <c r="EEJ6" s="369"/>
      <c r="EEK6" s="369">
        <f>[7]Projections!EEQ43</f>
        <v>0</v>
      </c>
      <c r="EEL6" s="369"/>
      <c r="EEM6" s="369">
        <f>[7]Projections!EES43</f>
        <v>0</v>
      </c>
      <c r="EEN6" s="369"/>
      <c r="EEO6" s="369">
        <f>[7]Projections!EEU43</f>
        <v>0</v>
      </c>
      <c r="EEP6" s="369"/>
      <c r="EEQ6" s="369">
        <f>[7]Projections!EEW43</f>
        <v>0</v>
      </c>
      <c r="EER6" s="369"/>
      <c r="EES6" s="369">
        <f>[7]Projections!EEY43</f>
        <v>0</v>
      </c>
      <c r="EET6" s="369"/>
      <c r="EEU6" s="369">
        <f>[7]Projections!EFA43</f>
        <v>0</v>
      </c>
      <c r="EEV6" s="369"/>
      <c r="EEW6" s="369">
        <f>[7]Projections!EFC43</f>
        <v>0</v>
      </c>
      <c r="EEX6" s="369"/>
      <c r="EEY6" s="369">
        <f>[7]Projections!EFE43</f>
        <v>0</v>
      </c>
      <c r="EEZ6" s="369"/>
      <c r="EFA6" s="369">
        <f>[7]Projections!EFG43</f>
        <v>0</v>
      </c>
      <c r="EFB6" s="369"/>
      <c r="EFC6" s="369">
        <f>[7]Projections!EFI43</f>
        <v>0</v>
      </c>
      <c r="EFD6" s="369"/>
      <c r="EFE6" s="369">
        <f>[7]Projections!EFK43</f>
        <v>0</v>
      </c>
      <c r="EFF6" s="369"/>
      <c r="EFG6" s="369">
        <f>[7]Projections!EFM43</f>
        <v>0</v>
      </c>
      <c r="EFH6" s="369"/>
      <c r="EFI6" s="369">
        <f>[7]Projections!EFO43</f>
        <v>0</v>
      </c>
      <c r="EFJ6" s="369"/>
      <c r="EFK6" s="369">
        <f>[7]Projections!EFQ43</f>
        <v>0</v>
      </c>
      <c r="EFL6" s="369"/>
      <c r="EFM6" s="369">
        <f>[7]Projections!EFS43</f>
        <v>0</v>
      </c>
      <c r="EFN6" s="369"/>
      <c r="EFO6" s="369">
        <f>[7]Projections!EFU43</f>
        <v>0</v>
      </c>
      <c r="EFP6" s="369"/>
      <c r="EFQ6" s="369">
        <f>[7]Projections!EFW43</f>
        <v>0</v>
      </c>
      <c r="EFR6" s="369"/>
      <c r="EFS6" s="369">
        <f>[7]Projections!EFY43</f>
        <v>0</v>
      </c>
      <c r="EFT6" s="369"/>
      <c r="EFU6" s="369">
        <f>[7]Projections!EGA43</f>
        <v>0</v>
      </c>
      <c r="EFV6" s="369"/>
      <c r="EFW6" s="369">
        <f>[7]Projections!EGC43</f>
        <v>0</v>
      </c>
      <c r="EFX6" s="369"/>
      <c r="EFY6" s="369">
        <f>[7]Projections!EGE43</f>
        <v>0</v>
      </c>
      <c r="EFZ6" s="369"/>
      <c r="EGA6" s="369">
        <f>[7]Projections!EGG43</f>
        <v>0</v>
      </c>
      <c r="EGB6" s="369"/>
      <c r="EGC6" s="369">
        <f>[7]Projections!EGI43</f>
        <v>0</v>
      </c>
      <c r="EGD6" s="369"/>
      <c r="EGE6" s="369">
        <f>[7]Projections!EGK43</f>
        <v>0</v>
      </c>
      <c r="EGF6" s="369"/>
      <c r="EGG6" s="369">
        <f>[7]Projections!EGM43</f>
        <v>0</v>
      </c>
      <c r="EGH6" s="369"/>
      <c r="EGI6" s="369">
        <f>[7]Projections!EGO43</f>
        <v>0</v>
      </c>
      <c r="EGJ6" s="369"/>
      <c r="EGK6" s="369">
        <f>[7]Projections!EGQ43</f>
        <v>0</v>
      </c>
      <c r="EGL6" s="369"/>
      <c r="EGM6" s="369">
        <f>[7]Projections!EGS43</f>
        <v>0</v>
      </c>
      <c r="EGN6" s="369"/>
      <c r="EGO6" s="369">
        <f>[7]Projections!EGU43</f>
        <v>0</v>
      </c>
      <c r="EGP6" s="369"/>
      <c r="EGQ6" s="369">
        <f>[7]Projections!EGW43</f>
        <v>0</v>
      </c>
      <c r="EGR6" s="369"/>
      <c r="EGS6" s="369">
        <f>[7]Projections!EGY43</f>
        <v>0</v>
      </c>
      <c r="EGT6" s="369"/>
      <c r="EGU6" s="369">
        <f>[7]Projections!EHA43</f>
        <v>0</v>
      </c>
      <c r="EGV6" s="369"/>
      <c r="EGW6" s="369">
        <f>[7]Projections!EHC43</f>
        <v>0</v>
      </c>
      <c r="EGX6" s="369"/>
      <c r="EGY6" s="369">
        <f>[7]Projections!EHE43</f>
        <v>0</v>
      </c>
      <c r="EGZ6" s="369"/>
      <c r="EHA6" s="369">
        <f>[7]Projections!EHG43</f>
        <v>0</v>
      </c>
      <c r="EHB6" s="369"/>
      <c r="EHC6" s="369">
        <f>[7]Projections!EHI43</f>
        <v>0</v>
      </c>
      <c r="EHD6" s="369"/>
      <c r="EHE6" s="369">
        <f>[7]Projections!EHK43</f>
        <v>0</v>
      </c>
      <c r="EHF6" s="369"/>
      <c r="EHG6" s="369">
        <f>[7]Projections!EHM43</f>
        <v>0</v>
      </c>
      <c r="EHH6" s="369"/>
      <c r="EHI6" s="369">
        <f>[7]Projections!EHO43</f>
        <v>0</v>
      </c>
      <c r="EHJ6" s="369"/>
      <c r="EHK6" s="369">
        <f>[7]Projections!EHQ43</f>
        <v>0</v>
      </c>
      <c r="EHL6" s="369"/>
      <c r="EHM6" s="369">
        <f>[7]Projections!EHS43</f>
        <v>0</v>
      </c>
      <c r="EHN6" s="369"/>
      <c r="EHO6" s="369">
        <f>[7]Projections!EHU43</f>
        <v>0</v>
      </c>
      <c r="EHP6" s="369"/>
      <c r="EHQ6" s="369">
        <f>[7]Projections!EHW43</f>
        <v>0</v>
      </c>
      <c r="EHR6" s="369"/>
      <c r="EHS6" s="369">
        <f>[7]Projections!EHY43</f>
        <v>0</v>
      </c>
      <c r="EHT6" s="369"/>
      <c r="EHU6" s="369">
        <f>[7]Projections!EIA43</f>
        <v>0</v>
      </c>
      <c r="EHV6" s="369"/>
      <c r="EHW6" s="369">
        <f>[7]Projections!EIC43</f>
        <v>0</v>
      </c>
      <c r="EHX6" s="369"/>
      <c r="EHY6" s="369">
        <f>[7]Projections!EIE43</f>
        <v>0</v>
      </c>
      <c r="EHZ6" s="369"/>
      <c r="EIA6" s="369">
        <f>[7]Projections!EIG43</f>
        <v>0</v>
      </c>
      <c r="EIB6" s="369"/>
      <c r="EIC6" s="369">
        <f>[7]Projections!EII43</f>
        <v>0</v>
      </c>
      <c r="EID6" s="369"/>
      <c r="EIE6" s="369">
        <f>[7]Projections!EIK43</f>
        <v>0</v>
      </c>
      <c r="EIF6" s="369"/>
      <c r="EIG6" s="369">
        <f>[7]Projections!EIM43</f>
        <v>0</v>
      </c>
      <c r="EIH6" s="369"/>
      <c r="EII6" s="369">
        <f>[7]Projections!EIO43</f>
        <v>0</v>
      </c>
      <c r="EIJ6" s="369"/>
      <c r="EIK6" s="369">
        <f>[7]Projections!EIQ43</f>
        <v>0</v>
      </c>
      <c r="EIL6" s="369"/>
      <c r="EIM6" s="369">
        <f>[7]Projections!EIS43</f>
        <v>0</v>
      </c>
      <c r="EIN6" s="369"/>
      <c r="EIO6" s="369">
        <f>[7]Projections!EIU43</f>
        <v>0</v>
      </c>
      <c r="EIP6" s="369"/>
      <c r="EIQ6" s="369">
        <f>[7]Projections!EIW43</f>
        <v>0</v>
      </c>
      <c r="EIR6" s="369"/>
      <c r="EIS6" s="369">
        <f>[7]Projections!EIY43</f>
        <v>0</v>
      </c>
      <c r="EIT6" s="369"/>
      <c r="EIU6" s="369">
        <f>[7]Projections!EJA43</f>
        <v>0</v>
      </c>
      <c r="EIV6" s="369"/>
      <c r="EIW6" s="369">
        <f>[7]Projections!EJC43</f>
        <v>0</v>
      </c>
      <c r="EIX6" s="369"/>
      <c r="EIY6" s="369">
        <f>[7]Projections!EJE43</f>
        <v>0</v>
      </c>
      <c r="EIZ6" s="369"/>
      <c r="EJA6" s="369">
        <f>[7]Projections!EJG43</f>
        <v>0</v>
      </c>
      <c r="EJB6" s="369"/>
      <c r="EJC6" s="369">
        <f>[7]Projections!EJI43</f>
        <v>0</v>
      </c>
      <c r="EJD6" s="369"/>
      <c r="EJE6" s="369">
        <f>[7]Projections!EJK43</f>
        <v>0</v>
      </c>
      <c r="EJF6" s="369"/>
      <c r="EJG6" s="369">
        <f>[7]Projections!EJM43</f>
        <v>0</v>
      </c>
      <c r="EJH6" s="369"/>
      <c r="EJI6" s="369">
        <f>[7]Projections!EJO43</f>
        <v>0</v>
      </c>
      <c r="EJJ6" s="369"/>
      <c r="EJK6" s="369">
        <f>[7]Projections!EJQ43</f>
        <v>0</v>
      </c>
      <c r="EJL6" s="369"/>
      <c r="EJM6" s="369">
        <f>[7]Projections!EJS43</f>
        <v>0</v>
      </c>
      <c r="EJN6" s="369"/>
      <c r="EJO6" s="369">
        <f>[7]Projections!EJU43</f>
        <v>0</v>
      </c>
      <c r="EJP6" s="369"/>
      <c r="EJQ6" s="369">
        <f>[7]Projections!EJW43</f>
        <v>0</v>
      </c>
      <c r="EJR6" s="369"/>
      <c r="EJS6" s="369">
        <f>[7]Projections!EJY43</f>
        <v>0</v>
      </c>
      <c r="EJT6" s="369"/>
      <c r="EJU6" s="369">
        <f>[7]Projections!EKA43</f>
        <v>0</v>
      </c>
      <c r="EJV6" s="369"/>
      <c r="EJW6" s="369">
        <f>[7]Projections!EKC43</f>
        <v>0</v>
      </c>
      <c r="EJX6" s="369"/>
      <c r="EJY6" s="369">
        <f>[7]Projections!EKE43</f>
        <v>0</v>
      </c>
      <c r="EJZ6" s="369"/>
      <c r="EKA6" s="369">
        <f>[7]Projections!EKG43</f>
        <v>0</v>
      </c>
      <c r="EKB6" s="369"/>
      <c r="EKC6" s="369">
        <f>[7]Projections!EKI43</f>
        <v>0</v>
      </c>
      <c r="EKD6" s="369"/>
      <c r="EKE6" s="369">
        <f>[7]Projections!EKK43</f>
        <v>0</v>
      </c>
      <c r="EKF6" s="369"/>
      <c r="EKG6" s="369">
        <f>[7]Projections!EKM43</f>
        <v>0</v>
      </c>
      <c r="EKH6" s="369"/>
      <c r="EKI6" s="369">
        <f>[7]Projections!EKO43</f>
        <v>0</v>
      </c>
      <c r="EKJ6" s="369"/>
      <c r="EKK6" s="369">
        <f>[7]Projections!EKQ43</f>
        <v>0</v>
      </c>
      <c r="EKL6" s="369"/>
      <c r="EKM6" s="369">
        <f>[7]Projections!EKS43</f>
        <v>0</v>
      </c>
      <c r="EKN6" s="369"/>
      <c r="EKO6" s="369">
        <f>[7]Projections!EKU43</f>
        <v>0</v>
      </c>
      <c r="EKP6" s="369"/>
      <c r="EKQ6" s="369">
        <f>[7]Projections!EKW43</f>
        <v>0</v>
      </c>
      <c r="EKR6" s="369"/>
      <c r="EKS6" s="369">
        <f>[7]Projections!EKY43</f>
        <v>0</v>
      </c>
      <c r="EKT6" s="369"/>
      <c r="EKU6" s="369">
        <f>[7]Projections!ELA43</f>
        <v>0</v>
      </c>
      <c r="EKV6" s="369"/>
      <c r="EKW6" s="369">
        <f>[7]Projections!ELC43</f>
        <v>0</v>
      </c>
      <c r="EKX6" s="369"/>
      <c r="EKY6" s="369">
        <f>[7]Projections!ELE43</f>
        <v>0</v>
      </c>
      <c r="EKZ6" s="369"/>
      <c r="ELA6" s="369">
        <f>[7]Projections!ELG43</f>
        <v>0</v>
      </c>
      <c r="ELB6" s="369"/>
      <c r="ELC6" s="369">
        <f>[7]Projections!ELI43</f>
        <v>0</v>
      </c>
      <c r="ELD6" s="369"/>
      <c r="ELE6" s="369">
        <f>[7]Projections!ELK43</f>
        <v>0</v>
      </c>
      <c r="ELF6" s="369"/>
      <c r="ELG6" s="369">
        <f>[7]Projections!ELM43</f>
        <v>0</v>
      </c>
      <c r="ELH6" s="369"/>
      <c r="ELI6" s="369">
        <f>[7]Projections!ELO43</f>
        <v>0</v>
      </c>
      <c r="ELJ6" s="369"/>
      <c r="ELK6" s="369">
        <f>[7]Projections!ELQ43</f>
        <v>0</v>
      </c>
      <c r="ELL6" s="369"/>
      <c r="ELM6" s="369">
        <f>[7]Projections!ELS43</f>
        <v>0</v>
      </c>
      <c r="ELN6" s="369"/>
      <c r="ELO6" s="369">
        <f>[7]Projections!ELU43</f>
        <v>0</v>
      </c>
      <c r="ELP6" s="369"/>
      <c r="ELQ6" s="369">
        <f>[7]Projections!ELW43</f>
        <v>0</v>
      </c>
      <c r="ELR6" s="369"/>
      <c r="ELS6" s="369">
        <f>[7]Projections!ELY43</f>
        <v>0</v>
      </c>
      <c r="ELT6" s="369"/>
      <c r="ELU6" s="369">
        <f>[7]Projections!EMA43</f>
        <v>0</v>
      </c>
      <c r="ELV6" s="369"/>
      <c r="ELW6" s="369">
        <f>[7]Projections!EMC43</f>
        <v>0</v>
      </c>
      <c r="ELX6" s="369"/>
      <c r="ELY6" s="369">
        <f>[7]Projections!EME43</f>
        <v>0</v>
      </c>
      <c r="ELZ6" s="369"/>
      <c r="EMA6" s="369">
        <f>[7]Projections!EMG43</f>
        <v>0</v>
      </c>
      <c r="EMB6" s="369"/>
      <c r="EMC6" s="369">
        <f>[7]Projections!EMI43</f>
        <v>0</v>
      </c>
      <c r="EMD6" s="369"/>
      <c r="EME6" s="369">
        <f>[7]Projections!EMK43</f>
        <v>0</v>
      </c>
      <c r="EMF6" s="369"/>
      <c r="EMG6" s="369">
        <f>[7]Projections!EMM43</f>
        <v>0</v>
      </c>
      <c r="EMH6" s="369"/>
      <c r="EMI6" s="369">
        <f>[7]Projections!EMO43</f>
        <v>0</v>
      </c>
      <c r="EMJ6" s="369"/>
      <c r="EMK6" s="369">
        <f>[7]Projections!EMQ43</f>
        <v>0</v>
      </c>
      <c r="EML6" s="369"/>
      <c r="EMM6" s="369">
        <f>[7]Projections!EMS43</f>
        <v>0</v>
      </c>
      <c r="EMN6" s="369"/>
      <c r="EMO6" s="369">
        <f>[7]Projections!EMU43</f>
        <v>0</v>
      </c>
      <c r="EMP6" s="369"/>
      <c r="EMQ6" s="369">
        <f>[7]Projections!EMW43</f>
        <v>0</v>
      </c>
      <c r="EMR6" s="369"/>
      <c r="EMS6" s="369">
        <f>[7]Projections!EMY43</f>
        <v>0</v>
      </c>
      <c r="EMT6" s="369"/>
      <c r="EMU6" s="369">
        <f>[7]Projections!ENA43</f>
        <v>0</v>
      </c>
      <c r="EMV6" s="369"/>
      <c r="EMW6" s="369">
        <f>[7]Projections!ENC43</f>
        <v>0</v>
      </c>
      <c r="EMX6" s="369"/>
      <c r="EMY6" s="369">
        <f>[7]Projections!ENE43</f>
        <v>0</v>
      </c>
      <c r="EMZ6" s="369"/>
      <c r="ENA6" s="369">
        <f>[7]Projections!ENG43</f>
        <v>0</v>
      </c>
      <c r="ENB6" s="369"/>
      <c r="ENC6" s="369">
        <f>[7]Projections!ENI43</f>
        <v>0</v>
      </c>
      <c r="END6" s="369"/>
      <c r="ENE6" s="369">
        <f>[7]Projections!ENK43</f>
        <v>0</v>
      </c>
      <c r="ENF6" s="369"/>
      <c r="ENG6" s="369">
        <f>[7]Projections!ENM43</f>
        <v>0</v>
      </c>
      <c r="ENH6" s="369"/>
      <c r="ENI6" s="369">
        <f>[7]Projections!ENO43</f>
        <v>0</v>
      </c>
      <c r="ENJ6" s="369"/>
      <c r="ENK6" s="369">
        <f>[7]Projections!ENQ43</f>
        <v>0</v>
      </c>
      <c r="ENL6" s="369"/>
      <c r="ENM6" s="369">
        <f>[7]Projections!ENS43</f>
        <v>0</v>
      </c>
      <c r="ENN6" s="369"/>
      <c r="ENO6" s="369">
        <f>[7]Projections!ENU43</f>
        <v>0</v>
      </c>
      <c r="ENP6" s="369"/>
      <c r="ENQ6" s="369">
        <f>[7]Projections!ENW43</f>
        <v>0</v>
      </c>
      <c r="ENR6" s="369"/>
      <c r="ENS6" s="369">
        <f>[7]Projections!ENY43</f>
        <v>0</v>
      </c>
      <c r="ENT6" s="369"/>
      <c r="ENU6" s="369">
        <f>[7]Projections!EOA43</f>
        <v>0</v>
      </c>
      <c r="ENV6" s="369"/>
      <c r="ENW6" s="369">
        <f>[7]Projections!EOC43</f>
        <v>0</v>
      </c>
      <c r="ENX6" s="369"/>
      <c r="ENY6" s="369">
        <f>[7]Projections!EOE43</f>
        <v>0</v>
      </c>
      <c r="ENZ6" s="369"/>
      <c r="EOA6" s="369">
        <f>[7]Projections!EOG43</f>
        <v>0</v>
      </c>
      <c r="EOB6" s="369"/>
      <c r="EOC6" s="369">
        <f>[7]Projections!EOI43</f>
        <v>0</v>
      </c>
      <c r="EOD6" s="369"/>
      <c r="EOE6" s="369">
        <f>[7]Projections!EOK43</f>
        <v>0</v>
      </c>
      <c r="EOF6" s="369"/>
      <c r="EOG6" s="369">
        <f>[7]Projections!EOM43</f>
        <v>0</v>
      </c>
      <c r="EOH6" s="369"/>
      <c r="EOI6" s="369">
        <f>[7]Projections!EOO43</f>
        <v>0</v>
      </c>
      <c r="EOJ6" s="369"/>
      <c r="EOK6" s="369">
        <f>[7]Projections!EOQ43</f>
        <v>0</v>
      </c>
      <c r="EOL6" s="369"/>
      <c r="EOM6" s="369">
        <f>[7]Projections!EOS43</f>
        <v>0</v>
      </c>
      <c r="EON6" s="369"/>
      <c r="EOO6" s="369">
        <f>[7]Projections!EOU43</f>
        <v>0</v>
      </c>
      <c r="EOP6" s="369"/>
      <c r="EOQ6" s="369">
        <f>[7]Projections!EOW43</f>
        <v>0</v>
      </c>
      <c r="EOR6" s="369"/>
      <c r="EOS6" s="369">
        <f>[7]Projections!EOY43</f>
        <v>0</v>
      </c>
      <c r="EOT6" s="369"/>
      <c r="EOU6" s="369">
        <f>[7]Projections!EPA43</f>
        <v>0</v>
      </c>
      <c r="EOV6" s="369"/>
      <c r="EOW6" s="369">
        <f>[7]Projections!EPC43</f>
        <v>0</v>
      </c>
      <c r="EOX6" s="369"/>
      <c r="EOY6" s="369">
        <f>[7]Projections!EPE43</f>
        <v>0</v>
      </c>
      <c r="EOZ6" s="369"/>
      <c r="EPA6" s="369">
        <f>[7]Projections!EPG43</f>
        <v>0</v>
      </c>
      <c r="EPB6" s="369"/>
      <c r="EPC6" s="369">
        <f>[7]Projections!EPI43</f>
        <v>0</v>
      </c>
      <c r="EPD6" s="369"/>
      <c r="EPE6" s="369">
        <f>[7]Projections!EPK43</f>
        <v>0</v>
      </c>
      <c r="EPF6" s="369"/>
      <c r="EPG6" s="369">
        <f>[7]Projections!EPM43</f>
        <v>0</v>
      </c>
      <c r="EPH6" s="369"/>
      <c r="EPI6" s="369">
        <f>[7]Projections!EPO43</f>
        <v>0</v>
      </c>
      <c r="EPJ6" s="369"/>
      <c r="EPK6" s="369">
        <f>[7]Projections!EPQ43</f>
        <v>0</v>
      </c>
      <c r="EPL6" s="369"/>
      <c r="EPM6" s="369">
        <f>[7]Projections!EPS43</f>
        <v>0</v>
      </c>
      <c r="EPN6" s="369"/>
      <c r="EPO6" s="369">
        <f>[7]Projections!EPU43</f>
        <v>0</v>
      </c>
      <c r="EPP6" s="369"/>
      <c r="EPQ6" s="369">
        <f>[7]Projections!EPW43</f>
        <v>0</v>
      </c>
      <c r="EPR6" s="369"/>
      <c r="EPS6" s="369">
        <f>[7]Projections!EPY43</f>
        <v>0</v>
      </c>
      <c r="EPT6" s="369"/>
      <c r="EPU6" s="369">
        <f>[7]Projections!EQA43</f>
        <v>0</v>
      </c>
      <c r="EPV6" s="369"/>
      <c r="EPW6" s="369">
        <f>[7]Projections!EQC43</f>
        <v>0</v>
      </c>
      <c r="EPX6" s="369"/>
      <c r="EPY6" s="369">
        <f>[7]Projections!EQE43</f>
        <v>0</v>
      </c>
      <c r="EPZ6" s="369"/>
      <c r="EQA6" s="369">
        <f>[7]Projections!EQG43</f>
        <v>0</v>
      </c>
      <c r="EQB6" s="369"/>
      <c r="EQC6" s="369">
        <f>[7]Projections!EQI43</f>
        <v>0</v>
      </c>
      <c r="EQD6" s="369"/>
      <c r="EQE6" s="369">
        <f>[7]Projections!EQK43</f>
        <v>0</v>
      </c>
      <c r="EQF6" s="369"/>
      <c r="EQG6" s="369">
        <f>[7]Projections!EQM43</f>
        <v>0</v>
      </c>
      <c r="EQH6" s="369"/>
      <c r="EQI6" s="369">
        <f>[7]Projections!EQO43</f>
        <v>0</v>
      </c>
      <c r="EQJ6" s="369"/>
      <c r="EQK6" s="369">
        <f>[7]Projections!EQQ43</f>
        <v>0</v>
      </c>
      <c r="EQL6" s="369"/>
      <c r="EQM6" s="369">
        <f>[7]Projections!EQS43</f>
        <v>0</v>
      </c>
      <c r="EQN6" s="369"/>
      <c r="EQO6" s="369">
        <f>[7]Projections!EQU43</f>
        <v>0</v>
      </c>
      <c r="EQP6" s="369"/>
      <c r="EQQ6" s="369">
        <f>[7]Projections!EQW43</f>
        <v>0</v>
      </c>
      <c r="EQR6" s="369"/>
      <c r="EQS6" s="369">
        <f>[7]Projections!EQY43</f>
        <v>0</v>
      </c>
      <c r="EQT6" s="369"/>
      <c r="EQU6" s="369">
        <f>[7]Projections!ERA43</f>
        <v>0</v>
      </c>
      <c r="EQV6" s="369"/>
      <c r="EQW6" s="369">
        <f>[7]Projections!ERC43</f>
        <v>0</v>
      </c>
      <c r="EQX6" s="369"/>
      <c r="EQY6" s="369">
        <f>[7]Projections!ERE43</f>
        <v>0</v>
      </c>
      <c r="EQZ6" s="369"/>
      <c r="ERA6" s="369">
        <f>[7]Projections!ERG43</f>
        <v>0</v>
      </c>
      <c r="ERB6" s="369"/>
      <c r="ERC6" s="369">
        <f>[7]Projections!ERI43</f>
        <v>0</v>
      </c>
      <c r="ERD6" s="369"/>
      <c r="ERE6" s="369">
        <f>[7]Projections!ERK43</f>
        <v>0</v>
      </c>
      <c r="ERF6" s="369"/>
      <c r="ERG6" s="369">
        <f>[7]Projections!ERM43</f>
        <v>0</v>
      </c>
      <c r="ERH6" s="369"/>
      <c r="ERI6" s="369">
        <f>[7]Projections!ERO43</f>
        <v>0</v>
      </c>
      <c r="ERJ6" s="369"/>
      <c r="ERK6" s="369">
        <f>[7]Projections!ERQ43</f>
        <v>0</v>
      </c>
      <c r="ERL6" s="369"/>
      <c r="ERM6" s="369">
        <f>[7]Projections!ERS43</f>
        <v>0</v>
      </c>
      <c r="ERN6" s="369"/>
      <c r="ERO6" s="369">
        <f>[7]Projections!ERU43</f>
        <v>0</v>
      </c>
      <c r="ERP6" s="369"/>
      <c r="ERQ6" s="369">
        <f>[7]Projections!ERW43</f>
        <v>0</v>
      </c>
      <c r="ERR6" s="369"/>
      <c r="ERS6" s="369">
        <f>[7]Projections!ERY43</f>
        <v>0</v>
      </c>
      <c r="ERT6" s="369"/>
      <c r="ERU6" s="369">
        <f>[7]Projections!ESA43</f>
        <v>0</v>
      </c>
      <c r="ERV6" s="369"/>
      <c r="ERW6" s="369">
        <f>[7]Projections!ESC43</f>
        <v>0</v>
      </c>
      <c r="ERX6" s="369"/>
      <c r="ERY6" s="369">
        <f>[7]Projections!ESE43</f>
        <v>0</v>
      </c>
      <c r="ERZ6" s="369"/>
      <c r="ESA6" s="369">
        <f>[7]Projections!ESG43</f>
        <v>0</v>
      </c>
      <c r="ESB6" s="369"/>
      <c r="ESC6" s="369">
        <f>[7]Projections!ESI43</f>
        <v>0</v>
      </c>
      <c r="ESD6" s="369"/>
      <c r="ESE6" s="369">
        <f>[7]Projections!ESK43</f>
        <v>0</v>
      </c>
      <c r="ESF6" s="369"/>
      <c r="ESG6" s="369">
        <f>[7]Projections!ESM43</f>
        <v>0</v>
      </c>
      <c r="ESH6" s="369"/>
      <c r="ESI6" s="369">
        <f>[7]Projections!ESO43</f>
        <v>0</v>
      </c>
      <c r="ESJ6" s="369"/>
      <c r="ESK6" s="369">
        <f>[7]Projections!ESQ43</f>
        <v>0</v>
      </c>
      <c r="ESL6" s="369"/>
      <c r="ESM6" s="369">
        <f>[7]Projections!ESS43</f>
        <v>0</v>
      </c>
      <c r="ESN6" s="369"/>
      <c r="ESO6" s="369">
        <f>[7]Projections!ESU43</f>
        <v>0</v>
      </c>
      <c r="ESP6" s="369"/>
      <c r="ESQ6" s="369">
        <f>[7]Projections!ESW43</f>
        <v>0</v>
      </c>
      <c r="ESR6" s="369"/>
      <c r="ESS6" s="369">
        <f>[7]Projections!ESY43</f>
        <v>0</v>
      </c>
      <c r="EST6" s="369"/>
      <c r="ESU6" s="369">
        <f>[7]Projections!ETA43</f>
        <v>0</v>
      </c>
      <c r="ESV6" s="369"/>
      <c r="ESW6" s="369">
        <f>[7]Projections!ETC43</f>
        <v>0</v>
      </c>
      <c r="ESX6" s="369"/>
      <c r="ESY6" s="369">
        <f>[7]Projections!ETE43</f>
        <v>0</v>
      </c>
      <c r="ESZ6" s="369"/>
      <c r="ETA6" s="369">
        <f>[7]Projections!ETG43</f>
        <v>0</v>
      </c>
      <c r="ETB6" s="369"/>
      <c r="ETC6" s="369">
        <f>[7]Projections!ETI43</f>
        <v>0</v>
      </c>
      <c r="ETD6" s="369"/>
      <c r="ETE6" s="369">
        <f>[7]Projections!ETK43</f>
        <v>0</v>
      </c>
      <c r="ETF6" s="369"/>
      <c r="ETG6" s="369">
        <f>[7]Projections!ETM43</f>
        <v>0</v>
      </c>
      <c r="ETH6" s="369"/>
      <c r="ETI6" s="369">
        <f>[7]Projections!ETO43</f>
        <v>0</v>
      </c>
      <c r="ETJ6" s="369"/>
      <c r="ETK6" s="369">
        <f>[7]Projections!ETQ43</f>
        <v>0</v>
      </c>
      <c r="ETL6" s="369"/>
      <c r="ETM6" s="369">
        <f>[7]Projections!ETS43</f>
        <v>0</v>
      </c>
      <c r="ETN6" s="369"/>
      <c r="ETO6" s="369">
        <f>[7]Projections!ETU43</f>
        <v>0</v>
      </c>
      <c r="ETP6" s="369"/>
      <c r="ETQ6" s="369">
        <f>[7]Projections!ETW43</f>
        <v>0</v>
      </c>
      <c r="ETR6" s="369"/>
      <c r="ETS6" s="369">
        <f>[7]Projections!ETY43</f>
        <v>0</v>
      </c>
      <c r="ETT6" s="369"/>
      <c r="ETU6" s="369">
        <f>[7]Projections!EUA43</f>
        <v>0</v>
      </c>
      <c r="ETV6" s="369"/>
      <c r="ETW6" s="369">
        <f>[7]Projections!EUC43</f>
        <v>0</v>
      </c>
      <c r="ETX6" s="369"/>
      <c r="ETY6" s="369">
        <f>[7]Projections!EUE43</f>
        <v>0</v>
      </c>
      <c r="ETZ6" s="369"/>
      <c r="EUA6" s="369">
        <f>[7]Projections!EUG43</f>
        <v>0</v>
      </c>
      <c r="EUB6" s="369"/>
      <c r="EUC6" s="369">
        <f>[7]Projections!EUI43</f>
        <v>0</v>
      </c>
      <c r="EUD6" s="369"/>
      <c r="EUE6" s="369">
        <f>[7]Projections!EUK43</f>
        <v>0</v>
      </c>
      <c r="EUF6" s="369"/>
      <c r="EUG6" s="369">
        <f>[7]Projections!EUM43</f>
        <v>0</v>
      </c>
      <c r="EUH6" s="369"/>
      <c r="EUI6" s="369">
        <f>[7]Projections!EUO43</f>
        <v>0</v>
      </c>
      <c r="EUJ6" s="369"/>
      <c r="EUK6" s="369">
        <f>[7]Projections!EUQ43</f>
        <v>0</v>
      </c>
      <c r="EUL6" s="369"/>
      <c r="EUM6" s="369">
        <f>[7]Projections!EUS43</f>
        <v>0</v>
      </c>
      <c r="EUN6" s="369"/>
      <c r="EUO6" s="369">
        <f>[7]Projections!EUU43</f>
        <v>0</v>
      </c>
      <c r="EUP6" s="369"/>
      <c r="EUQ6" s="369">
        <f>[7]Projections!EUW43</f>
        <v>0</v>
      </c>
      <c r="EUR6" s="369"/>
      <c r="EUS6" s="369">
        <f>[7]Projections!EUY43</f>
        <v>0</v>
      </c>
      <c r="EUT6" s="369"/>
      <c r="EUU6" s="369">
        <f>[7]Projections!EVA43</f>
        <v>0</v>
      </c>
      <c r="EUV6" s="369"/>
      <c r="EUW6" s="369">
        <f>[7]Projections!EVC43</f>
        <v>0</v>
      </c>
      <c r="EUX6" s="369"/>
      <c r="EUY6" s="369">
        <f>[7]Projections!EVE43</f>
        <v>0</v>
      </c>
      <c r="EUZ6" s="369"/>
      <c r="EVA6" s="369">
        <f>[7]Projections!EVG43</f>
        <v>0</v>
      </c>
      <c r="EVB6" s="369"/>
      <c r="EVC6" s="369">
        <f>[7]Projections!EVI43</f>
        <v>0</v>
      </c>
      <c r="EVD6" s="369"/>
      <c r="EVE6" s="369">
        <f>[7]Projections!EVK43</f>
        <v>0</v>
      </c>
      <c r="EVF6" s="369"/>
      <c r="EVG6" s="369">
        <f>[7]Projections!EVM43</f>
        <v>0</v>
      </c>
      <c r="EVH6" s="369"/>
      <c r="EVI6" s="369">
        <f>[7]Projections!EVO43</f>
        <v>0</v>
      </c>
      <c r="EVJ6" s="369"/>
      <c r="EVK6" s="369">
        <f>[7]Projections!EVQ43</f>
        <v>0</v>
      </c>
      <c r="EVL6" s="369"/>
      <c r="EVM6" s="369">
        <f>[7]Projections!EVS43</f>
        <v>0</v>
      </c>
      <c r="EVN6" s="369"/>
      <c r="EVO6" s="369">
        <f>[7]Projections!EVU43</f>
        <v>0</v>
      </c>
      <c r="EVP6" s="369"/>
      <c r="EVQ6" s="369">
        <f>[7]Projections!EVW43</f>
        <v>0</v>
      </c>
      <c r="EVR6" s="369"/>
      <c r="EVS6" s="369">
        <f>[7]Projections!EVY43</f>
        <v>0</v>
      </c>
      <c r="EVT6" s="369"/>
      <c r="EVU6" s="369">
        <f>[7]Projections!EWA43</f>
        <v>0</v>
      </c>
      <c r="EVV6" s="369"/>
      <c r="EVW6" s="369">
        <f>[7]Projections!EWC43</f>
        <v>0</v>
      </c>
      <c r="EVX6" s="369"/>
      <c r="EVY6" s="369">
        <f>[7]Projections!EWE43</f>
        <v>0</v>
      </c>
      <c r="EVZ6" s="369"/>
      <c r="EWA6" s="369">
        <f>[7]Projections!EWG43</f>
        <v>0</v>
      </c>
      <c r="EWB6" s="369"/>
      <c r="EWC6" s="369">
        <f>[7]Projections!EWI43</f>
        <v>0</v>
      </c>
      <c r="EWD6" s="369"/>
      <c r="EWE6" s="369">
        <f>[7]Projections!EWK43</f>
        <v>0</v>
      </c>
      <c r="EWF6" s="369"/>
      <c r="EWG6" s="369">
        <f>[7]Projections!EWM43</f>
        <v>0</v>
      </c>
      <c r="EWH6" s="369"/>
      <c r="EWI6" s="369">
        <f>[7]Projections!EWO43</f>
        <v>0</v>
      </c>
      <c r="EWJ6" s="369"/>
      <c r="EWK6" s="369">
        <f>[7]Projections!EWQ43</f>
        <v>0</v>
      </c>
      <c r="EWL6" s="369"/>
      <c r="EWM6" s="369">
        <f>[7]Projections!EWS43</f>
        <v>0</v>
      </c>
      <c r="EWN6" s="369"/>
      <c r="EWO6" s="369">
        <f>[7]Projections!EWU43</f>
        <v>0</v>
      </c>
      <c r="EWP6" s="369"/>
      <c r="EWQ6" s="369">
        <f>[7]Projections!EWW43</f>
        <v>0</v>
      </c>
      <c r="EWR6" s="369"/>
      <c r="EWS6" s="369">
        <f>[7]Projections!EWY43</f>
        <v>0</v>
      </c>
      <c r="EWT6" s="369"/>
      <c r="EWU6" s="369">
        <f>[7]Projections!EXA43</f>
        <v>0</v>
      </c>
      <c r="EWV6" s="369"/>
      <c r="EWW6" s="369">
        <f>[7]Projections!EXC43</f>
        <v>0</v>
      </c>
      <c r="EWX6" s="369"/>
      <c r="EWY6" s="369">
        <f>[7]Projections!EXE43</f>
        <v>0</v>
      </c>
      <c r="EWZ6" s="369"/>
      <c r="EXA6" s="369">
        <f>[7]Projections!EXG43</f>
        <v>0</v>
      </c>
      <c r="EXB6" s="369"/>
      <c r="EXC6" s="369">
        <f>[7]Projections!EXI43</f>
        <v>0</v>
      </c>
      <c r="EXD6" s="369"/>
      <c r="EXE6" s="369">
        <f>[7]Projections!EXK43</f>
        <v>0</v>
      </c>
      <c r="EXF6" s="369"/>
      <c r="EXG6" s="369">
        <f>[7]Projections!EXM43</f>
        <v>0</v>
      </c>
      <c r="EXH6" s="369"/>
      <c r="EXI6" s="369">
        <f>[7]Projections!EXO43</f>
        <v>0</v>
      </c>
      <c r="EXJ6" s="369"/>
      <c r="EXK6" s="369">
        <f>[7]Projections!EXQ43</f>
        <v>0</v>
      </c>
      <c r="EXL6" s="369"/>
      <c r="EXM6" s="369">
        <f>[7]Projections!EXS43</f>
        <v>0</v>
      </c>
      <c r="EXN6" s="369"/>
      <c r="EXO6" s="369">
        <f>[7]Projections!EXU43</f>
        <v>0</v>
      </c>
      <c r="EXP6" s="369"/>
      <c r="EXQ6" s="369">
        <f>[7]Projections!EXW43</f>
        <v>0</v>
      </c>
      <c r="EXR6" s="369"/>
      <c r="EXS6" s="369">
        <f>[7]Projections!EXY43</f>
        <v>0</v>
      </c>
      <c r="EXT6" s="369"/>
      <c r="EXU6" s="369">
        <f>[7]Projections!EYA43</f>
        <v>0</v>
      </c>
      <c r="EXV6" s="369"/>
      <c r="EXW6" s="369">
        <f>[7]Projections!EYC43</f>
        <v>0</v>
      </c>
      <c r="EXX6" s="369"/>
      <c r="EXY6" s="369">
        <f>[7]Projections!EYE43</f>
        <v>0</v>
      </c>
      <c r="EXZ6" s="369"/>
      <c r="EYA6" s="369">
        <f>[7]Projections!EYG43</f>
        <v>0</v>
      </c>
      <c r="EYB6" s="369"/>
      <c r="EYC6" s="369">
        <f>[7]Projections!EYI43</f>
        <v>0</v>
      </c>
      <c r="EYD6" s="369"/>
      <c r="EYE6" s="369">
        <f>[7]Projections!EYK43</f>
        <v>0</v>
      </c>
      <c r="EYF6" s="369"/>
      <c r="EYG6" s="369">
        <f>[7]Projections!EYM43</f>
        <v>0</v>
      </c>
      <c r="EYH6" s="369"/>
      <c r="EYI6" s="369">
        <f>[7]Projections!EYO43</f>
        <v>0</v>
      </c>
      <c r="EYJ6" s="369"/>
      <c r="EYK6" s="369">
        <f>[7]Projections!EYQ43</f>
        <v>0</v>
      </c>
      <c r="EYL6" s="369"/>
      <c r="EYM6" s="369">
        <f>[7]Projections!EYS43</f>
        <v>0</v>
      </c>
      <c r="EYN6" s="369"/>
      <c r="EYO6" s="369">
        <f>[7]Projections!EYU43</f>
        <v>0</v>
      </c>
      <c r="EYP6" s="369"/>
      <c r="EYQ6" s="369">
        <f>[7]Projections!EYW43</f>
        <v>0</v>
      </c>
      <c r="EYR6" s="369"/>
      <c r="EYS6" s="369">
        <f>[7]Projections!EYY43</f>
        <v>0</v>
      </c>
      <c r="EYT6" s="369"/>
      <c r="EYU6" s="369">
        <f>[7]Projections!EZA43</f>
        <v>0</v>
      </c>
      <c r="EYV6" s="369"/>
      <c r="EYW6" s="369">
        <f>[7]Projections!EZC43</f>
        <v>0</v>
      </c>
      <c r="EYX6" s="369"/>
      <c r="EYY6" s="369">
        <f>[7]Projections!EZE43</f>
        <v>0</v>
      </c>
      <c r="EYZ6" s="369"/>
      <c r="EZA6" s="369">
        <f>[7]Projections!EZG43</f>
        <v>0</v>
      </c>
      <c r="EZB6" s="369"/>
      <c r="EZC6" s="369">
        <f>[7]Projections!EZI43</f>
        <v>0</v>
      </c>
      <c r="EZD6" s="369"/>
      <c r="EZE6" s="369">
        <f>[7]Projections!EZK43</f>
        <v>0</v>
      </c>
      <c r="EZF6" s="369"/>
      <c r="EZG6" s="369">
        <f>[7]Projections!EZM43</f>
        <v>0</v>
      </c>
      <c r="EZH6" s="369"/>
      <c r="EZI6" s="369">
        <f>[7]Projections!EZO43</f>
        <v>0</v>
      </c>
      <c r="EZJ6" s="369"/>
      <c r="EZK6" s="369">
        <f>[7]Projections!EZQ43</f>
        <v>0</v>
      </c>
      <c r="EZL6" s="369"/>
      <c r="EZM6" s="369">
        <f>[7]Projections!EZS43</f>
        <v>0</v>
      </c>
      <c r="EZN6" s="369"/>
      <c r="EZO6" s="369">
        <f>[7]Projections!EZU43</f>
        <v>0</v>
      </c>
      <c r="EZP6" s="369"/>
      <c r="EZQ6" s="369">
        <f>[7]Projections!EZW43</f>
        <v>0</v>
      </c>
      <c r="EZR6" s="369"/>
      <c r="EZS6" s="369">
        <f>[7]Projections!EZY43</f>
        <v>0</v>
      </c>
      <c r="EZT6" s="369"/>
      <c r="EZU6" s="369">
        <f>[7]Projections!FAA43</f>
        <v>0</v>
      </c>
      <c r="EZV6" s="369"/>
      <c r="EZW6" s="369">
        <f>[7]Projections!FAC43</f>
        <v>0</v>
      </c>
      <c r="EZX6" s="369"/>
      <c r="EZY6" s="369">
        <f>[7]Projections!FAE43</f>
        <v>0</v>
      </c>
      <c r="EZZ6" s="369"/>
      <c r="FAA6" s="369">
        <f>[7]Projections!FAG43</f>
        <v>0</v>
      </c>
      <c r="FAB6" s="369"/>
      <c r="FAC6" s="369">
        <f>[7]Projections!FAI43</f>
        <v>0</v>
      </c>
      <c r="FAD6" s="369"/>
      <c r="FAE6" s="369">
        <f>[7]Projections!FAK43</f>
        <v>0</v>
      </c>
      <c r="FAF6" s="369"/>
      <c r="FAG6" s="369">
        <f>[7]Projections!FAM43</f>
        <v>0</v>
      </c>
      <c r="FAH6" s="369"/>
      <c r="FAI6" s="369">
        <f>[7]Projections!FAO43</f>
        <v>0</v>
      </c>
      <c r="FAJ6" s="369"/>
      <c r="FAK6" s="369">
        <f>[7]Projections!FAQ43</f>
        <v>0</v>
      </c>
      <c r="FAL6" s="369"/>
      <c r="FAM6" s="369">
        <f>[7]Projections!FAS43</f>
        <v>0</v>
      </c>
      <c r="FAN6" s="369"/>
      <c r="FAO6" s="369">
        <f>[7]Projections!FAU43</f>
        <v>0</v>
      </c>
      <c r="FAP6" s="369"/>
      <c r="FAQ6" s="369">
        <f>[7]Projections!FAW43</f>
        <v>0</v>
      </c>
      <c r="FAR6" s="369"/>
      <c r="FAS6" s="369">
        <f>[7]Projections!FAY43</f>
        <v>0</v>
      </c>
      <c r="FAT6" s="369"/>
      <c r="FAU6" s="369">
        <f>[7]Projections!FBA43</f>
        <v>0</v>
      </c>
      <c r="FAV6" s="369"/>
      <c r="FAW6" s="369">
        <f>[7]Projections!FBC43</f>
        <v>0</v>
      </c>
      <c r="FAX6" s="369"/>
      <c r="FAY6" s="369">
        <f>[7]Projections!FBE43</f>
        <v>0</v>
      </c>
      <c r="FAZ6" s="369"/>
      <c r="FBA6" s="369">
        <f>[7]Projections!FBG43</f>
        <v>0</v>
      </c>
      <c r="FBB6" s="369"/>
      <c r="FBC6" s="369">
        <f>[7]Projections!FBI43</f>
        <v>0</v>
      </c>
      <c r="FBD6" s="369"/>
      <c r="FBE6" s="369">
        <f>[7]Projections!FBK43</f>
        <v>0</v>
      </c>
      <c r="FBF6" s="369"/>
      <c r="FBG6" s="369">
        <f>[7]Projections!FBM43</f>
        <v>0</v>
      </c>
      <c r="FBH6" s="369"/>
      <c r="FBI6" s="369">
        <f>[7]Projections!FBO43</f>
        <v>0</v>
      </c>
      <c r="FBJ6" s="369"/>
      <c r="FBK6" s="369">
        <f>[7]Projections!FBQ43</f>
        <v>0</v>
      </c>
      <c r="FBL6" s="369"/>
      <c r="FBM6" s="369">
        <f>[7]Projections!FBS43</f>
        <v>0</v>
      </c>
      <c r="FBN6" s="369"/>
      <c r="FBO6" s="369">
        <f>[7]Projections!FBU43</f>
        <v>0</v>
      </c>
      <c r="FBP6" s="369"/>
      <c r="FBQ6" s="369">
        <f>[7]Projections!FBW43</f>
        <v>0</v>
      </c>
      <c r="FBR6" s="369"/>
      <c r="FBS6" s="369">
        <f>[7]Projections!FBY43</f>
        <v>0</v>
      </c>
      <c r="FBT6" s="369"/>
      <c r="FBU6" s="369">
        <f>[7]Projections!FCA43</f>
        <v>0</v>
      </c>
      <c r="FBV6" s="369"/>
      <c r="FBW6" s="369">
        <f>[7]Projections!FCC43</f>
        <v>0</v>
      </c>
      <c r="FBX6" s="369"/>
      <c r="FBY6" s="369">
        <f>[7]Projections!FCE43</f>
        <v>0</v>
      </c>
      <c r="FBZ6" s="369"/>
      <c r="FCA6" s="369">
        <f>[7]Projections!FCG43</f>
        <v>0</v>
      </c>
      <c r="FCB6" s="369"/>
      <c r="FCC6" s="369">
        <f>[7]Projections!FCI43</f>
        <v>0</v>
      </c>
      <c r="FCD6" s="369"/>
      <c r="FCE6" s="369">
        <f>[7]Projections!FCK43</f>
        <v>0</v>
      </c>
      <c r="FCF6" s="369"/>
      <c r="FCG6" s="369">
        <f>[7]Projections!FCM43</f>
        <v>0</v>
      </c>
      <c r="FCH6" s="369"/>
      <c r="FCI6" s="369">
        <f>[7]Projections!FCO43</f>
        <v>0</v>
      </c>
      <c r="FCJ6" s="369"/>
      <c r="FCK6" s="369">
        <f>[7]Projections!FCQ43</f>
        <v>0</v>
      </c>
      <c r="FCL6" s="369"/>
      <c r="FCM6" s="369">
        <f>[7]Projections!FCS43</f>
        <v>0</v>
      </c>
      <c r="FCN6" s="369"/>
      <c r="FCO6" s="369">
        <f>[7]Projections!FCU43</f>
        <v>0</v>
      </c>
      <c r="FCP6" s="369"/>
      <c r="FCQ6" s="369">
        <f>[7]Projections!FCW43</f>
        <v>0</v>
      </c>
      <c r="FCR6" s="369"/>
      <c r="FCS6" s="369">
        <f>[7]Projections!FCY43</f>
        <v>0</v>
      </c>
      <c r="FCT6" s="369"/>
      <c r="FCU6" s="369">
        <f>[7]Projections!FDA43</f>
        <v>0</v>
      </c>
      <c r="FCV6" s="369"/>
      <c r="FCW6" s="369">
        <f>[7]Projections!FDC43</f>
        <v>0</v>
      </c>
      <c r="FCX6" s="369"/>
      <c r="FCY6" s="369">
        <f>[7]Projections!FDE43</f>
        <v>0</v>
      </c>
      <c r="FCZ6" s="369"/>
      <c r="FDA6" s="369">
        <f>[7]Projections!FDG43</f>
        <v>0</v>
      </c>
      <c r="FDB6" s="369"/>
      <c r="FDC6" s="369">
        <f>[7]Projections!FDI43</f>
        <v>0</v>
      </c>
      <c r="FDD6" s="369"/>
      <c r="FDE6" s="369">
        <f>[7]Projections!FDK43</f>
        <v>0</v>
      </c>
      <c r="FDF6" s="369"/>
      <c r="FDG6" s="369">
        <f>[7]Projections!FDM43</f>
        <v>0</v>
      </c>
      <c r="FDH6" s="369"/>
      <c r="FDI6" s="369">
        <f>[7]Projections!FDO43</f>
        <v>0</v>
      </c>
      <c r="FDJ6" s="369"/>
      <c r="FDK6" s="369">
        <f>[7]Projections!FDQ43</f>
        <v>0</v>
      </c>
      <c r="FDL6" s="369"/>
      <c r="FDM6" s="369">
        <f>[7]Projections!FDS43</f>
        <v>0</v>
      </c>
      <c r="FDN6" s="369"/>
      <c r="FDO6" s="369">
        <f>[7]Projections!FDU43</f>
        <v>0</v>
      </c>
      <c r="FDP6" s="369"/>
      <c r="FDQ6" s="369">
        <f>[7]Projections!FDW43</f>
        <v>0</v>
      </c>
      <c r="FDR6" s="369"/>
      <c r="FDS6" s="369">
        <f>[7]Projections!FDY43</f>
        <v>0</v>
      </c>
      <c r="FDT6" s="369"/>
      <c r="FDU6" s="369">
        <f>[7]Projections!FEA43</f>
        <v>0</v>
      </c>
      <c r="FDV6" s="369"/>
      <c r="FDW6" s="369">
        <f>[7]Projections!FEC43</f>
        <v>0</v>
      </c>
      <c r="FDX6" s="369"/>
      <c r="FDY6" s="369">
        <f>[7]Projections!FEE43</f>
        <v>0</v>
      </c>
      <c r="FDZ6" s="369"/>
      <c r="FEA6" s="369">
        <f>[7]Projections!FEG43</f>
        <v>0</v>
      </c>
      <c r="FEB6" s="369"/>
      <c r="FEC6" s="369">
        <f>[7]Projections!FEI43</f>
        <v>0</v>
      </c>
      <c r="FED6" s="369"/>
      <c r="FEE6" s="369">
        <f>[7]Projections!FEK43</f>
        <v>0</v>
      </c>
      <c r="FEF6" s="369"/>
      <c r="FEG6" s="369">
        <f>[7]Projections!FEM43</f>
        <v>0</v>
      </c>
      <c r="FEH6" s="369"/>
      <c r="FEI6" s="369">
        <f>[7]Projections!FEO43</f>
        <v>0</v>
      </c>
      <c r="FEJ6" s="369"/>
      <c r="FEK6" s="369">
        <f>[7]Projections!FEQ43</f>
        <v>0</v>
      </c>
      <c r="FEL6" s="369"/>
      <c r="FEM6" s="369">
        <f>[7]Projections!FES43</f>
        <v>0</v>
      </c>
      <c r="FEN6" s="369"/>
      <c r="FEO6" s="369">
        <f>[7]Projections!FEU43</f>
        <v>0</v>
      </c>
      <c r="FEP6" s="369"/>
      <c r="FEQ6" s="369">
        <f>[7]Projections!FEW43</f>
        <v>0</v>
      </c>
      <c r="FER6" s="369"/>
      <c r="FES6" s="369">
        <f>[7]Projections!FEY43</f>
        <v>0</v>
      </c>
      <c r="FET6" s="369"/>
      <c r="FEU6" s="369">
        <f>[7]Projections!FFA43</f>
        <v>0</v>
      </c>
      <c r="FEV6" s="369"/>
      <c r="FEW6" s="369">
        <f>[7]Projections!FFC43</f>
        <v>0</v>
      </c>
      <c r="FEX6" s="369"/>
      <c r="FEY6" s="369">
        <f>[7]Projections!FFE43</f>
        <v>0</v>
      </c>
      <c r="FEZ6" s="369"/>
      <c r="FFA6" s="369">
        <f>[7]Projections!FFG43</f>
        <v>0</v>
      </c>
      <c r="FFB6" s="369"/>
      <c r="FFC6" s="369">
        <f>[7]Projections!FFI43</f>
        <v>0</v>
      </c>
      <c r="FFD6" s="369"/>
      <c r="FFE6" s="369">
        <f>[7]Projections!FFK43</f>
        <v>0</v>
      </c>
      <c r="FFF6" s="369"/>
      <c r="FFG6" s="369">
        <f>[7]Projections!FFM43</f>
        <v>0</v>
      </c>
      <c r="FFH6" s="369"/>
      <c r="FFI6" s="369">
        <f>[7]Projections!FFO43</f>
        <v>0</v>
      </c>
      <c r="FFJ6" s="369"/>
      <c r="FFK6" s="369">
        <f>[7]Projections!FFQ43</f>
        <v>0</v>
      </c>
      <c r="FFL6" s="369"/>
      <c r="FFM6" s="369">
        <f>[7]Projections!FFS43</f>
        <v>0</v>
      </c>
      <c r="FFN6" s="369"/>
      <c r="FFO6" s="369">
        <f>[7]Projections!FFU43</f>
        <v>0</v>
      </c>
      <c r="FFP6" s="369"/>
      <c r="FFQ6" s="369">
        <f>[7]Projections!FFW43</f>
        <v>0</v>
      </c>
      <c r="FFR6" s="369"/>
      <c r="FFS6" s="369">
        <f>[7]Projections!FFY43</f>
        <v>0</v>
      </c>
      <c r="FFT6" s="369"/>
      <c r="FFU6" s="369">
        <f>[7]Projections!FGA43</f>
        <v>0</v>
      </c>
      <c r="FFV6" s="369"/>
      <c r="FFW6" s="369">
        <f>[7]Projections!FGC43</f>
        <v>0</v>
      </c>
      <c r="FFX6" s="369"/>
      <c r="FFY6" s="369">
        <f>[7]Projections!FGE43</f>
        <v>0</v>
      </c>
      <c r="FFZ6" s="369"/>
      <c r="FGA6" s="369">
        <f>[7]Projections!FGG43</f>
        <v>0</v>
      </c>
      <c r="FGB6" s="369"/>
      <c r="FGC6" s="369">
        <f>[7]Projections!FGI43</f>
        <v>0</v>
      </c>
      <c r="FGD6" s="369"/>
      <c r="FGE6" s="369">
        <f>[7]Projections!FGK43</f>
        <v>0</v>
      </c>
      <c r="FGF6" s="369"/>
      <c r="FGG6" s="369">
        <f>[7]Projections!FGM43</f>
        <v>0</v>
      </c>
      <c r="FGH6" s="369"/>
      <c r="FGI6" s="369">
        <f>[7]Projections!FGO43</f>
        <v>0</v>
      </c>
      <c r="FGJ6" s="369"/>
      <c r="FGK6" s="369">
        <f>[7]Projections!FGQ43</f>
        <v>0</v>
      </c>
      <c r="FGL6" s="369"/>
      <c r="FGM6" s="369">
        <f>[7]Projections!FGS43</f>
        <v>0</v>
      </c>
      <c r="FGN6" s="369"/>
      <c r="FGO6" s="369">
        <f>[7]Projections!FGU43</f>
        <v>0</v>
      </c>
      <c r="FGP6" s="369"/>
      <c r="FGQ6" s="369">
        <f>[7]Projections!FGW43</f>
        <v>0</v>
      </c>
      <c r="FGR6" s="369"/>
      <c r="FGS6" s="369">
        <f>[7]Projections!FGY43</f>
        <v>0</v>
      </c>
      <c r="FGT6" s="369"/>
      <c r="FGU6" s="369">
        <f>[7]Projections!FHA43</f>
        <v>0</v>
      </c>
      <c r="FGV6" s="369"/>
      <c r="FGW6" s="369">
        <f>[7]Projections!FHC43</f>
        <v>0</v>
      </c>
      <c r="FGX6" s="369"/>
      <c r="FGY6" s="369">
        <f>[7]Projections!FHE43</f>
        <v>0</v>
      </c>
      <c r="FGZ6" s="369"/>
      <c r="FHA6" s="369">
        <f>[7]Projections!FHG43</f>
        <v>0</v>
      </c>
      <c r="FHB6" s="369"/>
      <c r="FHC6" s="369">
        <f>[7]Projections!FHI43</f>
        <v>0</v>
      </c>
      <c r="FHD6" s="369"/>
      <c r="FHE6" s="369">
        <f>[7]Projections!FHK43</f>
        <v>0</v>
      </c>
      <c r="FHF6" s="369"/>
      <c r="FHG6" s="369">
        <f>[7]Projections!FHM43</f>
        <v>0</v>
      </c>
      <c r="FHH6" s="369"/>
      <c r="FHI6" s="369">
        <f>[7]Projections!FHO43</f>
        <v>0</v>
      </c>
      <c r="FHJ6" s="369"/>
      <c r="FHK6" s="369">
        <f>[7]Projections!FHQ43</f>
        <v>0</v>
      </c>
      <c r="FHL6" s="369"/>
      <c r="FHM6" s="369">
        <f>[7]Projections!FHS43</f>
        <v>0</v>
      </c>
      <c r="FHN6" s="369"/>
      <c r="FHO6" s="369">
        <f>[7]Projections!FHU43</f>
        <v>0</v>
      </c>
      <c r="FHP6" s="369"/>
      <c r="FHQ6" s="369">
        <f>[7]Projections!FHW43</f>
        <v>0</v>
      </c>
      <c r="FHR6" s="369"/>
      <c r="FHS6" s="369">
        <f>[7]Projections!FHY43</f>
        <v>0</v>
      </c>
      <c r="FHT6" s="369"/>
      <c r="FHU6" s="369">
        <f>[7]Projections!FIA43</f>
        <v>0</v>
      </c>
      <c r="FHV6" s="369"/>
      <c r="FHW6" s="369">
        <f>[7]Projections!FIC43</f>
        <v>0</v>
      </c>
      <c r="FHX6" s="369"/>
      <c r="FHY6" s="369">
        <f>[7]Projections!FIE43</f>
        <v>0</v>
      </c>
      <c r="FHZ6" s="369"/>
      <c r="FIA6" s="369">
        <f>[7]Projections!FIG43</f>
        <v>0</v>
      </c>
      <c r="FIB6" s="369"/>
      <c r="FIC6" s="369">
        <f>[7]Projections!FII43</f>
        <v>0</v>
      </c>
      <c r="FID6" s="369"/>
      <c r="FIE6" s="369">
        <f>[7]Projections!FIK43</f>
        <v>0</v>
      </c>
      <c r="FIF6" s="369"/>
      <c r="FIG6" s="369">
        <f>[7]Projections!FIM43</f>
        <v>0</v>
      </c>
      <c r="FIH6" s="369"/>
      <c r="FII6" s="369">
        <f>[7]Projections!FIO43</f>
        <v>0</v>
      </c>
      <c r="FIJ6" s="369"/>
      <c r="FIK6" s="369">
        <f>[7]Projections!FIQ43</f>
        <v>0</v>
      </c>
      <c r="FIL6" s="369"/>
      <c r="FIM6" s="369">
        <f>[7]Projections!FIS43</f>
        <v>0</v>
      </c>
      <c r="FIN6" s="369"/>
      <c r="FIO6" s="369">
        <f>[7]Projections!FIU43</f>
        <v>0</v>
      </c>
      <c r="FIP6" s="369"/>
      <c r="FIQ6" s="369">
        <f>[7]Projections!FIW43</f>
        <v>0</v>
      </c>
      <c r="FIR6" s="369"/>
      <c r="FIS6" s="369">
        <f>[7]Projections!FIY43</f>
        <v>0</v>
      </c>
      <c r="FIT6" s="369"/>
      <c r="FIU6" s="369">
        <f>[7]Projections!FJA43</f>
        <v>0</v>
      </c>
      <c r="FIV6" s="369"/>
      <c r="FIW6" s="369">
        <f>[7]Projections!FJC43</f>
        <v>0</v>
      </c>
      <c r="FIX6" s="369"/>
      <c r="FIY6" s="369">
        <f>[7]Projections!FJE43</f>
        <v>0</v>
      </c>
      <c r="FIZ6" s="369"/>
      <c r="FJA6" s="369">
        <f>[7]Projections!FJG43</f>
        <v>0</v>
      </c>
      <c r="FJB6" s="369"/>
      <c r="FJC6" s="369">
        <f>[7]Projections!FJI43</f>
        <v>0</v>
      </c>
      <c r="FJD6" s="369"/>
      <c r="FJE6" s="369">
        <f>[7]Projections!FJK43</f>
        <v>0</v>
      </c>
      <c r="FJF6" s="369"/>
      <c r="FJG6" s="369">
        <f>[7]Projections!FJM43</f>
        <v>0</v>
      </c>
      <c r="FJH6" s="369"/>
      <c r="FJI6" s="369">
        <f>[7]Projections!FJO43</f>
        <v>0</v>
      </c>
      <c r="FJJ6" s="369"/>
      <c r="FJK6" s="369">
        <f>[7]Projections!FJQ43</f>
        <v>0</v>
      </c>
      <c r="FJL6" s="369"/>
      <c r="FJM6" s="369">
        <f>[7]Projections!FJS43</f>
        <v>0</v>
      </c>
      <c r="FJN6" s="369"/>
      <c r="FJO6" s="369">
        <f>[7]Projections!FJU43</f>
        <v>0</v>
      </c>
      <c r="FJP6" s="369"/>
      <c r="FJQ6" s="369">
        <f>[7]Projections!FJW43</f>
        <v>0</v>
      </c>
      <c r="FJR6" s="369"/>
      <c r="FJS6" s="369">
        <f>[7]Projections!FJY43</f>
        <v>0</v>
      </c>
      <c r="FJT6" s="369"/>
      <c r="FJU6" s="369">
        <f>[7]Projections!FKA43</f>
        <v>0</v>
      </c>
      <c r="FJV6" s="369"/>
      <c r="FJW6" s="369">
        <f>[7]Projections!FKC43</f>
        <v>0</v>
      </c>
      <c r="FJX6" s="369"/>
      <c r="FJY6" s="369">
        <f>[7]Projections!FKE43</f>
        <v>0</v>
      </c>
      <c r="FJZ6" s="369"/>
      <c r="FKA6" s="369">
        <f>[7]Projections!FKG43</f>
        <v>0</v>
      </c>
      <c r="FKB6" s="369"/>
      <c r="FKC6" s="369">
        <f>[7]Projections!FKI43</f>
        <v>0</v>
      </c>
      <c r="FKD6" s="369"/>
      <c r="FKE6" s="369">
        <f>[7]Projections!FKK43</f>
        <v>0</v>
      </c>
      <c r="FKF6" s="369"/>
      <c r="FKG6" s="369">
        <f>[7]Projections!FKM43</f>
        <v>0</v>
      </c>
      <c r="FKH6" s="369"/>
      <c r="FKI6" s="369">
        <f>[7]Projections!FKO43</f>
        <v>0</v>
      </c>
      <c r="FKJ6" s="369"/>
      <c r="FKK6" s="369">
        <f>[7]Projections!FKQ43</f>
        <v>0</v>
      </c>
      <c r="FKL6" s="369"/>
      <c r="FKM6" s="369">
        <f>[7]Projections!FKS43</f>
        <v>0</v>
      </c>
      <c r="FKN6" s="369"/>
      <c r="FKO6" s="369">
        <f>[7]Projections!FKU43</f>
        <v>0</v>
      </c>
      <c r="FKP6" s="369"/>
      <c r="FKQ6" s="369">
        <f>[7]Projections!FKW43</f>
        <v>0</v>
      </c>
      <c r="FKR6" s="369"/>
      <c r="FKS6" s="369">
        <f>[7]Projections!FKY43</f>
        <v>0</v>
      </c>
      <c r="FKT6" s="369"/>
      <c r="FKU6" s="369">
        <f>[7]Projections!FLA43</f>
        <v>0</v>
      </c>
      <c r="FKV6" s="369"/>
      <c r="FKW6" s="369">
        <f>[7]Projections!FLC43</f>
        <v>0</v>
      </c>
      <c r="FKX6" s="369"/>
      <c r="FKY6" s="369">
        <f>[7]Projections!FLE43</f>
        <v>0</v>
      </c>
      <c r="FKZ6" s="369"/>
      <c r="FLA6" s="369">
        <f>[7]Projections!FLG43</f>
        <v>0</v>
      </c>
      <c r="FLB6" s="369"/>
      <c r="FLC6" s="369">
        <f>[7]Projections!FLI43</f>
        <v>0</v>
      </c>
      <c r="FLD6" s="369"/>
      <c r="FLE6" s="369">
        <f>[7]Projections!FLK43</f>
        <v>0</v>
      </c>
      <c r="FLF6" s="369"/>
      <c r="FLG6" s="369">
        <f>[7]Projections!FLM43</f>
        <v>0</v>
      </c>
      <c r="FLH6" s="369"/>
      <c r="FLI6" s="369">
        <f>[7]Projections!FLO43</f>
        <v>0</v>
      </c>
      <c r="FLJ6" s="369"/>
      <c r="FLK6" s="369">
        <f>[7]Projections!FLQ43</f>
        <v>0</v>
      </c>
      <c r="FLL6" s="369"/>
      <c r="FLM6" s="369">
        <f>[7]Projections!FLS43</f>
        <v>0</v>
      </c>
      <c r="FLN6" s="369"/>
      <c r="FLO6" s="369">
        <f>[7]Projections!FLU43</f>
        <v>0</v>
      </c>
      <c r="FLP6" s="369"/>
      <c r="FLQ6" s="369">
        <f>[7]Projections!FLW43</f>
        <v>0</v>
      </c>
      <c r="FLR6" s="369"/>
      <c r="FLS6" s="369">
        <f>[7]Projections!FLY43</f>
        <v>0</v>
      </c>
      <c r="FLT6" s="369"/>
      <c r="FLU6" s="369">
        <f>[7]Projections!FMA43</f>
        <v>0</v>
      </c>
      <c r="FLV6" s="369"/>
      <c r="FLW6" s="369">
        <f>[7]Projections!FMC43</f>
        <v>0</v>
      </c>
      <c r="FLX6" s="369"/>
      <c r="FLY6" s="369">
        <f>[7]Projections!FME43</f>
        <v>0</v>
      </c>
      <c r="FLZ6" s="369"/>
      <c r="FMA6" s="369">
        <f>[7]Projections!FMG43</f>
        <v>0</v>
      </c>
      <c r="FMB6" s="369"/>
      <c r="FMC6" s="369">
        <f>[7]Projections!FMI43</f>
        <v>0</v>
      </c>
      <c r="FMD6" s="369"/>
      <c r="FME6" s="369">
        <f>[7]Projections!FMK43</f>
        <v>0</v>
      </c>
      <c r="FMF6" s="369"/>
      <c r="FMG6" s="369">
        <f>[7]Projections!FMM43</f>
        <v>0</v>
      </c>
      <c r="FMH6" s="369"/>
      <c r="FMI6" s="369">
        <f>[7]Projections!FMO43</f>
        <v>0</v>
      </c>
      <c r="FMJ6" s="369"/>
      <c r="FMK6" s="369">
        <f>[7]Projections!FMQ43</f>
        <v>0</v>
      </c>
      <c r="FML6" s="369"/>
      <c r="FMM6" s="369">
        <f>[7]Projections!FMS43</f>
        <v>0</v>
      </c>
      <c r="FMN6" s="369"/>
      <c r="FMO6" s="369">
        <f>[7]Projections!FMU43</f>
        <v>0</v>
      </c>
      <c r="FMP6" s="369"/>
      <c r="FMQ6" s="369">
        <f>[7]Projections!FMW43</f>
        <v>0</v>
      </c>
      <c r="FMR6" s="369"/>
      <c r="FMS6" s="369">
        <f>[7]Projections!FMY43</f>
        <v>0</v>
      </c>
      <c r="FMT6" s="369"/>
      <c r="FMU6" s="369">
        <f>[7]Projections!FNA43</f>
        <v>0</v>
      </c>
      <c r="FMV6" s="369"/>
      <c r="FMW6" s="369">
        <f>[7]Projections!FNC43</f>
        <v>0</v>
      </c>
      <c r="FMX6" s="369"/>
      <c r="FMY6" s="369">
        <f>[7]Projections!FNE43</f>
        <v>0</v>
      </c>
      <c r="FMZ6" s="369"/>
      <c r="FNA6" s="369">
        <f>[7]Projections!FNG43</f>
        <v>0</v>
      </c>
      <c r="FNB6" s="369"/>
      <c r="FNC6" s="369">
        <f>[7]Projections!FNI43</f>
        <v>0</v>
      </c>
      <c r="FND6" s="369"/>
      <c r="FNE6" s="369">
        <f>[7]Projections!FNK43</f>
        <v>0</v>
      </c>
      <c r="FNF6" s="369"/>
      <c r="FNG6" s="369">
        <f>[7]Projections!FNM43</f>
        <v>0</v>
      </c>
      <c r="FNH6" s="369"/>
      <c r="FNI6" s="369">
        <f>[7]Projections!FNO43</f>
        <v>0</v>
      </c>
      <c r="FNJ6" s="369"/>
      <c r="FNK6" s="369">
        <f>[7]Projections!FNQ43</f>
        <v>0</v>
      </c>
      <c r="FNL6" s="369"/>
      <c r="FNM6" s="369">
        <f>[7]Projections!FNS43</f>
        <v>0</v>
      </c>
      <c r="FNN6" s="369"/>
      <c r="FNO6" s="369">
        <f>[7]Projections!FNU43</f>
        <v>0</v>
      </c>
      <c r="FNP6" s="369"/>
      <c r="FNQ6" s="369">
        <f>[7]Projections!FNW43</f>
        <v>0</v>
      </c>
      <c r="FNR6" s="369"/>
      <c r="FNS6" s="369">
        <f>[7]Projections!FNY43</f>
        <v>0</v>
      </c>
      <c r="FNT6" s="369"/>
      <c r="FNU6" s="369">
        <f>[7]Projections!FOA43</f>
        <v>0</v>
      </c>
      <c r="FNV6" s="369"/>
      <c r="FNW6" s="369">
        <f>[7]Projections!FOC43</f>
        <v>0</v>
      </c>
      <c r="FNX6" s="369"/>
      <c r="FNY6" s="369">
        <f>[7]Projections!FOE43</f>
        <v>0</v>
      </c>
      <c r="FNZ6" s="369"/>
      <c r="FOA6" s="369">
        <f>[7]Projections!FOG43</f>
        <v>0</v>
      </c>
      <c r="FOB6" s="369"/>
      <c r="FOC6" s="369">
        <f>[7]Projections!FOI43</f>
        <v>0</v>
      </c>
      <c r="FOD6" s="369"/>
      <c r="FOE6" s="369">
        <f>[7]Projections!FOK43</f>
        <v>0</v>
      </c>
      <c r="FOF6" s="369"/>
      <c r="FOG6" s="369">
        <f>[7]Projections!FOM43</f>
        <v>0</v>
      </c>
      <c r="FOH6" s="369"/>
      <c r="FOI6" s="369">
        <f>[7]Projections!FOO43</f>
        <v>0</v>
      </c>
      <c r="FOJ6" s="369"/>
      <c r="FOK6" s="369">
        <f>[7]Projections!FOQ43</f>
        <v>0</v>
      </c>
      <c r="FOL6" s="369"/>
      <c r="FOM6" s="369">
        <f>[7]Projections!FOS43</f>
        <v>0</v>
      </c>
      <c r="FON6" s="369"/>
      <c r="FOO6" s="369">
        <f>[7]Projections!FOU43</f>
        <v>0</v>
      </c>
      <c r="FOP6" s="369"/>
      <c r="FOQ6" s="369">
        <f>[7]Projections!FOW43</f>
        <v>0</v>
      </c>
      <c r="FOR6" s="369"/>
      <c r="FOS6" s="369">
        <f>[7]Projections!FOY43</f>
        <v>0</v>
      </c>
      <c r="FOT6" s="369"/>
      <c r="FOU6" s="369">
        <f>[7]Projections!FPA43</f>
        <v>0</v>
      </c>
      <c r="FOV6" s="369"/>
      <c r="FOW6" s="369">
        <f>[7]Projections!FPC43</f>
        <v>0</v>
      </c>
      <c r="FOX6" s="369"/>
      <c r="FOY6" s="369">
        <f>[7]Projections!FPE43</f>
        <v>0</v>
      </c>
      <c r="FOZ6" s="369"/>
      <c r="FPA6" s="369">
        <f>[7]Projections!FPG43</f>
        <v>0</v>
      </c>
      <c r="FPB6" s="369"/>
      <c r="FPC6" s="369">
        <f>[7]Projections!FPI43</f>
        <v>0</v>
      </c>
      <c r="FPD6" s="369"/>
      <c r="FPE6" s="369">
        <f>[7]Projections!FPK43</f>
        <v>0</v>
      </c>
      <c r="FPF6" s="369"/>
      <c r="FPG6" s="369">
        <f>[7]Projections!FPM43</f>
        <v>0</v>
      </c>
      <c r="FPH6" s="369"/>
      <c r="FPI6" s="369">
        <f>[7]Projections!FPO43</f>
        <v>0</v>
      </c>
      <c r="FPJ6" s="369"/>
      <c r="FPK6" s="369">
        <f>[7]Projections!FPQ43</f>
        <v>0</v>
      </c>
      <c r="FPL6" s="369"/>
      <c r="FPM6" s="369">
        <f>[7]Projections!FPS43</f>
        <v>0</v>
      </c>
      <c r="FPN6" s="369"/>
      <c r="FPO6" s="369">
        <f>[7]Projections!FPU43</f>
        <v>0</v>
      </c>
      <c r="FPP6" s="369"/>
      <c r="FPQ6" s="369">
        <f>[7]Projections!FPW43</f>
        <v>0</v>
      </c>
      <c r="FPR6" s="369"/>
      <c r="FPS6" s="369">
        <f>[7]Projections!FPY43</f>
        <v>0</v>
      </c>
      <c r="FPT6" s="369"/>
      <c r="FPU6" s="369">
        <f>[7]Projections!FQA43</f>
        <v>0</v>
      </c>
      <c r="FPV6" s="369"/>
      <c r="FPW6" s="369">
        <f>[7]Projections!FQC43</f>
        <v>0</v>
      </c>
      <c r="FPX6" s="369"/>
      <c r="FPY6" s="369">
        <f>[7]Projections!FQE43</f>
        <v>0</v>
      </c>
      <c r="FPZ6" s="369"/>
      <c r="FQA6" s="369">
        <f>[7]Projections!FQG43</f>
        <v>0</v>
      </c>
      <c r="FQB6" s="369"/>
      <c r="FQC6" s="369">
        <f>[7]Projections!FQI43</f>
        <v>0</v>
      </c>
      <c r="FQD6" s="369"/>
      <c r="FQE6" s="369">
        <f>[7]Projections!FQK43</f>
        <v>0</v>
      </c>
      <c r="FQF6" s="369"/>
      <c r="FQG6" s="369">
        <f>[7]Projections!FQM43</f>
        <v>0</v>
      </c>
      <c r="FQH6" s="369"/>
      <c r="FQI6" s="369">
        <f>[7]Projections!FQO43</f>
        <v>0</v>
      </c>
      <c r="FQJ6" s="369"/>
      <c r="FQK6" s="369">
        <f>[7]Projections!FQQ43</f>
        <v>0</v>
      </c>
      <c r="FQL6" s="369"/>
      <c r="FQM6" s="369">
        <f>[7]Projections!FQS43</f>
        <v>0</v>
      </c>
      <c r="FQN6" s="369"/>
      <c r="FQO6" s="369">
        <f>[7]Projections!FQU43</f>
        <v>0</v>
      </c>
      <c r="FQP6" s="369"/>
      <c r="FQQ6" s="369">
        <f>[7]Projections!FQW43</f>
        <v>0</v>
      </c>
      <c r="FQR6" s="369"/>
      <c r="FQS6" s="369">
        <f>[7]Projections!FQY43</f>
        <v>0</v>
      </c>
      <c r="FQT6" s="369"/>
      <c r="FQU6" s="369">
        <f>[7]Projections!FRA43</f>
        <v>0</v>
      </c>
      <c r="FQV6" s="369"/>
      <c r="FQW6" s="369">
        <f>[7]Projections!FRC43</f>
        <v>0</v>
      </c>
      <c r="FQX6" s="369"/>
      <c r="FQY6" s="369">
        <f>[7]Projections!FRE43</f>
        <v>0</v>
      </c>
      <c r="FQZ6" s="369"/>
      <c r="FRA6" s="369">
        <f>[7]Projections!FRG43</f>
        <v>0</v>
      </c>
      <c r="FRB6" s="369"/>
      <c r="FRC6" s="369">
        <f>[7]Projections!FRI43</f>
        <v>0</v>
      </c>
      <c r="FRD6" s="369"/>
      <c r="FRE6" s="369">
        <f>[7]Projections!FRK43</f>
        <v>0</v>
      </c>
      <c r="FRF6" s="369"/>
      <c r="FRG6" s="369">
        <f>[7]Projections!FRM43</f>
        <v>0</v>
      </c>
      <c r="FRH6" s="369"/>
      <c r="FRI6" s="369">
        <f>[7]Projections!FRO43</f>
        <v>0</v>
      </c>
      <c r="FRJ6" s="369"/>
      <c r="FRK6" s="369">
        <f>[7]Projections!FRQ43</f>
        <v>0</v>
      </c>
      <c r="FRL6" s="369"/>
      <c r="FRM6" s="369">
        <f>[7]Projections!FRS43</f>
        <v>0</v>
      </c>
      <c r="FRN6" s="369"/>
      <c r="FRO6" s="369">
        <f>[7]Projections!FRU43</f>
        <v>0</v>
      </c>
      <c r="FRP6" s="369"/>
      <c r="FRQ6" s="369">
        <f>[7]Projections!FRW43</f>
        <v>0</v>
      </c>
      <c r="FRR6" s="369"/>
      <c r="FRS6" s="369">
        <f>[7]Projections!FRY43</f>
        <v>0</v>
      </c>
      <c r="FRT6" s="369"/>
      <c r="FRU6" s="369">
        <f>[7]Projections!FSA43</f>
        <v>0</v>
      </c>
      <c r="FRV6" s="369"/>
      <c r="FRW6" s="369">
        <f>[7]Projections!FSC43</f>
        <v>0</v>
      </c>
      <c r="FRX6" s="369"/>
      <c r="FRY6" s="369">
        <f>[7]Projections!FSE43</f>
        <v>0</v>
      </c>
      <c r="FRZ6" s="369"/>
      <c r="FSA6" s="369">
        <f>[7]Projections!FSG43</f>
        <v>0</v>
      </c>
      <c r="FSB6" s="369"/>
      <c r="FSC6" s="369">
        <f>[7]Projections!FSI43</f>
        <v>0</v>
      </c>
      <c r="FSD6" s="369"/>
      <c r="FSE6" s="369">
        <f>[7]Projections!FSK43</f>
        <v>0</v>
      </c>
      <c r="FSF6" s="369"/>
      <c r="FSG6" s="369">
        <f>[7]Projections!FSM43</f>
        <v>0</v>
      </c>
      <c r="FSH6" s="369"/>
      <c r="FSI6" s="369">
        <f>[7]Projections!FSO43</f>
        <v>0</v>
      </c>
      <c r="FSJ6" s="369"/>
      <c r="FSK6" s="369">
        <f>[7]Projections!FSQ43</f>
        <v>0</v>
      </c>
      <c r="FSL6" s="369"/>
      <c r="FSM6" s="369">
        <f>[7]Projections!FSS43</f>
        <v>0</v>
      </c>
      <c r="FSN6" s="369"/>
      <c r="FSO6" s="369">
        <f>[7]Projections!FSU43</f>
        <v>0</v>
      </c>
      <c r="FSP6" s="369"/>
      <c r="FSQ6" s="369">
        <f>[7]Projections!FSW43</f>
        <v>0</v>
      </c>
      <c r="FSR6" s="369"/>
      <c r="FSS6" s="369">
        <f>[7]Projections!FSY43</f>
        <v>0</v>
      </c>
      <c r="FST6" s="369"/>
      <c r="FSU6" s="369">
        <f>[7]Projections!FTA43</f>
        <v>0</v>
      </c>
      <c r="FSV6" s="369"/>
      <c r="FSW6" s="369">
        <f>[7]Projections!FTC43</f>
        <v>0</v>
      </c>
      <c r="FSX6" s="369"/>
      <c r="FSY6" s="369">
        <f>[7]Projections!FTE43</f>
        <v>0</v>
      </c>
      <c r="FSZ6" s="369"/>
      <c r="FTA6" s="369">
        <f>[7]Projections!FTG43</f>
        <v>0</v>
      </c>
      <c r="FTB6" s="369"/>
      <c r="FTC6" s="369">
        <f>[7]Projections!FTI43</f>
        <v>0</v>
      </c>
      <c r="FTD6" s="369"/>
      <c r="FTE6" s="369">
        <f>[7]Projections!FTK43</f>
        <v>0</v>
      </c>
      <c r="FTF6" s="369"/>
      <c r="FTG6" s="369">
        <f>[7]Projections!FTM43</f>
        <v>0</v>
      </c>
      <c r="FTH6" s="369"/>
      <c r="FTI6" s="369">
        <f>[7]Projections!FTO43</f>
        <v>0</v>
      </c>
      <c r="FTJ6" s="369"/>
      <c r="FTK6" s="369">
        <f>[7]Projections!FTQ43</f>
        <v>0</v>
      </c>
      <c r="FTL6" s="369"/>
      <c r="FTM6" s="369">
        <f>[7]Projections!FTS43</f>
        <v>0</v>
      </c>
      <c r="FTN6" s="369"/>
      <c r="FTO6" s="369">
        <f>[7]Projections!FTU43</f>
        <v>0</v>
      </c>
      <c r="FTP6" s="369"/>
      <c r="FTQ6" s="369">
        <f>[7]Projections!FTW43</f>
        <v>0</v>
      </c>
      <c r="FTR6" s="369"/>
      <c r="FTS6" s="369">
        <f>[7]Projections!FTY43</f>
        <v>0</v>
      </c>
      <c r="FTT6" s="369"/>
      <c r="FTU6" s="369">
        <f>[7]Projections!FUA43</f>
        <v>0</v>
      </c>
      <c r="FTV6" s="369"/>
      <c r="FTW6" s="369">
        <f>[7]Projections!FUC43</f>
        <v>0</v>
      </c>
      <c r="FTX6" s="369"/>
      <c r="FTY6" s="369">
        <f>[7]Projections!FUE43</f>
        <v>0</v>
      </c>
      <c r="FTZ6" s="369"/>
      <c r="FUA6" s="369">
        <f>[7]Projections!FUG43</f>
        <v>0</v>
      </c>
      <c r="FUB6" s="369"/>
      <c r="FUC6" s="369">
        <f>[7]Projections!FUI43</f>
        <v>0</v>
      </c>
      <c r="FUD6" s="369"/>
      <c r="FUE6" s="369">
        <f>[7]Projections!FUK43</f>
        <v>0</v>
      </c>
      <c r="FUF6" s="369"/>
      <c r="FUG6" s="369">
        <f>[7]Projections!FUM43</f>
        <v>0</v>
      </c>
      <c r="FUH6" s="369"/>
      <c r="FUI6" s="369">
        <f>[7]Projections!FUO43</f>
        <v>0</v>
      </c>
      <c r="FUJ6" s="369"/>
      <c r="FUK6" s="369">
        <f>[7]Projections!FUQ43</f>
        <v>0</v>
      </c>
      <c r="FUL6" s="369"/>
      <c r="FUM6" s="369">
        <f>[7]Projections!FUS43</f>
        <v>0</v>
      </c>
      <c r="FUN6" s="369"/>
      <c r="FUO6" s="369">
        <f>[7]Projections!FUU43</f>
        <v>0</v>
      </c>
      <c r="FUP6" s="369"/>
      <c r="FUQ6" s="369">
        <f>[7]Projections!FUW43</f>
        <v>0</v>
      </c>
      <c r="FUR6" s="369"/>
      <c r="FUS6" s="369">
        <f>[7]Projections!FUY43</f>
        <v>0</v>
      </c>
      <c r="FUT6" s="369"/>
      <c r="FUU6" s="369">
        <f>[7]Projections!FVA43</f>
        <v>0</v>
      </c>
      <c r="FUV6" s="369"/>
      <c r="FUW6" s="369">
        <f>[7]Projections!FVC43</f>
        <v>0</v>
      </c>
      <c r="FUX6" s="369"/>
      <c r="FUY6" s="369">
        <f>[7]Projections!FVE43</f>
        <v>0</v>
      </c>
      <c r="FUZ6" s="369"/>
      <c r="FVA6" s="369">
        <f>[7]Projections!FVG43</f>
        <v>0</v>
      </c>
      <c r="FVB6" s="369"/>
      <c r="FVC6" s="369">
        <f>[7]Projections!FVI43</f>
        <v>0</v>
      </c>
      <c r="FVD6" s="369"/>
      <c r="FVE6" s="369">
        <f>[7]Projections!FVK43</f>
        <v>0</v>
      </c>
      <c r="FVF6" s="369"/>
      <c r="FVG6" s="369">
        <f>[7]Projections!FVM43</f>
        <v>0</v>
      </c>
      <c r="FVH6" s="369"/>
      <c r="FVI6" s="369">
        <f>[7]Projections!FVO43</f>
        <v>0</v>
      </c>
      <c r="FVJ6" s="369"/>
      <c r="FVK6" s="369">
        <f>[7]Projections!FVQ43</f>
        <v>0</v>
      </c>
      <c r="FVL6" s="369"/>
      <c r="FVM6" s="369">
        <f>[7]Projections!FVS43</f>
        <v>0</v>
      </c>
      <c r="FVN6" s="369"/>
      <c r="FVO6" s="369">
        <f>[7]Projections!FVU43</f>
        <v>0</v>
      </c>
      <c r="FVP6" s="369"/>
      <c r="FVQ6" s="369">
        <f>[7]Projections!FVW43</f>
        <v>0</v>
      </c>
      <c r="FVR6" s="369"/>
      <c r="FVS6" s="369">
        <f>[7]Projections!FVY43</f>
        <v>0</v>
      </c>
      <c r="FVT6" s="369"/>
      <c r="FVU6" s="369">
        <f>[7]Projections!FWA43</f>
        <v>0</v>
      </c>
      <c r="FVV6" s="369"/>
      <c r="FVW6" s="369">
        <f>[7]Projections!FWC43</f>
        <v>0</v>
      </c>
      <c r="FVX6" s="369"/>
      <c r="FVY6" s="369">
        <f>[7]Projections!FWE43</f>
        <v>0</v>
      </c>
      <c r="FVZ6" s="369"/>
      <c r="FWA6" s="369">
        <f>[7]Projections!FWG43</f>
        <v>0</v>
      </c>
      <c r="FWB6" s="369"/>
      <c r="FWC6" s="369">
        <f>[7]Projections!FWI43</f>
        <v>0</v>
      </c>
      <c r="FWD6" s="369"/>
      <c r="FWE6" s="369">
        <f>[7]Projections!FWK43</f>
        <v>0</v>
      </c>
      <c r="FWF6" s="369"/>
      <c r="FWG6" s="369">
        <f>[7]Projections!FWM43</f>
        <v>0</v>
      </c>
      <c r="FWH6" s="369"/>
      <c r="FWI6" s="369">
        <f>[7]Projections!FWO43</f>
        <v>0</v>
      </c>
      <c r="FWJ6" s="369"/>
      <c r="FWK6" s="369">
        <f>[7]Projections!FWQ43</f>
        <v>0</v>
      </c>
      <c r="FWL6" s="369"/>
      <c r="FWM6" s="369">
        <f>[7]Projections!FWS43</f>
        <v>0</v>
      </c>
      <c r="FWN6" s="369"/>
      <c r="FWO6" s="369">
        <f>[7]Projections!FWU43</f>
        <v>0</v>
      </c>
      <c r="FWP6" s="369"/>
      <c r="FWQ6" s="369">
        <f>[7]Projections!FWW43</f>
        <v>0</v>
      </c>
      <c r="FWR6" s="369"/>
      <c r="FWS6" s="369">
        <f>[7]Projections!FWY43</f>
        <v>0</v>
      </c>
      <c r="FWT6" s="369"/>
      <c r="FWU6" s="369">
        <f>[7]Projections!FXA43</f>
        <v>0</v>
      </c>
      <c r="FWV6" s="369"/>
      <c r="FWW6" s="369">
        <f>[7]Projections!FXC43</f>
        <v>0</v>
      </c>
      <c r="FWX6" s="369"/>
      <c r="FWY6" s="369">
        <f>[7]Projections!FXE43</f>
        <v>0</v>
      </c>
      <c r="FWZ6" s="369"/>
      <c r="FXA6" s="369">
        <f>[7]Projections!FXG43</f>
        <v>0</v>
      </c>
      <c r="FXB6" s="369"/>
      <c r="FXC6" s="369">
        <f>[7]Projections!FXI43</f>
        <v>0</v>
      </c>
      <c r="FXD6" s="369"/>
      <c r="FXE6" s="369">
        <f>[7]Projections!FXK43</f>
        <v>0</v>
      </c>
      <c r="FXF6" s="369"/>
      <c r="FXG6" s="369">
        <f>[7]Projections!FXM43</f>
        <v>0</v>
      </c>
      <c r="FXH6" s="369"/>
      <c r="FXI6" s="369">
        <f>[7]Projections!FXO43</f>
        <v>0</v>
      </c>
      <c r="FXJ6" s="369"/>
      <c r="FXK6" s="369">
        <f>[7]Projections!FXQ43</f>
        <v>0</v>
      </c>
      <c r="FXL6" s="369"/>
      <c r="FXM6" s="369">
        <f>[7]Projections!FXS43</f>
        <v>0</v>
      </c>
      <c r="FXN6" s="369"/>
      <c r="FXO6" s="369">
        <f>[7]Projections!FXU43</f>
        <v>0</v>
      </c>
      <c r="FXP6" s="369"/>
      <c r="FXQ6" s="369">
        <f>[7]Projections!FXW43</f>
        <v>0</v>
      </c>
      <c r="FXR6" s="369"/>
      <c r="FXS6" s="369">
        <f>[7]Projections!FXY43</f>
        <v>0</v>
      </c>
      <c r="FXT6" s="369"/>
      <c r="FXU6" s="369">
        <f>[7]Projections!FYA43</f>
        <v>0</v>
      </c>
      <c r="FXV6" s="369"/>
      <c r="FXW6" s="369">
        <f>[7]Projections!FYC43</f>
        <v>0</v>
      </c>
      <c r="FXX6" s="369"/>
      <c r="FXY6" s="369">
        <f>[7]Projections!FYE43</f>
        <v>0</v>
      </c>
      <c r="FXZ6" s="369"/>
      <c r="FYA6" s="369">
        <f>[7]Projections!FYG43</f>
        <v>0</v>
      </c>
      <c r="FYB6" s="369"/>
      <c r="FYC6" s="369">
        <f>[7]Projections!FYI43</f>
        <v>0</v>
      </c>
      <c r="FYD6" s="369"/>
      <c r="FYE6" s="369">
        <f>[7]Projections!FYK43</f>
        <v>0</v>
      </c>
      <c r="FYF6" s="369"/>
      <c r="FYG6" s="369">
        <f>[7]Projections!FYM43</f>
        <v>0</v>
      </c>
      <c r="FYH6" s="369"/>
      <c r="FYI6" s="369">
        <f>[7]Projections!FYO43</f>
        <v>0</v>
      </c>
      <c r="FYJ6" s="369"/>
      <c r="FYK6" s="369">
        <f>[7]Projections!FYQ43</f>
        <v>0</v>
      </c>
      <c r="FYL6" s="369"/>
      <c r="FYM6" s="369">
        <f>[7]Projections!FYS43</f>
        <v>0</v>
      </c>
      <c r="FYN6" s="369"/>
      <c r="FYO6" s="369">
        <f>[7]Projections!FYU43</f>
        <v>0</v>
      </c>
      <c r="FYP6" s="369"/>
      <c r="FYQ6" s="369">
        <f>[7]Projections!FYW43</f>
        <v>0</v>
      </c>
      <c r="FYR6" s="369"/>
      <c r="FYS6" s="369">
        <f>[7]Projections!FYY43</f>
        <v>0</v>
      </c>
      <c r="FYT6" s="369"/>
      <c r="FYU6" s="369">
        <f>[7]Projections!FZA43</f>
        <v>0</v>
      </c>
      <c r="FYV6" s="369"/>
      <c r="FYW6" s="369">
        <f>[7]Projections!FZC43</f>
        <v>0</v>
      </c>
      <c r="FYX6" s="369"/>
      <c r="FYY6" s="369">
        <f>[7]Projections!FZE43</f>
        <v>0</v>
      </c>
      <c r="FYZ6" s="369"/>
      <c r="FZA6" s="369">
        <f>[7]Projections!FZG43</f>
        <v>0</v>
      </c>
      <c r="FZB6" s="369"/>
      <c r="FZC6" s="369">
        <f>[7]Projections!FZI43</f>
        <v>0</v>
      </c>
      <c r="FZD6" s="369"/>
      <c r="FZE6" s="369">
        <f>[7]Projections!FZK43</f>
        <v>0</v>
      </c>
      <c r="FZF6" s="369"/>
      <c r="FZG6" s="369">
        <f>[7]Projections!FZM43</f>
        <v>0</v>
      </c>
      <c r="FZH6" s="369"/>
      <c r="FZI6" s="369">
        <f>[7]Projections!FZO43</f>
        <v>0</v>
      </c>
      <c r="FZJ6" s="369"/>
      <c r="FZK6" s="369">
        <f>[7]Projections!FZQ43</f>
        <v>0</v>
      </c>
      <c r="FZL6" s="369"/>
      <c r="FZM6" s="369">
        <f>[7]Projections!FZS43</f>
        <v>0</v>
      </c>
      <c r="FZN6" s="369"/>
      <c r="FZO6" s="369">
        <f>[7]Projections!FZU43</f>
        <v>0</v>
      </c>
      <c r="FZP6" s="369"/>
      <c r="FZQ6" s="369">
        <f>[7]Projections!FZW43</f>
        <v>0</v>
      </c>
      <c r="FZR6" s="369"/>
      <c r="FZS6" s="369">
        <f>[7]Projections!FZY43</f>
        <v>0</v>
      </c>
      <c r="FZT6" s="369"/>
      <c r="FZU6" s="369">
        <f>[7]Projections!GAA43</f>
        <v>0</v>
      </c>
      <c r="FZV6" s="369"/>
      <c r="FZW6" s="369">
        <f>[7]Projections!GAC43</f>
        <v>0</v>
      </c>
      <c r="FZX6" s="369"/>
      <c r="FZY6" s="369">
        <f>[7]Projections!GAE43</f>
        <v>0</v>
      </c>
      <c r="FZZ6" s="369"/>
      <c r="GAA6" s="369">
        <f>[7]Projections!GAG43</f>
        <v>0</v>
      </c>
      <c r="GAB6" s="369"/>
      <c r="GAC6" s="369">
        <f>[7]Projections!GAI43</f>
        <v>0</v>
      </c>
      <c r="GAD6" s="369"/>
      <c r="GAE6" s="369">
        <f>[7]Projections!GAK43</f>
        <v>0</v>
      </c>
      <c r="GAF6" s="369"/>
      <c r="GAG6" s="369">
        <f>[7]Projections!GAM43</f>
        <v>0</v>
      </c>
      <c r="GAH6" s="369"/>
      <c r="GAI6" s="369">
        <f>[7]Projections!GAO43</f>
        <v>0</v>
      </c>
      <c r="GAJ6" s="369"/>
      <c r="GAK6" s="369">
        <f>[7]Projections!GAQ43</f>
        <v>0</v>
      </c>
      <c r="GAL6" s="369"/>
      <c r="GAM6" s="369">
        <f>[7]Projections!GAS43</f>
        <v>0</v>
      </c>
      <c r="GAN6" s="369"/>
      <c r="GAO6" s="369">
        <f>[7]Projections!GAU43</f>
        <v>0</v>
      </c>
      <c r="GAP6" s="369"/>
      <c r="GAQ6" s="369">
        <f>[7]Projections!GAW43</f>
        <v>0</v>
      </c>
      <c r="GAR6" s="369"/>
      <c r="GAS6" s="369">
        <f>[7]Projections!GAY43</f>
        <v>0</v>
      </c>
      <c r="GAT6" s="369"/>
      <c r="GAU6" s="369">
        <f>[7]Projections!GBA43</f>
        <v>0</v>
      </c>
      <c r="GAV6" s="369"/>
      <c r="GAW6" s="369">
        <f>[7]Projections!GBC43</f>
        <v>0</v>
      </c>
      <c r="GAX6" s="369"/>
      <c r="GAY6" s="369">
        <f>[7]Projections!GBE43</f>
        <v>0</v>
      </c>
      <c r="GAZ6" s="369"/>
      <c r="GBA6" s="369">
        <f>[7]Projections!GBG43</f>
        <v>0</v>
      </c>
      <c r="GBB6" s="369"/>
      <c r="GBC6" s="369">
        <f>[7]Projections!GBI43</f>
        <v>0</v>
      </c>
      <c r="GBD6" s="369"/>
      <c r="GBE6" s="369">
        <f>[7]Projections!GBK43</f>
        <v>0</v>
      </c>
      <c r="GBF6" s="369"/>
      <c r="GBG6" s="369">
        <f>[7]Projections!GBM43</f>
        <v>0</v>
      </c>
      <c r="GBH6" s="369"/>
      <c r="GBI6" s="369">
        <f>[7]Projections!GBO43</f>
        <v>0</v>
      </c>
      <c r="GBJ6" s="369"/>
      <c r="GBK6" s="369">
        <f>[7]Projections!GBQ43</f>
        <v>0</v>
      </c>
      <c r="GBL6" s="369"/>
      <c r="GBM6" s="369">
        <f>[7]Projections!GBS43</f>
        <v>0</v>
      </c>
      <c r="GBN6" s="369"/>
      <c r="GBO6" s="369">
        <f>[7]Projections!GBU43</f>
        <v>0</v>
      </c>
      <c r="GBP6" s="369"/>
      <c r="GBQ6" s="369">
        <f>[7]Projections!GBW43</f>
        <v>0</v>
      </c>
      <c r="GBR6" s="369"/>
      <c r="GBS6" s="369">
        <f>[7]Projections!GBY43</f>
        <v>0</v>
      </c>
      <c r="GBT6" s="369"/>
      <c r="GBU6" s="369">
        <f>[7]Projections!GCA43</f>
        <v>0</v>
      </c>
      <c r="GBV6" s="369"/>
      <c r="GBW6" s="369">
        <f>[7]Projections!GCC43</f>
        <v>0</v>
      </c>
      <c r="GBX6" s="369"/>
      <c r="GBY6" s="369">
        <f>[7]Projections!GCE43</f>
        <v>0</v>
      </c>
      <c r="GBZ6" s="369"/>
      <c r="GCA6" s="369">
        <f>[7]Projections!GCG43</f>
        <v>0</v>
      </c>
      <c r="GCB6" s="369"/>
      <c r="GCC6" s="369">
        <f>[7]Projections!GCI43</f>
        <v>0</v>
      </c>
      <c r="GCD6" s="369"/>
      <c r="GCE6" s="369">
        <f>[7]Projections!GCK43</f>
        <v>0</v>
      </c>
      <c r="GCF6" s="369"/>
      <c r="GCG6" s="369">
        <f>[7]Projections!GCM43</f>
        <v>0</v>
      </c>
      <c r="GCH6" s="369"/>
      <c r="GCI6" s="369">
        <f>[7]Projections!GCO43</f>
        <v>0</v>
      </c>
      <c r="GCJ6" s="369"/>
      <c r="GCK6" s="369">
        <f>[7]Projections!GCQ43</f>
        <v>0</v>
      </c>
      <c r="GCL6" s="369"/>
      <c r="GCM6" s="369">
        <f>[7]Projections!GCS43</f>
        <v>0</v>
      </c>
      <c r="GCN6" s="369"/>
      <c r="GCO6" s="369">
        <f>[7]Projections!GCU43</f>
        <v>0</v>
      </c>
      <c r="GCP6" s="369"/>
      <c r="GCQ6" s="369">
        <f>[7]Projections!GCW43</f>
        <v>0</v>
      </c>
      <c r="GCR6" s="369"/>
      <c r="GCS6" s="369">
        <f>[7]Projections!GCY43</f>
        <v>0</v>
      </c>
      <c r="GCT6" s="369"/>
      <c r="GCU6" s="369">
        <f>[7]Projections!GDA43</f>
        <v>0</v>
      </c>
      <c r="GCV6" s="369"/>
      <c r="GCW6" s="369">
        <f>[7]Projections!GDC43</f>
        <v>0</v>
      </c>
      <c r="GCX6" s="369"/>
      <c r="GCY6" s="369">
        <f>[7]Projections!GDE43</f>
        <v>0</v>
      </c>
      <c r="GCZ6" s="369"/>
      <c r="GDA6" s="369">
        <f>[7]Projections!GDG43</f>
        <v>0</v>
      </c>
      <c r="GDB6" s="369"/>
      <c r="GDC6" s="369">
        <f>[7]Projections!GDI43</f>
        <v>0</v>
      </c>
      <c r="GDD6" s="369"/>
      <c r="GDE6" s="369">
        <f>[7]Projections!GDK43</f>
        <v>0</v>
      </c>
      <c r="GDF6" s="369"/>
      <c r="GDG6" s="369">
        <f>[7]Projections!GDM43</f>
        <v>0</v>
      </c>
      <c r="GDH6" s="369"/>
      <c r="GDI6" s="369">
        <f>[7]Projections!GDO43</f>
        <v>0</v>
      </c>
      <c r="GDJ6" s="369"/>
      <c r="GDK6" s="369">
        <f>[7]Projections!GDQ43</f>
        <v>0</v>
      </c>
      <c r="GDL6" s="369"/>
      <c r="GDM6" s="369">
        <f>[7]Projections!GDS43</f>
        <v>0</v>
      </c>
      <c r="GDN6" s="369"/>
      <c r="GDO6" s="369">
        <f>[7]Projections!GDU43</f>
        <v>0</v>
      </c>
      <c r="GDP6" s="369"/>
      <c r="GDQ6" s="369">
        <f>[7]Projections!GDW43</f>
        <v>0</v>
      </c>
      <c r="GDR6" s="369"/>
      <c r="GDS6" s="369">
        <f>[7]Projections!GDY43</f>
        <v>0</v>
      </c>
      <c r="GDT6" s="369"/>
      <c r="GDU6" s="369">
        <f>[7]Projections!GEA43</f>
        <v>0</v>
      </c>
      <c r="GDV6" s="369"/>
      <c r="GDW6" s="369">
        <f>[7]Projections!GEC43</f>
        <v>0</v>
      </c>
      <c r="GDX6" s="369"/>
      <c r="GDY6" s="369">
        <f>[7]Projections!GEE43</f>
        <v>0</v>
      </c>
      <c r="GDZ6" s="369"/>
      <c r="GEA6" s="369">
        <f>[7]Projections!GEG43</f>
        <v>0</v>
      </c>
      <c r="GEB6" s="369"/>
      <c r="GEC6" s="369">
        <f>[7]Projections!GEI43</f>
        <v>0</v>
      </c>
      <c r="GED6" s="369"/>
      <c r="GEE6" s="369">
        <f>[7]Projections!GEK43</f>
        <v>0</v>
      </c>
      <c r="GEF6" s="369"/>
      <c r="GEG6" s="369">
        <f>[7]Projections!GEM43</f>
        <v>0</v>
      </c>
      <c r="GEH6" s="369"/>
      <c r="GEI6" s="369">
        <f>[7]Projections!GEO43</f>
        <v>0</v>
      </c>
      <c r="GEJ6" s="369"/>
      <c r="GEK6" s="369">
        <f>[7]Projections!GEQ43</f>
        <v>0</v>
      </c>
      <c r="GEL6" s="369"/>
      <c r="GEM6" s="369">
        <f>[7]Projections!GES43</f>
        <v>0</v>
      </c>
      <c r="GEN6" s="369"/>
      <c r="GEO6" s="369">
        <f>[7]Projections!GEU43</f>
        <v>0</v>
      </c>
      <c r="GEP6" s="369"/>
      <c r="GEQ6" s="369">
        <f>[7]Projections!GEW43</f>
        <v>0</v>
      </c>
      <c r="GER6" s="369"/>
      <c r="GES6" s="369">
        <f>[7]Projections!GEY43</f>
        <v>0</v>
      </c>
      <c r="GET6" s="369"/>
      <c r="GEU6" s="369">
        <f>[7]Projections!GFA43</f>
        <v>0</v>
      </c>
      <c r="GEV6" s="369"/>
      <c r="GEW6" s="369">
        <f>[7]Projections!GFC43</f>
        <v>0</v>
      </c>
      <c r="GEX6" s="369"/>
      <c r="GEY6" s="369">
        <f>[7]Projections!GFE43</f>
        <v>0</v>
      </c>
      <c r="GEZ6" s="369"/>
      <c r="GFA6" s="369">
        <f>[7]Projections!GFG43</f>
        <v>0</v>
      </c>
      <c r="GFB6" s="369"/>
      <c r="GFC6" s="369">
        <f>[7]Projections!GFI43</f>
        <v>0</v>
      </c>
      <c r="GFD6" s="369"/>
      <c r="GFE6" s="369">
        <f>[7]Projections!GFK43</f>
        <v>0</v>
      </c>
      <c r="GFF6" s="369"/>
      <c r="GFG6" s="369">
        <f>[7]Projections!GFM43</f>
        <v>0</v>
      </c>
      <c r="GFH6" s="369"/>
      <c r="GFI6" s="369">
        <f>[7]Projections!GFO43</f>
        <v>0</v>
      </c>
      <c r="GFJ6" s="369"/>
      <c r="GFK6" s="369">
        <f>[7]Projections!GFQ43</f>
        <v>0</v>
      </c>
      <c r="GFL6" s="369"/>
      <c r="GFM6" s="369">
        <f>[7]Projections!GFS43</f>
        <v>0</v>
      </c>
      <c r="GFN6" s="369"/>
      <c r="GFO6" s="369">
        <f>[7]Projections!GFU43</f>
        <v>0</v>
      </c>
      <c r="GFP6" s="369"/>
      <c r="GFQ6" s="369">
        <f>[7]Projections!GFW43</f>
        <v>0</v>
      </c>
      <c r="GFR6" s="369"/>
      <c r="GFS6" s="369">
        <f>[7]Projections!GFY43</f>
        <v>0</v>
      </c>
      <c r="GFT6" s="369"/>
      <c r="GFU6" s="369">
        <f>[7]Projections!GGA43</f>
        <v>0</v>
      </c>
      <c r="GFV6" s="369"/>
      <c r="GFW6" s="369">
        <f>[7]Projections!GGC43</f>
        <v>0</v>
      </c>
      <c r="GFX6" s="369"/>
      <c r="GFY6" s="369">
        <f>[7]Projections!GGE43</f>
        <v>0</v>
      </c>
      <c r="GFZ6" s="369"/>
      <c r="GGA6" s="369">
        <f>[7]Projections!GGG43</f>
        <v>0</v>
      </c>
      <c r="GGB6" s="369"/>
      <c r="GGC6" s="369">
        <f>[7]Projections!GGI43</f>
        <v>0</v>
      </c>
      <c r="GGD6" s="369"/>
      <c r="GGE6" s="369">
        <f>[7]Projections!GGK43</f>
        <v>0</v>
      </c>
      <c r="GGF6" s="369"/>
      <c r="GGG6" s="369">
        <f>[7]Projections!GGM43</f>
        <v>0</v>
      </c>
      <c r="GGH6" s="369"/>
      <c r="GGI6" s="369">
        <f>[7]Projections!GGO43</f>
        <v>0</v>
      </c>
      <c r="GGJ6" s="369"/>
      <c r="GGK6" s="369">
        <f>[7]Projections!GGQ43</f>
        <v>0</v>
      </c>
      <c r="GGL6" s="369"/>
      <c r="GGM6" s="369">
        <f>[7]Projections!GGS43</f>
        <v>0</v>
      </c>
      <c r="GGN6" s="369"/>
      <c r="GGO6" s="369">
        <f>[7]Projections!GGU43</f>
        <v>0</v>
      </c>
      <c r="GGP6" s="369"/>
      <c r="GGQ6" s="369">
        <f>[7]Projections!GGW43</f>
        <v>0</v>
      </c>
      <c r="GGR6" s="369"/>
      <c r="GGS6" s="369">
        <f>[7]Projections!GGY43</f>
        <v>0</v>
      </c>
      <c r="GGT6" s="369"/>
      <c r="GGU6" s="369">
        <f>[7]Projections!GHA43</f>
        <v>0</v>
      </c>
      <c r="GGV6" s="369"/>
      <c r="GGW6" s="369">
        <f>[7]Projections!GHC43</f>
        <v>0</v>
      </c>
      <c r="GGX6" s="369"/>
      <c r="GGY6" s="369">
        <f>[7]Projections!GHE43</f>
        <v>0</v>
      </c>
      <c r="GGZ6" s="369"/>
      <c r="GHA6" s="369">
        <f>[7]Projections!GHG43</f>
        <v>0</v>
      </c>
      <c r="GHB6" s="369"/>
      <c r="GHC6" s="369">
        <f>[7]Projections!GHI43</f>
        <v>0</v>
      </c>
      <c r="GHD6" s="369"/>
      <c r="GHE6" s="369">
        <f>[7]Projections!GHK43</f>
        <v>0</v>
      </c>
      <c r="GHF6" s="369"/>
      <c r="GHG6" s="369">
        <f>[7]Projections!GHM43</f>
        <v>0</v>
      </c>
      <c r="GHH6" s="369"/>
      <c r="GHI6" s="369">
        <f>[7]Projections!GHO43</f>
        <v>0</v>
      </c>
      <c r="GHJ6" s="369"/>
      <c r="GHK6" s="369">
        <f>[7]Projections!GHQ43</f>
        <v>0</v>
      </c>
      <c r="GHL6" s="369"/>
      <c r="GHM6" s="369">
        <f>[7]Projections!GHS43</f>
        <v>0</v>
      </c>
      <c r="GHN6" s="369"/>
      <c r="GHO6" s="369">
        <f>[7]Projections!GHU43</f>
        <v>0</v>
      </c>
      <c r="GHP6" s="369"/>
      <c r="GHQ6" s="369">
        <f>[7]Projections!GHW43</f>
        <v>0</v>
      </c>
      <c r="GHR6" s="369"/>
      <c r="GHS6" s="369">
        <f>[7]Projections!GHY43</f>
        <v>0</v>
      </c>
      <c r="GHT6" s="369"/>
      <c r="GHU6" s="369">
        <f>[7]Projections!GIA43</f>
        <v>0</v>
      </c>
      <c r="GHV6" s="369"/>
      <c r="GHW6" s="369">
        <f>[7]Projections!GIC43</f>
        <v>0</v>
      </c>
      <c r="GHX6" s="369"/>
      <c r="GHY6" s="369">
        <f>[7]Projections!GIE43</f>
        <v>0</v>
      </c>
      <c r="GHZ6" s="369"/>
      <c r="GIA6" s="369">
        <f>[7]Projections!GIG43</f>
        <v>0</v>
      </c>
      <c r="GIB6" s="369"/>
      <c r="GIC6" s="369">
        <f>[7]Projections!GII43</f>
        <v>0</v>
      </c>
      <c r="GID6" s="369"/>
      <c r="GIE6" s="369">
        <f>[7]Projections!GIK43</f>
        <v>0</v>
      </c>
      <c r="GIF6" s="369"/>
      <c r="GIG6" s="369">
        <f>[7]Projections!GIM43</f>
        <v>0</v>
      </c>
      <c r="GIH6" s="369"/>
      <c r="GII6" s="369">
        <f>[7]Projections!GIO43</f>
        <v>0</v>
      </c>
      <c r="GIJ6" s="369"/>
      <c r="GIK6" s="369">
        <f>[7]Projections!GIQ43</f>
        <v>0</v>
      </c>
      <c r="GIL6" s="369"/>
      <c r="GIM6" s="369">
        <f>[7]Projections!GIS43</f>
        <v>0</v>
      </c>
      <c r="GIN6" s="369"/>
      <c r="GIO6" s="369">
        <f>[7]Projections!GIU43</f>
        <v>0</v>
      </c>
      <c r="GIP6" s="369"/>
      <c r="GIQ6" s="369">
        <f>[7]Projections!GIW43</f>
        <v>0</v>
      </c>
      <c r="GIR6" s="369"/>
      <c r="GIS6" s="369">
        <f>[7]Projections!GIY43</f>
        <v>0</v>
      </c>
      <c r="GIT6" s="369"/>
      <c r="GIU6" s="369">
        <f>[7]Projections!GJA43</f>
        <v>0</v>
      </c>
      <c r="GIV6" s="369"/>
      <c r="GIW6" s="369">
        <f>[7]Projections!GJC43</f>
        <v>0</v>
      </c>
      <c r="GIX6" s="369"/>
      <c r="GIY6" s="369">
        <f>[7]Projections!GJE43</f>
        <v>0</v>
      </c>
      <c r="GIZ6" s="369"/>
      <c r="GJA6" s="369">
        <f>[7]Projections!GJG43</f>
        <v>0</v>
      </c>
      <c r="GJB6" s="369"/>
      <c r="GJC6" s="369">
        <f>[7]Projections!GJI43</f>
        <v>0</v>
      </c>
      <c r="GJD6" s="369"/>
      <c r="GJE6" s="369">
        <f>[7]Projections!GJK43</f>
        <v>0</v>
      </c>
      <c r="GJF6" s="369"/>
      <c r="GJG6" s="369">
        <f>[7]Projections!GJM43</f>
        <v>0</v>
      </c>
      <c r="GJH6" s="369"/>
      <c r="GJI6" s="369">
        <f>[7]Projections!GJO43</f>
        <v>0</v>
      </c>
      <c r="GJJ6" s="369"/>
      <c r="GJK6" s="369">
        <f>[7]Projections!GJQ43</f>
        <v>0</v>
      </c>
      <c r="GJL6" s="369"/>
      <c r="GJM6" s="369">
        <f>[7]Projections!GJS43</f>
        <v>0</v>
      </c>
      <c r="GJN6" s="369"/>
      <c r="GJO6" s="369">
        <f>[7]Projections!GJU43</f>
        <v>0</v>
      </c>
      <c r="GJP6" s="369"/>
      <c r="GJQ6" s="369">
        <f>[7]Projections!GJW43</f>
        <v>0</v>
      </c>
      <c r="GJR6" s="369"/>
      <c r="GJS6" s="369">
        <f>[7]Projections!GJY43</f>
        <v>0</v>
      </c>
      <c r="GJT6" s="369"/>
      <c r="GJU6" s="369">
        <f>[7]Projections!GKA43</f>
        <v>0</v>
      </c>
      <c r="GJV6" s="369"/>
      <c r="GJW6" s="369">
        <f>[7]Projections!GKC43</f>
        <v>0</v>
      </c>
      <c r="GJX6" s="369"/>
      <c r="GJY6" s="369">
        <f>[7]Projections!GKE43</f>
        <v>0</v>
      </c>
      <c r="GJZ6" s="369"/>
      <c r="GKA6" s="369">
        <f>[7]Projections!GKG43</f>
        <v>0</v>
      </c>
      <c r="GKB6" s="369"/>
      <c r="GKC6" s="369">
        <f>[7]Projections!GKI43</f>
        <v>0</v>
      </c>
      <c r="GKD6" s="369"/>
      <c r="GKE6" s="369">
        <f>[7]Projections!GKK43</f>
        <v>0</v>
      </c>
      <c r="GKF6" s="369"/>
      <c r="GKG6" s="369">
        <f>[7]Projections!GKM43</f>
        <v>0</v>
      </c>
      <c r="GKH6" s="369"/>
      <c r="GKI6" s="369">
        <f>[7]Projections!GKO43</f>
        <v>0</v>
      </c>
      <c r="GKJ6" s="369"/>
      <c r="GKK6" s="369">
        <f>[7]Projections!GKQ43</f>
        <v>0</v>
      </c>
      <c r="GKL6" s="369"/>
      <c r="GKM6" s="369">
        <f>[7]Projections!GKS43</f>
        <v>0</v>
      </c>
      <c r="GKN6" s="369"/>
      <c r="GKO6" s="369">
        <f>[7]Projections!GKU43</f>
        <v>0</v>
      </c>
      <c r="GKP6" s="369"/>
      <c r="GKQ6" s="369">
        <f>[7]Projections!GKW43</f>
        <v>0</v>
      </c>
      <c r="GKR6" s="369"/>
      <c r="GKS6" s="369">
        <f>[7]Projections!GKY43</f>
        <v>0</v>
      </c>
      <c r="GKT6" s="369"/>
      <c r="GKU6" s="369">
        <f>[7]Projections!GLA43</f>
        <v>0</v>
      </c>
      <c r="GKV6" s="369"/>
      <c r="GKW6" s="369">
        <f>[7]Projections!GLC43</f>
        <v>0</v>
      </c>
      <c r="GKX6" s="369"/>
      <c r="GKY6" s="369">
        <f>[7]Projections!GLE43</f>
        <v>0</v>
      </c>
      <c r="GKZ6" s="369"/>
      <c r="GLA6" s="369">
        <f>[7]Projections!GLG43</f>
        <v>0</v>
      </c>
      <c r="GLB6" s="369"/>
      <c r="GLC6" s="369">
        <f>[7]Projections!GLI43</f>
        <v>0</v>
      </c>
      <c r="GLD6" s="369"/>
      <c r="GLE6" s="369">
        <f>[7]Projections!GLK43</f>
        <v>0</v>
      </c>
      <c r="GLF6" s="369"/>
      <c r="GLG6" s="369">
        <f>[7]Projections!GLM43</f>
        <v>0</v>
      </c>
      <c r="GLH6" s="369"/>
      <c r="GLI6" s="369">
        <f>[7]Projections!GLO43</f>
        <v>0</v>
      </c>
      <c r="GLJ6" s="369"/>
      <c r="GLK6" s="369">
        <f>[7]Projections!GLQ43</f>
        <v>0</v>
      </c>
      <c r="GLL6" s="369"/>
      <c r="GLM6" s="369">
        <f>[7]Projections!GLS43</f>
        <v>0</v>
      </c>
      <c r="GLN6" s="369"/>
      <c r="GLO6" s="369">
        <f>[7]Projections!GLU43</f>
        <v>0</v>
      </c>
      <c r="GLP6" s="369"/>
      <c r="GLQ6" s="369">
        <f>[7]Projections!GLW43</f>
        <v>0</v>
      </c>
      <c r="GLR6" s="369"/>
      <c r="GLS6" s="369">
        <f>[7]Projections!GLY43</f>
        <v>0</v>
      </c>
      <c r="GLT6" s="369"/>
      <c r="GLU6" s="369">
        <f>[7]Projections!GMA43</f>
        <v>0</v>
      </c>
      <c r="GLV6" s="369"/>
      <c r="GLW6" s="369">
        <f>[7]Projections!GMC43</f>
        <v>0</v>
      </c>
      <c r="GLX6" s="369"/>
      <c r="GLY6" s="369">
        <f>[7]Projections!GME43</f>
        <v>0</v>
      </c>
      <c r="GLZ6" s="369"/>
      <c r="GMA6" s="369">
        <f>[7]Projections!GMG43</f>
        <v>0</v>
      </c>
      <c r="GMB6" s="369"/>
      <c r="GMC6" s="369">
        <f>[7]Projections!GMI43</f>
        <v>0</v>
      </c>
      <c r="GMD6" s="369"/>
      <c r="GME6" s="369">
        <f>[7]Projections!GMK43</f>
        <v>0</v>
      </c>
      <c r="GMF6" s="369"/>
      <c r="GMG6" s="369">
        <f>[7]Projections!GMM43</f>
        <v>0</v>
      </c>
      <c r="GMH6" s="369"/>
      <c r="GMI6" s="369">
        <f>[7]Projections!GMO43</f>
        <v>0</v>
      </c>
      <c r="GMJ6" s="369"/>
      <c r="GMK6" s="369">
        <f>[7]Projections!GMQ43</f>
        <v>0</v>
      </c>
      <c r="GML6" s="369"/>
      <c r="GMM6" s="369">
        <f>[7]Projections!GMS43</f>
        <v>0</v>
      </c>
      <c r="GMN6" s="369"/>
      <c r="GMO6" s="369">
        <f>[7]Projections!GMU43</f>
        <v>0</v>
      </c>
      <c r="GMP6" s="369"/>
      <c r="GMQ6" s="369">
        <f>[7]Projections!GMW43</f>
        <v>0</v>
      </c>
      <c r="GMR6" s="369"/>
      <c r="GMS6" s="369">
        <f>[7]Projections!GMY43</f>
        <v>0</v>
      </c>
      <c r="GMT6" s="369"/>
      <c r="GMU6" s="369">
        <f>[7]Projections!GNA43</f>
        <v>0</v>
      </c>
      <c r="GMV6" s="369"/>
      <c r="GMW6" s="369">
        <f>[7]Projections!GNC43</f>
        <v>0</v>
      </c>
      <c r="GMX6" s="369"/>
      <c r="GMY6" s="369">
        <f>[7]Projections!GNE43</f>
        <v>0</v>
      </c>
      <c r="GMZ6" s="369"/>
      <c r="GNA6" s="369">
        <f>[7]Projections!GNG43</f>
        <v>0</v>
      </c>
      <c r="GNB6" s="369"/>
      <c r="GNC6" s="369">
        <f>[7]Projections!GNI43</f>
        <v>0</v>
      </c>
      <c r="GND6" s="369"/>
      <c r="GNE6" s="369">
        <f>[7]Projections!GNK43</f>
        <v>0</v>
      </c>
      <c r="GNF6" s="369"/>
      <c r="GNG6" s="369">
        <f>[7]Projections!GNM43</f>
        <v>0</v>
      </c>
      <c r="GNH6" s="369"/>
      <c r="GNI6" s="369">
        <f>[7]Projections!GNO43</f>
        <v>0</v>
      </c>
      <c r="GNJ6" s="369"/>
      <c r="GNK6" s="369">
        <f>[7]Projections!GNQ43</f>
        <v>0</v>
      </c>
      <c r="GNL6" s="369"/>
      <c r="GNM6" s="369">
        <f>[7]Projections!GNS43</f>
        <v>0</v>
      </c>
      <c r="GNN6" s="369"/>
      <c r="GNO6" s="369">
        <f>[7]Projections!GNU43</f>
        <v>0</v>
      </c>
      <c r="GNP6" s="369"/>
      <c r="GNQ6" s="369">
        <f>[7]Projections!GNW43</f>
        <v>0</v>
      </c>
      <c r="GNR6" s="369"/>
      <c r="GNS6" s="369">
        <f>[7]Projections!GNY43</f>
        <v>0</v>
      </c>
      <c r="GNT6" s="369"/>
      <c r="GNU6" s="369">
        <f>[7]Projections!GOA43</f>
        <v>0</v>
      </c>
      <c r="GNV6" s="369"/>
      <c r="GNW6" s="369">
        <f>[7]Projections!GOC43</f>
        <v>0</v>
      </c>
      <c r="GNX6" s="369"/>
      <c r="GNY6" s="369">
        <f>[7]Projections!GOE43</f>
        <v>0</v>
      </c>
      <c r="GNZ6" s="369"/>
      <c r="GOA6" s="369">
        <f>[7]Projections!GOG43</f>
        <v>0</v>
      </c>
      <c r="GOB6" s="369"/>
      <c r="GOC6" s="369">
        <f>[7]Projections!GOI43</f>
        <v>0</v>
      </c>
      <c r="GOD6" s="369"/>
      <c r="GOE6" s="369">
        <f>[7]Projections!GOK43</f>
        <v>0</v>
      </c>
      <c r="GOF6" s="369"/>
      <c r="GOG6" s="369">
        <f>[7]Projections!GOM43</f>
        <v>0</v>
      </c>
      <c r="GOH6" s="369"/>
      <c r="GOI6" s="369">
        <f>[7]Projections!GOO43</f>
        <v>0</v>
      </c>
      <c r="GOJ6" s="369"/>
      <c r="GOK6" s="369">
        <f>[7]Projections!GOQ43</f>
        <v>0</v>
      </c>
      <c r="GOL6" s="369"/>
      <c r="GOM6" s="369">
        <f>[7]Projections!GOS43</f>
        <v>0</v>
      </c>
      <c r="GON6" s="369"/>
      <c r="GOO6" s="369">
        <f>[7]Projections!GOU43</f>
        <v>0</v>
      </c>
      <c r="GOP6" s="369"/>
      <c r="GOQ6" s="369">
        <f>[7]Projections!GOW43</f>
        <v>0</v>
      </c>
      <c r="GOR6" s="369"/>
      <c r="GOS6" s="369">
        <f>[7]Projections!GOY43</f>
        <v>0</v>
      </c>
      <c r="GOT6" s="369"/>
      <c r="GOU6" s="369">
        <f>[7]Projections!GPA43</f>
        <v>0</v>
      </c>
      <c r="GOV6" s="369"/>
      <c r="GOW6" s="369">
        <f>[7]Projections!GPC43</f>
        <v>0</v>
      </c>
      <c r="GOX6" s="369"/>
      <c r="GOY6" s="369">
        <f>[7]Projections!GPE43</f>
        <v>0</v>
      </c>
      <c r="GOZ6" s="369"/>
      <c r="GPA6" s="369">
        <f>[7]Projections!GPG43</f>
        <v>0</v>
      </c>
      <c r="GPB6" s="369"/>
      <c r="GPC6" s="369">
        <f>[7]Projections!GPI43</f>
        <v>0</v>
      </c>
      <c r="GPD6" s="369"/>
      <c r="GPE6" s="369">
        <f>[7]Projections!GPK43</f>
        <v>0</v>
      </c>
      <c r="GPF6" s="369"/>
      <c r="GPG6" s="369">
        <f>[7]Projections!GPM43</f>
        <v>0</v>
      </c>
      <c r="GPH6" s="369"/>
      <c r="GPI6" s="369">
        <f>[7]Projections!GPO43</f>
        <v>0</v>
      </c>
      <c r="GPJ6" s="369"/>
      <c r="GPK6" s="369">
        <f>[7]Projections!GPQ43</f>
        <v>0</v>
      </c>
      <c r="GPL6" s="369"/>
      <c r="GPM6" s="369">
        <f>[7]Projections!GPS43</f>
        <v>0</v>
      </c>
      <c r="GPN6" s="369"/>
      <c r="GPO6" s="369">
        <f>[7]Projections!GPU43</f>
        <v>0</v>
      </c>
      <c r="GPP6" s="369"/>
      <c r="GPQ6" s="369">
        <f>[7]Projections!GPW43</f>
        <v>0</v>
      </c>
      <c r="GPR6" s="369"/>
      <c r="GPS6" s="369">
        <f>[7]Projections!GPY43</f>
        <v>0</v>
      </c>
      <c r="GPT6" s="369"/>
      <c r="GPU6" s="369">
        <f>[7]Projections!GQA43</f>
        <v>0</v>
      </c>
      <c r="GPV6" s="369"/>
      <c r="GPW6" s="369">
        <f>[7]Projections!GQC43</f>
        <v>0</v>
      </c>
      <c r="GPX6" s="369"/>
      <c r="GPY6" s="369">
        <f>[7]Projections!GQE43</f>
        <v>0</v>
      </c>
      <c r="GPZ6" s="369"/>
      <c r="GQA6" s="369">
        <f>[7]Projections!GQG43</f>
        <v>0</v>
      </c>
      <c r="GQB6" s="369"/>
      <c r="GQC6" s="369">
        <f>[7]Projections!GQI43</f>
        <v>0</v>
      </c>
      <c r="GQD6" s="369"/>
      <c r="GQE6" s="369">
        <f>[7]Projections!GQK43</f>
        <v>0</v>
      </c>
      <c r="GQF6" s="369"/>
      <c r="GQG6" s="369">
        <f>[7]Projections!GQM43</f>
        <v>0</v>
      </c>
      <c r="GQH6" s="369"/>
      <c r="GQI6" s="369">
        <f>[7]Projections!GQO43</f>
        <v>0</v>
      </c>
      <c r="GQJ6" s="369"/>
      <c r="GQK6" s="369">
        <f>[7]Projections!GQQ43</f>
        <v>0</v>
      </c>
      <c r="GQL6" s="369"/>
      <c r="GQM6" s="369">
        <f>[7]Projections!GQS43</f>
        <v>0</v>
      </c>
      <c r="GQN6" s="369"/>
      <c r="GQO6" s="369">
        <f>[7]Projections!GQU43</f>
        <v>0</v>
      </c>
      <c r="GQP6" s="369"/>
      <c r="GQQ6" s="369">
        <f>[7]Projections!GQW43</f>
        <v>0</v>
      </c>
      <c r="GQR6" s="369"/>
      <c r="GQS6" s="369">
        <f>[7]Projections!GQY43</f>
        <v>0</v>
      </c>
      <c r="GQT6" s="369"/>
      <c r="GQU6" s="369">
        <f>[7]Projections!GRA43</f>
        <v>0</v>
      </c>
      <c r="GQV6" s="369"/>
      <c r="GQW6" s="369">
        <f>[7]Projections!GRC43</f>
        <v>0</v>
      </c>
      <c r="GQX6" s="369"/>
      <c r="GQY6" s="369">
        <f>[7]Projections!GRE43</f>
        <v>0</v>
      </c>
      <c r="GQZ6" s="369"/>
      <c r="GRA6" s="369">
        <f>[7]Projections!GRG43</f>
        <v>0</v>
      </c>
      <c r="GRB6" s="369"/>
      <c r="GRC6" s="369">
        <f>[7]Projections!GRI43</f>
        <v>0</v>
      </c>
      <c r="GRD6" s="369"/>
      <c r="GRE6" s="369">
        <f>[7]Projections!GRK43</f>
        <v>0</v>
      </c>
      <c r="GRF6" s="369"/>
      <c r="GRG6" s="369">
        <f>[7]Projections!GRM43</f>
        <v>0</v>
      </c>
      <c r="GRH6" s="369"/>
      <c r="GRI6" s="369">
        <f>[7]Projections!GRO43</f>
        <v>0</v>
      </c>
      <c r="GRJ6" s="369"/>
      <c r="GRK6" s="369">
        <f>[7]Projections!GRQ43</f>
        <v>0</v>
      </c>
      <c r="GRL6" s="369"/>
      <c r="GRM6" s="369">
        <f>[7]Projections!GRS43</f>
        <v>0</v>
      </c>
      <c r="GRN6" s="369"/>
      <c r="GRO6" s="369">
        <f>[7]Projections!GRU43</f>
        <v>0</v>
      </c>
      <c r="GRP6" s="369"/>
      <c r="GRQ6" s="369">
        <f>[7]Projections!GRW43</f>
        <v>0</v>
      </c>
      <c r="GRR6" s="369"/>
      <c r="GRS6" s="369">
        <f>[7]Projections!GRY43</f>
        <v>0</v>
      </c>
      <c r="GRT6" s="369"/>
      <c r="GRU6" s="369">
        <f>[7]Projections!GSA43</f>
        <v>0</v>
      </c>
      <c r="GRV6" s="369"/>
      <c r="GRW6" s="369">
        <f>[7]Projections!GSC43</f>
        <v>0</v>
      </c>
      <c r="GRX6" s="369"/>
      <c r="GRY6" s="369">
        <f>[7]Projections!GSE43</f>
        <v>0</v>
      </c>
      <c r="GRZ6" s="369"/>
      <c r="GSA6" s="369">
        <f>[7]Projections!GSG43</f>
        <v>0</v>
      </c>
      <c r="GSB6" s="369"/>
      <c r="GSC6" s="369">
        <f>[7]Projections!GSI43</f>
        <v>0</v>
      </c>
      <c r="GSD6" s="369"/>
      <c r="GSE6" s="369">
        <f>[7]Projections!GSK43</f>
        <v>0</v>
      </c>
      <c r="GSF6" s="369"/>
      <c r="GSG6" s="369">
        <f>[7]Projections!GSM43</f>
        <v>0</v>
      </c>
      <c r="GSH6" s="369"/>
      <c r="GSI6" s="369">
        <f>[7]Projections!GSO43</f>
        <v>0</v>
      </c>
      <c r="GSJ6" s="369"/>
      <c r="GSK6" s="369">
        <f>[7]Projections!GSQ43</f>
        <v>0</v>
      </c>
      <c r="GSL6" s="369"/>
      <c r="GSM6" s="369">
        <f>[7]Projections!GSS43</f>
        <v>0</v>
      </c>
      <c r="GSN6" s="369"/>
      <c r="GSO6" s="369">
        <f>[7]Projections!GSU43</f>
        <v>0</v>
      </c>
      <c r="GSP6" s="369"/>
      <c r="GSQ6" s="369">
        <f>[7]Projections!GSW43</f>
        <v>0</v>
      </c>
      <c r="GSR6" s="369"/>
      <c r="GSS6" s="369">
        <f>[7]Projections!GSY43</f>
        <v>0</v>
      </c>
      <c r="GST6" s="369"/>
      <c r="GSU6" s="369">
        <f>[7]Projections!GTA43</f>
        <v>0</v>
      </c>
      <c r="GSV6" s="369"/>
      <c r="GSW6" s="369">
        <f>[7]Projections!GTC43</f>
        <v>0</v>
      </c>
      <c r="GSX6" s="369"/>
      <c r="GSY6" s="369">
        <f>[7]Projections!GTE43</f>
        <v>0</v>
      </c>
      <c r="GSZ6" s="369"/>
      <c r="GTA6" s="369">
        <f>[7]Projections!GTG43</f>
        <v>0</v>
      </c>
      <c r="GTB6" s="369"/>
      <c r="GTC6" s="369">
        <f>[7]Projections!GTI43</f>
        <v>0</v>
      </c>
      <c r="GTD6" s="369"/>
      <c r="GTE6" s="369">
        <f>[7]Projections!GTK43</f>
        <v>0</v>
      </c>
      <c r="GTF6" s="369"/>
      <c r="GTG6" s="369">
        <f>[7]Projections!GTM43</f>
        <v>0</v>
      </c>
      <c r="GTH6" s="369"/>
      <c r="GTI6" s="369">
        <f>[7]Projections!GTO43</f>
        <v>0</v>
      </c>
      <c r="GTJ6" s="369"/>
      <c r="GTK6" s="369">
        <f>[7]Projections!GTQ43</f>
        <v>0</v>
      </c>
      <c r="GTL6" s="369"/>
      <c r="GTM6" s="369">
        <f>[7]Projections!GTS43</f>
        <v>0</v>
      </c>
      <c r="GTN6" s="369"/>
      <c r="GTO6" s="369">
        <f>[7]Projections!GTU43</f>
        <v>0</v>
      </c>
      <c r="GTP6" s="369"/>
      <c r="GTQ6" s="369">
        <f>[7]Projections!GTW43</f>
        <v>0</v>
      </c>
      <c r="GTR6" s="369"/>
      <c r="GTS6" s="369">
        <f>[7]Projections!GTY43</f>
        <v>0</v>
      </c>
      <c r="GTT6" s="369"/>
      <c r="GTU6" s="369">
        <f>[7]Projections!GUA43</f>
        <v>0</v>
      </c>
      <c r="GTV6" s="369"/>
      <c r="GTW6" s="369">
        <f>[7]Projections!GUC43</f>
        <v>0</v>
      </c>
      <c r="GTX6" s="369"/>
      <c r="GTY6" s="369">
        <f>[7]Projections!GUE43</f>
        <v>0</v>
      </c>
      <c r="GTZ6" s="369"/>
      <c r="GUA6" s="369">
        <f>[7]Projections!GUG43</f>
        <v>0</v>
      </c>
      <c r="GUB6" s="369"/>
      <c r="GUC6" s="369">
        <f>[7]Projections!GUI43</f>
        <v>0</v>
      </c>
      <c r="GUD6" s="369"/>
      <c r="GUE6" s="369">
        <f>[7]Projections!GUK43</f>
        <v>0</v>
      </c>
      <c r="GUF6" s="369"/>
      <c r="GUG6" s="369">
        <f>[7]Projections!GUM43</f>
        <v>0</v>
      </c>
      <c r="GUH6" s="369"/>
      <c r="GUI6" s="369">
        <f>[7]Projections!GUO43</f>
        <v>0</v>
      </c>
      <c r="GUJ6" s="369"/>
      <c r="GUK6" s="369">
        <f>[7]Projections!GUQ43</f>
        <v>0</v>
      </c>
      <c r="GUL6" s="369"/>
      <c r="GUM6" s="369">
        <f>[7]Projections!GUS43</f>
        <v>0</v>
      </c>
      <c r="GUN6" s="369"/>
      <c r="GUO6" s="369">
        <f>[7]Projections!GUU43</f>
        <v>0</v>
      </c>
      <c r="GUP6" s="369"/>
      <c r="GUQ6" s="369">
        <f>[7]Projections!GUW43</f>
        <v>0</v>
      </c>
      <c r="GUR6" s="369"/>
      <c r="GUS6" s="369">
        <f>[7]Projections!GUY43</f>
        <v>0</v>
      </c>
      <c r="GUT6" s="369"/>
      <c r="GUU6" s="369">
        <f>[7]Projections!GVA43</f>
        <v>0</v>
      </c>
      <c r="GUV6" s="369"/>
      <c r="GUW6" s="369">
        <f>[7]Projections!GVC43</f>
        <v>0</v>
      </c>
      <c r="GUX6" s="369"/>
      <c r="GUY6" s="369">
        <f>[7]Projections!GVE43</f>
        <v>0</v>
      </c>
      <c r="GUZ6" s="369"/>
      <c r="GVA6" s="369">
        <f>[7]Projections!GVG43</f>
        <v>0</v>
      </c>
      <c r="GVB6" s="369"/>
      <c r="GVC6" s="369">
        <f>[7]Projections!GVI43</f>
        <v>0</v>
      </c>
      <c r="GVD6" s="369"/>
      <c r="GVE6" s="369">
        <f>[7]Projections!GVK43</f>
        <v>0</v>
      </c>
      <c r="GVF6" s="369"/>
      <c r="GVG6" s="369">
        <f>[7]Projections!GVM43</f>
        <v>0</v>
      </c>
      <c r="GVH6" s="369"/>
      <c r="GVI6" s="369">
        <f>[7]Projections!GVO43</f>
        <v>0</v>
      </c>
      <c r="GVJ6" s="369"/>
      <c r="GVK6" s="369">
        <f>[7]Projections!GVQ43</f>
        <v>0</v>
      </c>
      <c r="GVL6" s="369"/>
      <c r="GVM6" s="369">
        <f>[7]Projections!GVS43</f>
        <v>0</v>
      </c>
      <c r="GVN6" s="369"/>
      <c r="GVO6" s="369">
        <f>[7]Projections!GVU43</f>
        <v>0</v>
      </c>
      <c r="GVP6" s="369"/>
      <c r="GVQ6" s="369">
        <f>[7]Projections!GVW43</f>
        <v>0</v>
      </c>
      <c r="GVR6" s="369"/>
      <c r="GVS6" s="369">
        <f>[7]Projections!GVY43</f>
        <v>0</v>
      </c>
      <c r="GVT6" s="369"/>
      <c r="GVU6" s="369">
        <f>[7]Projections!GWA43</f>
        <v>0</v>
      </c>
      <c r="GVV6" s="369"/>
      <c r="GVW6" s="369">
        <f>[7]Projections!GWC43</f>
        <v>0</v>
      </c>
      <c r="GVX6" s="369"/>
      <c r="GVY6" s="369">
        <f>[7]Projections!GWE43</f>
        <v>0</v>
      </c>
      <c r="GVZ6" s="369"/>
      <c r="GWA6" s="369">
        <f>[7]Projections!GWG43</f>
        <v>0</v>
      </c>
      <c r="GWB6" s="369"/>
      <c r="GWC6" s="369">
        <f>[7]Projections!GWI43</f>
        <v>0</v>
      </c>
      <c r="GWD6" s="369"/>
      <c r="GWE6" s="369">
        <f>[7]Projections!GWK43</f>
        <v>0</v>
      </c>
      <c r="GWF6" s="369"/>
      <c r="GWG6" s="369">
        <f>[7]Projections!GWM43</f>
        <v>0</v>
      </c>
      <c r="GWH6" s="369"/>
      <c r="GWI6" s="369">
        <f>[7]Projections!GWO43</f>
        <v>0</v>
      </c>
      <c r="GWJ6" s="369"/>
      <c r="GWK6" s="369">
        <f>[7]Projections!GWQ43</f>
        <v>0</v>
      </c>
      <c r="GWL6" s="369"/>
      <c r="GWM6" s="369">
        <f>[7]Projections!GWS43</f>
        <v>0</v>
      </c>
      <c r="GWN6" s="369"/>
      <c r="GWO6" s="369">
        <f>[7]Projections!GWU43</f>
        <v>0</v>
      </c>
      <c r="GWP6" s="369"/>
      <c r="GWQ6" s="369">
        <f>[7]Projections!GWW43</f>
        <v>0</v>
      </c>
      <c r="GWR6" s="369"/>
      <c r="GWS6" s="369">
        <f>[7]Projections!GWY43</f>
        <v>0</v>
      </c>
      <c r="GWT6" s="369"/>
      <c r="GWU6" s="369">
        <f>[7]Projections!GXA43</f>
        <v>0</v>
      </c>
      <c r="GWV6" s="369"/>
      <c r="GWW6" s="369">
        <f>[7]Projections!GXC43</f>
        <v>0</v>
      </c>
      <c r="GWX6" s="369"/>
      <c r="GWY6" s="369">
        <f>[7]Projections!GXE43</f>
        <v>0</v>
      </c>
      <c r="GWZ6" s="369"/>
      <c r="GXA6" s="369">
        <f>[7]Projections!GXG43</f>
        <v>0</v>
      </c>
      <c r="GXB6" s="369"/>
      <c r="GXC6" s="369">
        <f>[7]Projections!GXI43</f>
        <v>0</v>
      </c>
      <c r="GXD6" s="369"/>
      <c r="GXE6" s="369">
        <f>[7]Projections!GXK43</f>
        <v>0</v>
      </c>
      <c r="GXF6" s="369"/>
      <c r="GXG6" s="369">
        <f>[7]Projections!GXM43</f>
        <v>0</v>
      </c>
      <c r="GXH6" s="369"/>
      <c r="GXI6" s="369">
        <f>[7]Projections!GXO43</f>
        <v>0</v>
      </c>
      <c r="GXJ6" s="369"/>
      <c r="GXK6" s="369">
        <f>[7]Projections!GXQ43</f>
        <v>0</v>
      </c>
      <c r="GXL6" s="369"/>
      <c r="GXM6" s="369">
        <f>[7]Projections!GXS43</f>
        <v>0</v>
      </c>
      <c r="GXN6" s="369"/>
      <c r="GXO6" s="369">
        <f>[7]Projections!GXU43</f>
        <v>0</v>
      </c>
      <c r="GXP6" s="369"/>
      <c r="GXQ6" s="369">
        <f>[7]Projections!GXW43</f>
        <v>0</v>
      </c>
      <c r="GXR6" s="369"/>
      <c r="GXS6" s="369">
        <f>[7]Projections!GXY43</f>
        <v>0</v>
      </c>
      <c r="GXT6" s="369"/>
      <c r="GXU6" s="369">
        <f>[7]Projections!GYA43</f>
        <v>0</v>
      </c>
      <c r="GXV6" s="369"/>
      <c r="GXW6" s="369">
        <f>[7]Projections!GYC43</f>
        <v>0</v>
      </c>
      <c r="GXX6" s="369"/>
      <c r="GXY6" s="369">
        <f>[7]Projections!GYE43</f>
        <v>0</v>
      </c>
      <c r="GXZ6" s="369"/>
      <c r="GYA6" s="369">
        <f>[7]Projections!GYG43</f>
        <v>0</v>
      </c>
      <c r="GYB6" s="369"/>
      <c r="GYC6" s="369">
        <f>[7]Projections!GYI43</f>
        <v>0</v>
      </c>
      <c r="GYD6" s="369"/>
      <c r="GYE6" s="369">
        <f>[7]Projections!GYK43</f>
        <v>0</v>
      </c>
      <c r="GYF6" s="369"/>
      <c r="GYG6" s="369">
        <f>[7]Projections!GYM43</f>
        <v>0</v>
      </c>
      <c r="GYH6" s="369"/>
      <c r="GYI6" s="369">
        <f>[7]Projections!GYO43</f>
        <v>0</v>
      </c>
      <c r="GYJ6" s="369"/>
      <c r="GYK6" s="369">
        <f>[7]Projections!GYQ43</f>
        <v>0</v>
      </c>
      <c r="GYL6" s="369"/>
      <c r="GYM6" s="369">
        <f>[7]Projections!GYS43</f>
        <v>0</v>
      </c>
      <c r="GYN6" s="369"/>
      <c r="GYO6" s="369">
        <f>[7]Projections!GYU43</f>
        <v>0</v>
      </c>
      <c r="GYP6" s="369"/>
      <c r="GYQ6" s="369">
        <f>[7]Projections!GYW43</f>
        <v>0</v>
      </c>
      <c r="GYR6" s="369"/>
      <c r="GYS6" s="369">
        <f>[7]Projections!GYY43</f>
        <v>0</v>
      </c>
      <c r="GYT6" s="369"/>
      <c r="GYU6" s="369">
        <f>[7]Projections!GZA43</f>
        <v>0</v>
      </c>
      <c r="GYV6" s="369"/>
      <c r="GYW6" s="369">
        <f>[7]Projections!GZC43</f>
        <v>0</v>
      </c>
      <c r="GYX6" s="369"/>
      <c r="GYY6" s="369">
        <f>[7]Projections!GZE43</f>
        <v>0</v>
      </c>
      <c r="GYZ6" s="369"/>
      <c r="GZA6" s="369">
        <f>[7]Projections!GZG43</f>
        <v>0</v>
      </c>
      <c r="GZB6" s="369"/>
      <c r="GZC6" s="369">
        <f>[7]Projections!GZI43</f>
        <v>0</v>
      </c>
      <c r="GZD6" s="369"/>
      <c r="GZE6" s="369">
        <f>[7]Projections!GZK43</f>
        <v>0</v>
      </c>
      <c r="GZF6" s="369"/>
      <c r="GZG6" s="369">
        <f>[7]Projections!GZM43</f>
        <v>0</v>
      </c>
      <c r="GZH6" s="369"/>
      <c r="GZI6" s="369">
        <f>[7]Projections!GZO43</f>
        <v>0</v>
      </c>
      <c r="GZJ6" s="369"/>
      <c r="GZK6" s="369">
        <f>[7]Projections!GZQ43</f>
        <v>0</v>
      </c>
      <c r="GZL6" s="369"/>
      <c r="GZM6" s="369">
        <f>[7]Projections!GZS43</f>
        <v>0</v>
      </c>
      <c r="GZN6" s="369"/>
      <c r="GZO6" s="369">
        <f>[7]Projections!GZU43</f>
        <v>0</v>
      </c>
      <c r="GZP6" s="369"/>
      <c r="GZQ6" s="369">
        <f>[7]Projections!GZW43</f>
        <v>0</v>
      </c>
      <c r="GZR6" s="369"/>
      <c r="GZS6" s="369">
        <f>[7]Projections!GZY43</f>
        <v>0</v>
      </c>
      <c r="GZT6" s="369"/>
      <c r="GZU6" s="369">
        <f>[7]Projections!HAA43</f>
        <v>0</v>
      </c>
      <c r="GZV6" s="369"/>
      <c r="GZW6" s="369">
        <f>[7]Projections!HAC43</f>
        <v>0</v>
      </c>
      <c r="GZX6" s="369"/>
      <c r="GZY6" s="369">
        <f>[7]Projections!HAE43</f>
        <v>0</v>
      </c>
      <c r="GZZ6" s="369"/>
      <c r="HAA6" s="369">
        <f>[7]Projections!HAG43</f>
        <v>0</v>
      </c>
      <c r="HAB6" s="369"/>
      <c r="HAC6" s="369">
        <f>[7]Projections!HAI43</f>
        <v>0</v>
      </c>
      <c r="HAD6" s="369"/>
      <c r="HAE6" s="369">
        <f>[7]Projections!HAK43</f>
        <v>0</v>
      </c>
      <c r="HAF6" s="369"/>
      <c r="HAG6" s="369">
        <f>[7]Projections!HAM43</f>
        <v>0</v>
      </c>
      <c r="HAH6" s="369"/>
      <c r="HAI6" s="369">
        <f>[7]Projections!HAO43</f>
        <v>0</v>
      </c>
      <c r="HAJ6" s="369"/>
      <c r="HAK6" s="369">
        <f>[7]Projections!HAQ43</f>
        <v>0</v>
      </c>
      <c r="HAL6" s="369"/>
      <c r="HAM6" s="369">
        <f>[7]Projections!HAS43</f>
        <v>0</v>
      </c>
      <c r="HAN6" s="369"/>
      <c r="HAO6" s="369">
        <f>[7]Projections!HAU43</f>
        <v>0</v>
      </c>
      <c r="HAP6" s="369"/>
      <c r="HAQ6" s="369">
        <f>[7]Projections!HAW43</f>
        <v>0</v>
      </c>
      <c r="HAR6" s="369"/>
      <c r="HAS6" s="369">
        <f>[7]Projections!HAY43</f>
        <v>0</v>
      </c>
      <c r="HAT6" s="369"/>
      <c r="HAU6" s="369">
        <f>[7]Projections!HBA43</f>
        <v>0</v>
      </c>
      <c r="HAV6" s="369"/>
      <c r="HAW6" s="369">
        <f>[7]Projections!HBC43</f>
        <v>0</v>
      </c>
      <c r="HAX6" s="369"/>
      <c r="HAY6" s="369">
        <f>[7]Projections!HBE43</f>
        <v>0</v>
      </c>
      <c r="HAZ6" s="369"/>
      <c r="HBA6" s="369">
        <f>[7]Projections!HBG43</f>
        <v>0</v>
      </c>
      <c r="HBB6" s="369"/>
      <c r="HBC6" s="369">
        <f>[7]Projections!HBI43</f>
        <v>0</v>
      </c>
      <c r="HBD6" s="369"/>
      <c r="HBE6" s="369">
        <f>[7]Projections!HBK43</f>
        <v>0</v>
      </c>
      <c r="HBF6" s="369"/>
      <c r="HBG6" s="369">
        <f>[7]Projections!HBM43</f>
        <v>0</v>
      </c>
      <c r="HBH6" s="369"/>
      <c r="HBI6" s="369">
        <f>[7]Projections!HBO43</f>
        <v>0</v>
      </c>
      <c r="HBJ6" s="369"/>
      <c r="HBK6" s="369">
        <f>[7]Projections!HBQ43</f>
        <v>0</v>
      </c>
      <c r="HBL6" s="369"/>
      <c r="HBM6" s="369">
        <f>[7]Projections!HBS43</f>
        <v>0</v>
      </c>
      <c r="HBN6" s="369"/>
      <c r="HBO6" s="369">
        <f>[7]Projections!HBU43</f>
        <v>0</v>
      </c>
      <c r="HBP6" s="369"/>
      <c r="HBQ6" s="369">
        <f>[7]Projections!HBW43</f>
        <v>0</v>
      </c>
      <c r="HBR6" s="369"/>
      <c r="HBS6" s="369">
        <f>[7]Projections!HBY43</f>
        <v>0</v>
      </c>
      <c r="HBT6" s="369"/>
      <c r="HBU6" s="369">
        <f>[7]Projections!HCA43</f>
        <v>0</v>
      </c>
      <c r="HBV6" s="369"/>
      <c r="HBW6" s="369">
        <f>[7]Projections!HCC43</f>
        <v>0</v>
      </c>
      <c r="HBX6" s="369"/>
      <c r="HBY6" s="369">
        <f>[7]Projections!HCE43</f>
        <v>0</v>
      </c>
      <c r="HBZ6" s="369"/>
      <c r="HCA6" s="369">
        <f>[7]Projections!HCG43</f>
        <v>0</v>
      </c>
      <c r="HCB6" s="369"/>
      <c r="HCC6" s="369">
        <f>[7]Projections!HCI43</f>
        <v>0</v>
      </c>
      <c r="HCD6" s="369"/>
      <c r="HCE6" s="369">
        <f>[7]Projections!HCK43</f>
        <v>0</v>
      </c>
      <c r="HCF6" s="369"/>
      <c r="HCG6" s="369">
        <f>[7]Projections!HCM43</f>
        <v>0</v>
      </c>
      <c r="HCH6" s="369"/>
      <c r="HCI6" s="369">
        <f>[7]Projections!HCO43</f>
        <v>0</v>
      </c>
      <c r="HCJ6" s="369"/>
      <c r="HCK6" s="369">
        <f>[7]Projections!HCQ43</f>
        <v>0</v>
      </c>
      <c r="HCL6" s="369"/>
      <c r="HCM6" s="369">
        <f>[7]Projections!HCS43</f>
        <v>0</v>
      </c>
      <c r="HCN6" s="369"/>
      <c r="HCO6" s="369">
        <f>[7]Projections!HCU43</f>
        <v>0</v>
      </c>
      <c r="HCP6" s="369"/>
      <c r="HCQ6" s="369">
        <f>[7]Projections!HCW43</f>
        <v>0</v>
      </c>
      <c r="HCR6" s="369"/>
      <c r="HCS6" s="369">
        <f>[7]Projections!HCY43</f>
        <v>0</v>
      </c>
      <c r="HCT6" s="369"/>
      <c r="HCU6" s="369">
        <f>[7]Projections!HDA43</f>
        <v>0</v>
      </c>
      <c r="HCV6" s="369"/>
      <c r="HCW6" s="369">
        <f>[7]Projections!HDC43</f>
        <v>0</v>
      </c>
      <c r="HCX6" s="369"/>
      <c r="HCY6" s="369">
        <f>[7]Projections!HDE43</f>
        <v>0</v>
      </c>
      <c r="HCZ6" s="369"/>
      <c r="HDA6" s="369">
        <f>[7]Projections!HDG43</f>
        <v>0</v>
      </c>
      <c r="HDB6" s="369"/>
      <c r="HDC6" s="369">
        <f>[7]Projections!HDI43</f>
        <v>0</v>
      </c>
      <c r="HDD6" s="369"/>
      <c r="HDE6" s="369">
        <f>[7]Projections!HDK43</f>
        <v>0</v>
      </c>
      <c r="HDF6" s="369"/>
      <c r="HDG6" s="369">
        <f>[7]Projections!HDM43</f>
        <v>0</v>
      </c>
      <c r="HDH6" s="369"/>
      <c r="HDI6" s="369">
        <f>[7]Projections!HDO43</f>
        <v>0</v>
      </c>
      <c r="HDJ6" s="369"/>
      <c r="HDK6" s="369">
        <f>[7]Projections!HDQ43</f>
        <v>0</v>
      </c>
      <c r="HDL6" s="369"/>
      <c r="HDM6" s="369">
        <f>[7]Projections!HDS43</f>
        <v>0</v>
      </c>
      <c r="HDN6" s="369"/>
      <c r="HDO6" s="369">
        <f>[7]Projections!HDU43</f>
        <v>0</v>
      </c>
      <c r="HDP6" s="369"/>
      <c r="HDQ6" s="369">
        <f>[7]Projections!HDW43</f>
        <v>0</v>
      </c>
      <c r="HDR6" s="369"/>
      <c r="HDS6" s="369">
        <f>[7]Projections!HDY43</f>
        <v>0</v>
      </c>
      <c r="HDT6" s="369"/>
      <c r="HDU6" s="369">
        <f>[7]Projections!HEA43</f>
        <v>0</v>
      </c>
      <c r="HDV6" s="369"/>
      <c r="HDW6" s="369">
        <f>[7]Projections!HEC43</f>
        <v>0</v>
      </c>
      <c r="HDX6" s="369"/>
      <c r="HDY6" s="369">
        <f>[7]Projections!HEE43</f>
        <v>0</v>
      </c>
      <c r="HDZ6" s="369"/>
      <c r="HEA6" s="369">
        <f>[7]Projections!HEG43</f>
        <v>0</v>
      </c>
      <c r="HEB6" s="369"/>
      <c r="HEC6" s="369">
        <f>[7]Projections!HEI43</f>
        <v>0</v>
      </c>
      <c r="HED6" s="369"/>
      <c r="HEE6" s="369">
        <f>[7]Projections!HEK43</f>
        <v>0</v>
      </c>
      <c r="HEF6" s="369"/>
      <c r="HEG6" s="369">
        <f>[7]Projections!HEM43</f>
        <v>0</v>
      </c>
      <c r="HEH6" s="369"/>
      <c r="HEI6" s="369">
        <f>[7]Projections!HEO43</f>
        <v>0</v>
      </c>
      <c r="HEJ6" s="369"/>
      <c r="HEK6" s="369">
        <f>[7]Projections!HEQ43</f>
        <v>0</v>
      </c>
      <c r="HEL6" s="369"/>
      <c r="HEM6" s="369">
        <f>[7]Projections!HES43</f>
        <v>0</v>
      </c>
      <c r="HEN6" s="369"/>
      <c r="HEO6" s="369">
        <f>[7]Projections!HEU43</f>
        <v>0</v>
      </c>
      <c r="HEP6" s="369"/>
      <c r="HEQ6" s="369">
        <f>[7]Projections!HEW43</f>
        <v>0</v>
      </c>
      <c r="HER6" s="369"/>
      <c r="HES6" s="369">
        <f>[7]Projections!HEY43</f>
        <v>0</v>
      </c>
      <c r="HET6" s="369"/>
      <c r="HEU6" s="369">
        <f>[7]Projections!HFA43</f>
        <v>0</v>
      </c>
      <c r="HEV6" s="369"/>
      <c r="HEW6" s="369">
        <f>[7]Projections!HFC43</f>
        <v>0</v>
      </c>
      <c r="HEX6" s="369"/>
      <c r="HEY6" s="369">
        <f>[7]Projections!HFE43</f>
        <v>0</v>
      </c>
      <c r="HEZ6" s="369"/>
      <c r="HFA6" s="369">
        <f>[7]Projections!HFG43</f>
        <v>0</v>
      </c>
      <c r="HFB6" s="369"/>
      <c r="HFC6" s="369">
        <f>[7]Projections!HFI43</f>
        <v>0</v>
      </c>
      <c r="HFD6" s="369"/>
      <c r="HFE6" s="369">
        <f>[7]Projections!HFK43</f>
        <v>0</v>
      </c>
      <c r="HFF6" s="369"/>
      <c r="HFG6" s="369">
        <f>[7]Projections!HFM43</f>
        <v>0</v>
      </c>
      <c r="HFH6" s="369"/>
      <c r="HFI6" s="369">
        <f>[7]Projections!HFO43</f>
        <v>0</v>
      </c>
      <c r="HFJ6" s="369"/>
      <c r="HFK6" s="369">
        <f>[7]Projections!HFQ43</f>
        <v>0</v>
      </c>
      <c r="HFL6" s="369"/>
      <c r="HFM6" s="369">
        <f>[7]Projections!HFS43</f>
        <v>0</v>
      </c>
      <c r="HFN6" s="369"/>
      <c r="HFO6" s="369">
        <f>[7]Projections!HFU43</f>
        <v>0</v>
      </c>
      <c r="HFP6" s="369"/>
      <c r="HFQ6" s="369">
        <f>[7]Projections!HFW43</f>
        <v>0</v>
      </c>
      <c r="HFR6" s="369"/>
      <c r="HFS6" s="369">
        <f>[7]Projections!HFY43</f>
        <v>0</v>
      </c>
      <c r="HFT6" s="369"/>
      <c r="HFU6" s="369">
        <f>[7]Projections!HGA43</f>
        <v>0</v>
      </c>
      <c r="HFV6" s="369"/>
      <c r="HFW6" s="369">
        <f>[7]Projections!HGC43</f>
        <v>0</v>
      </c>
      <c r="HFX6" s="369"/>
      <c r="HFY6" s="369">
        <f>[7]Projections!HGE43</f>
        <v>0</v>
      </c>
      <c r="HFZ6" s="369"/>
      <c r="HGA6" s="369">
        <f>[7]Projections!HGG43</f>
        <v>0</v>
      </c>
      <c r="HGB6" s="369"/>
      <c r="HGC6" s="369">
        <f>[7]Projections!HGI43</f>
        <v>0</v>
      </c>
      <c r="HGD6" s="369"/>
      <c r="HGE6" s="369">
        <f>[7]Projections!HGK43</f>
        <v>0</v>
      </c>
      <c r="HGF6" s="369"/>
      <c r="HGG6" s="369">
        <f>[7]Projections!HGM43</f>
        <v>0</v>
      </c>
      <c r="HGH6" s="369"/>
      <c r="HGI6" s="369">
        <f>[7]Projections!HGO43</f>
        <v>0</v>
      </c>
      <c r="HGJ6" s="369"/>
      <c r="HGK6" s="369">
        <f>[7]Projections!HGQ43</f>
        <v>0</v>
      </c>
      <c r="HGL6" s="369"/>
      <c r="HGM6" s="369">
        <f>[7]Projections!HGS43</f>
        <v>0</v>
      </c>
      <c r="HGN6" s="369"/>
      <c r="HGO6" s="369">
        <f>[7]Projections!HGU43</f>
        <v>0</v>
      </c>
      <c r="HGP6" s="369"/>
      <c r="HGQ6" s="369">
        <f>[7]Projections!HGW43</f>
        <v>0</v>
      </c>
      <c r="HGR6" s="369"/>
      <c r="HGS6" s="369">
        <f>[7]Projections!HGY43</f>
        <v>0</v>
      </c>
      <c r="HGT6" s="369"/>
      <c r="HGU6" s="369">
        <f>[7]Projections!HHA43</f>
        <v>0</v>
      </c>
      <c r="HGV6" s="369"/>
      <c r="HGW6" s="369">
        <f>[7]Projections!HHC43</f>
        <v>0</v>
      </c>
      <c r="HGX6" s="369"/>
      <c r="HGY6" s="369">
        <f>[7]Projections!HHE43</f>
        <v>0</v>
      </c>
      <c r="HGZ6" s="369"/>
      <c r="HHA6" s="369">
        <f>[7]Projections!HHG43</f>
        <v>0</v>
      </c>
      <c r="HHB6" s="369"/>
      <c r="HHC6" s="369">
        <f>[7]Projections!HHI43</f>
        <v>0</v>
      </c>
      <c r="HHD6" s="369"/>
      <c r="HHE6" s="369">
        <f>[7]Projections!HHK43</f>
        <v>0</v>
      </c>
      <c r="HHF6" s="369"/>
      <c r="HHG6" s="369">
        <f>[7]Projections!HHM43</f>
        <v>0</v>
      </c>
      <c r="HHH6" s="369"/>
      <c r="HHI6" s="369">
        <f>[7]Projections!HHO43</f>
        <v>0</v>
      </c>
      <c r="HHJ6" s="369"/>
      <c r="HHK6" s="369">
        <f>[7]Projections!HHQ43</f>
        <v>0</v>
      </c>
      <c r="HHL6" s="369"/>
      <c r="HHM6" s="369">
        <f>[7]Projections!HHS43</f>
        <v>0</v>
      </c>
      <c r="HHN6" s="369"/>
      <c r="HHO6" s="369">
        <f>[7]Projections!HHU43</f>
        <v>0</v>
      </c>
      <c r="HHP6" s="369"/>
      <c r="HHQ6" s="369">
        <f>[7]Projections!HHW43</f>
        <v>0</v>
      </c>
      <c r="HHR6" s="369"/>
      <c r="HHS6" s="369">
        <f>[7]Projections!HHY43</f>
        <v>0</v>
      </c>
      <c r="HHT6" s="369"/>
      <c r="HHU6" s="369">
        <f>[7]Projections!HIA43</f>
        <v>0</v>
      </c>
      <c r="HHV6" s="369"/>
      <c r="HHW6" s="369">
        <f>[7]Projections!HIC43</f>
        <v>0</v>
      </c>
      <c r="HHX6" s="369"/>
      <c r="HHY6" s="369">
        <f>[7]Projections!HIE43</f>
        <v>0</v>
      </c>
      <c r="HHZ6" s="369"/>
      <c r="HIA6" s="369">
        <f>[7]Projections!HIG43</f>
        <v>0</v>
      </c>
      <c r="HIB6" s="369"/>
      <c r="HIC6" s="369">
        <f>[7]Projections!HII43</f>
        <v>0</v>
      </c>
      <c r="HID6" s="369"/>
      <c r="HIE6" s="369">
        <f>[7]Projections!HIK43</f>
        <v>0</v>
      </c>
      <c r="HIF6" s="369"/>
      <c r="HIG6" s="369">
        <f>[7]Projections!HIM43</f>
        <v>0</v>
      </c>
      <c r="HIH6" s="369"/>
      <c r="HII6" s="369">
        <f>[7]Projections!HIO43</f>
        <v>0</v>
      </c>
      <c r="HIJ6" s="369"/>
      <c r="HIK6" s="369">
        <f>[7]Projections!HIQ43</f>
        <v>0</v>
      </c>
      <c r="HIL6" s="369"/>
      <c r="HIM6" s="369">
        <f>[7]Projections!HIS43</f>
        <v>0</v>
      </c>
      <c r="HIN6" s="369"/>
      <c r="HIO6" s="369">
        <f>[7]Projections!HIU43</f>
        <v>0</v>
      </c>
      <c r="HIP6" s="369"/>
      <c r="HIQ6" s="369">
        <f>[7]Projections!HIW43</f>
        <v>0</v>
      </c>
      <c r="HIR6" s="369"/>
      <c r="HIS6" s="369">
        <f>[7]Projections!HIY43</f>
        <v>0</v>
      </c>
      <c r="HIT6" s="369"/>
      <c r="HIU6" s="369">
        <f>[7]Projections!HJA43</f>
        <v>0</v>
      </c>
      <c r="HIV6" s="369"/>
      <c r="HIW6" s="369">
        <f>[7]Projections!HJC43</f>
        <v>0</v>
      </c>
      <c r="HIX6" s="369"/>
      <c r="HIY6" s="369">
        <f>[7]Projections!HJE43</f>
        <v>0</v>
      </c>
      <c r="HIZ6" s="369"/>
      <c r="HJA6" s="369">
        <f>[7]Projections!HJG43</f>
        <v>0</v>
      </c>
      <c r="HJB6" s="369"/>
      <c r="HJC6" s="369">
        <f>[7]Projections!HJI43</f>
        <v>0</v>
      </c>
      <c r="HJD6" s="369"/>
      <c r="HJE6" s="369">
        <f>[7]Projections!HJK43</f>
        <v>0</v>
      </c>
      <c r="HJF6" s="369"/>
      <c r="HJG6" s="369">
        <f>[7]Projections!HJM43</f>
        <v>0</v>
      </c>
      <c r="HJH6" s="369"/>
      <c r="HJI6" s="369">
        <f>[7]Projections!HJO43</f>
        <v>0</v>
      </c>
      <c r="HJJ6" s="369"/>
      <c r="HJK6" s="369">
        <f>[7]Projections!HJQ43</f>
        <v>0</v>
      </c>
      <c r="HJL6" s="369"/>
      <c r="HJM6" s="369">
        <f>[7]Projections!HJS43</f>
        <v>0</v>
      </c>
      <c r="HJN6" s="369"/>
      <c r="HJO6" s="369">
        <f>[7]Projections!HJU43</f>
        <v>0</v>
      </c>
      <c r="HJP6" s="369"/>
      <c r="HJQ6" s="369">
        <f>[7]Projections!HJW43</f>
        <v>0</v>
      </c>
      <c r="HJR6" s="369"/>
      <c r="HJS6" s="369">
        <f>[7]Projections!HJY43</f>
        <v>0</v>
      </c>
      <c r="HJT6" s="369"/>
      <c r="HJU6" s="369">
        <f>[7]Projections!HKA43</f>
        <v>0</v>
      </c>
      <c r="HJV6" s="369"/>
      <c r="HJW6" s="369">
        <f>[7]Projections!HKC43</f>
        <v>0</v>
      </c>
      <c r="HJX6" s="369"/>
      <c r="HJY6" s="369">
        <f>[7]Projections!HKE43</f>
        <v>0</v>
      </c>
      <c r="HJZ6" s="369"/>
      <c r="HKA6" s="369">
        <f>[7]Projections!HKG43</f>
        <v>0</v>
      </c>
      <c r="HKB6" s="369"/>
      <c r="HKC6" s="369">
        <f>[7]Projections!HKI43</f>
        <v>0</v>
      </c>
      <c r="HKD6" s="369"/>
      <c r="HKE6" s="369">
        <f>[7]Projections!HKK43</f>
        <v>0</v>
      </c>
      <c r="HKF6" s="369"/>
      <c r="HKG6" s="369">
        <f>[7]Projections!HKM43</f>
        <v>0</v>
      </c>
      <c r="HKH6" s="369"/>
      <c r="HKI6" s="369">
        <f>[7]Projections!HKO43</f>
        <v>0</v>
      </c>
      <c r="HKJ6" s="369"/>
      <c r="HKK6" s="369">
        <f>[7]Projections!HKQ43</f>
        <v>0</v>
      </c>
      <c r="HKL6" s="369"/>
      <c r="HKM6" s="369">
        <f>[7]Projections!HKS43</f>
        <v>0</v>
      </c>
      <c r="HKN6" s="369"/>
      <c r="HKO6" s="369">
        <f>[7]Projections!HKU43</f>
        <v>0</v>
      </c>
      <c r="HKP6" s="369"/>
      <c r="HKQ6" s="369">
        <f>[7]Projections!HKW43</f>
        <v>0</v>
      </c>
      <c r="HKR6" s="369"/>
      <c r="HKS6" s="369">
        <f>[7]Projections!HKY43</f>
        <v>0</v>
      </c>
      <c r="HKT6" s="369"/>
      <c r="HKU6" s="369">
        <f>[7]Projections!HLA43</f>
        <v>0</v>
      </c>
      <c r="HKV6" s="369"/>
      <c r="HKW6" s="369">
        <f>[7]Projections!HLC43</f>
        <v>0</v>
      </c>
      <c r="HKX6" s="369"/>
      <c r="HKY6" s="369">
        <f>[7]Projections!HLE43</f>
        <v>0</v>
      </c>
      <c r="HKZ6" s="369"/>
      <c r="HLA6" s="369">
        <f>[7]Projections!HLG43</f>
        <v>0</v>
      </c>
      <c r="HLB6" s="369"/>
      <c r="HLC6" s="369">
        <f>[7]Projections!HLI43</f>
        <v>0</v>
      </c>
      <c r="HLD6" s="369"/>
      <c r="HLE6" s="369">
        <f>[7]Projections!HLK43</f>
        <v>0</v>
      </c>
      <c r="HLF6" s="369"/>
      <c r="HLG6" s="369">
        <f>[7]Projections!HLM43</f>
        <v>0</v>
      </c>
      <c r="HLH6" s="369"/>
      <c r="HLI6" s="369">
        <f>[7]Projections!HLO43</f>
        <v>0</v>
      </c>
      <c r="HLJ6" s="369"/>
      <c r="HLK6" s="369">
        <f>[7]Projections!HLQ43</f>
        <v>0</v>
      </c>
      <c r="HLL6" s="369"/>
      <c r="HLM6" s="369">
        <f>[7]Projections!HLS43</f>
        <v>0</v>
      </c>
      <c r="HLN6" s="369"/>
      <c r="HLO6" s="369">
        <f>[7]Projections!HLU43</f>
        <v>0</v>
      </c>
      <c r="HLP6" s="369"/>
      <c r="HLQ6" s="369">
        <f>[7]Projections!HLW43</f>
        <v>0</v>
      </c>
      <c r="HLR6" s="369"/>
      <c r="HLS6" s="369">
        <f>[7]Projections!HLY43</f>
        <v>0</v>
      </c>
      <c r="HLT6" s="369"/>
      <c r="HLU6" s="369">
        <f>[7]Projections!HMA43</f>
        <v>0</v>
      </c>
      <c r="HLV6" s="369"/>
      <c r="HLW6" s="369">
        <f>[7]Projections!HMC43</f>
        <v>0</v>
      </c>
      <c r="HLX6" s="369"/>
      <c r="HLY6" s="369">
        <f>[7]Projections!HME43</f>
        <v>0</v>
      </c>
      <c r="HLZ6" s="369"/>
      <c r="HMA6" s="369">
        <f>[7]Projections!HMG43</f>
        <v>0</v>
      </c>
      <c r="HMB6" s="369"/>
      <c r="HMC6" s="369">
        <f>[7]Projections!HMI43</f>
        <v>0</v>
      </c>
      <c r="HMD6" s="369"/>
      <c r="HME6" s="369">
        <f>[7]Projections!HMK43</f>
        <v>0</v>
      </c>
      <c r="HMF6" s="369"/>
      <c r="HMG6" s="369">
        <f>[7]Projections!HMM43</f>
        <v>0</v>
      </c>
      <c r="HMH6" s="369"/>
      <c r="HMI6" s="369">
        <f>[7]Projections!HMO43</f>
        <v>0</v>
      </c>
      <c r="HMJ6" s="369"/>
      <c r="HMK6" s="369">
        <f>[7]Projections!HMQ43</f>
        <v>0</v>
      </c>
      <c r="HML6" s="369"/>
      <c r="HMM6" s="369">
        <f>[7]Projections!HMS43</f>
        <v>0</v>
      </c>
      <c r="HMN6" s="369"/>
      <c r="HMO6" s="369">
        <f>[7]Projections!HMU43</f>
        <v>0</v>
      </c>
      <c r="HMP6" s="369"/>
      <c r="HMQ6" s="369">
        <f>[7]Projections!HMW43</f>
        <v>0</v>
      </c>
      <c r="HMR6" s="369"/>
      <c r="HMS6" s="369">
        <f>[7]Projections!HMY43</f>
        <v>0</v>
      </c>
      <c r="HMT6" s="369"/>
      <c r="HMU6" s="369">
        <f>[7]Projections!HNA43</f>
        <v>0</v>
      </c>
      <c r="HMV6" s="369"/>
      <c r="HMW6" s="369">
        <f>[7]Projections!HNC43</f>
        <v>0</v>
      </c>
      <c r="HMX6" s="369"/>
      <c r="HMY6" s="369">
        <f>[7]Projections!HNE43</f>
        <v>0</v>
      </c>
      <c r="HMZ6" s="369"/>
      <c r="HNA6" s="369">
        <f>[7]Projections!HNG43</f>
        <v>0</v>
      </c>
      <c r="HNB6" s="369"/>
      <c r="HNC6" s="369">
        <f>[7]Projections!HNI43</f>
        <v>0</v>
      </c>
      <c r="HND6" s="369"/>
      <c r="HNE6" s="369">
        <f>[7]Projections!HNK43</f>
        <v>0</v>
      </c>
      <c r="HNF6" s="369"/>
      <c r="HNG6" s="369">
        <f>[7]Projections!HNM43</f>
        <v>0</v>
      </c>
      <c r="HNH6" s="369"/>
      <c r="HNI6" s="369">
        <f>[7]Projections!HNO43</f>
        <v>0</v>
      </c>
      <c r="HNJ6" s="369"/>
      <c r="HNK6" s="369">
        <f>[7]Projections!HNQ43</f>
        <v>0</v>
      </c>
      <c r="HNL6" s="369"/>
      <c r="HNM6" s="369">
        <f>[7]Projections!HNS43</f>
        <v>0</v>
      </c>
      <c r="HNN6" s="369"/>
      <c r="HNO6" s="369">
        <f>[7]Projections!HNU43</f>
        <v>0</v>
      </c>
      <c r="HNP6" s="369"/>
      <c r="HNQ6" s="369">
        <f>[7]Projections!HNW43</f>
        <v>0</v>
      </c>
      <c r="HNR6" s="369"/>
      <c r="HNS6" s="369">
        <f>[7]Projections!HNY43</f>
        <v>0</v>
      </c>
      <c r="HNT6" s="369"/>
      <c r="HNU6" s="369">
        <f>[7]Projections!HOA43</f>
        <v>0</v>
      </c>
      <c r="HNV6" s="369"/>
      <c r="HNW6" s="369">
        <f>[7]Projections!HOC43</f>
        <v>0</v>
      </c>
      <c r="HNX6" s="369"/>
      <c r="HNY6" s="369">
        <f>[7]Projections!HOE43</f>
        <v>0</v>
      </c>
      <c r="HNZ6" s="369"/>
      <c r="HOA6" s="369">
        <f>[7]Projections!HOG43</f>
        <v>0</v>
      </c>
      <c r="HOB6" s="369"/>
      <c r="HOC6" s="369">
        <f>[7]Projections!HOI43</f>
        <v>0</v>
      </c>
      <c r="HOD6" s="369"/>
      <c r="HOE6" s="369">
        <f>[7]Projections!HOK43</f>
        <v>0</v>
      </c>
      <c r="HOF6" s="369"/>
      <c r="HOG6" s="369">
        <f>[7]Projections!HOM43</f>
        <v>0</v>
      </c>
      <c r="HOH6" s="369"/>
      <c r="HOI6" s="369">
        <f>[7]Projections!HOO43</f>
        <v>0</v>
      </c>
      <c r="HOJ6" s="369"/>
      <c r="HOK6" s="369">
        <f>[7]Projections!HOQ43</f>
        <v>0</v>
      </c>
      <c r="HOL6" s="369"/>
      <c r="HOM6" s="369">
        <f>[7]Projections!HOS43</f>
        <v>0</v>
      </c>
      <c r="HON6" s="369"/>
      <c r="HOO6" s="369">
        <f>[7]Projections!HOU43</f>
        <v>0</v>
      </c>
      <c r="HOP6" s="369"/>
      <c r="HOQ6" s="369">
        <f>[7]Projections!HOW43</f>
        <v>0</v>
      </c>
      <c r="HOR6" s="369"/>
      <c r="HOS6" s="369">
        <f>[7]Projections!HOY43</f>
        <v>0</v>
      </c>
      <c r="HOT6" s="369"/>
      <c r="HOU6" s="369">
        <f>[7]Projections!HPA43</f>
        <v>0</v>
      </c>
      <c r="HOV6" s="369"/>
      <c r="HOW6" s="369">
        <f>[7]Projections!HPC43</f>
        <v>0</v>
      </c>
      <c r="HOX6" s="369"/>
      <c r="HOY6" s="369">
        <f>[7]Projections!HPE43</f>
        <v>0</v>
      </c>
      <c r="HOZ6" s="369"/>
      <c r="HPA6" s="369">
        <f>[7]Projections!HPG43</f>
        <v>0</v>
      </c>
      <c r="HPB6" s="369"/>
      <c r="HPC6" s="369">
        <f>[7]Projections!HPI43</f>
        <v>0</v>
      </c>
      <c r="HPD6" s="369"/>
      <c r="HPE6" s="369">
        <f>[7]Projections!HPK43</f>
        <v>0</v>
      </c>
      <c r="HPF6" s="369"/>
      <c r="HPG6" s="369">
        <f>[7]Projections!HPM43</f>
        <v>0</v>
      </c>
      <c r="HPH6" s="369"/>
      <c r="HPI6" s="369">
        <f>[7]Projections!HPO43</f>
        <v>0</v>
      </c>
      <c r="HPJ6" s="369"/>
      <c r="HPK6" s="369">
        <f>[7]Projections!HPQ43</f>
        <v>0</v>
      </c>
      <c r="HPL6" s="369"/>
      <c r="HPM6" s="369">
        <f>[7]Projections!HPS43</f>
        <v>0</v>
      </c>
      <c r="HPN6" s="369"/>
      <c r="HPO6" s="369">
        <f>[7]Projections!HPU43</f>
        <v>0</v>
      </c>
      <c r="HPP6" s="369"/>
      <c r="HPQ6" s="369">
        <f>[7]Projections!HPW43</f>
        <v>0</v>
      </c>
      <c r="HPR6" s="369"/>
      <c r="HPS6" s="369">
        <f>[7]Projections!HPY43</f>
        <v>0</v>
      </c>
      <c r="HPT6" s="369"/>
      <c r="HPU6" s="369">
        <f>[7]Projections!HQA43</f>
        <v>0</v>
      </c>
      <c r="HPV6" s="369"/>
      <c r="HPW6" s="369">
        <f>[7]Projections!HQC43</f>
        <v>0</v>
      </c>
      <c r="HPX6" s="369"/>
      <c r="HPY6" s="369">
        <f>[7]Projections!HQE43</f>
        <v>0</v>
      </c>
      <c r="HPZ6" s="369"/>
      <c r="HQA6" s="369">
        <f>[7]Projections!HQG43</f>
        <v>0</v>
      </c>
      <c r="HQB6" s="369"/>
      <c r="HQC6" s="369">
        <f>[7]Projections!HQI43</f>
        <v>0</v>
      </c>
      <c r="HQD6" s="369"/>
      <c r="HQE6" s="369">
        <f>[7]Projections!HQK43</f>
        <v>0</v>
      </c>
      <c r="HQF6" s="369"/>
      <c r="HQG6" s="369">
        <f>[7]Projections!HQM43</f>
        <v>0</v>
      </c>
      <c r="HQH6" s="369"/>
      <c r="HQI6" s="369">
        <f>[7]Projections!HQO43</f>
        <v>0</v>
      </c>
      <c r="HQJ6" s="369"/>
      <c r="HQK6" s="369">
        <f>[7]Projections!HQQ43</f>
        <v>0</v>
      </c>
      <c r="HQL6" s="369"/>
      <c r="HQM6" s="369">
        <f>[7]Projections!HQS43</f>
        <v>0</v>
      </c>
      <c r="HQN6" s="369"/>
      <c r="HQO6" s="369">
        <f>[7]Projections!HQU43</f>
        <v>0</v>
      </c>
      <c r="HQP6" s="369"/>
      <c r="HQQ6" s="369">
        <f>[7]Projections!HQW43</f>
        <v>0</v>
      </c>
      <c r="HQR6" s="369"/>
      <c r="HQS6" s="369">
        <f>[7]Projections!HQY43</f>
        <v>0</v>
      </c>
      <c r="HQT6" s="369"/>
      <c r="HQU6" s="369">
        <f>[7]Projections!HRA43</f>
        <v>0</v>
      </c>
      <c r="HQV6" s="369"/>
      <c r="HQW6" s="369">
        <f>[7]Projections!HRC43</f>
        <v>0</v>
      </c>
      <c r="HQX6" s="369"/>
      <c r="HQY6" s="369">
        <f>[7]Projections!HRE43</f>
        <v>0</v>
      </c>
      <c r="HQZ6" s="369"/>
      <c r="HRA6" s="369">
        <f>[7]Projections!HRG43</f>
        <v>0</v>
      </c>
      <c r="HRB6" s="369"/>
      <c r="HRC6" s="369">
        <f>[7]Projections!HRI43</f>
        <v>0</v>
      </c>
      <c r="HRD6" s="369"/>
      <c r="HRE6" s="369">
        <f>[7]Projections!HRK43</f>
        <v>0</v>
      </c>
      <c r="HRF6" s="369"/>
      <c r="HRG6" s="369">
        <f>[7]Projections!HRM43</f>
        <v>0</v>
      </c>
      <c r="HRH6" s="369"/>
      <c r="HRI6" s="369">
        <f>[7]Projections!HRO43</f>
        <v>0</v>
      </c>
      <c r="HRJ6" s="369"/>
      <c r="HRK6" s="369">
        <f>[7]Projections!HRQ43</f>
        <v>0</v>
      </c>
      <c r="HRL6" s="369"/>
      <c r="HRM6" s="369">
        <f>[7]Projections!HRS43</f>
        <v>0</v>
      </c>
      <c r="HRN6" s="369"/>
      <c r="HRO6" s="369">
        <f>[7]Projections!HRU43</f>
        <v>0</v>
      </c>
      <c r="HRP6" s="369"/>
      <c r="HRQ6" s="369">
        <f>[7]Projections!HRW43</f>
        <v>0</v>
      </c>
      <c r="HRR6" s="369"/>
      <c r="HRS6" s="369">
        <f>[7]Projections!HRY43</f>
        <v>0</v>
      </c>
      <c r="HRT6" s="369"/>
      <c r="HRU6" s="369">
        <f>[7]Projections!HSA43</f>
        <v>0</v>
      </c>
      <c r="HRV6" s="369"/>
      <c r="HRW6" s="369">
        <f>[7]Projections!HSC43</f>
        <v>0</v>
      </c>
      <c r="HRX6" s="369"/>
      <c r="HRY6" s="369">
        <f>[7]Projections!HSE43</f>
        <v>0</v>
      </c>
      <c r="HRZ6" s="369"/>
      <c r="HSA6" s="369">
        <f>[7]Projections!HSG43</f>
        <v>0</v>
      </c>
      <c r="HSB6" s="369"/>
      <c r="HSC6" s="369">
        <f>[7]Projections!HSI43</f>
        <v>0</v>
      </c>
      <c r="HSD6" s="369"/>
      <c r="HSE6" s="369">
        <f>[7]Projections!HSK43</f>
        <v>0</v>
      </c>
      <c r="HSF6" s="369"/>
      <c r="HSG6" s="369">
        <f>[7]Projections!HSM43</f>
        <v>0</v>
      </c>
      <c r="HSH6" s="369"/>
      <c r="HSI6" s="369">
        <f>[7]Projections!HSO43</f>
        <v>0</v>
      </c>
      <c r="HSJ6" s="369"/>
      <c r="HSK6" s="369">
        <f>[7]Projections!HSQ43</f>
        <v>0</v>
      </c>
      <c r="HSL6" s="369"/>
      <c r="HSM6" s="369">
        <f>[7]Projections!HSS43</f>
        <v>0</v>
      </c>
      <c r="HSN6" s="369"/>
      <c r="HSO6" s="369">
        <f>[7]Projections!HSU43</f>
        <v>0</v>
      </c>
      <c r="HSP6" s="369"/>
      <c r="HSQ6" s="369">
        <f>[7]Projections!HSW43</f>
        <v>0</v>
      </c>
      <c r="HSR6" s="369"/>
      <c r="HSS6" s="369">
        <f>[7]Projections!HSY43</f>
        <v>0</v>
      </c>
      <c r="HST6" s="369"/>
      <c r="HSU6" s="369">
        <f>[7]Projections!HTA43</f>
        <v>0</v>
      </c>
      <c r="HSV6" s="369"/>
      <c r="HSW6" s="369">
        <f>[7]Projections!HTC43</f>
        <v>0</v>
      </c>
      <c r="HSX6" s="369"/>
      <c r="HSY6" s="369">
        <f>[7]Projections!HTE43</f>
        <v>0</v>
      </c>
      <c r="HSZ6" s="369"/>
      <c r="HTA6" s="369">
        <f>[7]Projections!HTG43</f>
        <v>0</v>
      </c>
      <c r="HTB6" s="369"/>
      <c r="HTC6" s="369">
        <f>[7]Projections!HTI43</f>
        <v>0</v>
      </c>
      <c r="HTD6" s="369"/>
      <c r="HTE6" s="369">
        <f>[7]Projections!HTK43</f>
        <v>0</v>
      </c>
      <c r="HTF6" s="369"/>
      <c r="HTG6" s="369">
        <f>[7]Projections!HTM43</f>
        <v>0</v>
      </c>
      <c r="HTH6" s="369"/>
      <c r="HTI6" s="369">
        <f>[7]Projections!HTO43</f>
        <v>0</v>
      </c>
      <c r="HTJ6" s="369"/>
      <c r="HTK6" s="369">
        <f>[7]Projections!HTQ43</f>
        <v>0</v>
      </c>
      <c r="HTL6" s="369"/>
      <c r="HTM6" s="369">
        <f>[7]Projections!HTS43</f>
        <v>0</v>
      </c>
      <c r="HTN6" s="369"/>
      <c r="HTO6" s="369">
        <f>[7]Projections!HTU43</f>
        <v>0</v>
      </c>
      <c r="HTP6" s="369"/>
      <c r="HTQ6" s="369">
        <f>[7]Projections!HTW43</f>
        <v>0</v>
      </c>
      <c r="HTR6" s="369"/>
      <c r="HTS6" s="369">
        <f>[7]Projections!HTY43</f>
        <v>0</v>
      </c>
      <c r="HTT6" s="369"/>
      <c r="HTU6" s="369">
        <f>[7]Projections!HUA43</f>
        <v>0</v>
      </c>
      <c r="HTV6" s="369"/>
      <c r="HTW6" s="369">
        <f>[7]Projections!HUC43</f>
        <v>0</v>
      </c>
      <c r="HTX6" s="369"/>
      <c r="HTY6" s="369">
        <f>[7]Projections!HUE43</f>
        <v>0</v>
      </c>
      <c r="HTZ6" s="369"/>
      <c r="HUA6" s="369">
        <f>[7]Projections!HUG43</f>
        <v>0</v>
      </c>
      <c r="HUB6" s="369"/>
      <c r="HUC6" s="369">
        <f>[7]Projections!HUI43</f>
        <v>0</v>
      </c>
      <c r="HUD6" s="369"/>
      <c r="HUE6" s="369">
        <f>[7]Projections!HUK43</f>
        <v>0</v>
      </c>
      <c r="HUF6" s="369"/>
      <c r="HUG6" s="369">
        <f>[7]Projections!HUM43</f>
        <v>0</v>
      </c>
      <c r="HUH6" s="369"/>
      <c r="HUI6" s="369">
        <f>[7]Projections!HUO43</f>
        <v>0</v>
      </c>
      <c r="HUJ6" s="369"/>
      <c r="HUK6" s="369">
        <f>[7]Projections!HUQ43</f>
        <v>0</v>
      </c>
      <c r="HUL6" s="369"/>
      <c r="HUM6" s="369">
        <f>[7]Projections!HUS43</f>
        <v>0</v>
      </c>
      <c r="HUN6" s="369"/>
      <c r="HUO6" s="369">
        <f>[7]Projections!HUU43</f>
        <v>0</v>
      </c>
      <c r="HUP6" s="369"/>
      <c r="HUQ6" s="369">
        <f>[7]Projections!HUW43</f>
        <v>0</v>
      </c>
      <c r="HUR6" s="369"/>
      <c r="HUS6" s="369">
        <f>[7]Projections!HUY43</f>
        <v>0</v>
      </c>
      <c r="HUT6" s="369"/>
      <c r="HUU6" s="369">
        <f>[7]Projections!HVA43</f>
        <v>0</v>
      </c>
      <c r="HUV6" s="369"/>
      <c r="HUW6" s="369">
        <f>[7]Projections!HVC43</f>
        <v>0</v>
      </c>
      <c r="HUX6" s="369"/>
      <c r="HUY6" s="369">
        <f>[7]Projections!HVE43</f>
        <v>0</v>
      </c>
      <c r="HUZ6" s="369"/>
      <c r="HVA6" s="369">
        <f>[7]Projections!HVG43</f>
        <v>0</v>
      </c>
      <c r="HVB6" s="369"/>
      <c r="HVC6" s="369">
        <f>[7]Projections!HVI43</f>
        <v>0</v>
      </c>
      <c r="HVD6" s="369"/>
      <c r="HVE6" s="369">
        <f>[7]Projections!HVK43</f>
        <v>0</v>
      </c>
      <c r="HVF6" s="369"/>
      <c r="HVG6" s="369">
        <f>[7]Projections!HVM43</f>
        <v>0</v>
      </c>
      <c r="HVH6" s="369"/>
      <c r="HVI6" s="369">
        <f>[7]Projections!HVO43</f>
        <v>0</v>
      </c>
      <c r="HVJ6" s="369"/>
      <c r="HVK6" s="369">
        <f>[7]Projections!HVQ43</f>
        <v>0</v>
      </c>
      <c r="HVL6" s="369"/>
      <c r="HVM6" s="369">
        <f>[7]Projections!HVS43</f>
        <v>0</v>
      </c>
      <c r="HVN6" s="369"/>
      <c r="HVO6" s="369">
        <f>[7]Projections!HVU43</f>
        <v>0</v>
      </c>
      <c r="HVP6" s="369"/>
      <c r="HVQ6" s="369">
        <f>[7]Projections!HVW43</f>
        <v>0</v>
      </c>
      <c r="HVR6" s="369"/>
      <c r="HVS6" s="369">
        <f>[7]Projections!HVY43</f>
        <v>0</v>
      </c>
      <c r="HVT6" s="369"/>
      <c r="HVU6" s="369">
        <f>[7]Projections!HWA43</f>
        <v>0</v>
      </c>
      <c r="HVV6" s="369"/>
      <c r="HVW6" s="369">
        <f>[7]Projections!HWC43</f>
        <v>0</v>
      </c>
      <c r="HVX6" s="369"/>
      <c r="HVY6" s="369">
        <f>[7]Projections!HWE43</f>
        <v>0</v>
      </c>
      <c r="HVZ6" s="369"/>
      <c r="HWA6" s="369">
        <f>[7]Projections!HWG43</f>
        <v>0</v>
      </c>
      <c r="HWB6" s="369"/>
      <c r="HWC6" s="369">
        <f>[7]Projections!HWI43</f>
        <v>0</v>
      </c>
      <c r="HWD6" s="369"/>
      <c r="HWE6" s="369">
        <f>[7]Projections!HWK43</f>
        <v>0</v>
      </c>
      <c r="HWF6" s="369"/>
      <c r="HWG6" s="369">
        <f>[7]Projections!HWM43</f>
        <v>0</v>
      </c>
      <c r="HWH6" s="369"/>
      <c r="HWI6" s="369">
        <f>[7]Projections!HWO43</f>
        <v>0</v>
      </c>
      <c r="HWJ6" s="369"/>
      <c r="HWK6" s="369">
        <f>[7]Projections!HWQ43</f>
        <v>0</v>
      </c>
      <c r="HWL6" s="369"/>
      <c r="HWM6" s="369">
        <f>[7]Projections!HWS43</f>
        <v>0</v>
      </c>
      <c r="HWN6" s="369"/>
      <c r="HWO6" s="369">
        <f>[7]Projections!HWU43</f>
        <v>0</v>
      </c>
      <c r="HWP6" s="369"/>
      <c r="HWQ6" s="369">
        <f>[7]Projections!HWW43</f>
        <v>0</v>
      </c>
      <c r="HWR6" s="369"/>
      <c r="HWS6" s="369">
        <f>[7]Projections!HWY43</f>
        <v>0</v>
      </c>
      <c r="HWT6" s="369"/>
      <c r="HWU6" s="369">
        <f>[7]Projections!HXA43</f>
        <v>0</v>
      </c>
      <c r="HWV6" s="369"/>
      <c r="HWW6" s="369">
        <f>[7]Projections!HXC43</f>
        <v>0</v>
      </c>
      <c r="HWX6" s="369"/>
      <c r="HWY6" s="369">
        <f>[7]Projections!HXE43</f>
        <v>0</v>
      </c>
      <c r="HWZ6" s="369"/>
      <c r="HXA6" s="369">
        <f>[7]Projections!HXG43</f>
        <v>0</v>
      </c>
      <c r="HXB6" s="369"/>
      <c r="HXC6" s="369">
        <f>[7]Projections!HXI43</f>
        <v>0</v>
      </c>
      <c r="HXD6" s="369"/>
      <c r="HXE6" s="369">
        <f>[7]Projections!HXK43</f>
        <v>0</v>
      </c>
      <c r="HXF6" s="369"/>
      <c r="HXG6" s="369">
        <f>[7]Projections!HXM43</f>
        <v>0</v>
      </c>
      <c r="HXH6" s="369"/>
      <c r="HXI6" s="369">
        <f>[7]Projections!HXO43</f>
        <v>0</v>
      </c>
      <c r="HXJ6" s="369"/>
      <c r="HXK6" s="369">
        <f>[7]Projections!HXQ43</f>
        <v>0</v>
      </c>
      <c r="HXL6" s="369"/>
      <c r="HXM6" s="369">
        <f>[7]Projections!HXS43</f>
        <v>0</v>
      </c>
      <c r="HXN6" s="369"/>
      <c r="HXO6" s="369">
        <f>[7]Projections!HXU43</f>
        <v>0</v>
      </c>
      <c r="HXP6" s="369"/>
      <c r="HXQ6" s="369">
        <f>[7]Projections!HXW43</f>
        <v>0</v>
      </c>
      <c r="HXR6" s="369"/>
      <c r="HXS6" s="369">
        <f>[7]Projections!HXY43</f>
        <v>0</v>
      </c>
      <c r="HXT6" s="369"/>
      <c r="HXU6" s="369">
        <f>[7]Projections!HYA43</f>
        <v>0</v>
      </c>
      <c r="HXV6" s="369"/>
      <c r="HXW6" s="369">
        <f>[7]Projections!HYC43</f>
        <v>0</v>
      </c>
      <c r="HXX6" s="369"/>
      <c r="HXY6" s="369">
        <f>[7]Projections!HYE43</f>
        <v>0</v>
      </c>
      <c r="HXZ6" s="369"/>
      <c r="HYA6" s="369">
        <f>[7]Projections!HYG43</f>
        <v>0</v>
      </c>
      <c r="HYB6" s="369"/>
      <c r="HYC6" s="369">
        <f>[7]Projections!HYI43</f>
        <v>0</v>
      </c>
      <c r="HYD6" s="369"/>
      <c r="HYE6" s="369">
        <f>[7]Projections!HYK43</f>
        <v>0</v>
      </c>
      <c r="HYF6" s="369"/>
      <c r="HYG6" s="369">
        <f>[7]Projections!HYM43</f>
        <v>0</v>
      </c>
      <c r="HYH6" s="369"/>
      <c r="HYI6" s="369">
        <f>[7]Projections!HYO43</f>
        <v>0</v>
      </c>
      <c r="HYJ6" s="369"/>
      <c r="HYK6" s="369">
        <f>[7]Projections!HYQ43</f>
        <v>0</v>
      </c>
      <c r="HYL6" s="369"/>
      <c r="HYM6" s="369">
        <f>[7]Projections!HYS43</f>
        <v>0</v>
      </c>
      <c r="HYN6" s="369"/>
      <c r="HYO6" s="369">
        <f>[7]Projections!HYU43</f>
        <v>0</v>
      </c>
      <c r="HYP6" s="369"/>
      <c r="HYQ6" s="369">
        <f>[7]Projections!HYW43</f>
        <v>0</v>
      </c>
      <c r="HYR6" s="369"/>
      <c r="HYS6" s="369">
        <f>[7]Projections!HYY43</f>
        <v>0</v>
      </c>
      <c r="HYT6" s="369"/>
      <c r="HYU6" s="369">
        <f>[7]Projections!HZA43</f>
        <v>0</v>
      </c>
      <c r="HYV6" s="369"/>
      <c r="HYW6" s="369">
        <f>[7]Projections!HZC43</f>
        <v>0</v>
      </c>
      <c r="HYX6" s="369"/>
      <c r="HYY6" s="369">
        <f>[7]Projections!HZE43</f>
        <v>0</v>
      </c>
      <c r="HYZ6" s="369"/>
      <c r="HZA6" s="369">
        <f>[7]Projections!HZG43</f>
        <v>0</v>
      </c>
      <c r="HZB6" s="369"/>
      <c r="HZC6" s="369">
        <f>[7]Projections!HZI43</f>
        <v>0</v>
      </c>
      <c r="HZD6" s="369"/>
      <c r="HZE6" s="369">
        <f>[7]Projections!HZK43</f>
        <v>0</v>
      </c>
      <c r="HZF6" s="369"/>
      <c r="HZG6" s="369">
        <f>[7]Projections!HZM43</f>
        <v>0</v>
      </c>
      <c r="HZH6" s="369"/>
      <c r="HZI6" s="369">
        <f>[7]Projections!HZO43</f>
        <v>0</v>
      </c>
      <c r="HZJ6" s="369"/>
      <c r="HZK6" s="369">
        <f>[7]Projections!HZQ43</f>
        <v>0</v>
      </c>
      <c r="HZL6" s="369"/>
      <c r="HZM6" s="369">
        <f>[7]Projections!HZS43</f>
        <v>0</v>
      </c>
      <c r="HZN6" s="369"/>
      <c r="HZO6" s="369">
        <f>[7]Projections!HZU43</f>
        <v>0</v>
      </c>
      <c r="HZP6" s="369"/>
      <c r="HZQ6" s="369">
        <f>[7]Projections!HZW43</f>
        <v>0</v>
      </c>
      <c r="HZR6" s="369"/>
      <c r="HZS6" s="369">
        <f>[7]Projections!HZY43</f>
        <v>0</v>
      </c>
      <c r="HZT6" s="369"/>
      <c r="HZU6" s="369">
        <f>[7]Projections!IAA43</f>
        <v>0</v>
      </c>
      <c r="HZV6" s="369"/>
      <c r="HZW6" s="369">
        <f>[7]Projections!IAC43</f>
        <v>0</v>
      </c>
      <c r="HZX6" s="369"/>
      <c r="HZY6" s="369">
        <f>[7]Projections!IAE43</f>
        <v>0</v>
      </c>
      <c r="HZZ6" s="369"/>
      <c r="IAA6" s="369">
        <f>[7]Projections!IAG43</f>
        <v>0</v>
      </c>
      <c r="IAB6" s="369"/>
      <c r="IAC6" s="369">
        <f>[7]Projections!IAI43</f>
        <v>0</v>
      </c>
      <c r="IAD6" s="369"/>
      <c r="IAE6" s="369">
        <f>[7]Projections!IAK43</f>
        <v>0</v>
      </c>
      <c r="IAF6" s="369"/>
      <c r="IAG6" s="369">
        <f>[7]Projections!IAM43</f>
        <v>0</v>
      </c>
      <c r="IAH6" s="369"/>
      <c r="IAI6" s="369">
        <f>[7]Projections!IAO43</f>
        <v>0</v>
      </c>
      <c r="IAJ6" s="369"/>
      <c r="IAK6" s="369">
        <f>[7]Projections!IAQ43</f>
        <v>0</v>
      </c>
      <c r="IAL6" s="369"/>
      <c r="IAM6" s="369">
        <f>[7]Projections!IAS43</f>
        <v>0</v>
      </c>
      <c r="IAN6" s="369"/>
      <c r="IAO6" s="369">
        <f>[7]Projections!IAU43</f>
        <v>0</v>
      </c>
      <c r="IAP6" s="369"/>
      <c r="IAQ6" s="369">
        <f>[7]Projections!IAW43</f>
        <v>0</v>
      </c>
      <c r="IAR6" s="369"/>
      <c r="IAS6" s="369">
        <f>[7]Projections!IAY43</f>
        <v>0</v>
      </c>
      <c r="IAT6" s="369"/>
      <c r="IAU6" s="369">
        <f>[7]Projections!IBA43</f>
        <v>0</v>
      </c>
      <c r="IAV6" s="369"/>
      <c r="IAW6" s="369">
        <f>[7]Projections!IBC43</f>
        <v>0</v>
      </c>
      <c r="IAX6" s="369"/>
      <c r="IAY6" s="369">
        <f>[7]Projections!IBE43</f>
        <v>0</v>
      </c>
      <c r="IAZ6" s="369"/>
      <c r="IBA6" s="369">
        <f>[7]Projections!IBG43</f>
        <v>0</v>
      </c>
      <c r="IBB6" s="369"/>
      <c r="IBC6" s="369">
        <f>[7]Projections!IBI43</f>
        <v>0</v>
      </c>
      <c r="IBD6" s="369"/>
      <c r="IBE6" s="369">
        <f>[7]Projections!IBK43</f>
        <v>0</v>
      </c>
      <c r="IBF6" s="369"/>
      <c r="IBG6" s="369">
        <f>[7]Projections!IBM43</f>
        <v>0</v>
      </c>
      <c r="IBH6" s="369"/>
      <c r="IBI6" s="369">
        <f>[7]Projections!IBO43</f>
        <v>0</v>
      </c>
      <c r="IBJ6" s="369"/>
      <c r="IBK6" s="369">
        <f>[7]Projections!IBQ43</f>
        <v>0</v>
      </c>
      <c r="IBL6" s="369"/>
      <c r="IBM6" s="369">
        <f>[7]Projections!IBS43</f>
        <v>0</v>
      </c>
      <c r="IBN6" s="369"/>
      <c r="IBO6" s="369">
        <f>[7]Projections!IBU43</f>
        <v>0</v>
      </c>
      <c r="IBP6" s="369"/>
      <c r="IBQ6" s="369">
        <f>[7]Projections!IBW43</f>
        <v>0</v>
      </c>
      <c r="IBR6" s="369"/>
      <c r="IBS6" s="369">
        <f>[7]Projections!IBY43</f>
        <v>0</v>
      </c>
      <c r="IBT6" s="369"/>
      <c r="IBU6" s="369">
        <f>[7]Projections!ICA43</f>
        <v>0</v>
      </c>
      <c r="IBV6" s="369"/>
      <c r="IBW6" s="369">
        <f>[7]Projections!ICC43</f>
        <v>0</v>
      </c>
      <c r="IBX6" s="369"/>
      <c r="IBY6" s="369">
        <f>[7]Projections!ICE43</f>
        <v>0</v>
      </c>
      <c r="IBZ6" s="369"/>
      <c r="ICA6" s="369">
        <f>[7]Projections!ICG43</f>
        <v>0</v>
      </c>
      <c r="ICB6" s="369"/>
      <c r="ICC6" s="369">
        <f>[7]Projections!ICI43</f>
        <v>0</v>
      </c>
      <c r="ICD6" s="369"/>
      <c r="ICE6" s="369">
        <f>[7]Projections!ICK43</f>
        <v>0</v>
      </c>
      <c r="ICF6" s="369"/>
      <c r="ICG6" s="369">
        <f>[7]Projections!ICM43</f>
        <v>0</v>
      </c>
      <c r="ICH6" s="369"/>
      <c r="ICI6" s="369">
        <f>[7]Projections!ICO43</f>
        <v>0</v>
      </c>
      <c r="ICJ6" s="369"/>
      <c r="ICK6" s="369">
        <f>[7]Projections!ICQ43</f>
        <v>0</v>
      </c>
      <c r="ICL6" s="369"/>
      <c r="ICM6" s="369">
        <f>[7]Projections!ICS43</f>
        <v>0</v>
      </c>
      <c r="ICN6" s="369"/>
      <c r="ICO6" s="369">
        <f>[7]Projections!ICU43</f>
        <v>0</v>
      </c>
      <c r="ICP6" s="369"/>
      <c r="ICQ6" s="369">
        <f>[7]Projections!ICW43</f>
        <v>0</v>
      </c>
      <c r="ICR6" s="369"/>
      <c r="ICS6" s="369">
        <f>[7]Projections!ICY43</f>
        <v>0</v>
      </c>
      <c r="ICT6" s="369"/>
      <c r="ICU6" s="369">
        <f>[7]Projections!IDA43</f>
        <v>0</v>
      </c>
      <c r="ICV6" s="369"/>
      <c r="ICW6" s="369">
        <f>[7]Projections!IDC43</f>
        <v>0</v>
      </c>
      <c r="ICX6" s="369"/>
      <c r="ICY6" s="369">
        <f>[7]Projections!IDE43</f>
        <v>0</v>
      </c>
      <c r="ICZ6" s="369"/>
      <c r="IDA6" s="369">
        <f>[7]Projections!IDG43</f>
        <v>0</v>
      </c>
      <c r="IDB6" s="369"/>
      <c r="IDC6" s="369">
        <f>[7]Projections!IDI43</f>
        <v>0</v>
      </c>
      <c r="IDD6" s="369"/>
      <c r="IDE6" s="369">
        <f>[7]Projections!IDK43</f>
        <v>0</v>
      </c>
      <c r="IDF6" s="369"/>
      <c r="IDG6" s="369">
        <f>[7]Projections!IDM43</f>
        <v>0</v>
      </c>
      <c r="IDH6" s="369"/>
      <c r="IDI6" s="369">
        <f>[7]Projections!IDO43</f>
        <v>0</v>
      </c>
      <c r="IDJ6" s="369"/>
      <c r="IDK6" s="369">
        <f>[7]Projections!IDQ43</f>
        <v>0</v>
      </c>
      <c r="IDL6" s="369"/>
      <c r="IDM6" s="369">
        <f>[7]Projections!IDS43</f>
        <v>0</v>
      </c>
      <c r="IDN6" s="369"/>
      <c r="IDO6" s="369">
        <f>[7]Projections!IDU43</f>
        <v>0</v>
      </c>
      <c r="IDP6" s="369"/>
      <c r="IDQ6" s="369">
        <f>[7]Projections!IDW43</f>
        <v>0</v>
      </c>
      <c r="IDR6" s="369"/>
      <c r="IDS6" s="369">
        <f>[7]Projections!IDY43</f>
        <v>0</v>
      </c>
      <c r="IDT6" s="369"/>
      <c r="IDU6" s="369">
        <f>[7]Projections!IEA43</f>
        <v>0</v>
      </c>
      <c r="IDV6" s="369"/>
      <c r="IDW6" s="369">
        <f>[7]Projections!IEC43</f>
        <v>0</v>
      </c>
      <c r="IDX6" s="369"/>
      <c r="IDY6" s="369">
        <f>[7]Projections!IEE43</f>
        <v>0</v>
      </c>
      <c r="IDZ6" s="369"/>
      <c r="IEA6" s="369">
        <f>[7]Projections!IEG43</f>
        <v>0</v>
      </c>
      <c r="IEB6" s="369"/>
      <c r="IEC6" s="369">
        <f>[7]Projections!IEI43</f>
        <v>0</v>
      </c>
      <c r="IED6" s="369"/>
      <c r="IEE6" s="369">
        <f>[7]Projections!IEK43</f>
        <v>0</v>
      </c>
      <c r="IEF6" s="369"/>
      <c r="IEG6" s="369">
        <f>[7]Projections!IEM43</f>
        <v>0</v>
      </c>
      <c r="IEH6" s="369"/>
      <c r="IEI6" s="369">
        <f>[7]Projections!IEO43</f>
        <v>0</v>
      </c>
      <c r="IEJ6" s="369"/>
      <c r="IEK6" s="369">
        <f>[7]Projections!IEQ43</f>
        <v>0</v>
      </c>
      <c r="IEL6" s="369"/>
      <c r="IEM6" s="369">
        <f>[7]Projections!IES43</f>
        <v>0</v>
      </c>
      <c r="IEN6" s="369"/>
      <c r="IEO6" s="369">
        <f>[7]Projections!IEU43</f>
        <v>0</v>
      </c>
      <c r="IEP6" s="369"/>
      <c r="IEQ6" s="369">
        <f>[7]Projections!IEW43</f>
        <v>0</v>
      </c>
      <c r="IER6" s="369"/>
      <c r="IES6" s="369">
        <f>[7]Projections!IEY43</f>
        <v>0</v>
      </c>
      <c r="IET6" s="369"/>
      <c r="IEU6" s="369">
        <f>[7]Projections!IFA43</f>
        <v>0</v>
      </c>
      <c r="IEV6" s="369"/>
      <c r="IEW6" s="369">
        <f>[7]Projections!IFC43</f>
        <v>0</v>
      </c>
      <c r="IEX6" s="369"/>
      <c r="IEY6" s="369">
        <f>[7]Projections!IFE43</f>
        <v>0</v>
      </c>
      <c r="IEZ6" s="369"/>
      <c r="IFA6" s="369">
        <f>[7]Projections!IFG43</f>
        <v>0</v>
      </c>
      <c r="IFB6" s="369"/>
      <c r="IFC6" s="369">
        <f>[7]Projections!IFI43</f>
        <v>0</v>
      </c>
      <c r="IFD6" s="369"/>
      <c r="IFE6" s="369">
        <f>[7]Projections!IFK43</f>
        <v>0</v>
      </c>
      <c r="IFF6" s="369"/>
      <c r="IFG6" s="369">
        <f>[7]Projections!IFM43</f>
        <v>0</v>
      </c>
      <c r="IFH6" s="369"/>
      <c r="IFI6" s="369">
        <f>[7]Projections!IFO43</f>
        <v>0</v>
      </c>
      <c r="IFJ6" s="369"/>
      <c r="IFK6" s="369">
        <f>[7]Projections!IFQ43</f>
        <v>0</v>
      </c>
      <c r="IFL6" s="369"/>
      <c r="IFM6" s="369">
        <f>[7]Projections!IFS43</f>
        <v>0</v>
      </c>
      <c r="IFN6" s="369"/>
      <c r="IFO6" s="369">
        <f>[7]Projections!IFU43</f>
        <v>0</v>
      </c>
      <c r="IFP6" s="369"/>
      <c r="IFQ6" s="369">
        <f>[7]Projections!IFW43</f>
        <v>0</v>
      </c>
      <c r="IFR6" s="369"/>
      <c r="IFS6" s="369">
        <f>[7]Projections!IFY43</f>
        <v>0</v>
      </c>
      <c r="IFT6" s="369"/>
      <c r="IFU6" s="369">
        <f>[7]Projections!IGA43</f>
        <v>0</v>
      </c>
      <c r="IFV6" s="369"/>
      <c r="IFW6" s="369">
        <f>[7]Projections!IGC43</f>
        <v>0</v>
      </c>
      <c r="IFX6" s="369"/>
      <c r="IFY6" s="369">
        <f>[7]Projections!IGE43</f>
        <v>0</v>
      </c>
      <c r="IFZ6" s="369"/>
      <c r="IGA6" s="369">
        <f>[7]Projections!IGG43</f>
        <v>0</v>
      </c>
      <c r="IGB6" s="369"/>
      <c r="IGC6" s="369">
        <f>[7]Projections!IGI43</f>
        <v>0</v>
      </c>
      <c r="IGD6" s="369"/>
      <c r="IGE6" s="369">
        <f>[7]Projections!IGK43</f>
        <v>0</v>
      </c>
      <c r="IGF6" s="369"/>
      <c r="IGG6" s="369">
        <f>[7]Projections!IGM43</f>
        <v>0</v>
      </c>
      <c r="IGH6" s="369"/>
      <c r="IGI6" s="369">
        <f>[7]Projections!IGO43</f>
        <v>0</v>
      </c>
      <c r="IGJ6" s="369"/>
      <c r="IGK6" s="369">
        <f>[7]Projections!IGQ43</f>
        <v>0</v>
      </c>
      <c r="IGL6" s="369"/>
      <c r="IGM6" s="369">
        <f>[7]Projections!IGS43</f>
        <v>0</v>
      </c>
      <c r="IGN6" s="369"/>
      <c r="IGO6" s="369">
        <f>[7]Projections!IGU43</f>
        <v>0</v>
      </c>
      <c r="IGP6" s="369"/>
      <c r="IGQ6" s="369">
        <f>[7]Projections!IGW43</f>
        <v>0</v>
      </c>
      <c r="IGR6" s="369"/>
      <c r="IGS6" s="369">
        <f>[7]Projections!IGY43</f>
        <v>0</v>
      </c>
      <c r="IGT6" s="369"/>
      <c r="IGU6" s="369">
        <f>[7]Projections!IHA43</f>
        <v>0</v>
      </c>
      <c r="IGV6" s="369"/>
      <c r="IGW6" s="369">
        <f>[7]Projections!IHC43</f>
        <v>0</v>
      </c>
      <c r="IGX6" s="369"/>
      <c r="IGY6" s="369">
        <f>[7]Projections!IHE43</f>
        <v>0</v>
      </c>
      <c r="IGZ6" s="369"/>
      <c r="IHA6" s="369">
        <f>[7]Projections!IHG43</f>
        <v>0</v>
      </c>
      <c r="IHB6" s="369"/>
      <c r="IHC6" s="369">
        <f>[7]Projections!IHI43</f>
        <v>0</v>
      </c>
      <c r="IHD6" s="369"/>
      <c r="IHE6" s="369">
        <f>[7]Projections!IHK43</f>
        <v>0</v>
      </c>
      <c r="IHF6" s="369"/>
      <c r="IHG6" s="369">
        <f>[7]Projections!IHM43</f>
        <v>0</v>
      </c>
      <c r="IHH6" s="369"/>
      <c r="IHI6" s="369">
        <f>[7]Projections!IHO43</f>
        <v>0</v>
      </c>
      <c r="IHJ6" s="369"/>
      <c r="IHK6" s="369">
        <f>[7]Projections!IHQ43</f>
        <v>0</v>
      </c>
      <c r="IHL6" s="369"/>
      <c r="IHM6" s="369">
        <f>[7]Projections!IHS43</f>
        <v>0</v>
      </c>
      <c r="IHN6" s="369"/>
      <c r="IHO6" s="369">
        <f>[7]Projections!IHU43</f>
        <v>0</v>
      </c>
      <c r="IHP6" s="369"/>
      <c r="IHQ6" s="369">
        <f>[7]Projections!IHW43</f>
        <v>0</v>
      </c>
      <c r="IHR6" s="369"/>
      <c r="IHS6" s="369">
        <f>[7]Projections!IHY43</f>
        <v>0</v>
      </c>
      <c r="IHT6" s="369"/>
      <c r="IHU6" s="369">
        <f>[7]Projections!IIA43</f>
        <v>0</v>
      </c>
      <c r="IHV6" s="369"/>
      <c r="IHW6" s="369">
        <f>[7]Projections!IIC43</f>
        <v>0</v>
      </c>
      <c r="IHX6" s="369"/>
      <c r="IHY6" s="369">
        <f>[7]Projections!IIE43</f>
        <v>0</v>
      </c>
      <c r="IHZ6" s="369"/>
      <c r="IIA6" s="369">
        <f>[7]Projections!IIG43</f>
        <v>0</v>
      </c>
      <c r="IIB6" s="369"/>
      <c r="IIC6" s="369">
        <f>[7]Projections!III43</f>
        <v>0</v>
      </c>
      <c r="IID6" s="369"/>
      <c r="IIE6" s="369">
        <f>[7]Projections!IIK43</f>
        <v>0</v>
      </c>
      <c r="IIF6" s="369"/>
      <c r="IIG6" s="369">
        <f>[7]Projections!IIM43</f>
        <v>0</v>
      </c>
      <c r="IIH6" s="369"/>
      <c r="III6" s="369">
        <f>[7]Projections!IIO43</f>
        <v>0</v>
      </c>
      <c r="IIJ6" s="369"/>
      <c r="IIK6" s="369">
        <f>[7]Projections!IIQ43</f>
        <v>0</v>
      </c>
      <c r="IIL6" s="369"/>
      <c r="IIM6" s="369">
        <f>[7]Projections!IIS43</f>
        <v>0</v>
      </c>
      <c r="IIN6" s="369"/>
      <c r="IIO6" s="369">
        <f>[7]Projections!IIU43</f>
        <v>0</v>
      </c>
      <c r="IIP6" s="369"/>
      <c r="IIQ6" s="369">
        <f>[7]Projections!IIW43</f>
        <v>0</v>
      </c>
      <c r="IIR6" s="369"/>
      <c r="IIS6" s="369">
        <f>[7]Projections!IIY43</f>
        <v>0</v>
      </c>
      <c r="IIT6" s="369"/>
      <c r="IIU6" s="369">
        <f>[7]Projections!IJA43</f>
        <v>0</v>
      </c>
      <c r="IIV6" s="369"/>
      <c r="IIW6" s="369">
        <f>[7]Projections!IJC43</f>
        <v>0</v>
      </c>
      <c r="IIX6" s="369"/>
      <c r="IIY6" s="369">
        <f>[7]Projections!IJE43</f>
        <v>0</v>
      </c>
      <c r="IIZ6" s="369"/>
      <c r="IJA6" s="369">
        <f>[7]Projections!IJG43</f>
        <v>0</v>
      </c>
      <c r="IJB6" s="369"/>
      <c r="IJC6" s="369">
        <f>[7]Projections!IJI43</f>
        <v>0</v>
      </c>
      <c r="IJD6" s="369"/>
      <c r="IJE6" s="369">
        <f>[7]Projections!IJK43</f>
        <v>0</v>
      </c>
      <c r="IJF6" s="369"/>
      <c r="IJG6" s="369">
        <f>[7]Projections!IJM43</f>
        <v>0</v>
      </c>
      <c r="IJH6" s="369"/>
      <c r="IJI6" s="369">
        <f>[7]Projections!IJO43</f>
        <v>0</v>
      </c>
      <c r="IJJ6" s="369"/>
      <c r="IJK6" s="369">
        <f>[7]Projections!IJQ43</f>
        <v>0</v>
      </c>
      <c r="IJL6" s="369"/>
      <c r="IJM6" s="369">
        <f>[7]Projections!IJS43</f>
        <v>0</v>
      </c>
      <c r="IJN6" s="369"/>
      <c r="IJO6" s="369">
        <f>[7]Projections!IJU43</f>
        <v>0</v>
      </c>
      <c r="IJP6" s="369"/>
      <c r="IJQ6" s="369">
        <f>[7]Projections!IJW43</f>
        <v>0</v>
      </c>
      <c r="IJR6" s="369"/>
      <c r="IJS6" s="369">
        <f>[7]Projections!IJY43</f>
        <v>0</v>
      </c>
      <c r="IJT6" s="369"/>
      <c r="IJU6" s="369">
        <f>[7]Projections!IKA43</f>
        <v>0</v>
      </c>
      <c r="IJV6" s="369"/>
      <c r="IJW6" s="369">
        <f>[7]Projections!IKC43</f>
        <v>0</v>
      </c>
      <c r="IJX6" s="369"/>
      <c r="IJY6" s="369">
        <f>[7]Projections!IKE43</f>
        <v>0</v>
      </c>
      <c r="IJZ6" s="369"/>
      <c r="IKA6" s="369">
        <f>[7]Projections!IKG43</f>
        <v>0</v>
      </c>
      <c r="IKB6" s="369"/>
      <c r="IKC6" s="369">
        <f>[7]Projections!IKI43</f>
        <v>0</v>
      </c>
      <c r="IKD6" s="369"/>
      <c r="IKE6" s="369">
        <f>[7]Projections!IKK43</f>
        <v>0</v>
      </c>
      <c r="IKF6" s="369"/>
      <c r="IKG6" s="369">
        <f>[7]Projections!IKM43</f>
        <v>0</v>
      </c>
      <c r="IKH6" s="369"/>
      <c r="IKI6" s="369">
        <f>[7]Projections!IKO43</f>
        <v>0</v>
      </c>
      <c r="IKJ6" s="369"/>
      <c r="IKK6" s="369">
        <f>[7]Projections!IKQ43</f>
        <v>0</v>
      </c>
      <c r="IKL6" s="369"/>
      <c r="IKM6" s="369">
        <f>[7]Projections!IKS43</f>
        <v>0</v>
      </c>
      <c r="IKN6" s="369"/>
      <c r="IKO6" s="369">
        <f>[7]Projections!IKU43</f>
        <v>0</v>
      </c>
      <c r="IKP6" s="369"/>
      <c r="IKQ6" s="369">
        <f>[7]Projections!IKW43</f>
        <v>0</v>
      </c>
      <c r="IKR6" s="369"/>
      <c r="IKS6" s="369">
        <f>[7]Projections!IKY43</f>
        <v>0</v>
      </c>
      <c r="IKT6" s="369"/>
      <c r="IKU6" s="369">
        <f>[7]Projections!ILA43</f>
        <v>0</v>
      </c>
      <c r="IKV6" s="369"/>
      <c r="IKW6" s="369">
        <f>[7]Projections!ILC43</f>
        <v>0</v>
      </c>
      <c r="IKX6" s="369"/>
      <c r="IKY6" s="369">
        <f>[7]Projections!ILE43</f>
        <v>0</v>
      </c>
      <c r="IKZ6" s="369"/>
      <c r="ILA6" s="369">
        <f>[7]Projections!ILG43</f>
        <v>0</v>
      </c>
      <c r="ILB6" s="369"/>
      <c r="ILC6" s="369">
        <f>[7]Projections!ILI43</f>
        <v>0</v>
      </c>
      <c r="ILD6" s="369"/>
      <c r="ILE6" s="369">
        <f>[7]Projections!ILK43</f>
        <v>0</v>
      </c>
      <c r="ILF6" s="369"/>
      <c r="ILG6" s="369">
        <f>[7]Projections!ILM43</f>
        <v>0</v>
      </c>
      <c r="ILH6" s="369"/>
      <c r="ILI6" s="369">
        <f>[7]Projections!ILO43</f>
        <v>0</v>
      </c>
      <c r="ILJ6" s="369"/>
      <c r="ILK6" s="369">
        <f>[7]Projections!ILQ43</f>
        <v>0</v>
      </c>
      <c r="ILL6" s="369"/>
      <c r="ILM6" s="369">
        <f>[7]Projections!ILS43</f>
        <v>0</v>
      </c>
      <c r="ILN6" s="369"/>
      <c r="ILO6" s="369">
        <f>[7]Projections!ILU43</f>
        <v>0</v>
      </c>
      <c r="ILP6" s="369"/>
      <c r="ILQ6" s="369">
        <f>[7]Projections!ILW43</f>
        <v>0</v>
      </c>
      <c r="ILR6" s="369"/>
      <c r="ILS6" s="369">
        <f>[7]Projections!ILY43</f>
        <v>0</v>
      </c>
      <c r="ILT6" s="369"/>
      <c r="ILU6" s="369">
        <f>[7]Projections!IMA43</f>
        <v>0</v>
      </c>
      <c r="ILV6" s="369"/>
      <c r="ILW6" s="369">
        <f>[7]Projections!IMC43</f>
        <v>0</v>
      </c>
      <c r="ILX6" s="369"/>
      <c r="ILY6" s="369">
        <f>[7]Projections!IME43</f>
        <v>0</v>
      </c>
      <c r="ILZ6" s="369"/>
      <c r="IMA6" s="369">
        <f>[7]Projections!IMG43</f>
        <v>0</v>
      </c>
      <c r="IMB6" s="369"/>
      <c r="IMC6" s="369">
        <f>[7]Projections!IMI43</f>
        <v>0</v>
      </c>
      <c r="IMD6" s="369"/>
      <c r="IME6" s="369">
        <f>[7]Projections!IMK43</f>
        <v>0</v>
      </c>
      <c r="IMF6" s="369"/>
      <c r="IMG6" s="369">
        <f>[7]Projections!IMM43</f>
        <v>0</v>
      </c>
      <c r="IMH6" s="369"/>
      <c r="IMI6" s="369">
        <f>[7]Projections!IMO43</f>
        <v>0</v>
      </c>
      <c r="IMJ6" s="369"/>
      <c r="IMK6" s="369">
        <f>[7]Projections!IMQ43</f>
        <v>0</v>
      </c>
      <c r="IML6" s="369"/>
      <c r="IMM6" s="369">
        <f>[7]Projections!IMS43</f>
        <v>0</v>
      </c>
      <c r="IMN6" s="369"/>
      <c r="IMO6" s="369">
        <f>[7]Projections!IMU43</f>
        <v>0</v>
      </c>
      <c r="IMP6" s="369"/>
      <c r="IMQ6" s="369">
        <f>[7]Projections!IMW43</f>
        <v>0</v>
      </c>
      <c r="IMR6" s="369"/>
      <c r="IMS6" s="369">
        <f>[7]Projections!IMY43</f>
        <v>0</v>
      </c>
      <c r="IMT6" s="369"/>
      <c r="IMU6" s="369">
        <f>[7]Projections!INA43</f>
        <v>0</v>
      </c>
      <c r="IMV6" s="369"/>
      <c r="IMW6" s="369">
        <f>[7]Projections!INC43</f>
        <v>0</v>
      </c>
      <c r="IMX6" s="369"/>
      <c r="IMY6" s="369">
        <f>[7]Projections!INE43</f>
        <v>0</v>
      </c>
      <c r="IMZ6" s="369"/>
      <c r="INA6" s="369">
        <f>[7]Projections!ING43</f>
        <v>0</v>
      </c>
      <c r="INB6" s="369"/>
      <c r="INC6" s="369">
        <f>[7]Projections!INI43</f>
        <v>0</v>
      </c>
      <c r="IND6" s="369"/>
      <c r="INE6" s="369">
        <f>[7]Projections!INK43</f>
        <v>0</v>
      </c>
      <c r="INF6" s="369"/>
      <c r="ING6" s="369">
        <f>[7]Projections!INM43</f>
        <v>0</v>
      </c>
      <c r="INH6" s="369"/>
      <c r="INI6" s="369">
        <f>[7]Projections!INO43</f>
        <v>0</v>
      </c>
      <c r="INJ6" s="369"/>
      <c r="INK6" s="369">
        <f>[7]Projections!INQ43</f>
        <v>0</v>
      </c>
      <c r="INL6" s="369"/>
      <c r="INM6" s="369">
        <f>[7]Projections!INS43</f>
        <v>0</v>
      </c>
      <c r="INN6" s="369"/>
      <c r="INO6" s="369">
        <f>[7]Projections!INU43</f>
        <v>0</v>
      </c>
      <c r="INP6" s="369"/>
      <c r="INQ6" s="369">
        <f>[7]Projections!INW43</f>
        <v>0</v>
      </c>
      <c r="INR6" s="369"/>
      <c r="INS6" s="369">
        <f>[7]Projections!INY43</f>
        <v>0</v>
      </c>
      <c r="INT6" s="369"/>
      <c r="INU6" s="369">
        <f>[7]Projections!IOA43</f>
        <v>0</v>
      </c>
      <c r="INV6" s="369"/>
      <c r="INW6" s="369">
        <f>[7]Projections!IOC43</f>
        <v>0</v>
      </c>
      <c r="INX6" s="369"/>
      <c r="INY6" s="369">
        <f>[7]Projections!IOE43</f>
        <v>0</v>
      </c>
      <c r="INZ6" s="369"/>
      <c r="IOA6" s="369">
        <f>[7]Projections!IOG43</f>
        <v>0</v>
      </c>
      <c r="IOB6" s="369"/>
      <c r="IOC6" s="369">
        <f>[7]Projections!IOI43</f>
        <v>0</v>
      </c>
      <c r="IOD6" s="369"/>
      <c r="IOE6" s="369">
        <f>[7]Projections!IOK43</f>
        <v>0</v>
      </c>
      <c r="IOF6" s="369"/>
      <c r="IOG6" s="369">
        <f>[7]Projections!IOM43</f>
        <v>0</v>
      </c>
      <c r="IOH6" s="369"/>
      <c r="IOI6" s="369">
        <f>[7]Projections!IOO43</f>
        <v>0</v>
      </c>
      <c r="IOJ6" s="369"/>
      <c r="IOK6" s="369">
        <f>[7]Projections!IOQ43</f>
        <v>0</v>
      </c>
      <c r="IOL6" s="369"/>
      <c r="IOM6" s="369">
        <f>[7]Projections!IOS43</f>
        <v>0</v>
      </c>
      <c r="ION6" s="369"/>
      <c r="IOO6" s="369">
        <f>[7]Projections!IOU43</f>
        <v>0</v>
      </c>
      <c r="IOP6" s="369"/>
      <c r="IOQ6" s="369">
        <f>[7]Projections!IOW43</f>
        <v>0</v>
      </c>
      <c r="IOR6" s="369"/>
      <c r="IOS6" s="369">
        <f>[7]Projections!IOY43</f>
        <v>0</v>
      </c>
      <c r="IOT6" s="369"/>
      <c r="IOU6" s="369">
        <f>[7]Projections!IPA43</f>
        <v>0</v>
      </c>
      <c r="IOV6" s="369"/>
      <c r="IOW6" s="369">
        <f>[7]Projections!IPC43</f>
        <v>0</v>
      </c>
      <c r="IOX6" s="369"/>
      <c r="IOY6" s="369">
        <f>[7]Projections!IPE43</f>
        <v>0</v>
      </c>
      <c r="IOZ6" s="369"/>
      <c r="IPA6" s="369">
        <f>[7]Projections!IPG43</f>
        <v>0</v>
      </c>
      <c r="IPB6" s="369"/>
      <c r="IPC6" s="369">
        <f>[7]Projections!IPI43</f>
        <v>0</v>
      </c>
      <c r="IPD6" s="369"/>
      <c r="IPE6" s="369">
        <f>[7]Projections!IPK43</f>
        <v>0</v>
      </c>
      <c r="IPF6" s="369"/>
      <c r="IPG6" s="369">
        <f>[7]Projections!IPM43</f>
        <v>0</v>
      </c>
      <c r="IPH6" s="369"/>
      <c r="IPI6" s="369">
        <f>[7]Projections!IPO43</f>
        <v>0</v>
      </c>
      <c r="IPJ6" s="369"/>
      <c r="IPK6" s="369">
        <f>[7]Projections!IPQ43</f>
        <v>0</v>
      </c>
      <c r="IPL6" s="369"/>
      <c r="IPM6" s="369">
        <f>[7]Projections!IPS43</f>
        <v>0</v>
      </c>
      <c r="IPN6" s="369"/>
      <c r="IPO6" s="369">
        <f>[7]Projections!IPU43</f>
        <v>0</v>
      </c>
      <c r="IPP6" s="369"/>
      <c r="IPQ6" s="369">
        <f>[7]Projections!IPW43</f>
        <v>0</v>
      </c>
      <c r="IPR6" s="369"/>
      <c r="IPS6" s="369">
        <f>[7]Projections!IPY43</f>
        <v>0</v>
      </c>
      <c r="IPT6" s="369"/>
      <c r="IPU6" s="369">
        <f>[7]Projections!IQA43</f>
        <v>0</v>
      </c>
      <c r="IPV6" s="369"/>
      <c r="IPW6" s="369">
        <f>[7]Projections!IQC43</f>
        <v>0</v>
      </c>
      <c r="IPX6" s="369"/>
      <c r="IPY6" s="369">
        <f>[7]Projections!IQE43</f>
        <v>0</v>
      </c>
      <c r="IPZ6" s="369"/>
      <c r="IQA6" s="369">
        <f>[7]Projections!IQG43</f>
        <v>0</v>
      </c>
      <c r="IQB6" s="369"/>
      <c r="IQC6" s="369">
        <f>[7]Projections!IQI43</f>
        <v>0</v>
      </c>
      <c r="IQD6" s="369"/>
      <c r="IQE6" s="369">
        <f>[7]Projections!IQK43</f>
        <v>0</v>
      </c>
      <c r="IQF6" s="369"/>
      <c r="IQG6" s="369">
        <f>[7]Projections!IQM43</f>
        <v>0</v>
      </c>
      <c r="IQH6" s="369"/>
      <c r="IQI6" s="369">
        <f>[7]Projections!IQO43</f>
        <v>0</v>
      </c>
      <c r="IQJ6" s="369"/>
      <c r="IQK6" s="369">
        <f>[7]Projections!IQQ43</f>
        <v>0</v>
      </c>
      <c r="IQL6" s="369"/>
      <c r="IQM6" s="369">
        <f>[7]Projections!IQS43</f>
        <v>0</v>
      </c>
      <c r="IQN6" s="369"/>
      <c r="IQO6" s="369">
        <f>[7]Projections!IQU43</f>
        <v>0</v>
      </c>
      <c r="IQP6" s="369"/>
      <c r="IQQ6" s="369">
        <f>[7]Projections!IQW43</f>
        <v>0</v>
      </c>
      <c r="IQR6" s="369"/>
      <c r="IQS6" s="369">
        <f>[7]Projections!IQY43</f>
        <v>0</v>
      </c>
      <c r="IQT6" s="369"/>
      <c r="IQU6" s="369">
        <f>[7]Projections!IRA43</f>
        <v>0</v>
      </c>
      <c r="IQV6" s="369"/>
      <c r="IQW6" s="369">
        <f>[7]Projections!IRC43</f>
        <v>0</v>
      </c>
      <c r="IQX6" s="369"/>
      <c r="IQY6" s="369">
        <f>[7]Projections!IRE43</f>
        <v>0</v>
      </c>
      <c r="IQZ6" s="369"/>
      <c r="IRA6" s="369">
        <f>[7]Projections!IRG43</f>
        <v>0</v>
      </c>
      <c r="IRB6" s="369"/>
      <c r="IRC6" s="369">
        <f>[7]Projections!IRI43</f>
        <v>0</v>
      </c>
      <c r="IRD6" s="369"/>
      <c r="IRE6" s="369">
        <f>[7]Projections!IRK43</f>
        <v>0</v>
      </c>
      <c r="IRF6" s="369"/>
      <c r="IRG6" s="369">
        <f>[7]Projections!IRM43</f>
        <v>0</v>
      </c>
      <c r="IRH6" s="369"/>
      <c r="IRI6" s="369">
        <f>[7]Projections!IRO43</f>
        <v>0</v>
      </c>
      <c r="IRJ6" s="369"/>
      <c r="IRK6" s="369">
        <f>[7]Projections!IRQ43</f>
        <v>0</v>
      </c>
      <c r="IRL6" s="369"/>
      <c r="IRM6" s="369">
        <f>[7]Projections!IRS43</f>
        <v>0</v>
      </c>
      <c r="IRN6" s="369"/>
      <c r="IRO6" s="369">
        <f>[7]Projections!IRU43</f>
        <v>0</v>
      </c>
      <c r="IRP6" s="369"/>
      <c r="IRQ6" s="369">
        <f>[7]Projections!IRW43</f>
        <v>0</v>
      </c>
      <c r="IRR6" s="369"/>
      <c r="IRS6" s="369">
        <f>[7]Projections!IRY43</f>
        <v>0</v>
      </c>
      <c r="IRT6" s="369"/>
      <c r="IRU6" s="369">
        <f>[7]Projections!ISA43</f>
        <v>0</v>
      </c>
      <c r="IRV6" s="369"/>
      <c r="IRW6" s="369">
        <f>[7]Projections!ISC43</f>
        <v>0</v>
      </c>
      <c r="IRX6" s="369"/>
      <c r="IRY6" s="369">
        <f>[7]Projections!ISE43</f>
        <v>0</v>
      </c>
      <c r="IRZ6" s="369"/>
      <c r="ISA6" s="369">
        <f>[7]Projections!ISG43</f>
        <v>0</v>
      </c>
      <c r="ISB6" s="369"/>
      <c r="ISC6" s="369">
        <f>[7]Projections!ISI43</f>
        <v>0</v>
      </c>
      <c r="ISD6" s="369"/>
      <c r="ISE6" s="369">
        <f>[7]Projections!ISK43</f>
        <v>0</v>
      </c>
      <c r="ISF6" s="369"/>
      <c r="ISG6" s="369">
        <f>[7]Projections!ISM43</f>
        <v>0</v>
      </c>
      <c r="ISH6" s="369"/>
      <c r="ISI6" s="369">
        <f>[7]Projections!ISO43</f>
        <v>0</v>
      </c>
      <c r="ISJ6" s="369"/>
      <c r="ISK6" s="369">
        <f>[7]Projections!ISQ43</f>
        <v>0</v>
      </c>
      <c r="ISL6" s="369"/>
      <c r="ISM6" s="369">
        <f>[7]Projections!ISS43</f>
        <v>0</v>
      </c>
      <c r="ISN6" s="369"/>
      <c r="ISO6" s="369">
        <f>[7]Projections!ISU43</f>
        <v>0</v>
      </c>
      <c r="ISP6" s="369"/>
      <c r="ISQ6" s="369">
        <f>[7]Projections!ISW43</f>
        <v>0</v>
      </c>
      <c r="ISR6" s="369"/>
      <c r="ISS6" s="369">
        <f>[7]Projections!ISY43</f>
        <v>0</v>
      </c>
      <c r="IST6" s="369"/>
      <c r="ISU6" s="369">
        <f>[7]Projections!ITA43</f>
        <v>0</v>
      </c>
      <c r="ISV6" s="369"/>
      <c r="ISW6" s="369">
        <f>[7]Projections!ITC43</f>
        <v>0</v>
      </c>
      <c r="ISX6" s="369"/>
      <c r="ISY6" s="369">
        <f>[7]Projections!ITE43</f>
        <v>0</v>
      </c>
      <c r="ISZ6" s="369"/>
      <c r="ITA6" s="369">
        <f>[7]Projections!ITG43</f>
        <v>0</v>
      </c>
      <c r="ITB6" s="369"/>
      <c r="ITC6" s="369">
        <f>[7]Projections!ITI43</f>
        <v>0</v>
      </c>
      <c r="ITD6" s="369"/>
      <c r="ITE6" s="369">
        <f>[7]Projections!ITK43</f>
        <v>0</v>
      </c>
      <c r="ITF6" s="369"/>
      <c r="ITG6" s="369">
        <f>[7]Projections!ITM43</f>
        <v>0</v>
      </c>
      <c r="ITH6" s="369"/>
      <c r="ITI6" s="369">
        <f>[7]Projections!ITO43</f>
        <v>0</v>
      </c>
      <c r="ITJ6" s="369"/>
      <c r="ITK6" s="369">
        <f>[7]Projections!ITQ43</f>
        <v>0</v>
      </c>
      <c r="ITL6" s="369"/>
      <c r="ITM6" s="369">
        <f>[7]Projections!ITS43</f>
        <v>0</v>
      </c>
      <c r="ITN6" s="369"/>
      <c r="ITO6" s="369">
        <f>[7]Projections!ITU43</f>
        <v>0</v>
      </c>
      <c r="ITP6" s="369"/>
      <c r="ITQ6" s="369">
        <f>[7]Projections!ITW43</f>
        <v>0</v>
      </c>
      <c r="ITR6" s="369"/>
      <c r="ITS6" s="369">
        <f>[7]Projections!ITY43</f>
        <v>0</v>
      </c>
      <c r="ITT6" s="369"/>
      <c r="ITU6" s="369">
        <f>[7]Projections!IUA43</f>
        <v>0</v>
      </c>
      <c r="ITV6" s="369"/>
      <c r="ITW6" s="369">
        <f>[7]Projections!IUC43</f>
        <v>0</v>
      </c>
      <c r="ITX6" s="369"/>
      <c r="ITY6" s="369">
        <f>[7]Projections!IUE43</f>
        <v>0</v>
      </c>
      <c r="ITZ6" s="369"/>
      <c r="IUA6" s="369">
        <f>[7]Projections!IUG43</f>
        <v>0</v>
      </c>
      <c r="IUB6" s="369"/>
      <c r="IUC6" s="369">
        <f>[7]Projections!IUI43</f>
        <v>0</v>
      </c>
      <c r="IUD6" s="369"/>
      <c r="IUE6" s="369">
        <f>[7]Projections!IUK43</f>
        <v>0</v>
      </c>
      <c r="IUF6" s="369"/>
      <c r="IUG6" s="369">
        <f>[7]Projections!IUM43</f>
        <v>0</v>
      </c>
      <c r="IUH6" s="369"/>
      <c r="IUI6" s="369">
        <f>[7]Projections!IUO43</f>
        <v>0</v>
      </c>
      <c r="IUJ6" s="369"/>
      <c r="IUK6" s="369">
        <f>[7]Projections!IUQ43</f>
        <v>0</v>
      </c>
      <c r="IUL6" s="369"/>
      <c r="IUM6" s="369">
        <f>[7]Projections!IUS43</f>
        <v>0</v>
      </c>
      <c r="IUN6" s="369"/>
      <c r="IUO6" s="369">
        <f>[7]Projections!IUU43</f>
        <v>0</v>
      </c>
      <c r="IUP6" s="369"/>
      <c r="IUQ6" s="369">
        <f>[7]Projections!IUW43</f>
        <v>0</v>
      </c>
      <c r="IUR6" s="369"/>
      <c r="IUS6" s="369">
        <f>[7]Projections!IUY43</f>
        <v>0</v>
      </c>
      <c r="IUT6" s="369"/>
      <c r="IUU6" s="369">
        <f>[7]Projections!IVA43</f>
        <v>0</v>
      </c>
      <c r="IUV6" s="369"/>
      <c r="IUW6" s="369">
        <f>[7]Projections!IVC43</f>
        <v>0</v>
      </c>
      <c r="IUX6" s="369"/>
      <c r="IUY6" s="369">
        <f>[7]Projections!IVE43</f>
        <v>0</v>
      </c>
      <c r="IUZ6" s="369"/>
      <c r="IVA6" s="369">
        <f>[7]Projections!IVG43</f>
        <v>0</v>
      </c>
      <c r="IVB6" s="369"/>
      <c r="IVC6" s="369">
        <f>[7]Projections!IVI43</f>
        <v>0</v>
      </c>
      <c r="IVD6" s="369"/>
      <c r="IVE6" s="369">
        <f>[7]Projections!IVK43</f>
        <v>0</v>
      </c>
      <c r="IVF6" s="369"/>
      <c r="IVG6" s="369">
        <f>[7]Projections!IVM43</f>
        <v>0</v>
      </c>
      <c r="IVH6" s="369"/>
      <c r="IVI6" s="369">
        <f>[7]Projections!IVO43</f>
        <v>0</v>
      </c>
      <c r="IVJ6" s="369"/>
      <c r="IVK6" s="369">
        <f>[7]Projections!IVQ43</f>
        <v>0</v>
      </c>
      <c r="IVL6" s="369"/>
      <c r="IVM6" s="369">
        <f>[7]Projections!IVS43</f>
        <v>0</v>
      </c>
      <c r="IVN6" s="369"/>
      <c r="IVO6" s="369">
        <f>[7]Projections!IVU43</f>
        <v>0</v>
      </c>
      <c r="IVP6" s="369"/>
      <c r="IVQ6" s="369">
        <f>[7]Projections!IVW43</f>
        <v>0</v>
      </c>
      <c r="IVR6" s="369"/>
      <c r="IVS6" s="369">
        <f>[7]Projections!IVY43</f>
        <v>0</v>
      </c>
      <c r="IVT6" s="369"/>
      <c r="IVU6" s="369">
        <f>[7]Projections!IWA43</f>
        <v>0</v>
      </c>
      <c r="IVV6" s="369"/>
      <c r="IVW6" s="369">
        <f>[7]Projections!IWC43</f>
        <v>0</v>
      </c>
      <c r="IVX6" s="369"/>
      <c r="IVY6" s="369">
        <f>[7]Projections!IWE43</f>
        <v>0</v>
      </c>
      <c r="IVZ6" s="369"/>
      <c r="IWA6" s="369">
        <f>[7]Projections!IWG43</f>
        <v>0</v>
      </c>
      <c r="IWB6" s="369"/>
      <c r="IWC6" s="369">
        <f>[7]Projections!IWI43</f>
        <v>0</v>
      </c>
      <c r="IWD6" s="369"/>
      <c r="IWE6" s="369">
        <f>[7]Projections!IWK43</f>
        <v>0</v>
      </c>
      <c r="IWF6" s="369"/>
      <c r="IWG6" s="369">
        <f>[7]Projections!IWM43</f>
        <v>0</v>
      </c>
      <c r="IWH6" s="369"/>
      <c r="IWI6" s="369">
        <f>[7]Projections!IWO43</f>
        <v>0</v>
      </c>
      <c r="IWJ6" s="369"/>
      <c r="IWK6" s="369">
        <f>[7]Projections!IWQ43</f>
        <v>0</v>
      </c>
      <c r="IWL6" s="369"/>
      <c r="IWM6" s="369">
        <f>[7]Projections!IWS43</f>
        <v>0</v>
      </c>
      <c r="IWN6" s="369"/>
      <c r="IWO6" s="369">
        <f>[7]Projections!IWU43</f>
        <v>0</v>
      </c>
      <c r="IWP6" s="369"/>
      <c r="IWQ6" s="369">
        <f>[7]Projections!IWW43</f>
        <v>0</v>
      </c>
      <c r="IWR6" s="369"/>
      <c r="IWS6" s="369">
        <f>[7]Projections!IWY43</f>
        <v>0</v>
      </c>
      <c r="IWT6" s="369"/>
      <c r="IWU6" s="369">
        <f>[7]Projections!IXA43</f>
        <v>0</v>
      </c>
      <c r="IWV6" s="369"/>
      <c r="IWW6" s="369">
        <f>[7]Projections!IXC43</f>
        <v>0</v>
      </c>
      <c r="IWX6" s="369"/>
      <c r="IWY6" s="369">
        <f>[7]Projections!IXE43</f>
        <v>0</v>
      </c>
      <c r="IWZ6" s="369"/>
      <c r="IXA6" s="369">
        <f>[7]Projections!IXG43</f>
        <v>0</v>
      </c>
      <c r="IXB6" s="369"/>
      <c r="IXC6" s="369">
        <f>[7]Projections!IXI43</f>
        <v>0</v>
      </c>
      <c r="IXD6" s="369"/>
      <c r="IXE6" s="369">
        <f>[7]Projections!IXK43</f>
        <v>0</v>
      </c>
      <c r="IXF6" s="369"/>
      <c r="IXG6" s="369">
        <f>[7]Projections!IXM43</f>
        <v>0</v>
      </c>
      <c r="IXH6" s="369"/>
      <c r="IXI6" s="369">
        <f>[7]Projections!IXO43</f>
        <v>0</v>
      </c>
      <c r="IXJ6" s="369"/>
      <c r="IXK6" s="369">
        <f>[7]Projections!IXQ43</f>
        <v>0</v>
      </c>
      <c r="IXL6" s="369"/>
      <c r="IXM6" s="369">
        <f>[7]Projections!IXS43</f>
        <v>0</v>
      </c>
      <c r="IXN6" s="369"/>
      <c r="IXO6" s="369">
        <f>[7]Projections!IXU43</f>
        <v>0</v>
      </c>
      <c r="IXP6" s="369"/>
      <c r="IXQ6" s="369">
        <f>[7]Projections!IXW43</f>
        <v>0</v>
      </c>
      <c r="IXR6" s="369"/>
      <c r="IXS6" s="369">
        <f>[7]Projections!IXY43</f>
        <v>0</v>
      </c>
      <c r="IXT6" s="369"/>
      <c r="IXU6" s="369">
        <f>[7]Projections!IYA43</f>
        <v>0</v>
      </c>
      <c r="IXV6" s="369"/>
      <c r="IXW6" s="369">
        <f>[7]Projections!IYC43</f>
        <v>0</v>
      </c>
      <c r="IXX6" s="369"/>
      <c r="IXY6" s="369">
        <f>[7]Projections!IYE43</f>
        <v>0</v>
      </c>
      <c r="IXZ6" s="369"/>
      <c r="IYA6" s="369">
        <f>[7]Projections!IYG43</f>
        <v>0</v>
      </c>
      <c r="IYB6" s="369"/>
      <c r="IYC6" s="369">
        <f>[7]Projections!IYI43</f>
        <v>0</v>
      </c>
      <c r="IYD6" s="369"/>
      <c r="IYE6" s="369">
        <f>[7]Projections!IYK43</f>
        <v>0</v>
      </c>
      <c r="IYF6" s="369"/>
      <c r="IYG6" s="369">
        <f>[7]Projections!IYM43</f>
        <v>0</v>
      </c>
      <c r="IYH6" s="369"/>
      <c r="IYI6" s="369">
        <f>[7]Projections!IYO43</f>
        <v>0</v>
      </c>
      <c r="IYJ6" s="369"/>
      <c r="IYK6" s="369">
        <f>[7]Projections!IYQ43</f>
        <v>0</v>
      </c>
      <c r="IYL6" s="369"/>
      <c r="IYM6" s="369">
        <f>[7]Projections!IYS43</f>
        <v>0</v>
      </c>
      <c r="IYN6" s="369"/>
      <c r="IYO6" s="369">
        <f>[7]Projections!IYU43</f>
        <v>0</v>
      </c>
      <c r="IYP6" s="369"/>
      <c r="IYQ6" s="369">
        <f>[7]Projections!IYW43</f>
        <v>0</v>
      </c>
      <c r="IYR6" s="369"/>
      <c r="IYS6" s="369">
        <f>[7]Projections!IYY43</f>
        <v>0</v>
      </c>
      <c r="IYT6" s="369"/>
      <c r="IYU6" s="369">
        <f>[7]Projections!IZA43</f>
        <v>0</v>
      </c>
      <c r="IYV6" s="369"/>
      <c r="IYW6" s="369">
        <f>[7]Projections!IZC43</f>
        <v>0</v>
      </c>
      <c r="IYX6" s="369"/>
      <c r="IYY6" s="369">
        <f>[7]Projections!IZE43</f>
        <v>0</v>
      </c>
      <c r="IYZ6" s="369"/>
      <c r="IZA6" s="369">
        <f>[7]Projections!IZG43</f>
        <v>0</v>
      </c>
      <c r="IZB6" s="369"/>
      <c r="IZC6" s="369">
        <f>[7]Projections!IZI43</f>
        <v>0</v>
      </c>
      <c r="IZD6" s="369"/>
      <c r="IZE6" s="369">
        <f>[7]Projections!IZK43</f>
        <v>0</v>
      </c>
      <c r="IZF6" s="369"/>
      <c r="IZG6" s="369">
        <f>[7]Projections!IZM43</f>
        <v>0</v>
      </c>
      <c r="IZH6" s="369"/>
      <c r="IZI6" s="369">
        <f>[7]Projections!IZO43</f>
        <v>0</v>
      </c>
      <c r="IZJ6" s="369"/>
      <c r="IZK6" s="369">
        <f>[7]Projections!IZQ43</f>
        <v>0</v>
      </c>
      <c r="IZL6" s="369"/>
      <c r="IZM6" s="369">
        <f>[7]Projections!IZS43</f>
        <v>0</v>
      </c>
      <c r="IZN6" s="369"/>
      <c r="IZO6" s="369">
        <f>[7]Projections!IZU43</f>
        <v>0</v>
      </c>
      <c r="IZP6" s="369"/>
      <c r="IZQ6" s="369">
        <f>[7]Projections!IZW43</f>
        <v>0</v>
      </c>
      <c r="IZR6" s="369"/>
      <c r="IZS6" s="369">
        <f>[7]Projections!IZY43</f>
        <v>0</v>
      </c>
      <c r="IZT6" s="369"/>
      <c r="IZU6" s="369">
        <f>[7]Projections!JAA43</f>
        <v>0</v>
      </c>
      <c r="IZV6" s="369"/>
      <c r="IZW6" s="369">
        <f>[7]Projections!JAC43</f>
        <v>0</v>
      </c>
      <c r="IZX6" s="369"/>
      <c r="IZY6" s="369">
        <f>[7]Projections!JAE43</f>
        <v>0</v>
      </c>
      <c r="IZZ6" s="369"/>
      <c r="JAA6" s="369">
        <f>[7]Projections!JAG43</f>
        <v>0</v>
      </c>
      <c r="JAB6" s="369"/>
      <c r="JAC6" s="369">
        <f>[7]Projections!JAI43</f>
        <v>0</v>
      </c>
      <c r="JAD6" s="369"/>
      <c r="JAE6" s="369">
        <f>[7]Projections!JAK43</f>
        <v>0</v>
      </c>
      <c r="JAF6" s="369"/>
      <c r="JAG6" s="369">
        <f>[7]Projections!JAM43</f>
        <v>0</v>
      </c>
      <c r="JAH6" s="369"/>
      <c r="JAI6" s="369">
        <f>[7]Projections!JAO43</f>
        <v>0</v>
      </c>
      <c r="JAJ6" s="369"/>
      <c r="JAK6" s="369">
        <f>[7]Projections!JAQ43</f>
        <v>0</v>
      </c>
      <c r="JAL6" s="369"/>
      <c r="JAM6" s="369">
        <f>[7]Projections!JAS43</f>
        <v>0</v>
      </c>
      <c r="JAN6" s="369"/>
      <c r="JAO6" s="369">
        <f>[7]Projections!JAU43</f>
        <v>0</v>
      </c>
      <c r="JAP6" s="369"/>
      <c r="JAQ6" s="369">
        <f>[7]Projections!JAW43</f>
        <v>0</v>
      </c>
      <c r="JAR6" s="369"/>
      <c r="JAS6" s="369">
        <f>[7]Projections!JAY43</f>
        <v>0</v>
      </c>
      <c r="JAT6" s="369"/>
      <c r="JAU6" s="369">
        <f>[7]Projections!JBA43</f>
        <v>0</v>
      </c>
      <c r="JAV6" s="369"/>
      <c r="JAW6" s="369">
        <f>[7]Projections!JBC43</f>
        <v>0</v>
      </c>
      <c r="JAX6" s="369"/>
      <c r="JAY6" s="369">
        <f>[7]Projections!JBE43</f>
        <v>0</v>
      </c>
      <c r="JAZ6" s="369"/>
      <c r="JBA6" s="369">
        <f>[7]Projections!JBG43</f>
        <v>0</v>
      </c>
      <c r="JBB6" s="369"/>
      <c r="JBC6" s="369">
        <f>[7]Projections!JBI43</f>
        <v>0</v>
      </c>
      <c r="JBD6" s="369"/>
      <c r="JBE6" s="369">
        <f>[7]Projections!JBK43</f>
        <v>0</v>
      </c>
      <c r="JBF6" s="369"/>
      <c r="JBG6" s="369">
        <f>[7]Projections!JBM43</f>
        <v>0</v>
      </c>
      <c r="JBH6" s="369"/>
      <c r="JBI6" s="369">
        <f>[7]Projections!JBO43</f>
        <v>0</v>
      </c>
      <c r="JBJ6" s="369"/>
      <c r="JBK6" s="369">
        <f>[7]Projections!JBQ43</f>
        <v>0</v>
      </c>
      <c r="JBL6" s="369"/>
      <c r="JBM6" s="369">
        <f>[7]Projections!JBS43</f>
        <v>0</v>
      </c>
      <c r="JBN6" s="369"/>
      <c r="JBO6" s="369">
        <f>[7]Projections!JBU43</f>
        <v>0</v>
      </c>
      <c r="JBP6" s="369"/>
      <c r="JBQ6" s="369">
        <f>[7]Projections!JBW43</f>
        <v>0</v>
      </c>
      <c r="JBR6" s="369"/>
      <c r="JBS6" s="369">
        <f>[7]Projections!JBY43</f>
        <v>0</v>
      </c>
      <c r="JBT6" s="369"/>
      <c r="JBU6" s="369">
        <f>[7]Projections!JCA43</f>
        <v>0</v>
      </c>
      <c r="JBV6" s="369"/>
      <c r="JBW6" s="369">
        <f>[7]Projections!JCC43</f>
        <v>0</v>
      </c>
      <c r="JBX6" s="369"/>
      <c r="JBY6" s="369">
        <f>[7]Projections!JCE43</f>
        <v>0</v>
      </c>
      <c r="JBZ6" s="369"/>
      <c r="JCA6" s="369">
        <f>[7]Projections!JCG43</f>
        <v>0</v>
      </c>
      <c r="JCB6" s="369"/>
      <c r="JCC6" s="369">
        <f>[7]Projections!JCI43</f>
        <v>0</v>
      </c>
      <c r="JCD6" s="369"/>
      <c r="JCE6" s="369">
        <f>[7]Projections!JCK43</f>
        <v>0</v>
      </c>
      <c r="JCF6" s="369"/>
      <c r="JCG6" s="369">
        <f>[7]Projections!JCM43</f>
        <v>0</v>
      </c>
      <c r="JCH6" s="369"/>
      <c r="JCI6" s="369">
        <f>[7]Projections!JCO43</f>
        <v>0</v>
      </c>
      <c r="JCJ6" s="369"/>
      <c r="JCK6" s="369">
        <f>[7]Projections!JCQ43</f>
        <v>0</v>
      </c>
      <c r="JCL6" s="369"/>
      <c r="JCM6" s="369">
        <f>[7]Projections!JCS43</f>
        <v>0</v>
      </c>
      <c r="JCN6" s="369"/>
      <c r="JCO6" s="369">
        <f>[7]Projections!JCU43</f>
        <v>0</v>
      </c>
      <c r="JCP6" s="369"/>
      <c r="JCQ6" s="369">
        <f>[7]Projections!JCW43</f>
        <v>0</v>
      </c>
      <c r="JCR6" s="369"/>
      <c r="JCS6" s="369">
        <f>[7]Projections!JCY43</f>
        <v>0</v>
      </c>
      <c r="JCT6" s="369"/>
      <c r="JCU6" s="369">
        <f>[7]Projections!JDA43</f>
        <v>0</v>
      </c>
      <c r="JCV6" s="369"/>
      <c r="JCW6" s="369">
        <f>[7]Projections!JDC43</f>
        <v>0</v>
      </c>
      <c r="JCX6" s="369"/>
      <c r="JCY6" s="369">
        <f>[7]Projections!JDE43</f>
        <v>0</v>
      </c>
      <c r="JCZ6" s="369"/>
      <c r="JDA6" s="369">
        <f>[7]Projections!JDG43</f>
        <v>0</v>
      </c>
      <c r="JDB6" s="369"/>
      <c r="JDC6" s="369">
        <f>[7]Projections!JDI43</f>
        <v>0</v>
      </c>
      <c r="JDD6" s="369"/>
      <c r="JDE6" s="369">
        <f>[7]Projections!JDK43</f>
        <v>0</v>
      </c>
      <c r="JDF6" s="369"/>
      <c r="JDG6" s="369">
        <f>[7]Projections!JDM43</f>
        <v>0</v>
      </c>
      <c r="JDH6" s="369"/>
      <c r="JDI6" s="369">
        <f>[7]Projections!JDO43</f>
        <v>0</v>
      </c>
      <c r="JDJ6" s="369"/>
      <c r="JDK6" s="369">
        <f>[7]Projections!JDQ43</f>
        <v>0</v>
      </c>
      <c r="JDL6" s="369"/>
      <c r="JDM6" s="369">
        <f>[7]Projections!JDS43</f>
        <v>0</v>
      </c>
      <c r="JDN6" s="369"/>
      <c r="JDO6" s="369">
        <f>[7]Projections!JDU43</f>
        <v>0</v>
      </c>
      <c r="JDP6" s="369"/>
      <c r="JDQ6" s="369">
        <f>[7]Projections!JDW43</f>
        <v>0</v>
      </c>
      <c r="JDR6" s="369"/>
      <c r="JDS6" s="369">
        <f>[7]Projections!JDY43</f>
        <v>0</v>
      </c>
      <c r="JDT6" s="369"/>
      <c r="JDU6" s="369">
        <f>[7]Projections!JEA43</f>
        <v>0</v>
      </c>
      <c r="JDV6" s="369"/>
      <c r="JDW6" s="369">
        <f>[7]Projections!JEC43</f>
        <v>0</v>
      </c>
      <c r="JDX6" s="369"/>
      <c r="JDY6" s="369">
        <f>[7]Projections!JEE43</f>
        <v>0</v>
      </c>
      <c r="JDZ6" s="369"/>
      <c r="JEA6" s="369">
        <f>[7]Projections!JEG43</f>
        <v>0</v>
      </c>
      <c r="JEB6" s="369"/>
      <c r="JEC6" s="369">
        <f>[7]Projections!JEI43</f>
        <v>0</v>
      </c>
      <c r="JED6" s="369"/>
      <c r="JEE6" s="369">
        <f>[7]Projections!JEK43</f>
        <v>0</v>
      </c>
      <c r="JEF6" s="369"/>
      <c r="JEG6" s="369">
        <f>[7]Projections!JEM43</f>
        <v>0</v>
      </c>
      <c r="JEH6" s="369"/>
      <c r="JEI6" s="369">
        <f>[7]Projections!JEO43</f>
        <v>0</v>
      </c>
      <c r="JEJ6" s="369"/>
      <c r="JEK6" s="369">
        <f>[7]Projections!JEQ43</f>
        <v>0</v>
      </c>
      <c r="JEL6" s="369"/>
      <c r="JEM6" s="369">
        <f>[7]Projections!JES43</f>
        <v>0</v>
      </c>
      <c r="JEN6" s="369"/>
      <c r="JEO6" s="369">
        <f>[7]Projections!JEU43</f>
        <v>0</v>
      </c>
      <c r="JEP6" s="369"/>
      <c r="JEQ6" s="369">
        <f>[7]Projections!JEW43</f>
        <v>0</v>
      </c>
      <c r="JER6" s="369"/>
      <c r="JES6" s="369">
        <f>[7]Projections!JEY43</f>
        <v>0</v>
      </c>
      <c r="JET6" s="369"/>
      <c r="JEU6" s="369">
        <f>[7]Projections!JFA43</f>
        <v>0</v>
      </c>
      <c r="JEV6" s="369"/>
      <c r="JEW6" s="369">
        <f>[7]Projections!JFC43</f>
        <v>0</v>
      </c>
      <c r="JEX6" s="369"/>
      <c r="JEY6" s="369">
        <f>[7]Projections!JFE43</f>
        <v>0</v>
      </c>
      <c r="JEZ6" s="369"/>
      <c r="JFA6" s="369">
        <f>[7]Projections!JFG43</f>
        <v>0</v>
      </c>
      <c r="JFB6" s="369"/>
      <c r="JFC6" s="369">
        <f>[7]Projections!JFI43</f>
        <v>0</v>
      </c>
      <c r="JFD6" s="369"/>
      <c r="JFE6" s="369">
        <f>[7]Projections!JFK43</f>
        <v>0</v>
      </c>
      <c r="JFF6" s="369"/>
      <c r="JFG6" s="369">
        <f>[7]Projections!JFM43</f>
        <v>0</v>
      </c>
      <c r="JFH6" s="369"/>
      <c r="JFI6" s="369">
        <f>[7]Projections!JFO43</f>
        <v>0</v>
      </c>
      <c r="JFJ6" s="369"/>
      <c r="JFK6" s="369">
        <f>[7]Projections!JFQ43</f>
        <v>0</v>
      </c>
      <c r="JFL6" s="369"/>
      <c r="JFM6" s="369">
        <f>[7]Projections!JFS43</f>
        <v>0</v>
      </c>
      <c r="JFN6" s="369"/>
      <c r="JFO6" s="369">
        <f>[7]Projections!JFU43</f>
        <v>0</v>
      </c>
      <c r="JFP6" s="369"/>
      <c r="JFQ6" s="369">
        <f>[7]Projections!JFW43</f>
        <v>0</v>
      </c>
      <c r="JFR6" s="369"/>
      <c r="JFS6" s="369">
        <f>[7]Projections!JFY43</f>
        <v>0</v>
      </c>
      <c r="JFT6" s="369"/>
      <c r="JFU6" s="369">
        <f>[7]Projections!JGA43</f>
        <v>0</v>
      </c>
      <c r="JFV6" s="369"/>
      <c r="JFW6" s="369">
        <f>[7]Projections!JGC43</f>
        <v>0</v>
      </c>
      <c r="JFX6" s="369"/>
      <c r="JFY6" s="369">
        <f>[7]Projections!JGE43</f>
        <v>0</v>
      </c>
      <c r="JFZ6" s="369"/>
      <c r="JGA6" s="369">
        <f>[7]Projections!JGG43</f>
        <v>0</v>
      </c>
      <c r="JGB6" s="369"/>
      <c r="JGC6" s="369">
        <f>[7]Projections!JGI43</f>
        <v>0</v>
      </c>
      <c r="JGD6" s="369"/>
      <c r="JGE6" s="369">
        <f>[7]Projections!JGK43</f>
        <v>0</v>
      </c>
      <c r="JGF6" s="369"/>
      <c r="JGG6" s="369">
        <f>[7]Projections!JGM43</f>
        <v>0</v>
      </c>
      <c r="JGH6" s="369"/>
      <c r="JGI6" s="369">
        <f>[7]Projections!JGO43</f>
        <v>0</v>
      </c>
      <c r="JGJ6" s="369"/>
      <c r="JGK6" s="369">
        <f>[7]Projections!JGQ43</f>
        <v>0</v>
      </c>
      <c r="JGL6" s="369"/>
      <c r="JGM6" s="369">
        <f>[7]Projections!JGS43</f>
        <v>0</v>
      </c>
      <c r="JGN6" s="369"/>
      <c r="JGO6" s="369">
        <f>[7]Projections!JGU43</f>
        <v>0</v>
      </c>
      <c r="JGP6" s="369"/>
      <c r="JGQ6" s="369">
        <f>[7]Projections!JGW43</f>
        <v>0</v>
      </c>
      <c r="JGR6" s="369"/>
      <c r="JGS6" s="369">
        <f>[7]Projections!JGY43</f>
        <v>0</v>
      </c>
      <c r="JGT6" s="369"/>
      <c r="JGU6" s="369">
        <f>[7]Projections!JHA43</f>
        <v>0</v>
      </c>
      <c r="JGV6" s="369"/>
      <c r="JGW6" s="369">
        <f>[7]Projections!JHC43</f>
        <v>0</v>
      </c>
      <c r="JGX6" s="369"/>
      <c r="JGY6" s="369">
        <f>[7]Projections!JHE43</f>
        <v>0</v>
      </c>
      <c r="JGZ6" s="369"/>
      <c r="JHA6" s="369">
        <f>[7]Projections!JHG43</f>
        <v>0</v>
      </c>
      <c r="JHB6" s="369"/>
      <c r="JHC6" s="369">
        <f>[7]Projections!JHI43</f>
        <v>0</v>
      </c>
      <c r="JHD6" s="369"/>
      <c r="JHE6" s="369">
        <f>[7]Projections!JHK43</f>
        <v>0</v>
      </c>
      <c r="JHF6" s="369"/>
      <c r="JHG6" s="369">
        <f>[7]Projections!JHM43</f>
        <v>0</v>
      </c>
      <c r="JHH6" s="369"/>
      <c r="JHI6" s="369">
        <f>[7]Projections!JHO43</f>
        <v>0</v>
      </c>
      <c r="JHJ6" s="369"/>
      <c r="JHK6" s="369">
        <f>[7]Projections!JHQ43</f>
        <v>0</v>
      </c>
      <c r="JHL6" s="369"/>
      <c r="JHM6" s="369">
        <f>[7]Projections!JHS43</f>
        <v>0</v>
      </c>
      <c r="JHN6" s="369"/>
      <c r="JHO6" s="369">
        <f>[7]Projections!JHU43</f>
        <v>0</v>
      </c>
      <c r="JHP6" s="369"/>
      <c r="JHQ6" s="369">
        <f>[7]Projections!JHW43</f>
        <v>0</v>
      </c>
      <c r="JHR6" s="369"/>
      <c r="JHS6" s="369">
        <f>[7]Projections!JHY43</f>
        <v>0</v>
      </c>
      <c r="JHT6" s="369"/>
      <c r="JHU6" s="369">
        <f>[7]Projections!JIA43</f>
        <v>0</v>
      </c>
      <c r="JHV6" s="369"/>
      <c r="JHW6" s="369">
        <f>[7]Projections!JIC43</f>
        <v>0</v>
      </c>
      <c r="JHX6" s="369"/>
      <c r="JHY6" s="369">
        <f>[7]Projections!JIE43</f>
        <v>0</v>
      </c>
      <c r="JHZ6" s="369"/>
      <c r="JIA6" s="369">
        <f>[7]Projections!JIG43</f>
        <v>0</v>
      </c>
      <c r="JIB6" s="369"/>
      <c r="JIC6" s="369">
        <f>[7]Projections!JII43</f>
        <v>0</v>
      </c>
      <c r="JID6" s="369"/>
      <c r="JIE6" s="369">
        <f>[7]Projections!JIK43</f>
        <v>0</v>
      </c>
      <c r="JIF6" s="369"/>
      <c r="JIG6" s="369">
        <f>[7]Projections!JIM43</f>
        <v>0</v>
      </c>
      <c r="JIH6" s="369"/>
      <c r="JII6" s="369">
        <f>[7]Projections!JIO43</f>
        <v>0</v>
      </c>
      <c r="JIJ6" s="369"/>
      <c r="JIK6" s="369">
        <f>[7]Projections!JIQ43</f>
        <v>0</v>
      </c>
      <c r="JIL6" s="369"/>
      <c r="JIM6" s="369">
        <f>[7]Projections!JIS43</f>
        <v>0</v>
      </c>
      <c r="JIN6" s="369"/>
      <c r="JIO6" s="369">
        <f>[7]Projections!JIU43</f>
        <v>0</v>
      </c>
      <c r="JIP6" s="369"/>
      <c r="JIQ6" s="369">
        <f>[7]Projections!JIW43</f>
        <v>0</v>
      </c>
      <c r="JIR6" s="369"/>
      <c r="JIS6" s="369">
        <f>[7]Projections!JIY43</f>
        <v>0</v>
      </c>
      <c r="JIT6" s="369"/>
      <c r="JIU6" s="369">
        <f>[7]Projections!JJA43</f>
        <v>0</v>
      </c>
      <c r="JIV6" s="369"/>
      <c r="JIW6" s="369">
        <f>[7]Projections!JJC43</f>
        <v>0</v>
      </c>
      <c r="JIX6" s="369"/>
      <c r="JIY6" s="369">
        <f>[7]Projections!JJE43</f>
        <v>0</v>
      </c>
      <c r="JIZ6" s="369"/>
      <c r="JJA6" s="369">
        <f>[7]Projections!JJG43</f>
        <v>0</v>
      </c>
      <c r="JJB6" s="369"/>
      <c r="JJC6" s="369">
        <f>[7]Projections!JJI43</f>
        <v>0</v>
      </c>
      <c r="JJD6" s="369"/>
      <c r="JJE6" s="369">
        <f>[7]Projections!JJK43</f>
        <v>0</v>
      </c>
      <c r="JJF6" s="369"/>
      <c r="JJG6" s="369">
        <f>[7]Projections!JJM43</f>
        <v>0</v>
      </c>
      <c r="JJH6" s="369"/>
      <c r="JJI6" s="369">
        <f>[7]Projections!JJO43</f>
        <v>0</v>
      </c>
      <c r="JJJ6" s="369"/>
      <c r="JJK6" s="369">
        <f>[7]Projections!JJQ43</f>
        <v>0</v>
      </c>
      <c r="JJL6" s="369"/>
      <c r="JJM6" s="369">
        <f>[7]Projections!JJS43</f>
        <v>0</v>
      </c>
      <c r="JJN6" s="369"/>
      <c r="JJO6" s="369">
        <f>[7]Projections!JJU43</f>
        <v>0</v>
      </c>
      <c r="JJP6" s="369"/>
      <c r="JJQ6" s="369">
        <f>[7]Projections!JJW43</f>
        <v>0</v>
      </c>
      <c r="JJR6" s="369"/>
      <c r="JJS6" s="369">
        <f>[7]Projections!JJY43</f>
        <v>0</v>
      </c>
      <c r="JJT6" s="369"/>
      <c r="JJU6" s="369">
        <f>[7]Projections!JKA43</f>
        <v>0</v>
      </c>
      <c r="JJV6" s="369"/>
      <c r="JJW6" s="369">
        <f>[7]Projections!JKC43</f>
        <v>0</v>
      </c>
      <c r="JJX6" s="369"/>
      <c r="JJY6" s="369">
        <f>[7]Projections!JKE43</f>
        <v>0</v>
      </c>
      <c r="JJZ6" s="369"/>
      <c r="JKA6" s="369">
        <f>[7]Projections!JKG43</f>
        <v>0</v>
      </c>
      <c r="JKB6" s="369"/>
      <c r="JKC6" s="369">
        <f>[7]Projections!JKI43</f>
        <v>0</v>
      </c>
      <c r="JKD6" s="369"/>
      <c r="JKE6" s="369">
        <f>[7]Projections!JKK43</f>
        <v>0</v>
      </c>
      <c r="JKF6" s="369"/>
      <c r="JKG6" s="369">
        <f>[7]Projections!JKM43</f>
        <v>0</v>
      </c>
      <c r="JKH6" s="369"/>
      <c r="JKI6" s="369">
        <f>[7]Projections!JKO43</f>
        <v>0</v>
      </c>
      <c r="JKJ6" s="369"/>
      <c r="JKK6" s="369">
        <f>[7]Projections!JKQ43</f>
        <v>0</v>
      </c>
      <c r="JKL6" s="369"/>
      <c r="JKM6" s="369">
        <f>[7]Projections!JKS43</f>
        <v>0</v>
      </c>
      <c r="JKN6" s="369"/>
      <c r="JKO6" s="369">
        <f>[7]Projections!JKU43</f>
        <v>0</v>
      </c>
      <c r="JKP6" s="369"/>
      <c r="JKQ6" s="369">
        <f>[7]Projections!JKW43</f>
        <v>0</v>
      </c>
      <c r="JKR6" s="369"/>
      <c r="JKS6" s="369">
        <f>[7]Projections!JKY43</f>
        <v>0</v>
      </c>
      <c r="JKT6" s="369"/>
      <c r="JKU6" s="369">
        <f>[7]Projections!JLA43</f>
        <v>0</v>
      </c>
      <c r="JKV6" s="369"/>
      <c r="JKW6" s="369">
        <f>[7]Projections!JLC43</f>
        <v>0</v>
      </c>
      <c r="JKX6" s="369"/>
      <c r="JKY6" s="369">
        <f>[7]Projections!JLE43</f>
        <v>0</v>
      </c>
      <c r="JKZ6" s="369"/>
      <c r="JLA6" s="369">
        <f>[7]Projections!JLG43</f>
        <v>0</v>
      </c>
      <c r="JLB6" s="369"/>
      <c r="JLC6" s="369">
        <f>[7]Projections!JLI43</f>
        <v>0</v>
      </c>
      <c r="JLD6" s="369"/>
      <c r="JLE6" s="369">
        <f>[7]Projections!JLK43</f>
        <v>0</v>
      </c>
      <c r="JLF6" s="369"/>
      <c r="JLG6" s="369">
        <f>[7]Projections!JLM43</f>
        <v>0</v>
      </c>
      <c r="JLH6" s="369"/>
      <c r="JLI6" s="369">
        <f>[7]Projections!JLO43</f>
        <v>0</v>
      </c>
      <c r="JLJ6" s="369"/>
      <c r="JLK6" s="369">
        <f>[7]Projections!JLQ43</f>
        <v>0</v>
      </c>
      <c r="JLL6" s="369"/>
      <c r="JLM6" s="369">
        <f>[7]Projections!JLS43</f>
        <v>0</v>
      </c>
      <c r="JLN6" s="369"/>
      <c r="JLO6" s="369">
        <f>[7]Projections!JLU43</f>
        <v>0</v>
      </c>
      <c r="JLP6" s="369"/>
      <c r="JLQ6" s="369">
        <f>[7]Projections!JLW43</f>
        <v>0</v>
      </c>
      <c r="JLR6" s="369"/>
      <c r="JLS6" s="369">
        <f>[7]Projections!JLY43</f>
        <v>0</v>
      </c>
      <c r="JLT6" s="369"/>
      <c r="JLU6" s="369">
        <f>[7]Projections!JMA43</f>
        <v>0</v>
      </c>
      <c r="JLV6" s="369"/>
      <c r="JLW6" s="369">
        <f>[7]Projections!JMC43</f>
        <v>0</v>
      </c>
      <c r="JLX6" s="369"/>
      <c r="JLY6" s="369">
        <f>[7]Projections!JME43</f>
        <v>0</v>
      </c>
      <c r="JLZ6" s="369"/>
      <c r="JMA6" s="369">
        <f>[7]Projections!JMG43</f>
        <v>0</v>
      </c>
      <c r="JMB6" s="369"/>
      <c r="JMC6" s="369">
        <f>[7]Projections!JMI43</f>
        <v>0</v>
      </c>
      <c r="JMD6" s="369"/>
      <c r="JME6" s="369">
        <f>[7]Projections!JMK43</f>
        <v>0</v>
      </c>
      <c r="JMF6" s="369"/>
      <c r="JMG6" s="369">
        <f>[7]Projections!JMM43</f>
        <v>0</v>
      </c>
      <c r="JMH6" s="369"/>
      <c r="JMI6" s="369">
        <f>[7]Projections!JMO43</f>
        <v>0</v>
      </c>
      <c r="JMJ6" s="369"/>
      <c r="JMK6" s="369">
        <f>[7]Projections!JMQ43</f>
        <v>0</v>
      </c>
      <c r="JML6" s="369"/>
      <c r="JMM6" s="369">
        <f>[7]Projections!JMS43</f>
        <v>0</v>
      </c>
      <c r="JMN6" s="369"/>
      <c r="JMO6" s="369">
        <f>[7]Projections!JMU43</f>
        <v>0</v>
      </c>
      <c r="JMP6" s="369"/>
      <c r="JMQ6" s="369">
        <f>[7]Projections!JMW43</f>
        <v>0</v>
      </c>
      <c r="JMR6" s="369"/>
      <c r="JMS6" s="369">
        <f>[7]Projections!JMY43</f>
        <v>0</v>
      </c>
      <c r="JMT6" s="369"/>
      <c r="JMU6" s="369">
        <f>[7]Projections!JNA43</f>
        <v>0</v>
      </c>
      <c r="JMV6" s="369"/>
      <c r="JMW6" s="369">
        <f>[7]Projections!JNC43</f>
        <v>0</v>
      </c>
      <c r="JMX6" s="369"/>
      <c r="JMY6" s="369">
        <f>[7]Projections!JNE43</f>
        <v>0</v>
      </c>
      <c r="JMZ6" s="369"/>
      <c r="JNA6" s="369">
        <f>[7]Projections!JNG43</f>
        <v>0</v>
      </c>
      <c r="JNB6" s="369"/>
      <c r="JNC6" s="369">
        <f>[7]Projections!JNI43</f>
        <v>0</v>
      </c>
      <c r="JND6" s="369"/>
      <c r="JNE6" s="369">
        <f>[7]Projections!JNK43</f>
        <v>0</v>
      </c>
      <c r="JNF6" s="369"/>
      <c r="JNG6" s="369">
        <f>[7]Projections!JNM43</f>
        <v>0</v>
      </c>
      <c r="JNH6" s="369"/>
      <c r="JNI6" s="369">
        <f>[7]Projections!JNO43</f>
        <v>0</v>
      </c>
      <c r="JNJ6" s="369"/>
      <c r="JNK6" s="369">
        <f>[7]Projections!JNQ43</f>
        <v>0</v>
      </c>
      <c r="JNL6" s="369"/>
      <c r="JNM6" s="369">
        <f>[7]Projections!JNS43</f>
        <v>0</v>
      </c>
      <c r="JNN6" s="369"/>
      <c r="JNO6" s="369">
        <f>[7]Projections!JNU43</f>
        <v>0</v>
      </c>
      <c r="JNP6" s="369"/>
      <c r="JNQ6" s="369">
        <f>[7]Projections!JNW43</f>
        <v>0</v>
      </c>
      <c r="JNR6" s="369"/>
      <c r="JNS6" s="369">
        <f>[7]Projections!JNY43</f>
        <v>0</v>
      </c>
      <c r="JNT6" s="369"/>
      <c r="JNU6" s="369">
        <f>[7]Projections!JOA43</f>
        <v>0</v>
      </c>
      <c r="JNV6" s="369"/>
      <c r="JNW6" s="369">
        <f>[7]Projections!JOC43</f>
        <v>0</v>
      </c>
      <c r="JNX6" s="369"/>
      <c r="JNY6" s="369">
        <f>[7]Projections!JOE43</f>
        <v>0</v>
      </c>
      <c r="JNZ6" s="369"/>
      <c r="JOA6" s="369">
        <f>[7]Projections!JOG43</f>
        <v>0</v>
      </c>
      <c r="JOB6" s="369"/>
      <c r="JOC6" s="369">
        <f>[7]Projections!JOI43</f>
        <v>0</v>
      </c>
      <c r="JOD6" s="369"/>
      <c r="JOE6" s="369">
        <f>[7]Projections!JOK43</f>
        <v>0</v>
      </c>
      <c r="JOF6" s="369"/>
      <c r="JOG6" s="369">
        <f>[7]Projections!JOM43</f>
        <v>0</v>
      </c>
      <c r="JOH6" s="369"/>
      <c r="JOI6" s="369">
        <f>[7]Projections!JOO43</f>
        <v>0</v>
      </c>
      <c r="JOJ6" s="369"/>
      <c r="JOK6" s="369">
        <f>[7]Projections!JOQ43</f>
        <v>0</v>
      </c>
      <c r="JOL6" s="369"/>
      <c r="JOM6" s="369">
        <f>[7]Projections!JOS43</f>
        <v>0</v>
      </c>
      <c r="JON6" s="369"/>
      <c r="JOO6" s="369">
        <f>[7]Projections!JOU43</f>
        <v>0</v>
      </c>
      <c r="JOP6" s="369"/>
      <c r="JOQ6" s="369">
        <f>[7]Projections!JOW43</f>
        <v>0</v>
      </c>
      <c r="JOR6" s="369"/>
      <c r="JOS6" s="369">
        <f>[7]Projections!JOY43</f>
        <v>0</v>
      </c>
      <c r="JOT6" s="369"/>
      <c r="JOU6" s="369">
        <f>[7]Projections!JPA43</f>
        <v>0</v>
      </c>
      <c r="JOV6" s="369"/>
      <c r="JOW6" s="369">
        <f>[7]Projections!JPC43</f>
        <v>0</v>
      </c>
      <c r="JOX6" s="369"/>
      <c r="JOY6" s="369">
        <f>[7]Projections!JPE43</f>
        <v>0</v>
      </c>
      <c r="JOZ6" s="369"/>
      <c r="JPA6" s="369">
        <f>[7]Projections!JPG43</f>
        <v>0</v>
      </c>
      <c r="JPB6" s="369"/>
      <c r="JPC6" s="369">
        <f>[7]Projections!JPI43</f>
        <v>0</v>
      </c>
      <c r="JPD6" s="369"/>
      <c r="JPE6" s="369">
        <f>[7]Projections!JPK43</f>
        <v>0</v>
      </c>
      <c r="JPF6" s="369"/>
      <c r="JPG6" s="369">
        <f>[7]Projections!JPM43</f>
        <v>0</v>
      </c>
      <c r="JPH6" s="369"/>
      <c r="JPI6" s="369">
        <f>[7]Projections!JPO43</f>
        <v>0</v>
      </c>
      <c r="JPJ6" s="369"/>
      <c r="JPK6" s="369">
        <f>[7]Projections!JPQ43</f>
        <v>0</v>
      </c>
      <c r="JPL6" s="369"/>
      <c r="JPM6" s="369">
        <f>[7]Projections!JPS43</f>
        <v>0</v>
      </c>
      <c r="JPN6" s="369"/>
      <c r="JPO6" s="369">
        <f>[7]Projections!JPU43</f>
        <v>0</v>
      </c>
      <c r="JPP6" s="369"/>
      <c r="JPQ6" s="369">
        <f>[7]Projections!JPW43</f>
        <v>0</v>
      </c>
      <c r="JPR6" s="369"/>
      <c r="JPS6" s="369">
        <f>[7]Projections!JPY43</f>
        <v>0</v>
      </c>
      <c r="JPT6" s="369"/>
      <c r="JPU6" s="369">
        <f>[7]Projections!JQA43</f>
        <v>0</v>
      </c>
      <c r="JPV6" s="369"/>
      <c r="JPW6" s="369">
        <f>[7]Projections!JQC43</f>
        <v>0</v>
      </c>
      <c r="JPX6" s="369"/>
      <c r="JPY6" s="369">
        <f>[7]Projections!JQE43</f>
        <v>0</v>
      </c>
      <c r="JPZ6" s="369"/>
      <c r="JQA6" s="369">
        <f>[7]Projections!JQG43</f>
        <v>0</v>
      </c>
      <c r="JQB6" s="369"/>
      <c r="JQC6" s="369">
        <f>[7]Projections!JQI43</f>
        <v>0</v>
      </c>
      <c r="JQD6" s="369"/>
      <c r="JQE6" s="369">
        <f>[7]Projections!JQK43</f>
        <v>0</v>
      </c>
      <c r="JQF6" s="369"/>
      <c r="JQG6" s="369">
        <f>[7]Projections!JQM43</f>
        <v>0</v>
      </c>
      <c r="JQH6" s="369"/>
      <c r="JQI6" s="369">
        <f>[7]Projections!JQO43</f>
        <v>0</v>
      </c>
      <c r="JQJ6" s="369"/>
      <c r="JQK6" s="369">
        <f>[7]Projections!JQQ43</f>
        <v>0</v>
      </c>
      <c r="JQL6" s="369"/>
      <c r="JQM6" s="369">
        <f>[7]Projections!JQS43</f>
        <v>0</v>
      </c>
      <c r="JQN6" s="369"/>
      <c r="JQO6" s="369">
        <f>[7]Projections!JQU43</f>
        <v>0</v>
      </c>
      <c r="JQP6" s="369"/>
      <c r="JQQ6" s="369">
        <f>[7]Projections!JQW43</f>
        <v>0</v>
      </c>
      <c r="JQR6" s="369"/>
      <c r="JQS6" s="369">
        <f>[7]Projections!JQY43</f>
        <v>0</v>
      </c>
      <c r="JQT6" s="369"/>
      <c r="JQU6" s="369">
        <f>[7]Projections!JRA43</f>
        <v>0</v>
      </c>
      <c r="JQV6" s="369"/>
      <c r="JQW6" s="369">
        <f>[7]Projections!JRC43</f>
        <v>0</v>
      </c>
      <c r="JQX6" s="369"/>
      <c r="JQY6" s="369">
        <f>[7]Projections!JRE43</f>
        <v>0</v>
      </c>
      <c r="JQZ6" s="369"/>
      <c r="JRA6" s="369">
        <f>[7]Projections!JRG43</f>
        <v>0</v>
      </c>
      <c r="JRB6" s="369"/>
      <c r="JRC6" s="369">
        <f>[7]Projections!JRI43</f>
        <v>0</v>
      </c>
      <c r="JRD6" s="369"/>
      <c r="JRE6" s="369">
        <f>[7]Projections!JRK43</f>
        <v>0</v>
      </c>
      <c r="JRF6" s="369"/>
      <c r="JRG6" s="369">
        <f>[7]Projections!JRM43</f>
        <v>0</v>
      </c>
      <c r="JRH6" s="369"/>
      <c r="JRI6" s="369">
        <f>[7]Projections!JRO43</f>
        <v>0</v>
      </c>
      <c r="JRJ6" s="369"/>
      <c r="JRK6" s="369">
        <f>[7]Projections!JRQ43</f>
        <v>0</v>
      </c>
      <c r="JRL6" s="369"/>
      <c r="JRM6" s="369">
        <f>[7]Projections!JRS43</f>
        <v>0</v>
      </c>
      <c r="JRN6" s="369"/>
      <c r="JRO6" s="369">
        <f>[7]Projections!JRU43</f>
        <v>0</v>
      </c>
      <c r="JRP6" s="369"/>
      <c r="JRQ6" s="369">
        <f>[7]Projections!JRW43</f>
        <v>0</v>
      </c>
      <c r="JRR6" s="369"/>
      <c r="JRS6" s="369">
        <f>[7]Projections!JRY43</f>
        <v>0</v>
      </c>
      <c r="JRT6" s="369"/>
      <c r="JRU6" s="369">
        <f>[7]Projections!JSA43</f>
        <v>0</v>
      </c>
      <c r="JRV6" s="369"/>
      <c r="JRW6" s="369">
        <f>[7]Projections!JSC43</f>
        <v>0</v>
      </c>
      <c r="JRX6" s="369"/>
      <c r="JRY6" s="369">
        <f>[7]Projections!JSE43</f>
        <v>0</v>
      </c>
      <c r="JRZ6" s="369"/>
      <c r="JSA6" s="369">
        <f>[7]Projections!JSG43</f>
        <v>0</v>
      </c>
      <c r="JSB6" s="369"/>
      <c r="JSC6" s="369">
        <f>[7]Projections!JSI43</f>
        <v>0</v>
      </c>
      <c r="JSD6" s="369"/>
      <c r="JSE6" s="369">
        <f>[7]Projections!JSK43</f>
        <v>0</v>
      </c>
      <c r="JSF6" s="369"/>
      <c r="JSG6" s="369">
        <f>[7]Projections!JSM43</f>
        <v>0</v>
      </c>
      <c r="JSH6" s="369"/>
      <c r="JSI6" s="369">
        <f>[7]Projections!JSO43</f>
        <v>0</v>
      </c>
      <c r="JSJ6" s="369"/>
      <c r="JSK6" s="369">
        <f>[7]Projections!JSQ43</f>
        <v>0</v>
      </c>
      <c r="JSL6" s="369"/>
      <c r="JSM6" s="369">
        <f>[7]Projections!JSS43</f>
        <v>0</v>
      </c>
      <c r="JSN6" s="369"/>
      <c r="JSO6" s="369">
        <f>[7]Projections!JSU43</f>
        <v>0</v>
      </c>
      <c r="JSP6" s="369"/>
      <c r="JSQ6" s="369">
        <f>[7]Projections!JSW43</f>
        <v>0</v>
      </c>
      <c r="JSR6" s="369"/>
      <c r="JSS6" s="369">
        <f>[7]Projections!JSY43</f>
        <v>0</v>
      </c>
      <c r="JST6" s="369"/>
      <c r="JSU6" s="369">
        <f>[7]Projections!JTA43</f>
        <v>0</v>
      </c>
      <c r="JSV6" s="369"/>
      <c r="JSW6" s="369">
        <f>[7]Projections!JTC43</f>
        <v>0</v>
      </c>
      <c r="JSX6" s="369"/>
      <c r="JSY6" s="369">
        <f>[7]Projections!JTE43</f>
        <v>0</v>
      </c>
      <c r="JSZ6" s="369"/>
      <c r="JTA6" s="369">
        <f>[7]Projections!JTG43</f>
        <v>0</v>
      </c>
      <c r="JTB6" s="369"/>
      <c r="JTC6" s="369">
        <f>[7]Projections!JTI43</f>
        <v>0</v>
      </c>
      <c r="JTD6" s="369"/>
      <c r="JTE6" s="369">
        <f>[7]Projections!JTK43</f>
        <v>0</v>
      </c>
      <c r="JTF6" s="369"/>
      <c r="JTG6" s="369">
        <f>[7]Projections!JTM43</f>
        <v>0</v>
      </c>
      <c r="JTH6" s="369"/>
      <c r="JTI6" s="369">
        <f>[7]Projections!JTO43</f>
        <v>0</v>
      </c>
      <c r="JTJ6" s="369"/>
      <c r="JTK6" s="369">
        <f>[7]Projections!JTQ43</f>
        <v>0</v>
      </c>
      <c r="JTL6" s="369"/>
      <c r="JTM6" s="369">
        <f>[7]Projections!JTS43</f>
        <v>0</v>
      </c>
      <c r="JTN6" s="369"/>
      <c r="JTO6" s="369">
        <f>[7]Projections!JTU43</f>
        <v>0</v>
      </c>
      <c r="JTP6" s="369"/>
      <c r="JTQ6" s="369">
        <f>[7]Projections!JTW43</f>
        <v>0</v>
      </c>
      <c r="JTR6" s="369"/>
      <c r="JTS6" s="369">
        <f>[7]Projections!JTY43</f>
        <v>0</v>
      </c>
      <c r="JTT6" s="369"/>
      <c r="JTU6" s="369">
        <f>[7]Projections!JUA43</f>
        <v>0</v>
      </c>
      <c r="JTV6" s="369"/>
      <c r="JTW6" s="369">
        <f>[7]Projections!JUC43</f>
        <v>0</v>
      </c>
      <c r="JTX6" s="369"/>
      <c r="JTY6" s="369">
        <f>[7]Projections!JUE43</f>
        <v>0</v>
      </c>
      <c r="JTZ6" s="369"/>
      <c r="JUA6" s="369">
        <f>[7]Projections!JUG43</f>
        <v>0</v>
      </c>
      <c r="JUB6" s="369"/>
      <c r="JUC6" s="369">
        <f>[7]Projections!JUI43</f>
        <v>0</v>
      </c>
      <c r="JUD6" s="369"/>
      <c r="JUE6" s="369">
        <f>[7]Projections!JUK43</f>
        <v>0</v>
      </c>
      <c r="JUF6" s="369"/>
      <c r="JUG6" s="369">
        <f>[7]Projections!JUM43</f>
        <v>0</v>
      </c>
      <c r="JUH6" s="369"/>
      <c r="JUI6" s="369">
        <f>[7]Projections!JUO43</f>
        <v>0</v>
      </c>
      <c r="JUJ6" s="369"/>
      <c r="JUK6" s="369">
        <f>[7]Projections!JUQ43</f>
        <v>0</v>
      </c>
      <c r="JUL6" s="369"/>
      <c r="JUM6" s="369">
        <f>[7]Projections!JUS43</f>
        <v>0</v>
      </c>
      <c r="JUN6" s="369"/>
      <c r="JUO6" s="369">
        <f>[7]Projections!JUU43</f>
        <v>0</v>
      </c>
      <c r="JUP6" s="369"/>
      <c r="JUQ6" s="369">
        <f>[7]Projections!JUW43</f>
        <v>0</v>
      </c>
      <c r="JUR6" s="369"/>
      <c r="JUS6" s="369">
        <f>[7]Projections!JUY43</f>
        <v>0</v>
      </c>
      <c r="JUT6" s="369"/>
      <c r="JUU6" s="369">
        <f>[7]Projections!JVA43</f>
        <v>0</v>
      </c>
      <c r="JUV6" s="369"/>
      <c r="JUW6" s="369">
        <f>[7]Projections!JVC43</f>
        <v>0</v>
      </c>
      <c r="JUX6" s="369"/>
      <c r="JUY6" s="369">
        <f>[7]Projections!JVE43</f>
        <v>0</v>
      </c>
      <c r="JUZ6" s="369"/>
      <c r="JVA6" s="369">
        <f>[7]Projections!JVG43</f>
        <v>0</v>
      </c>
      <c r="JVB6" s="369"/>
      <c r="JVC6" s="369">
        <f>[7]Projections!JVI43</f>
        <v>0</v>
      </c>
      <c r="JVD6" s="369"/>
      <c r="JVE6" s="369">
        <f>[7]Projections!JVK43</f>
        <v>0</v>
      </c>
      <c r="JVF6" s="369"/>
      <c r="JVG6" s="369">
        <f>[7]Projections!JVM43</f>
        <v>0</v>
      </c>
      <c r="JVH6" s="369"/>
      <c r="JVI6" s="369">
        <f>[7]Projections!JVO43</f>
        <v>0</v>
      </c>
      <c r="JVJ6" s="369"/>
      <c r="JVK6" s="369">
        <f>[7]Projections!JVQ43</f>
        <v>0</v>
      </c>
      <c r="JVL6" s="369"/>
      <c r="JVM6" s="369">
        <f>[7]Projections!JVS43</f>
        <v>0</v>
      </c>
      <c r="JVN6" s="369"/>
      <c r="JVO6" s="369">
        <f>[7]Projections!JVU43</f>
        <v>0</v>
      </c>
      <c r="JVP6" s="369"/>
      <c r="JVQ6" s="369">
        <f>[7]Projections!JVW43</f>
        <v>0</v>
      </c>
      <c r="JVR6" s="369"/>
      <c r="JVS6" s="369">
        <f>[7]Projections!JVY43</f>
        <v>0</v>
      </c>
      <c r="JVT6" s="369"/>
      <c r="JVU6" s="369">
        <f>[7]Projections!JWA43</f>
        <v>0</v>
      </c>
      <c r="JVV6" s="369"/>
      <c r="JVW6" s="369">
        <f>[7]Projections!JWC43</f>
        <v>0</v>
      </c>
      <c r="JVX6" s="369"/>
      <c r="JVY6" s="369">
        <f>[7]Projections!JWE43</f>
        <v>0</v>
      </c>
      <c r="JVZ6" s="369"/>
      <c r="JWA6" s="369">
        <f>[7]Projections!JWG43</f>
        <v>0</v>
      </c>
      <c r="JWB6" s="369"/>
      <c r="JWC6" s="369">
        <f>[7]Projections!JWI43</f>
        <v>0</v>
      </c>
      <c r="JWD6" s="369"/>
      <c r="JWE6" s="369">
        <f>[7]Projections!JWK43</f>
        <v>0</v>
      </c>
      <c r="JWF6" s="369"/>
      <c r="JWG6" s="369">
        <f>[7]Projections!JWM43</f>
        <v>0</v>
      </c>
      <c r="JWH6" s="369"/>
      <c r="JWI6" s="369">
        <f>[7]Projections!JWO43</f>
        <v>0</v>
      </c>
      <c r="JWJ6" s="369"/>
      <c r="JWK6" s="369">
        <f>[7]Projections!JWQ43</f>
        <v>0</v>
      </c>
      <c r="JWL6" s="369"/>
      <c r="JWM6" s="369">
        <f>[7]Projections!JWS43</f>
        <v>0</v>
      </c>
      <c r="JWN6" s="369"/>
      <c r="JWO6" s="369">
        <f>[7]Projections!JWU43</f>
        <v>0</v>
      </c>
      <c r="JWP6" s="369"/>
      <c r="JWQ6" s="369">
        <f>[7]Projections!JWW43</f>
        <v>0</v>
      </c>
      <c r="JWR6" s="369"/>
      <c r="JWS6" s="369">
        <f>[7]Projections!JWY43</f>
        <v>0</v>
      </c>
      <c r="JWT6" s="369"/>
      <c r="JWU6" s="369">
        <f>[7]Projections!JXA43</f>
        <v>0</v>
      </c>
      <c r="JWV6" s="369"/>
      <c r="JWW6" s="369">
        <f>[7]Projections!JXC43</f>
        <v>0</v>
      </c>
      <c r="JWX6" s="369"/>
      <c r="JWY6" s="369">
        <f>[7]Projections!JXE43</f>
        <v>0</v>
      </c>
      <c r="JWZ6" s="369"/>
      <c r="JXA6" s="369">
        <f>[7]Projections!JXG43</f>
        <v>0</v>
      </c>
      <c r="JXB6" s="369"/>
      <c r="JXC6" s="369">
        <f>[7]Projections!JXI43</f>
        <v>0</v>
      </c>
      <c r="JXD6" s="369"/>
      <c r="JXE6" s="369">
        <f>[7]Projections!JXK43</f>
        <v>0</v>
      </c>
      <c r="JXF6" s="369"/>
      <c r="JXG6" s="369">
        <f>[7]Projections!JXM43</f>
        <v>0</v>
      </c>
      <c r="JXH6" s="369"/>
      <c r="JXI6" s="369">
        <f>[7]Projections!JXO43</f>
        <v>0</v>
      </c>
      <c r="JXJ6" s="369"/>
      <c r="JXK6" s="369">
        <f>[7]Projections!JXQ43</f>
        <v>0</v>
      </c>
      <c r="JXL6" s="369"/>
      <c r="JXM6" s="369">
        <f>[7]Projections!JXS43</f>
        <v>0</v>
      </c>
      <c r="JXN6" s="369"/>
      <c r="JXO6" s="369">
        <f>[7]Projections!JXU43</f>
        <v>0</v>
      </c>
      <c r="JXP6" s="369"/>
      <c r="JXQ6" s="369">
        <f>[7]Projections!JXW43</f>
        <v>0</v>
      </c>
      <c r="JXR6" s="369"/>
      <c r="JXS6" s="369">
        <f>[7]Projections!JXY43</f>
        <v>0</v>
      </c>
      <c r="JXT6" s="369"/>
      <c r="JXU6" s="369">
        <f>[7]Projections!JYA43</f>
        <v>0</v>
      </c>
      <c r="JXV6" s="369"/>
      <c r="JXW6" s="369">
        <f>[7]Projections!JYC43</f>
        <v>0</v>
      </c>
      <c r="JXX6" s="369"/>
      <c r="JXY6" s="369">
        <f>[7]Projections!JYE43</f>
        <v>0</v>
      </c>
      <c r="JXZ6" s="369"/>
      <c r="JYA6" s="369">
        <f>[7]Projections!JYG43</f>
        <v>0</v>
      </c>
      <c r="JYB6" s="369"/>
      <c r="JYC6" s="369">
        <f>[7]Projections!JYI43</f>
        <v>0</v>
      </c>
      <c r="JYD6" s="369"/>
      <c r="JYE6" s="369">
        <f>[7]Projections!JYK43</f>
        <v>0</v>
      </c>
      <c r="JYF6" s="369"/>
      <c r="JYG6" s="369">
        <f>[7]Projections!JYM43</f>
        <v>0</v>
      </c>
      <c r="JYH6" s="369"/>
      <c r="JYI6" s="369">
        <f>[7]Projections!JYO43</f>
        <v>0</v>
      </c>
      <c r="JYJ6" s="369"/>
      <c r="JYK6" s="369">
        <f>[7]Projections!JYQ43</f>
        <v>0</v>
      </c>
      <c r="JYL6" s="369"/>
      <c r="JYM6" s="369">
        <f>[7]Projections!JYS43</f>
        <v>0</v>
      </c>
      <c r="JYN6" s="369"/>
      <c r="JYO6" s="369">
        <f>[7]Projections!JYU43</f>
        <v>0</v>
      </c>
      <c r="JYP6" s="369"/>
      <c r="JYQ6" s="369">
        <f>[7]Projections!JYW43</f>
        <v>0</v>
      </c>
      <c r="JYR6" s="369"/>
      <c r="JYS6" s="369">
        <f>[7]Projections!JYY43</f>
        <v>0</v>
      </c>
      <c r="JYT6" s="369"/>
      <c r="JYU6" s="369">
        <f>[7]Projections!JZA43</f>
        <v>0</v>
      </c>
      <c r="JYV6" s="369"/>
      <c r="JYW6" s="369">
        <f>[7]Projections!JZC43</f>
        <v>0</v>
      </c>
      <c r="JYX6" s="369"/>
      <c r="JYY6" s="369">
        <f>[7]Projections!JZE43</f>
        <v>0</v>
      </c>
      <c r="JYZ6" s="369"/>
      <c r="JZA6" s="369">
        <f>[7]Projections!JZG43</f>
        <v>0</v>
      </c>
      <c r="JZB6" s="369"/>
      <c r="JZC6" s="369">
        <f>[7]Projections!JZI43</f>
        <v>0</v>
      </c>
      <c r="JZD6" s="369"/>
      <c r="JZE6" s="369">
        <f>[7]Projections!JZK43</f>
        <v>0</v>
      </c>
      <c r="JZF6" s="369"/>
      <c r="JZG6" s="369">
        <f>[7]Projections!JZM43</f>
        <v>0</v>
      </c>
      <c r="JZH6" s="369"/>
      <c r="JZI6" s="369">
        <f>[7]Projections!JZO43</f>
        <v>0</v>
      </c>
      <c r="JZJ6" s="369"/>
      <c r="JZK6" s="369">
        <f>[7]Projections!JZQ43</f>
        <v>0</v>
      </c>
      <c r="JZL6" s="369"/>
      <c r="JZM6" s="369">
        <f>[7]Projections!JZS43</f>
        <v>0</v>
      </c>
      <c r="JZN6" s="369"/>
      <c r="JZO6" s="369">
        <f>[7]Projections!JZU43</f>
        <v>0</v>
      </c>
      <c r="JZP6" s="369"/>
      <c r="JZQ6" s="369">
        <f>[7]Projections!JZW43</f>
        <v>0</v>
      </c>
      <c r="JZR6" s="369"/>
      <c r="JZS6" s="369">
        <f>[7]Projections!JZY43</f>
        <v>0</v>
      </c>
      <c r="JZT6" s="369"/>
      <c r="JZU6" s="369">
        <f>[7]Projections!KAA43</f>
        <v>0</v>
      </c>
      <c r="JZV6" s="369"/>
      <c r="JZW6" s="369">
        <f>[7]Projections!KAC43</f>
        <v>0</v>
      </c>
      <c r="JZX6" s="369"/>
      <c r="JZY6" s="369">
        <f>[7]Projections!KAE43</f>
        <v>0</v>
      </c>
      <c r="JZZ6" s="369"/>
      <c r="KAA6" s="369">
        <f>[7]Projections!KAG43</f>
        <v>0</v>
      </c>
      <c r="KAB6" s="369"/>
      <c r="KAC6" s="369">
        <f>[7]Projections!KAI43</f>
        <v>0</v>
      </c>
      <c r="KAD6" s="369"/>
      <c r="KAE6" s="369">
        <f>[7]Projections!KAK43</f>
        <v>0</v>
      </c>
      <c r="KAF6" s="369"/>
      <c r="KAG6" s="369">
        <f>[7]Projections!KAM43</f>
        <v>0</v>
      </c>
      <c r="KAH6" s="369"/>
      <c r="KAI6" s="369">
        <f>[7]Projections!KAO43</f>
        <v>0</v>
      </c>
      <c r="KAJ6" s="369"/>
      <c r="KAK6" s="369">
        <f>[7]Projections!KAQ43</f>
        <v>0</v>
      </c>
      <c r="KAL6" s="369"/>
      <c r="KAM6" s="369">
        <f>[7]Projections!KAS43</f>
        <v>0</v>
      </c>
      <c r="KAN6" s="369"/>
      <c r="KAO6" s="369">
        <f>[7]Projections!KAU43</f>
        <v>0</v>
      </c>
      <c r="KAP6" s="369"/>
      <c r="KAQ6" s="369">
        <f>[7]Projections!KAW43</f>
        <v>0</v>
      </c>
      <c r="KAR6" s="369"/>
      <c r="KAS6" s="369">
        <f>[7]Projections!KAY43</f>
        <v>0</v>
      </c>
      <c r="KAT6" s="369"/>
      <c r="KAU6" s="369">
        <f>[7]Projections!KBA43</f>
        <v>0</v>
      </c>
      <c r="KAV6" s="369"/>
      <c r="KAW6" s="369">
        <f>[7]Projections!KBC43</f>
        <v>0</v>
      </c>
      <c r="KAX6" s="369"/>
      <c r="KAY6" s="369">
        <f>[7]Projections!KBE43</f>
        <v>0</v>
      </c>
      <c r="KAZ6" s="369"/>
      <c r="KBA6" s="369">
        <f>[7]Projections!KBG43</f>
        <v>0</v>
      </c>
      <c r="KBB6" s="369"/>
      <c r="KBC6" s="369">
        <f>[7]Projections!KBI43</f>
        <v>0</v>
      </c>
      <c r="KBD6" s="369"/>
      <c r="KBE6" s="369">
        <f>[7]Projections!KBK43</f>
        <v>0</v>
      </c>
      <c r="KBF6" s="369"/>
      <c r="KBG6" s="369">
        <f>[7]Projections!KBM43</f>
        <v>0</v>
      </c>
      <c r="KBH6" s="369"/>
      <c r="KBI6" s="369">
        <f>[7]Projections!KBO43</f>
        <v>0</v>
      </c>
      <c r="KBJ6" s="369"/>
      <c r="KBK6" s="369">
        <f>[7]Projections!KBQ43</f>
        <v>0</v>
      </c>
      <c r="KBL6" s="369"/>
      <c r="KBM6" s="369">
        <f>[7]Projections!KBS43</f>
        <v>0</v>
      </c>
      <c r="KBN6" s="369"/>
      <c r="KBO6" s="369">
        <f>[7]Projections!KBU43</f>
        <v>0</v>
      </c>
      <c r="KBP6" s="369"/>
      <c r="KBQ6" s="369">
        <f>[7]Projections!KBW43</f>
        <v>0</v>
      </c>
      <c r="KBR6" s="369"/>
      <c r="KBS6" s="369">
        <f>[7]Projections!KBY43</f>
        <v>0</v>
      </c>
      <c r="KBT6" s="369"/>
      <c r="KBU6" s="369">
        <f>[7]Projections!KCA43</f>
        <v>0</v>
      </c>
      <c r="KBV6" s="369"/>
      <c r="KBW6" s="369">
        <f>[7]Projections!KCC43</f>
        <v>0</v>
      </c>
      <c r="KBX6" s="369"/>
      <c r="KBY6" s="369">
        <f>[7]Projections!KCE43</f>
        <v>0</v>
      </c>
      <c r="KBZ6" s="369"/>
      <c r="KCA6" s="369">
        <f>[7]Projections!KCG43</f>
        <v>0</v>
      </c>
      <c r="KCB6" s="369"/>
      <c r="KCC6" s="369">
        <f>[7]Projections!KCI43</f>
        <v>0</v>
      </c>
      <c r="KCD6" s="369"/>
      <c r="KCE6" s="369">
        <f>[7]Projections!KCK43</f>
        <v>0</v>
      </c>
      <c r="KCF6" s="369"/>
      <c r="KCG6" s="369">
        <f>[7]Projections!KCM43</f>
        <v>0</v>
      </c>
      <c r="KCH6" s="369"/>
      <c r="KCI6" s="369">
        <f>[7]Projections!KCO43</f>
        <v>0</v>
      </c>
      <c r="KCJ6" s="369"/>
      <c r="KCK6" s="369">
        <f>[7]Projections!KCQ43</f>
        <v>0</v>
      </c>
      <c r="KCL6" s="369"/>
      <c r="KCM6" s="369">
        <f>[7]Projections!KCS43</f>
        <v>0</v>
      </c>
      <c r="KCN6" s="369"/>
      <c r="KCO6" s="369">
        <f>[7]Projections!KCU43</f>
        <v>0</v>
      </c>
      <c r="KCP6" s="369"/>
      <c r="KCQ6" s="369">
        <f>[7]Projections!KCW43</f>
        <v>0</v>
      </c>
      <c r="KCR6" s="369"/>
      <c r="KCS6" s="369">
        <f>[7]Projections!KCY43</f>
        <v>0</v>
      </c>
      <c r="KCT6" s="369"/>
      <c r="KCU6" s="369">
        <f>[7]Projections!KDA43</f>
        <v>0</v>
      </c>
      <c r="KCV6" s="369"/>
      <c r="KCW6" s="369">
        <f>[7]Projections!KDC43</f>
        <v>0</v>
      </c>
      <c r="KCX6" s="369"/>
      <c r="KCY6" s="369">
        <f>[7]Projections!KDE43</f>
        <v>0</v>
      </c>
      <c r="KCZ6" s="369"/>
      <c r="KDA6" s="369">
        <f>[7]Projections!KDG43</f>
        <v>0</v>
      </c>
      <c r="KDB6" s="369"/>
      <c r="KDC6" s="369">
        <f>[7]Projections!KDI43</f>
        <v>0</v>
      </c>
      <c r="KDD6" s="369"/>
      <c r="KDE6" s="369">
        <f>[7]Projections!KDK43</f>
        <v>0</v>
      </c>
      <c r="KDF6" s="369"/>
      <c r="KDG6" s="369">
        <f>[7]Projections!KDM43</f>
        <v>0</v>
      </c>
      <c r="KDH6" s="369"/>
      <c r="KDI6" s="369">
        <f>[7]Projections!KDO43</f>
        <v>0</v>
      </c>
      <c r="KDJ6" s="369"/>
      <c r="KDK6" s="369">
        <f>[7]Projections!KDQ43</f>
        <v>0</v>
      </c>
      <c r="KDL6" s="369"/>
      <c r="KDM6" s="369">
        <f>[7]Projections!KDS43</f>
        <v>0</v>
      </c>
      <c r="KDN6" s="369"/>
      <c r="KDO6" s="369">
        <f>[7]Projections!KDU43</f>
        <v>0</v>
      </c>
      <c r="KDP6" s="369"/>
      <c r="KDQ6" s="369">
        <f>[7]Projections!KDW43</f>
        <v>0</v>
      </c>
      <c r="KDR6" s="369"/>
      <c r="KDS6" s="369">
        <f>[7]Projections!KDY43</f>
        <v>0</v>
      </c>
      <c r="KDT6" s="369"/>
      <c r="KDU6" s="369">
        <f>[7]Projections!KEA43</f>
        <v>0</v>
      </c>
      <c r="KDV6" s="369"/>
      <c r="KDW6" s="369">
        <f>[7]Projections!KEC43</f>
        <v>0</v>
      </c>
      <c r="KDX6" s="369"/>
      <c r="KDY6" s="369">
        <f>[7]Projections!KEE43</f>
        <v>0</v>
      </c>
      <c r="KDZ6" s="369"/>
      <c r="KEA6" s="369">
        <f>[7]Projections!KEG43</f>
        <v>0</v>
      </c>
      <c r="KEB6" s="369"/>
      <c r="KEC6" s="369">
        <f>[7]Projections!KEI43</f>
        <v>0</v>
      </c>
      <c r="KED6" s="369"/>
      <c r="KEE6" s="369">
        <f>[7]Projections!KEK43</f>
        <v>0</v>
      </c>
      <c r="KEF6" s="369"/>
      <c r="KEG6" s="369">
        <f>[7]Projections!KEM43</f>
        <v>0</v>
      </c>
      <c r="KEH6" s="369"/>
      <c r="KEI6" s="369">
        <f>[7]Projections!KEO43</f>
        <v>0</v>
      </c>
      <c r="KEJ6" s="369"/>
      <c r="KEK6" s="369">
        <f>[7]Projections!KEQ43</f>
        <v>0</v>
      </c>
      <c r="KEL6" s="369"/>
      <c r="KEM6" s="369">
        <f>[7]Projections!KES43</f>
        <v>0</v>
      </c>
      <c r="KEN6" s="369"/>
      <c r="KEO6" s="369">
        <f>[7]Projections!KEU43</f>
        <v>0</v>
      </c>
      <c r="KEP6" s="369"/>
      <c r="KEQ6" s="369">
        <f>[7]Projections!KEW43</f>
        <v>0</v>
      </c>
      <c r="KER6" s="369"/>
      <c r="KES6" s="369">
        <f>[7]Projections!KEY43</f>
        <v>0</v>
      </c>
      <c r="KET6" s="369"/>
      <c r="KEU6" s="369">
        <f>[7]Projections!KFA43</f>
        <v>0</v>
      </c>
      <c r="KEV6" s="369"/>
      <c r="KEW6" s="369">
        <f>[7]Projections!KFC43</f>
        <v>0</v>
      </c>
      <c r="KEX6" s="369"/>
      <c r="KEY6" s="369">
        <f>[7]Projections!KFE43</f>
        <v>0</v>
      </c>
      <c r="KEZ6" s="369"/>
      <c r="KFA6" s="369">
        <f>[7]Projections!KFG43</f>
        <v>0</v>
      </c>
      <c r="KFB6" s="369"/>
      <c r="KFC6" s="369">
        <f>[7]Projections!KFI43</f>
        <v>0</v>
      </c>
      <c r="KFD6" s="369"/>
      <c r="KFE6" s="369">
        <f>[7]Projections!KFK43</f>
        <v>0</v>
      </c>
      <c r="KFF6" s="369"/>
      <c r="KFG6" s="369">
        <f>[7]Projections!KFM43</f>
        <v>0</v>
      </c>
      <c r="KFH6" s="369"/>
      <c r="KFI6" s="369">
        <f>[7]Projections!KFO43</f>
        <v>0</v>
      </c>
      <c r="KFJ6" s="369"/>
      <c r="KFK6" s="369">
        <f>[7]Projections!KFQ43</f>
        <v>0</v>
      </c>
      <c r="KFL6" s="369"/>
      <c r="KFM6" s="369">
        <f>[7]Projections!KFS43</f>
        <v>0</v>
      </c>
      <c r="KFN6" s="369"/>
      <c r="KFO6" s="369">
        <f>[7]Projections!KFU43</f>
        <v>0</v>
      </c>
      <c r="KFP6" s="369"/>
      <c r="KFQ6" s="369">
        <f>[7]Projections!KFW43</f>
        <v>0</v>
      </c>
      <c r="KFR6" s="369"/>
      <c r="KFS6" s="369">
        <f>[7]Projections!KFY43</f>
        <v>0</v>
      </c>
      <c r="KFT6" s="369"/>
      <c r="KFU6" s="369">
        <f>[7]Projections!KGA43</f>
        <v>0</v>
      </c>
      <c r="KFV6" s="369"/>
      <c r="KFW6" s="369">
        <f>[7]Projections!KGC43</f>
        <v>0</v>
      </c>
      <c r="KFX6" s="369"/>
      <c r="KFY6" s="369">
        <f>[7]Projections!KGE43</f>
        <v>0</v>
      </c>
      <c r="KFZ6" s="369"/>
      <c r="KGA6" s="369">
        <f>[7]Projections!KGG43</f>
        <v>0</v>
      </c>
      <c r="KGB6" s="369"/>
      <c r="KGC6" s="369">
        <f>[7]Projections!KGI43</f>
        <v>0</v>
      </c>
      <c r="KGD6" s="369"/>
      <c r="KGE6" s="369">
        <f>[7]Projections!KGK43</f>
        <v>0</v>
      </c>
      <c r="KGF6" s="369"/>
      <c r="KGG6" s="369">
        <f>[7]Projections!KGM43</f>
        <v>0</v>
      </c>
      <c r="KGH6" s="369"/>
      <c r="KGI6" s="369">
        <f>[7]Projections!KGO43</f>
        <v>0</v>
      </c>
      <c r="KGJ6" s="369"/>
      <c r="KGK6" s="369">
        <f>[7]Projections!KGQ43</f>
        <v>0</v>
      </c>
      <c r="KGL6" s="369"/>
      <c r="KGM6" s="369">
        <f>[7]Projections!KGS43</f>
        <v>0</v>
      </c>
      <c r="KGN6" s="369"/>
      <c r="KGO6" s="369">
        <f>[7]Projections!KGU43</f>
        <v>0</v>
      </c>
      <c r="KGP6" s="369"/>
      <c r="KGQ6" s="369">
        <f>[7]Projections!KGW43</f>
        <v>0</v>
      </c>
      <c r="KGR6" s="369"/>
      <c r="KGS6" s="369">
        <f>[7]Projections!KGY43</f>
        <v>0</v>
      </c>
      <c r="KGT6" s="369"/>
      <c r="KGU6" s="369">
        <f>[7]Projections!KHA43</f>
        <v>0</v>
      </c>
      <c r="KGV6" s="369"/>
      <c r="KGW6" s="369">
        <f>[7]Projections!KHC43</f>
        <v>0</v>
      </c>
      <c r="KGX6" s="369"/>
      <c r="KGY6" s="369">
        <f>[7]Projections!KHE43</f>
        <v>0</v>
      </c>
      <c r="KGZ6" s="369"/>
      <c r="KHA6" s="369">
        <f>[7]Projections!KHG43</f>
        <v>0</v>
      </c>
      <c r="KHB6" s="369"/>
      <c r="KHC6" s="369">
        <f>[7]Projections!KHI43</f>
        <v>0</v>
      </c>
      <c r="KHD6" s="369"/>
      <c r="KHE6" s="369">
        <f>[7]Projections!KHK43</f>
        <v>0</v>
      </c>
      <c r="KHF6" s="369"/>
      <c r="KHG6" s="369">
        <f>[7]Projections!KHM43</f>
        <v>0</v>
      </c>
      <c r="KHH6" s="369"/>
      <c r="KHI6" s="369">
        <f>[7]Projections!KHO43</f>
        <v>0</v>
      </c>
      <c r="KHJ6" s="369"/>
      <c r="KHK6" s="369">
        <f>[7]Projections!KHQ43</f>
        <v>0</v>
      </c>
      <c r="KHL6" s="369"/>
      <c r="KHM6" s="369">
        <f>[7]Projections!KHS43</f>
        <v>0</v>
      </c>
      <c r="KHN6" s="369"/>
      <c r="KHO6" s="369">
        <f>[7]Projections!KHU43</f>
        <v>0</v>
      </c>
      <c r="KHP6" s="369"/>
      <c r="KHQ6" s="369">
        <f>[7]Projections!KHW43</f>
        <v>0</v>
      </c>
      <c r="KHR6" s="369"/>
      <c r="KHS6" s="369">
        <f>[7]Projections!KHY43</f>
        <v>0</v>
      </c>
      <c r="KHT6" s="369"/>
      <c r="KHU6" s="369">
        <f>[7]Projections!KIA43</f>
        <v>0</v>
      </c>
      <c r="KHV6" s="369"/>
      <c r="KHW6" s="369">
        <f>[7]Projections!KIC43</f>
        <v>0</v>
      </c>
      <c r="KHX6" s="369"/>
      <c r="KHY6" s="369">
        <f>[7]Projections!KIE43</f>
        <v>0</v>
      </c>
      <c r="KHZ6" s="369"/>
      <c r="KIA6" s="369">
        <f>[7]Projections!KIG43</f>
        <v>0</v>
      </c>
      <c r="KIB6" s="369"/>
      <c r="KIC6" s="369">
        <f>[7]Projections!KII43</f>
        <v>0</v>
      </c>
      <c r="KID6" s="369"/>
      <c r="KIE6" s="369">
        <f>[7]Projections!KIK43</f>
        <v>0</v>
      </c>
      <c r="KIF6" s="369"/>
      <c r="KIG6" s="369">
        <f>[7]Projections!KIM43</f>
        <v>0</v>
      </c>
      <c r="KIH6" s="369"/>
      <c r="KII6" s="369">
        <f>[7]Projections!KIO43</f>
        <v>0</v>
      </c>
      <c r="KIJ6" s="369"/>
      <c r="KIK6" s="369">
        <f>[7]Projections!KIQ43</f>
        <v>0</v>
      </c>
      <c r="KIL6" s="369"/>
      <c r="KIM6" s="369">
        <f>[7]Projections!KIS43</f>
        <v>0</v>
      </c>
      <c r="KIN6" s="369"/>
      <c r="KIO6" s="369">
        <f>[7]Projections!KIU43</f>
        <v>0</v>
      </c>
      <c r="KIP6" s="369"/>
      <c r="KIQ6" s="369">
        <f>[7]Projections!KIW43</f>
        <v>0</v>
      </c>
      <c r="KIR6" s="369"/>
      <c r="KIS6" s="369">
        <f>[7]Projections!KIY43</f>
        <v>0</v>
      </c>
      <c r="KIT6" s="369"/>
      <c r="KIU6" s="369">
        <f>[7]Projections!KJA43</f>
        <v>0</v>
      </c>
      <c r="KIV6" s="369"/>
      <c r="KIW6" s="369">
        <f>[7]Projections!KJC43</f>
        <v>0</v>
      </c>
      <c r="KIX6" s="369"/>
      <c r="KIY6" s="369">
        <f>[7]Projections!KJE43</f>
        <v>0</v>
      </c>
      <c r="KIZ6" s="369"/>
      <c r="KJA6" s="369">
        <f>[7]Projections!KJG43</f>
        <v>0</v>
      </c>
      <c r="KJB6" s="369"/>
      <c r="KJC6" s="369">
        <f>[7]Projections!KJI43</f>
        <v>0</v>
      </c>
      <c r="KJD6" s="369"/>
      <c r="KJE6" s="369">
        <f>[7]Projections!KJK43</f>
        <v>0</v>
      </c>
      <c r="KJF6" s="369"/>
      <c r="KJG6" s="369">
        <f>[7]Projections!KJM43</f>
        <v>0</v>
      </c>
      <c r="KJH6" s="369"/>
      <c r="KJI6" s="369">
        <f>[7]Projections!KJO43</f>
        <v>0</v>
      </c>
      <c r="KJJ6" s="369"/>
      <c r="KJK6" s="369">
        <f>[7]Projections!KJQ43</f>
        <v>0</v>
      </c>
      <c r="KJL6" s="369"/>
      <c r="KJM6" s="369">
        <f>[7]Projections!KJS43</f>
        <v>0</v>
      </c>
      <c r="KJN6" s="369"/>
      <c r="KJO6" s="369">
        <f>[7]Projections!KJU43</f>
        <v>0</v>
      </c>
      <c r="KJP6" s="369"/>
      <c r="KJQ6" s="369">
        <f>[7]Projections!KJW43</f>
        <v>0</v>
      </c>
      <c r="KJR6" s="369"/>
      <c r="KJS6" s="369">
        <f>[7]Projections!KJY43</f>
        <v>0</v>
      </c>
      <c r="KJT6" s="369"/>
      <c r="KJU6" s="369">
        <f>[7]Projections!KKA43</f>
        <v>0</v>
      </c>
      <c r="KJV6" s="369"/>
      <c r="KJW6" s="369">
        <f>[7]Projections!KKC43</f>
        <v>0</v>
      </c>
      <c r="KJX6" s="369"/>
      <c r="KJY6" s="369">
        <f>[7]Projections!KKE43</f>
        <v>0</v>
      </c>
      <c r="KJZ6" s="369"/>
      <c r="KKA6" s="369">
        <f>[7]Projections!KKG43</f>
        <v>0</v>
      </c>
      <c r="KKB6" s="369"/>
      <c r="KKC6" s="369">
        <f>[7]Projections!KKI43</f>
        <v>0</v>
      </c>
      <c r="KKD6" s="369"/>
      <c r="KKE6" s="369">
        <f>[7]Projections!KKK43</f>
        <v>0</v>
      </c>
      <c r="KKF6" s="369"/>
      <c r="KKG6" s="369">
        <f>[7]Projections!KKM43</f>
        <v>0</v>
      </c>
      <c r="KKH6" s="369"/>
      <c r="KKI6" s="369">
        <f>[7]Projections!KKO43</f>
        <v>0</v>
      </c>
      <c r="KKJ6" s="369"/>
      <c r="KKK6" s="369">
        <f>[7]Projections!KKQ43</f>
        <v>0</v>
      </c>
      <c r="KKL6" s="369"/>
      <c r="KKM6" s="369">
        <f>[7]Projections!KKS43</f>
        <v>0</v>
      </c>
      <c r="KKN6" s="369"/>
      <c r="KKO6" s="369">
        <f>[7]Projections!KKU43</f>
        <v>0</v>
      </c>
      <c r="KKP6" s="369"/>
      <c r="KKQ6" s="369">
        <f>[7]Projections!KKW43</f>
        <v>0</v>
      </c>
      <c r="KKR6" s="369"/>
      <c r="KKS6" s="369">
        <f>[7]Projections!KKY43</f>
        <v>0</v>
      </c>
      <c r="KKT6" s="369"/>
      <c r="KKU6" s="369">
        <f>[7]Projections!KLA43</f>
        <v>0</v>
      </c>
      <c r="KKV6" s="369"/>
      <c r="KKW6" s="369">
        <f>[7]Projections!KLC43</f>
        <v>0</v>
      </c>
      <c r="KKX6" s="369"/>
      <c r="KKY6" s="369">
        <f>[7]Projections!KLE43</f>
        <v>0</v>
      </c>
      <c r="KKZ6" s="369"/>
      <c r="KLA6" s="369">
        <f>[7]Projections!KLG43</f>
        <v>0</v>
      </c>
      <c r="KLB6" s="369"/>
      <c r="KLC6" s="369">
        <f>[7]Projections!KLI43</f>
        <v>0</v>
      </c>
      <c r="KLD6" s="369"/>
      <c r="KLE6" s="369">
        <f>[7]Projections!KLK43</f>
        <v>0</v>
      </c>
      <c r="KLF6" s="369"/>
      <c r="KLG6" s="369">
        <f>[7]Projections!KLM43</f>
        <v>0</v>
      </c>
      <c r="KLH6" s="369"/>
      <c r="KLI6" s="369">
        <f>[7]Projections!KLO43</f>
        <v>0</v>
      </c>
      <c r="KLJ6" s="369"/>
      <c r="KLK6" s="369">
        <f>[7]Projections!KLQ43</f>
        <v>0</v>
      </c>
      <c r="KLL6" s="369"/>
      <c r="KLM6" s="369">
        <f>[7]Projections!KLS43</f>
        <v>0</v>
      </c>
      <c r="KLN6" s="369"/>
      <c r="KLO6" s="369">
        <f>[7]Projections!KLU43</f>
        <v>0</v>
      </c>
      <c r="KLP6" s="369"/>
      <c r="KLQ6" s="369">
        <f>[7]Projections!KLW43</f>
        <v>0</v>
      </c>
      <c r="KLR6" s="369"/>
      <c r="KLS6" s="369">
        <f>[7]Projections!KLY43</f>
        <v>0</v>
      </c>
      <c r="KLT6" s="369"/>
      <c r="KLU6" s="369">
        <f>[7]Projections!KMA43</f>
        <v>0</v>
      </c>
      <c r="KLV6" s="369"/>
      <c r="KLW6" s="369">
        <f>[7]Projections!KMC43</f>
        <v>0</v>
      </c>
      <c r="KLX6" s="369"/>
      <c r="KLY6" s="369">
        <f>[7]Projections!KME43</f>
        <v>0</v>
      </c>
      <c r="KLZ6" s="369"/>
      <c r="KMA6" s="369">
        <f>[7]Projections!KMG43</f>
        <v>0</v>
      </c>
      <c r="KMB6" s="369"/>
      <c r="KMC6" s="369">
        <f>[7]Projections!KMI43</f>
        <v>0</v>
      </c>
      <c r="KMD6" s="369"/>
      <c r="KME6" s="369">
        <f>[7]Projections!KMK43</f>
        <v>0</v>
      </c>
      <c r="KMF6" s="369"/>
      <c r="KMG6" s="369">
        <f>[7]Projections!KMM43</f>
        <v>0</v>
      </c>
      <c r="KMH6" s="369"/>
      <c r="KMI6" s="369">
        <f>[7]Projections!KMO43</f>
        <v>0</v>
      </c>
      <c r="KMJ6" s="369"/>
      <c r="KMK6" s="369">
        <f>[7]Projections!KMQ43</f>
        <v>0</v>
      </c>
      <c r="KML6" s="369"/>
      <c r="KMM6" s="369">
        <f>[7]Projections!KMS43</f>
        <v>0</v>
      </c>
      <c r="KMN6" s="369"/>
      <c r="KMO6" s="369">
        <f>[7]Projections!KMU43</f>
        <v>0</v>
      </c>
      <c r="KMP6" s="369"/>
      <c r="KMQ6" s="369">
        <f>[7]Projections!KMW43</f>
        <v>0</v>
      </c>
      <c r="KMR6" s="369"/>
      <c r="KMS6" s="369">
        <f>[7]Projections!KMY43</f>
        <v>0</v>
      </c>
      <c r="KMT6" s="369"/>
      <c r="KMU6" s="369">
        <f>[7]Projections!KNA43</f>
        <v>0</v>
      </c>
      <c r="KMV6" s="369"/>
      <c r="KMW6" s="369">
        <f>[7]Projections!KNC43</f>
        <v>0</v>
      </c>
      <c r="KMX6" s="369"/>
      <c r="KMY6" s="369">
        <f>[7]Projections!KNE43</f>
        <v>0</v>
      </c>
      <c r="KMZ6" s="369"/>
      <c r="KNA6" s="369">
        <f>[7]Projections!KNG43</f>
        <v>0</v>
      </c>
      <c r="KNB6" s="369"/>
      <c r="KNC6" s="369">
        <f>[7]Projections!KNI43</f>
        <v>0</v>
      </c>
      <c r="KND6" s="369"/>
      <c r="KNE6" s="369">
        <f>[7]Projections!KNK43</f>
        <v>0</v>
      </c>
      <c r="KNF6" s="369"/>
      <c r="KNG6" s="369">
        <f>[7]Projections!KNM43</f>
        <v>0</v>
      </c>
      <c r="KNH6" s="369"/>
      <c r="KNI6" s="369">
        <f>[7]Projections!KNO43</f>
        <v>0</v>
      </c>
      <c r="KNJ6" s="369"/>
      <c r="KNK6" s="369">
        <f>[7]Projections!KNQ43</f>
        <v>0</v>
      </c>
      <c r="KNL6" s="369"/>
      <c r="KNM6" s="369">
        <f>[7]Projections!KNS43</f>
        <v>0</v>
      </c>
      <c r="KNN6" s="369"/>
      <c r="KNO6" s="369">
        <f>[7]Projections!KNU43</f>
        <v>0</v>
      </c>
      <c r="KNP6" s="369"/>
      <c r="KNQ6" s="369">
        <f>[7]Projections!KNW43</f>
        <v>0</v>
      </c>
      <c r="KNR6" s="369"/>
      <c r="KNS6" s="369">
        <f>[7]Projections!KNY43</f>
        <v>0</v>
      </c>
      <c r="KNT6" s="369"/>
      <c r="KNU6" s="369">
        <f>[7]Projections!KOA43</f>
        <v>0</v>
      </c>
      <c r="KNV6" s="369"/>
      <c r="KNW6" s="369">
        <f>[7]Projections!KOC43</f>
        <v>0</v>
      </c>
      <c r="KNX6" s="369"/>
      <c r="KNY6" s="369">
        <f>[7]Projections!KOE43</f>
        <v>0</v>
      </c>
      <c r="KNZ6" s="369"/>
      <c r="KOA6" s="369">
        <f>[7]Projections!KOG43</f>
        <v>0</v>
      </c>
      <c r="KOB6" s="369"/>
      <c r="KOC6" s="369">
        <f>[7]Projections!KOI43</f>
        <v>0</v>
      </c>
      <c r="KOD6" s="369"/>
      <c r="KOE6" s="369">
        <f>[7]Projections!KOK43</f>
        <v>0</v>
      </c>
      <c r="KOF6" s="369"/>
      <c r="KOG6" s="369">
        <f>[7]Projections!KOM43</f>
        <v>0</v>
      </c>
      <c r="KOH6" s="369"/>
      <c r="KOI6" s="369">
        <f>[7]Projections!KOO43</f>
        <v>0</v>
      </c>
      <c r="KOJ6" s="369"/>
      <c r="KOK6" s="369">
        <f>[7]Projections!KOQ43</f>
        <v>0</v>
      </c>
      <c r="KOL6" s="369"/>
      <c r="KOM6" s="369">
        <f>[7]Projections!KOS43</f>
        <v>0</v>
      </c>
      <c r="KON6" s="369"/>
      <c r="KOO6" s="369">
        <f>[7]Projections!KOU43</f>
        <v>0</v>
      </c>
      <c r="KOP6" s="369"/>
      <c r="KOQ6" s="369">
        <f>[7]Projections!KOW43</f>
        <v>0</v>
      </c>
      <c r="KOR6" s="369"/>
      <c r="KOS6" s="369">
        <f>[7]Projections!KOY43</f>
        <v>0</v>
      </c>
      <c r="KOT6" s="369"/>
      <c r="KOU6" s="369">
        <f>[7]Projections!KPA43</f>
        <v>0</v>
      </c>
      <c r="KOV6" s="369"/>
      <c r="KOW6" s="369">
        <f>[7]Projections!KPC43</f>
        <v>0</v>
      </c>
      <c r="KOX6" s="369"/>
      <c r="KOY6" s="369">
        <f>[7]Projections!KPE43</f>
        <v>0</v>
      </c>
      <c r="KOZ6" s="369"/>
      <c r="KPA6" s="369">
        <f>[7]Projections!KPG43</f>
        <v>0</v>
      </c>
      <c r="KPB6" s="369"/>
      <c r="KPC6" s="369">
        <f>[7]Projections!KPI43</f>
        <v>0</v>
      </c>
      <c r="KPD6" s="369"/>
      <c r="KPE6" s="369">
        <f>[7]Projections!KPK43</f>
        <v>0</v>
      </c>
      <c r="KPF6" s="369"/>
      <c r="KPG6" s="369">
        <f>[7]Projections!KPM43</f>
        <v>0</v>
      </c>
      <c r="KPH6" s="369"/>
      <c r="KPI6" s="369">
        <f>[7]Projections!KPO43</f>
        <v>0</v>
      </c>
      <c r="KPJ6" s="369"/>
      <c r="KPK6" s="369">
        <f>[7]Projections!KPQ43</f>
        <v>0</v>
      </c>
      <c r="KPL6" s="369"/>
      <c r="KPM6" s="369">
        <f>[7]Projections!KPS43</f>
        <v>0</v>
      </c>
      <c r="KPN6" s="369"/>
      <c r="KPO6" s="369">
        <f>[7]Projections!KPU43</f>
        <v>0</v>
      </c>
      <c r="KPP6" s="369"/>
      <c r="KPQ6" s="369">
        <f>[7]Projections!KPW43</f>
        <v>0</v>
      </c>
      <c r="KPR6" s="369"/>
      <c r="KPS6" s="369">
        <f>[7]Projections!KPY43</f>
        <v>0</v>
      </c>
      <c r="KPT6" s="369"/>
      <c r="KPU6" s="369">
        <f>[7]Projections!KQA43</f>
        <v>0</v>
      </c>
      <c r="KPV6" s="369"/>
      <c r="KPW6" s="369">
        <f>[7]Projections!KQC43</f>
        <v>0</v>
      </c>
      <c r="KPX6" s="369"/>
      <c r="KPY6" s="369">
        <f>[7]Projections!KQE43</f>
        <v>0</v>
      </c>
      <c r="KPZ6" s="369"/>
      <c r="KQA6" s="369">
        <f>[7]Projections!KQG43</f>
        <v>0</v>
      </c>
      <c r="KQB6" s="369"/>
      <c r="KQC6" s="369">
        <f>[7]Projections!KQI43</f>
        <v>0</v>
      </c>
      <c r="KQD6" s="369"/>
      <c r="KQE6" s="369">
        <f>[7]Projections!KQK43</f>
        <v>0</v>
      </c>
      <c r="KQF6" s="369"/>
      <c r="KQG6" s="369">
        <f>[7]Projections!KQM43</f>
        <v>0</v>
      </c>
      <c r="KQH6" s="369"/>
      <c r="KQI6" s="369">
        <f>[7]Projections!KQO43</f>
        <v>0</v>
      </c>
      <c r="KQJ6" s="369"/>
      <c r="KQK6" s="369">
        <f>[7]Projections!KQQ43</f>
        <v>0</v>
      </c>
      <c r="KQL6" s="369"/>
      <c r="KQM6" s="369">
        <f>[7]Projections!KQS43</f>
        <v>0</v>
      </c>
      <c r="KQN6" s="369"/>
      <c r="KQO6" s="369">
        <f>[7]Projections!KQU43</f>
        <v>0</v>
      </c>
      <c r="KQP6" s="369"/>
      <c r="KQQ6" s="369">
        <f>[7]Projections!KQW43</f>
        <v>0</v>
      </c>
      <c r="KQR6" s="369"/>
      <c r="KQS6" s="369">
        <f>[7]Projections!KQY43</f>
        <v>0</v>
      </c>
      <c r="KQT6" s="369"/>
      <c r="KQU6" s="369">
        <f>[7]Projections!KRA43</f>
        <v>0</v>
      </c>
      <c r="KQV6" s="369"/>
      <c r="KQW6" s="369">
        <f>[7]Projections!KRC43</f>
        <v>0</v>
      </c>
      <c r="KQX6" s="369"/>
      <c r="KQY6" s="369">
        <f>[7]Projections!KRE43</f>
        <v>0</v>
      </c>
      <c r="KQZ6" s="369"/>
      <c r="KRA6" s="369">
        <f>[7]Projections!KRG43</f>
        <v>0</v>
      </c>
      <c r="KRB6" s="369"/>
      <c r="KRC6" s="369">
        <f>[7]Projections!KRI43</f>
        <v>0</v>
      </c>
      <c r="KRD6" s="369"/>
      <c r="KRE6" s="369">
        <f>[7]Projections!KRK43</f>
        <v>0</v>
      </c>
      <c r="KRF6" s="369"/>
      <c r="KRG6" s="369">
        <f>[7]Projections!KRM43</f>
        <v>0</v>
      </c>
      <c r="KRH6" s="369"/>
      <c r="KRI6" s="369">
        <f>[7]Projections!KRO43</f>
        <v>0</v>
      </c>
      <c r="KRJ6" s="369"/>
      <c r="KRK6" s="369">
        <f>[7]Projections!KRQ43</f>
        <v>0</v>
      </c>
      <c r="KRL6" s="369"/>
      <c r="KRM6" s="369">
        <f>[7]Projections!KRS43</f>
        <v>0</v>
      </c>
      <c r="KRN6" s="369"/>
      <c r="KRO6" s="369">
        <f>[7]Projections!KRU43</f>
        <v>0</v>
      </c>
      <c r="KRP6" s="369"/>
      <c r="KRQ6" s="369">
        <f>[7]Projections!KRW43</f>
        <v>0</v>
      </c>
      <c r="KRR6" s="369"/>
      <c r="KRS6" s="369">
        <f>[7]Projections!KRY43</f>
        <v>0</v>
      </c>
      <c r="KRT6" s="369"/>
      <c r="KRU6" s="369">
        <f>[7]Projections!KSA43</f>
        <v>0</v>
      </c>
      <c r="KRV6" s="369"/>
      <c r="KRW6" s="369">
        <f>[7]Projections!KSC43</f>
        <v>0</v>
      </c>
      <c r="KRX6" s="369"/>
      <c r="KRY6" s="369">
        <f>[7]Projections!KSE43</f>
        <v>0</v>
      </c>
      <c r="KRZ6" s="369"/>
      <c r="KSA6" s="369">
        <f>[7]Projections!KSG43</f>
        <v>0</v>
      </c>
      <c r="KSB6" s="369"/>
      <c r="KSC6" s="369">
        <f>[7]Projections!KSI43</f>
        <v>0</v>
      </c>
      <c r="KSD6" s="369"/>
      <c r="KSE6" s="369">
        <f>[7]Projections!KSK43</f>
        <v>0</v>
      </c>
      <c r="KSF6" s="369"/>
      <c r="KSG6" s="369">
        <f>[7]Projections!KSM43</f>
        <v>0</v>
      </c>
      <c r="KSH6" s="369"/>
      <c r="KSI6" s="369">
        <f>[7]Projections!KSO43</f>
        <v>0</v>
      </c>
      <c r="KSJ6" s="369"/>
      <c r="KSK6" s="369">
        <f>[7]Projections!KSQ43</f>
        <v>0</v>
      </c>
      <c r="KSL6" s="369"/>
      <c r="KSM6" s="369">
        <f>[7]Projections!KSS43</f>
        <v>0</v>
      </c>
      <c r="KSN6" s="369"/>
      <c r="KSO6" s="369">
        <f>[7]Projections!KSU43</f>
        <v>0</v>
      </c>
      <c r="KSP6" s="369"/>
      <c r="KSQ6" s="369">
        <f>[7]Projections!KSW43</f>
        <v>0</v>
      </c>
      <c r="KSR6" s="369"/>
      <c r="KSS6" s="369">
        <f>[7]Projections!KSY43</f>
        <v>0</v>
      </c>
      <c r="KST6" s="369"/>
      <c r="KSU6" s="369">
        <f>[7]Projections!KTA43</f>
        <v>0</v>
      </c>
      <c r="KSV6" s="369"/>
      <c r="KSW6" s="369">
        <f>[7]Projections!KTC43</f>
        <v>0</v>
      </c>
      <c r="KSX6" s="369"/>
      <c r="KSY6" s="369">
        <f>[7]Projections!KTE43</f>
        <v>0</v>
      </c>
      <c r="KSZ6" s="369"/>
      <c r="KTA6" s="369">
        <f>[7]Projections!KTG43</f>
        <v>0</v>
      </c>
      <c r="KTB6" s="369"/>
      <c r="KTC6" s="369">
        <f>[7]Projections!KTI43</f>
        <v>0</v>
      </c>
      <c r="KTD6" s="369"/>
      <c r="KTE6" s="369">
        <f>[7]Projections!KTK43</f>
        <v>0</v>
      </c>
      <c r="KTF6" s="369"/>
      <c r="KTG6" s="369">
        <f>[7]Projections!KTM43</f>
        <v>0</v>
      </c>
      <c r="KTH6" s="369"/>
      <c r="KTI6" s="369">
        <f>[7]Projections!KTO43</f>
        <v>0</v>
      </c>
      <c r="KTJ6" s="369"/>
      <c r="KTK6" s="369">
        <f>[7]Projections!KTQ43</f>
        <v>0</v>
      </c>
      <c r="KTL6" s="369"/>
      <c r="KTM6" s="369">
        <f>[7]Projections!KTS43</f>
        <v>0</v>
      </c>
      <c r="KTN6" s="369"/>
      <c r="KTO6" s="369">
        <f>[7]Projections!KTU43</f>
        <v>0</v>
      </c>
      <c r="KTP6" s="369"/>
      <c r="KTQ6" s="369">
        <f>[7]Projections!KTW43</f>
        <v>0</v>
      </c>
      <c r="KTR6" s="369"/>
      <c r="KTS6" s="369">
        <f>[7]Projections!KTY43</f>
        <v>0</v>
      </c>
      <c r="KTT6" s="369"/>
      <c r="KTU6" s="369">
        <f>[7]Projections!KUA43</f>
        <v>0</v>
      </c>
      <c r="KTV6" s="369"/>
      <c r="KTW6" s="369">
        <f>[7]Projections!KUC43</f>
        <v>0</v>
      </c>
      <c r="KTX6" s="369"/>
      <c r="KTY6" s="369">
        <f>[7]Projections!KUE43</f>
        <v>0</v>
      </c>
      <c r="KTZ6" s="369"/>
      <c r="KUA6" s="369">
        <f>[7]Projections!KUG43</f>
        <v>0</v>
      </c>
      <c r="KUB6" s="369"/>
      <c r="KUC6" s="369">
        <f>[7]Projections!KUI43</f>
        <v>0</v>
      </c>
      <c r="KUD6" s="369"/>
      <c r="KUE6" s="369">
        <f>[7]Projections!KUK43</f>
        <v>0</v>
      </c>
      <c r="KUF6" s="369"/>
      <c r="KUG6" s="369">
        <f>[7]Projections!KUM43</f>
        <v>0</v>
      </c>
      <c r="KUH6" s="369"/>
      <c r="KUI6" s="369">
        <f>[7]Projections!KUO43</f>
        <v>0</v>
      </c>
      <c r="KUJ6" s="369"/>
      <c r="KUK6" s="369">
        <f>[7]Projections!KUQ43</f>
        <v>0</v>
      </c>
      <c r="KUL6" s="369"/>
      <c r="KUM6" s="369">
        <f>[7]Projections!KUS43</f>
        <v>0</v>
      </c>
      <c r="KUN6" s="369"/>
      <c r="KUO6" s="369">
        <f>[7]Projections!KUU43</f>
        <v>0</v>
      </c>
      <c r="KUP6" s="369"/>
      <c r="KUQ6" s="369">
        <f>[7]Projections!KUW43</f>
        <v>0</v>
      </c>
      <c r="KUR6" s="369"/>
      <c r="KUS6" s="369">
        <f>[7]Projections!KUY43</f>
        <v>0</v>
      </c>
      <c r="KUT6" s="369"/>
      <c r="KUU6" s="369">
        <f>[7]Projections!KVA43</f>
        <v>0</v>
      </c>
      <c r="KUV6" s="369"/>
      <c r="KUW6" s="369">
        <f>[7]Projections!KVC43</f>
        <v>0</v>
      </c>
      <c r="KUX6" s="369"/>
      <c r="KUY6" s="369">
        <f>[7]Projections!KVE43</f>
        <v>0</v>
      </c>
      <c r="KUZ6" s="369"/>
      <c r="KVA6" s="369">
        <f>[7]Projections!KVG43</f>
        <v>0</v>
      </c>
      <c r="KVB6" s="369"/>
      <c r="KVC6" s="369">
        <f>[7]Projections!KVI43</f>
        <v>0</v>
      </c>
      <c r="KVD6" s="369"/>
      <c r="KVE6" s="369">
        <f>[7]Projections!KVK43</f>
        <v>0</v>
      </c>
      <c r="KVF6" s="369"/>
      <c r="KVG6" s="369">
        <f>[7]Projections!KVM43</f>
        <v>0</v>
      </c>
      <c r="KVH6" s="369"/>
      <c r="KVI6" s="369">
        <f>[7]Projections!KVO43</f>
        <v>0</v>
      </c>
      <c r="KVJ6" s="369"/>
      <c r="KVK6" s="369">
        <f>[7]Projections!KVQ43</f>
        <v>0</v>
      </c>
      <c r="KVL6" s="369"/>
      <c r="KVM6" s="369">
        <f>[7]Projections!KVS43</f>
        <v>0</v>
      </c>
      <c r="KVN6" s="369"/>
      <c r="KVO6" s="369">
        <f>[7]Projections!KVU43</f>
        <v>0</v>
      </c>
      <c r="KVP6" s="369"/>
      <c r="KVQ6" s="369">
        <f>[7]Projections!KVW43</f>
        <v>0</v>
      </c>
      <c r="KVR6" s="369"/>
      <c r="KVS6" s="369">
        <f>[7]Projections!KVY43</f>
        <v>0</v>
      </c>
      <c r="KVT6" s="369"/>
      <c r="KVU6" s="369">
        <f>[7]Projections!KWA43</f>
        <v>0</v>
      </c>
      <c r="KVV6" s="369"/>
      <c r="KVW6" s="369">
        <f>[7]Projections!KWC43</f>
        <v>0</v>
      </c>
      <c r="KVX6" s="369"/>
      <c r="KVY6" s="369">
        <f>[7]Projections!KWE43</f>
        <v>0</v>
      </c>
      <c r="KVZ6" s="369"/>
      <c r="KWA6" s="369">
        <f>[7]Projections!KWG43</f>
        <v>0</v>
      </c>
      <c r="KWB6" s="369"/>
      <c r="KWC6" s="369">
        <f>[7]Projections!KWI43</f>
        <v>0</v>
      </c>
      <c r="KWD6" s="369"/>
      <c r="KWE6" s="369">
        <f>[7]Projections!KWK43</f>
        <v>0</v>
      </c>
      <c r="KWF6" s="369"/>
      <c r="KWG6" s="369">
        <f>[7]Projections!KWM43</f>
        <v>0</v>
      </c>
      <c r="KWH6" s="369"/>
      <c r="KWI6" s="369">
        <f>[7]Projections!KWO43</f>
        <v>0</v>
      </c>
      <c r="KWJ6" s="369"/>
      <c r="KWK6" s="369">
        <f>[7]Projections!KWQ43</f>
        <v>0</v>
      </c>
      <c r="KWL6" s="369"/>
      <c r="KWM6" s="369">
        <f>[7]Projections!KWS43</f>
        <v>0</v>
      </c>
      <c r="KWN6" s="369"/>
      <c r="KWO6" s="369">
        <f>[7]Projections!KWU43</f>
        <v>0</v>
      </c>
      <c r="KWP6" s="369"/>
      <c r="KWQ6" s="369">
        <f>[7]Projections!KWW43</f>
        <v>0</v>
      </c>
      <c r="KWR6" s="369"/>
      <c r="KWS6" s="369">
        <f>[7]Projections!KWY43</f>
        <v>0</v>
      </c>
      <c r="KWT6" s="369"/>
      <c r="KWU6" s="369">
        <f>[7]Projections!KXA43</f>
        <v>0</v>
      </c>
      <c r="KWV6" s="369"/>
      <c r="KWW6" s="369">
        <f>[7]Projections!KXC43</f>
        <v>0</v>
      </c>
      <c r="KWX6" s="369"/>
      <c r="KWY6" s="369">
        <f>[7]Projections!KXE43</f>
        <v>0</v>
      </c>
      <c r="KWZ6" s="369"/>
      <c r="KXA6" s="369">
        <f>[7]Projections!KXG43</f>
        <v>0</v>
      </c>
      <c r="KXB6" s="369"/>
      <c r="KXC6" s="369">
        <f>[7]Projections!KXI43</f>
        <v>0</v>
      </c>
      <c r="KXD6" s="369"/>
      <c r="KXE6" s="369">
        <f>[7]Projections!KXK43</f>
        <v>0</v>
      </c>
      <c r="KXF6" s="369"/>
      <c r="KXG6" s="369">
        <f>[7]Projections!KXM43</f>
        <v>0</v>
      </c>
      <c r="KXH6" s="369"/>
      <c r="KXI6" s="369">
        <f>[7]Projections!KXO43</f>
        <v>0</v>
      </c>
      <c r="KXJ6" s="369"/>
      <c r="KXK6" s="369">
        <f>[7]Projections!KXQ43</f>
        <v>0</v>
      </c>
      <c r="KXL6" s="369"/>
      <c r="KXM6" s="369">
        <f>[7]Projections!KXS43</f>
        <v>0</v>
      </c>
      <c r="KXN6" s="369"/>
      <c r="KXO6" s="369">
        <f>[7]Projections!KXU43</f>
        <v>0</v>
      </c>
      <c r="KXP6" s="369"/>
      <c r="KXQ6" s="369">
        <f>[7]Projections!KXW43</f>
        <v>0</v>
      </c>
      <c r="KXR6" s="369"/>
      <c r="KXS6" s="369">
        <f>[7]Projections!KXY43</f>
        <v>0</v>
      </c>
      <c r="KXT6" s="369"/>
      <c r="KXU6" s="369">
        <f>[7]Projections!KYA43</f>
        <v>0</v>
      </c>
      <c r="KXV6" s="369"/>
      <c r="KXW6" s="369">
        <f>[7]Projections!KYC43</f>
        <v>0</v>
      </c>
      <c r="KXX6" s="369"/>
      <c r="KXY6" s="369">
        <f>[7]Projections!KYE43</f>
        <v>0</v>
      </c>
      <c r="KXZ6" s="369"/>
      <c r="KYA6" s="369">
        <f>[7]Projections!KYG43</f>
        <v>0</v>
      </c>
      <c r="KYB6" s="369"/>
      <c r="KYC6" s="369">
        <f>[7]Projections!KYI43</f>
        <v>0</v>
      </c>
      <c r="KYD6" s="369"/>
      <c r="KYE6" s="369">
        <f>[7]Projections!KYK43</f>
        <v>0</v>
      </c>
      <c r="KYF6" s="369"/>
      <c r="KYG6" s="369">
        <f>[7]Projections!KYM43</f>
        <v>0</v>
      </c>
      <c r="KYH6" s="369"/>
      <c r="KYI6" s="369">
        <f>[7]Projections!KYO43</f>
        <v>0</v>
      </c>
      <c r="KYJ6" s="369"/>
      <c r="KYK6" s="369">
        <f>[7]Projections!KYQ43</f>
        <v>0</v>
      </c>
      <c r="KYL6" s="369"/>
      <c r="KYM6" s="369">
        <f>[7]Projections!KYS43</f>
        <v>0</v>
      </c>
      <c r="KYN6" s="369"/>
      <c r="KYO6" s="369">
        <f>[7]Projections!KYU43</f>
        <v>0</v>
      </c>
      <c r="KYP6" s="369"/>
      <c r="KYQ6" s="369">
        <f>[7]Projections!KYW43</f>
        <v>0</v>
      </c>
      <c r="KYR6" s="369"/>
      <c r="KYS6" s="369">
        <f>[7]Projections!KYY43</f>
        <v>0</v>
      </c>
      <c r="KYT6" s="369"/>
      <c r="KYU6" s="369">
        <f>[7]Projections!KZA43</f>
        <v>0</v>
      </c>
      <c r="KYV6" s="369"/>
      <c r="KYW6" s="369">
        <f>[7]Projections!KZC43</f>
        <v>0</v>
      </c>
      <c r="KYX6" s="369"/>
      <c r="KYY6" s="369">
        <f>[7]Projections!KZE43</f>
        <v>0</v>
      </c>
      <c r="KYZ6" s="369"/>
      <c r="KZA6" s="369">
        <f>[7]Projections!KZG43</f>
        <v>0</v>
      </c>
      <c r="KZB6" s="369"/>
      <c r="KZC6" s="369">
        <f>[7]Projections!KZI43</f>
        <v>0</v>
      </c>
      <c r="KZD6" s="369"/>
      <c r="KZE6" s="369">
        <f>[7]Projections!KZK43</f>
        <v>0</v>
      </c>
      <c r="KZF6" s="369"/>
      <c r="KZG6" s="369">
        <f>[7]Projections!KZM43</f>
        <v>0</v>
      </c>
      <c r="KZH6" s="369"/>
      <c r="KZI6" s="369">
        <f>[7]Projections!KZO43</f>
        <v>0</v>
      </c>
      <c r="KZJ6" s="369"/>
      <c r="KZK6" s="369">
        <f>[7]Projections!KZQ43</f>
        <v>0</v>
      </c>
      <c r="KZL6" s="369"/>
      <c r="KZM6" s="369">
        <f>[7]Projections!KZS43</f>
        <v>0</v>
      </c>
      <c r="KZN6" s="369"/>
      <c r="KZO6" s="369">
        <f>[7]Projections!KZU43</f>
        <v>0</v>
      </c>
      <c r="KZP6" s="369"/>
      <c r="KZQ6" s="369">
        <f>[7]Projections!KZW43</f>
        <v>0</v>
      </c>
      <c r="KZR6" s="369"/>
      <c r="KZS6" s="369">
        <f>[7]Projections!KZY43</f>
        <v>0</v>
      </c>
      <c r="KZT6" s="369"/>
      <c r="KZU6" s="369">
        <f>[7]Projections!LAA43</f>
        <v>0</v>
      </c>
      <c r="KZV6" s="369"/>
      <c r="KZW6" s="369">
        <f>[7]Projections!LAC43</f>
        <v>0</v>
      </c>
      <c r="KZX6" s="369"/>
      <c r="KZY6" s="369">
        <f>[7]Projections!LAE43</f>
        <v>0</v>
      </c>
      <c r="KZZ6" s="369"/>
      <c r="LAA6" s="369">
        <f>[7]Projections!LAG43</f>
        <v>0</v>
      </c>
      <c r="LAB6" s="369"/>
      <c r="LAC6" s="369">
        <f>[7]Projections!LAI43</f>
        <v>0</v>
      </c>
      <c r="LAD6" s="369"/>
      <c r="LAE6" s="369">
        <f>[7]Projections!LAK43</f>
        <v>0</v>
      </c>
      <c r="LAF6" s="369"/>
      <c r="LAG6" s="369">
        <f>[7]Projections!LAM43</f>
        <v>0</v>
      </c>
      <c r="LAH6" s="369"/>
      <c r="LAI6" s="369">
        <f>[7]Projections!LAO43</f>
        <v>0</v>
      </c>
      <c r="LAJ6" s="369"/>
      <c r="LAK6" s="369">
        <f>[7]Projections!LAQ43</f>
        <v>0</v>
      </c>
      <c r="LAL6" s="369"/>
      <c r="LAM6" s="369">
        <f>[7]Projections!LAS43</f>
        <v>0</v>
      </c>
      <c r="LAN6" s="369"/>
      <c r="LAO6" s="369">
        <f>[7]Projections!LAU43</f>
        <v>0</v>
      </c>
      <c r="LAP6" s="369"/>
      <c r="LAQ6" s="369">
        <f>[7]Projections!LAW43</f>
        <v>0</v>
      </c>
      <c r="LAR6" s="369"/>
      <c r="LAS6" s="369">
        <f>[7]Projections!LAY43</f>
        <v>0</v>
      </c>
      <c r="LAT6" s="369"/>
      <c r="LAU6" s="369">
        <f>[7]Projections!LBA43</f>
        <v>0</v>
      </c>
      <c r="LAV6" s="369"/>
      <c r="LAW6" s="369">
        <f>[7]Projections!LBC43</f>
        <v>0</v>
      </c>
      <c r="LAX6" s="369"/>
      <c r="LAY6" s="369">
        <f>[7]Projections!LBE43</f>
        <v>0</v>
      </c>
      <c r="LAZ6" s="369"/>
      <c r="LBA6" s="369">
        <f>[7]Projections!LBG43</f>
        <v>0</v>
      </c>
      <c r="LBB6" s="369"/>
      <c r="LBC6" s="369">
        <f>[7]Projections!LBI43</f>
        <v>0</v>
      </c>
      <c r="LBD6" s="369"/>
      <c r="LBE6" s="369">
        <f>[7]Projections!LBK43</f>
        <v>0</v>
      </c>
      <c r="LBF6" s="369"/>
      <c r="LBG6" s="369">
        <f>[7]Projections!LBM43</f>
        <v>0</v>
      </c>
      <c r="LBH6" s="369"/>
      <c r="LBI6" s="369">
        <f>[7]Projections!LBO43</f>
        <v>0</v>
      </c>
      <c r="LBJ6" s="369"/>
      <c r="LBK6" s="369">
        <f>[7]Projections!LBQ43</f>
        <v>0</v>
      </c>
      <c r="LBL6" s="369"/>
      <c r="LBM6" s="369">
        <f>[7]Projections!LBS43</f>
        <v>0</v>
      </c>
      <c r="LBN6" s="369"/>
      <c r="LBO6" s="369">
        <f>[7]Projections!LBU43</f>
        <v>0</v>
      </c>
      <c r="LBP6" s="369"/>
      <c r="LBQ6" s="369">
        <f>[7]Projections!LBW43</f>
        <v>0</v>
      </c>
      <c r="LBR6" s="369"/>
      <c r="LBS6" s="369">
        <f>[7]Projections!LBY43</f>
        <v>0</v>
      </c>
      <c r="LBT6" s="369"/>
      <c r="LBU6" s="369">
        <f>[7]Projections!LCA43</f>
        <v>0</v>
      </c>
      <c r="LBV6" s="369"/>
      <c r="LBW6" s="369">
        <f>[7]Projections!LCC43</f>
        <v>0</v>
      </c>
      <c r="LBX6" s="369"/>
      <c r="LBY6" s="369">
        <f>[7]Projections!LCE43</f>
        <v>0</v>
      </c>
      <c r="LBZ6" s="369"/>
      <c r="LCA6" s="369">
        <f>[7]Projections!LCG43</f>
        <v>0</v>
      </c>
      <c r="LCB6" s="369"/>
      <c r="LCC6" s="369">
        <f>[7]Projections!LCI43</f>
        <v>0</v>
      </c>
      <c r="LCD6" s="369"/>
      <c r="LCE6" s="369">
        <f>[7]Projections!LCK43</f>
        <v>0</v>
      </c>
      <c r="LCF6" s="369"/>
      <c r="LCG6" s="369">
        <f>[7]Projections!LCM43</f>
        <v>0</v>
      </c>
      <c r="LCH6" s="369"/>
      <c r="LCI6" s="369">
        <f>[7]Projections!LCO43</f>
        <v>0</v>
      </c>
      <c r="LCJ6" s="369"/>
      <c r="LCK6" s="369">
        <f>[7]Projections!LCQ43</f>
        <v>0</v>
      </c>
      <c r="LCL6" s="369"/>
      <c r="LCM6" s="369">
        <f>[7]Projections!LCS43</f>
        <v>0</v>
      </c>
      <c r="LCN6" s="369"/>
      <c r="LCO6" s="369">
        <f>[7]Projections!LCU43</f>
        <v>0</v>
      </c>
      <c r="LCP6" s="369"/>
      <c r="LCQ6" s="369">
        <f>[7]Projections!LCW43</f>
        <v>0</v>
      </c>
      <c r="LCR6" s="369"/>
      <c r="LCS6" s="369">
        <f>[7]Projections!LCY43</f>
        <v>0</v>
      </c>
      <c r="LCT6" s="369"/>
      <c r="LCU6" s="369">
        <f>[7]Projections!LDA43</f>
        <v>0</v>
      </c>
      <c r="LCV6" s="369"/>
      <c r="LCW6" s="369">
        <f>[7]Projections!LDC43</f>
        <v>0</v>
      </c>
      <c r="LCX6" s="369"/>
      <c r="LCY6" s="369">
        <f>[7]Projections!LDE43</f>
        <v>0</v>
      </c>
      <c r="LCZ6" s="369"/>
      <c r="LDA6" s="369">
        <f>[7]Projections!LDG43</f>
        <v>0</v>
      </c>
      <c r="LDB6" s="369"/>
      <c r="LDC6" s="369">
        <f>[7]Projections!LDI43</f>
        <v>0</v>
      </c>
      <c r="LDD6" s="369"/>
      <c r="LDE6" s="369">
        <f>[7]Projections!LDK43</f>
        <v>0</v>
      </c>
      <c r="LDF6" s="369"/>
      <c r="LDG6" s="369">
        <f>[7]Projections!LDM43</f>
        <v>0</v>
      </c>
      <c r="LDH6" s="369"/>
      <c r="LDI6" s="369">
        <f>[7]Projections!LDO43</f>
        <v>0</v>
      </c>
      <c r="LDJ6" s="369"/>
      <c r="LDK6" s="369">
        <f>[7]Projections!LDQ43</f>
        <v>0</v>
      </c>
      <c r="LDL6" s="369"/>
      <c r="LDM6" s="369">
        <f>[7]Projections!LDS43</f>
        <v>0</v>
      </c>
      <c r="LDN6" s="369"/>
      <c r="LDO6" s="369">
        <f>[7]Projections!LDU43</f>
        <v>0</v>
      </c>
      <c r="LDP6" s="369"/>
      <c r="LDQ6" s="369">
        <f>[7]Projections!LDW43</f>
        <v>0</v>
      </c>
      <c r="LDR6" s="369"/>
      <c r="LDS6" s="369">
        <f>[7]Projections!LDY43</f>
        <v>0</v>
      </c>
      <c r="LDT6" s="369"/>
      <c r="LDU6" s="369">
        <f>[7]Projections!LEA43</f>
        <v>0</v>
      </c>
      <c r="LDV6" s="369"/>
      <c r="LDW6" s="369">
        <f>[7]Projections!LEC43</f>
        <v>0</v>
      </c>
      <c r="LDX6" s="369"/>
      <c r="LDY6" s="369">
        <f>[7]Projections!LEE43</f>
        <v>0</v>
      </c>
      <c r="LDZ6" s="369"/>
      <c r="LEA6" s="369">
        <f>[7]Projections!LEG43</f>
        <v>0</v>
      </c>
      <c r="LEB6" s="369"/>
      <c r="LEC6" s="369">
        <f>[7]Projections!LEI43</f>
        <v>0</v>
      </c>
      <c r="LED6" s="369"/>
      <c r="LEE6" s="369">
        <f>[7]Projections!LEK43</f>
        <v>0</v>
      </c>
      <c r="LEF6" s="369"/>
      <c r="LEG6" s="369">
        <f>[7]Projections!LEM43</f>
        <v>0</v>
      </c>
      <c r="LEH6" s="369"/>
      <c r="LEI6" s="369">
        <f>[7]Projections!LEO43</f>
        <v>0</v>
      </c>
      <c r="LEJ6" s="369"/>
      <c r="LEK6" s="369">
        <f>[7]Projections!LEQ43</f>
        <v>0</v>
      </c>
      <c r="LEL6" s="369"/>
      <c r="LEM6" s="369">
        <f>[7]Projections!LES43</f>
        <v>0</v>
      </c>
      <c r="LEN6" s="369"/>
      <c r="LEO6" s="369">
        <f>[7]Projections!LEU43</f>
        <v>0</v>
      </c>
      <c r="LEP6" s="369"/>
      <c r="LEQ6" s="369">
        <f>[7]Projections!LEW43</f>
        <v>0</v>
      </c>
      <c r="LER6" s="369"/>
      <c r="LES6" s="369">
        <f>[7]Projections!LEY43</f>
        <v>0</v>
      </c>
      <c r="LET6" s="369"/>
      <c r="LEU6" s="369">
        <f>[7]Projections!LFA43</f>
        <v>0</v>
      </c>
      <c r="LEV6" s="369"/>
      <c r="LEW6" s="369">
        <f>[7]Projections!LFC43</f>
        <v>0</v>
      </c>
      <c r="LEX6" s="369"/>
      <c r="LEY6" s="369">
        <f>[7]Projections!LFE43</f>
        <v>0</v>
      </c>
      <c r="LEZ6" s="369"/>
      <c r="LFA6" s="369">
        <f>[7]Projections!LFG43</f>
        <v>0</v>
      </c>
      <c r="LFB6" s="369"/>
      <c r="LFC6" s="369">
        <f>[7]Projections!LFI43</f>
        <v>0</v>
      </c>
      <c r="LFD6" s="369"/>
      <c r="LFE6" s="369">
        <f>[7]Projections!LFK43</f>
        <v>0</v>
      </c>
      <c r="LFF6" s="369"/>
      <c r="LFG6" s="369">
        <f>[7]Projections!LFM43</f>
        <v>0</v>
      </c>
      <c r="LFH6" s="369"/>
      <c r="LFI6" s="369">
        <f>[7]Projections!LFO43</f>
        <v>0</v>
      </c>
      <c r="LFJ6" s="369"/>
      <c r="LFK6" s="369">
        <f>[7]Projections!LFQ43</f>
        <v>0</v>
      </c>
      <c r="LFL6" s="369"/>
      <c r="LFM6" s="369">
        <f>[7]Projections!LFS43</f>
        <v>0</v>
      </c>
      <c r="LFN6" s="369"/>
      <c r="LFO6" s="369">
        <f>[7]Projections!LFU43</f>
        <v>0</v>
      </c>
      <c r="LFP6" s="369"/>
      <c r="LFQ6" s="369">
        <f>[7]Projections!LFW43</f>
        <v>0</v>
      </c>
      <c r="LFR6" s="369"/>
      <c r="LFS6" s="369">
        <f>[7]Projections!LFY43</f>
        <v>0</v>
      </c>
      <c r="LFT6" s="369"/>
      <c r="LFU6" s="369">
        <f>[7]Projections!LGA43</f>
        <v>0</v>
      </c>
      <c r="LFV6" s="369"/>
      <c r="LFW6" s="369">
        <f>[7]Projections!LGC43</f>
        <v>0</v>
      </c>
      <c r="LFX6" s="369"/>
      <c r="LFY6" s="369">
        <f>[7]Projections!LGE43</f>
        <v>0</v>
      </c>
      <c r="LFZ6" s="369"/>
      <c r="LGA6" s="369">
        <f>[7]Projections!LGG43</f>
        <v>0</v>
      </c>
      <c r="LGB6" s="369"/>
      <c r="LGC6" s="369">
        <f>[7]Projections!LGI43</f>
        <v>0</v>
      </c>
      <c r="LGD6" s="369"/>
      <c r="LGE6" s="369">
        <f>[7]Projections!LGK43</f>
        <v>0</v>
      </c>
      <c r="LGF6" s="369"/>
      <c r="LGG6" s="369">
        <f>[7]Projections!LGM43</f>
        <v>0</v>
      </c>
      <c r="LGH6" s="369"/>
      <c r="LGI6" s="369">
        <f>[7]Projections!LGO43</f>
        <v>0</v>
      </c>
      <c r="LGJ6" s="369"/>
      <c r="LGK6" s="369">
        <f>[7]Projections!LGQ43</f>
        <v>0</v>
      </c>
      <c r="LGL6" s="369"/>
      <c r="LGM6" s="369">
        <f>[7]Projections!LGS43</f>
        <v>0</v>
      </c>
      <c r="LGN6" s="369"/>
      <c r="LGO6" s="369">
        <f>[7]Projections!LGU43</f>
        <v>0</v>
      </c>
      <c r="LGP6" s="369"/>
      <c r="LGQ6" s="369">
        <f>[7]Projections!LGW43</f>
        <v>0</v>
      </c>
      <c r="LGR6" s="369"/>
      <c r="LGS6" s="369">
        <f>[7]Projections!LGY43</f>
        <v>0</v>
      </c>
      <c r="LGT6" s="369"/>
      <c r="LGU6" s="369">
        <f>[7]Projections!LHA43</f>
        <v>0</v>
      </c>
      <c r="LGV6" s="369"/>
      <c r="LGW6" s="369">
        <f>[7]Projections!LHC43</f>
        <v>0</v>
      </c>
      <c r="LGX6" s="369"/>
      <c r="LGY6" s="369">
        <f>[7]Projections!LHE43</f>
        <v>0</v>
      </c>
      <c r="LGZ6" s="369"/>
      <c r="LHA6" s="369">
        <f>[7]Projections!LHG43</f>
        <v>0</v>
      </c>
      <c r="LHB6" s="369"/>
      <c r="LHC6" s="369">
        <f>[7]Projections!LHI43</f>
        <v>0</v>
      </c>
      <c r="LHD6" s="369"/>
      <c r="LHE6" s="369">
        <f>[7]Projections!LHK43</f>
        <v>0</v>
      </c>
      <c r="LHF6" s="369"/>
      <c r="LHG6" s="369">
        <f>[7]Projections!LHM43</f>
        <v>0</v>
      </c>
      <c r="LHH6" s="369"/>
      <c r="LHI6" s="369">
        <f>[7]Projections!LHO43</f>
        <v>0</v>
      </c>
      <c r="LHJ6" s="369"/>
      <c r="LHK6" s="369">
        <f>[7]Projections!LHQ43</f>
        <v>0</v>
      </c>
      <c r="LHL6" s="369"/>
      <c r="LHM6" s="369">
        <f>[7]Projections!LHS43</f>
        <v>0</v>
      </c>
      <c r="LHN6" s="369"/>
      <c r="LHO6" s="369">
        <f>[7]Projections!LHU43</f>
        <v>0</v>
      </c>
      <c r="LHP6" s="369"/>
      <c r="LHQ6" s="369">
        <f>[7]Projections!LHW43</f>
        <v>0</v>
      </c>
      <c r="LHR6" s="369"/>
      <c r="LHS6" s="369">
        <f>[7]Projections!LHY43</f>
        <v>0</v>
      </c>
      <c r="LHT6" s="369"/>
      <c r="LHU6" s="369">
        <f>[7]Projections!LIA43</f>
        <v>0</v>
      </c>
      <c r="LHV6" s="369"/>
      <c r="LHW6" s="369">
        <f>[7]Projections!LIC43</f>
        <v>0</v>
      </c>
      <c r="LHX6" s="369"/>
      <c r="LHY6" s="369">
        <f>[7]Projections!LIE43</f>
        <v>0</v>
      </c>
      <c r="LHZ6" s="369"/>
      <c r="LIA6" s="369">
        <f>[7]Projections!LIG43</f>
        <v>0</v>
      </c>
      <c r="LIB6" s="369"/>
      <c r="LIC6" s="369">
        <f>[7]Projections!LII43</f>
        <v>0</v>
      </c>
      <c r="LID6" s="369"/>
      <c r="LIE6" s="369">
        <f>[7]Projections!LIK43</f>
        <v>0</v>
      </c>
      <c r="LIF6" s="369"/>
      <c r="LIG6" s="369">
        <f>[7]Projections!LIM43</f>
        <v>0</v>
      </c>
      <c r="LIH6" s="369"/>
      <c r="LII6" s="369">
        <f>[7]Projections!LIO43</f>
        <v>0</v>
      </c>
      <c r="LIJ6" s="369"/>
      <c r="LIK6" s="369">
        <f>[7]Projections!LIQ43</f>
        <v>0</v>
      </c>
      <c r="LIL6" s="369"/>
      <c r="LIM6" s="369">
        <f>[7]Projections!LIS43</f>
        <v>0</v>
      </c>
      <c r="LIN6" s="369"/>
      <c r="LIO6" s="369">
        <f>[7]Projections!LIU43</f>
        <v>0</v>
      </c>
      <c r="LIP6" s="369"/>
      <c r="LIQ6" s="369">
        <f>[7]Projections!LIW43</f>
        <v>0</v>
      </c>
      <c r="LIR6" s="369"/>
      <c r="LIS6" s="369">
        <f>[7]Projections!LIY43</f>
        <v>0</v>
      </c>
      <c r="LIT6" s="369"/>
      <c r="LIU6" s="369">
        <f>[7]Projections!LJA43</f>
        <v>0</v>
      </c>
      <c r="LIV6" s="369"/>
      <c r="LIW6" s="369">
        <f>[7]Projections!LJC43</f>
        <v>0</v>
      </c>
      <c r="LIX6" s="369"/>
      <c r="LIY6" s="369">
        <f>[7]Projections!LJE43</f>
        <v>0</v>
      </c>
      <c r="LIZ6" s="369"/>
      <c r="LJA6" s="369">
        <f>[7]Projections!LJG43</f>
        <v>0</v>
      </c>
      <c r="LJB6" s="369"/>
      <c r="LJC6" s="369">
        <f>[7]Projections!LJI43</f>
        <v>0</v>
      </c>
      <c r="LJD6" s="369"/>
      <c r="LJE6" s="369">
        <f>[7]Projections!LJK43</f>
        <v>0</v>
      </c>
      <c r="LJF6" s="369"/>
      <c r="LJG6" s="369">
        <f>[7]Projections!LJM43</f>
        <v>0</v>
      </c>
      <c r="LJH6" s="369"/>
      <c r="LJI6" s="369">
        <f>[7]Projections!LJO43</f>
        <v>0</v>
      </c>
      <c r="LJJ6" s="369"/>
      <c r="LJK6" s="369">
        <f>[7]Projections!LJQ43</f>
        <v>0</v>
      </c>
      <c r="LJL6" s="369"/>
      <c r="LJM6" s="369">
        <f>[7]Projections!LJS43</f>
        <v>0</v>
      </c>
      <c r="LJN6" s="369"/>
      <c r="LJO6" s="369">
        <f>[7]Projections!LJU43</f>
        <v>0</v>
      </c>
      <c r="LJP6" s="369"/>
      <c r="LJQ6" s="369">
        <f>[7]Projections!LJW43</f>
        <v>0</v>
      </c>
      <c r="LJR6" s="369"/>
      <c r="LJS6" s="369">
        <f>[7]Projections!LJY43</f>
        <v>0</v>
      </c>
      <c r="LJT6" s="369"/>
      <c r="LJU6" s="369">
        <f>[7]Projections!LKA43</f>
        <v>0</v>
      </c>
      <c r="LJV6" s="369"/>
      <c r="LJW6" s="369">
        <f>[7]Projections!LKC43</f>
        <v>0</v>
      </c>
      <c r="LJX6" s="369"/>
      <c r="LJY6" s="369">
        <f>[7]Projections!LKE43</f>
        <v>0</v>
      </c>
      <c r="LJZ6" s="369"/>
      <c r="LKA6" s="369">
        <f>[7]Projections!LKG43</f>
        <v>0</v>
      </c>
      <c r="LKB6" s="369"/>
      <c r="LKC6" s="369">
        <f>[7]Projections!LKI43</f>
        <v>0</v>
      </c>
      <c r="LKD6" s="369"/>
      <c r="LKE6" s="369">
        <f>[7]Projections!LKK43</f>
        <v>0</v>
      </c>
      <c r="LKF6" s="369"/>
      <c r="LKG6" s="369">
        <f>[7]Projections!LKM43</f>
        <v>0</v>
      </c>
      <c r="LKH6" s="369"/>
      <c r="LKI6" s="369">
        <f>[7]Projections!LKO43</f>
        <v>0</v>
      </c>
      <c r="LKJ6" s="369"/>
      <c r="LKK6" s="369">
        <f>[7]Projections!LKQ43</f>
        <v>0</v>
      </c>
      <c r="LKL6" s="369"/>
      <c r="LKM6" s="369">
        <f>[7]Projections!LKS43</f>
        <v>0</v>
      </c>
      <c r="LKN6" s="369"/>
      <c r="LKO6" s="369">
        <f>[7]Projections!LKU43</f>
        <v>0</v>
      </c>
      <c r="LKP6" s="369"/>
      <c r="LKQ6" s="369">
        <f>[7]Projections!LKW43</f>
        <v>0</v>
      </c>
      <c r="LKR6" s="369"/>
      <c r="LKS6" s="369">
        <f>[7]Projections!LKY43</f>
        <v>0</v>
      </c>
      <c r="LKT6" s="369"/>
      <c r="LKU6" s="369">
        <f>[7]Projections!LLA43</f>
        <v>0</v>
      </c>
      <c r="LKV6" s="369"/>
      <c r="LKW6" s="369">
        <f>[7]Projections!LLC43</f>
        <v>0</v>
      </c>
      <c r="LKX6" s="369"/>
      <c r="LKY6" s="369">
        <f>[7]Projections!LLE43</f>
        <v>0</v>
      </c>
      <c r="LKZ6" s="369"/>
      <c r="LLA6" s="369">
        <f>[7]Projections!LLG43</f>
        <v>0</v>
      </c>
      <c r="LLB6" s="369"/>
      <c r="LLC6" s="369">
        <f>[7]Projections!LLI43</f>
        <v>0</v>
      </c>
      <c r="LLD6" s="369"/>
      <c r="LLE6" s="369">
        <f>[7]Projections!LLK43</f>
        <v>0</v>
      </c>
      <c r="LLF6" s="369"/>
      <c r="LLG6" s="369">
        <f>[7]Projections!LLM43</f>
        <v>0</v>
      </c>
      <c r="LLH6" s="369"/>
      <c r="LLI6" s="369">
        <f>[7]Projections!LLO43</f>
        <v>0</v>
      </c>
      <c r="LLJ6" s="369"/>
      <c r="LLK6" s="369">
        <f>[7]Projections!LLQ43</f>
        <v>0</v>
      </c>
      <c r="LLL6" s="369"/>
      <c r="LLM6" s="369">
        <f>[7]Projections!LLS43</f>
        <v>0</v>
      </c>
      <c r="LLN6" s="369"/>
      <c r="LLO6" s="369">
        <f>[7]Projections!LLU43</f>
        <v>0</v>
      </c>
      <c r="LLP6" s="369"/>
      <c r="LLQ6" s="369">
        <f>[7]Projections!LLW43</f>
        <v>0</v>
      </c>
      <c r="LLR6" s="369"/>
      <c r="LLS6" s="369">
        <f>[7]Projections!LLY43</f>
        <v>0</v>
      </c>
      <c r="LLT6" s="369"/>
      <c r="LLU6" s="369">
        <f>[7]Projections!LMA43</f>
        <v>0</v>
      </c>
      <c r="LLV6" s="369"/>
      <c r="LLW6" s="369">
        <f>[7]Projections!LMC43</f>
        <v>0</v>
      </c>
      <c r="LLX6" s="369"/>
      <c r="LLY6" s="369">
        <f>[7]Projections!LME43</f>
        <v>0</v>
      </c>
      <c r="LLZ6" s="369"/>
      <c r="LMA6" s="369">
        <f>[7]Projections!LMG43</f>
        <v>0</v>
      </c>
      <c r="LMB6" s="369"/>
      <c r="LMC6" s="369">
        <f>[7]Projections!LMI43</f>
        <v>0</v>
      </c>
      <c r="LMD6" s="369"/>
      <c r="LME6" s="369">
        <f>[7]Projections!LMK43</f>
        <v>0</v>
      </c>
      <c r="LMF6" s="369"/>
      <c r="LMG6" s="369">
        <f>[7]Projections!LMM43</f>
        <v>0</v>
      </c>
      <c r="LMH6" s="369"/>
      <c r="LMI6" s="369">
        <f>[7]Projections!LMO43</f>
        <v>0</v>
      </c>
      <c r="LMJ6" s="369"/>
      <c r="LMK6" s="369">
        <f>[7]Projections!LMQ43</f>
        <v>0</v>
      </c>
      <c r="LML6" s="369"/>
      <c r="LMM6" s="369">
        <f>[7]Projections!LMS43</f>
        <v>0</v>
      </c>
      <c r="LMN6" s="369"/>
      <c r="LMO6" s="369">
        <f>[7]Projections!LMU43</f>
        <v>0</v>
      </c>
      <c r="LMP6" s="369"/>
      <c r="LMQ6" s="369">
        <f>[7]Projections!LMW43</f>
        <v>0</v>
      </c>
      <c r="LMR6" s="369"/>
      <c r="LMS6" s="369">
        <f>[7]Projections!LMY43</f>
        <v>0</v>
      </c>
      <c r="LMT6" s="369"/>
      <c r="LMU6" s="369">
        <f>[7]Projections!LNA43</f>
        <v>0</v>
      </c>
      <c r="LMV6" s="369"/>
      <c r="LMW6" s="369">
        <f>[7]Projections!LNC43</f>
        <v>0</v>
      </c>
      <c r="LMX6" s="369"/>
      <c r="LMY6" s="369">
        <f>[7]Projections!LNE43</f>
        <v>0</v>
      </c>
      <c r="LMZ6" s="369"/>
      <c r="LNA6" s="369">
        <f>[7]Projections!LNG43</f>
        <v>0</v>
      </c>
      <c r="LNB6" s="369"/>
      <c r="LNC6" s="369">
        <f>[7]Projections!LNI43</f>
        <v>0</v>
      </c>
      <c r="LND6" s="369"/>
      <c r="LNE6" s="369">
        <f>[7]Projections!LNK43</f>
        <v>0</v>
      </c>
      <c r="LNF6" s="369"/>
      <c r="LNG6" s="369">
        <f>[7]Projections!LNM43</f>
        <v>0</v>
      </c>
      <c r="LNH6" s="369"/>
      <c r="LNI6" s="369">
        <f>[7]Projections!LNO43</f>
        <v>0</v>
      </c>
      <c r="LNJ6" s="369"/>
      <c r="LNK6" s="369">
        <f>[7]Projections!LNQ43</f>
        <v>0</v>
      </c>
      <c r="LNL6" s="369"/>
      <c r="LNM6" s="369">
        <f>[7]Projections!LNS43</f>
        <v>0</v>
      </c>
      <c r="LNN6" s="369"/>
      <c r="LNO6" s="369">
        <f>[7]Projections!LNU43</f>
        <v>0</v>
      </c>
      <c r="LNP6" s="369"/>
      <c r="LNQ6" s="369">
        <f>[7]Projections!LNW43</f>
        <v>0</v>
      </c>
      <c r="LNR6" s="369"/>
      <c r="LNS6" s="369">
        <f>[7]Projections!LNY43</f>
        <v>0</v>
      </c>
      <c r="LNT6" s="369"/>
      <c r="LNU6" s="369">
        <f>[7]Projections!LOA43</f>
        <v>0</v>
      </c>
      <c r="LNV6" s="369"/>
      <c r="LNW6" s="369">
        <f>[7]Projections!LOC43</f>
        <v>0</v>
      </c>
      <c r="LNX6" s="369"/>
      <c r="LNY6" s="369">
        <f>[7]Projections!LOE43</f>
        <v>0</v>
      </c>
      <c r="LNZ6" s="369"/>
      <c r="LOA6" s="369">
        <f>[7]Projections!LOG43</f>
        <v>0</v>
      </c>
      <c r="LOB6" s="369"/>
      <c r="LOC6" s="369">
        <f>[7]Projections!LOI43</f>
        <v>0</v>
      </c>
      <c r="LOD6" s="369"/>
      <c r="LOE6" s="369">
        <f>[7]Projections!LOK43</f>
        <v>0</v>
      </c>
      <c r="LOF6" s="369"/>
      <c r="LOG6" s="369">
        <f>[7]Projections!LOM43</f>
        <v>0</v>
      </c>
      <c r="LOH6" s="369"/>
      <c r="LOI6" s="369">
        <f>[7]Projections!LOO43</f>
        <v>0</v>
      </c>
      <c r="LOJ6" s="369"/>
      <c r="LOK6" s="369">
        <f>[7]Projections!LOQ43</f>
        <v>0</v>
      </c>
      <c r="LOL6" s="369"/>
      <c r="LOM6" s="369">
        <f>[7]Projections!LOS43</f>
        <v>0</v>
      </c>
      <c r="LON6" s="369"/>
      <c r="LOO6" s="369">
        <f>[7]Projections!LOU43</f>
        <v>0</v>
      </c>
      <c r="LOP6" s="369"/>
      <c r="LOQ6" s="369">
        <f>[7]Projections!LOW43</f>
        <v>0</v>
      </c>
      <c r="LOR6" s="369"/>
      <c r="LOS6" s="369">
        <f>[7]Projections!LOY43</f>
        <v>0</v>
      </c>
      <c r="LOT6" s="369"/>
      <c r="LOU6" s="369">
        <f>[7]Projections!LPA43</f>
        <v>0</v>
      </c>
      <c r="LOV6" s="369"/>
      <c r="LOW6" s="369">
        <f>[7]Projections!LPC43</f>
        <v>0</v>
      </c>
      <c r="LOX6" s="369"/>
      <c r="LOY6" s="369">
        <f>[7]Projections!LPE43</f>
        <v>0</v>
      </c>
      <c r="LOZ6" s="369"/>
      <c r="LPA6" s="369">
        <f>[7]Projections!LPG43</f>
        <v>0</v>
      </c>
      <c r="LPB6" s="369"/>
      <c r="LPC6" s="369">
        <f>[7]Projections!LPI43</f>
        <v>0</v>
      </c>
      <c r="LPD6" s="369"/>
      <c r="LPE6" s="369">
        <f>[7]Projections!LPK43</f>
        <v>0</v>
      </c>
      <c r="LPF6" s="369"/>
      <c r="LPG6" s="369">
        <f>[7]Projections!LPM43</f>
        <v>0</v>
      </c>
      <c r="LPH6" s="369"/>
      <c r="LPI6" s="369">
        <f>[7]Projections!LPO43</f>
        <v>0</v>
      </c>
      <c r="LPJ6" s="369"/>
      <c r="LPK6" s="369">
        <f>[7]Projections!LPQ43</f>
        <v>0</v>
      </c>
      <c r="LPL6" s="369"/>
      <c r="LPM6" s="369">
        <f>[7]Projections!LPS43</f>
        <v>0</v>
      </c>
      <c r="LPN6" s="369"/>
      <c r="LPO6" s="369">
        <f>[7]Projections!LPU43</f>
        <v>0</v>
      </c>
      <c r="LPP6" s="369"/>
      <c r="LPQ6" s="369">
        <f>[7]Projections!LPW43</f>
        <v>0</v>
      </c>
      <c r="LPR6" s="369"/>
      <c r="LPS6" s="369">
        <f>[7]Projections!LPY43</f>
        <v>0</v>
      </c>
      <c r="LPT6" s="369"/>
      <c r="LPU6" s="369">
        <f>[7]Projections!LQA43</f>
        <v>0</v>
      </c>
      <c r="LPV6" s="369"/>
      <c r="LPW6" s="369">
        <f>[7]Projections!LQC43</f>
        <v>0</v>
      </c>
      <c r="LPX6" s="369"/>
      <c r="LPY6" s="369">
        <f>[7]Projections!LQE43</f>
        <v>0</v>
      </c>
      <c r="LPZ6" s="369"/>
      <c r="LQA6" s="369">
        <f>[7]Projections!LQG43</f>
        <v>0</v>
      </c>
      <c r="LQB6" s="369"/>
      <c r="LQC6" s="369">
        <f>[7]Projections!LQI43</f>
        <v>0</v>
      </c>
      <c r="LQD6" s="369"/>
      <c r="LQE6" s="369">
        <f>[7]Projections!LQK43</f>
        <v>0</v>
      </c>
      <c r="LQF6" s="369"/>
      <c r="LQG6" s="369">
        <f>[7]Projections!LQM43</f>
        <v>0</v>
      </c>
      <c r="LQH6" s="369"/>
      <c r="LQI6" s="369">
        <f>[7]Projections!LQO43</f>
        <v>0</v>
      </c>
      <c r="LQJ6" s="369"/>
      <c r="LQK6" s="369">
        <f>[7]Projections!LQQ43</f>
        <v>0</v>
      </c>
      <c r="LQL6" s="369"/>
      <c r="LQM6" s="369">
        <f>[7]Projections!LQS43</f>
        <v>0</v>
      </c>
      <c r="LQN6" s="369"/>
      <c r="LQO6" s="369">
        <f>[7]Projections!LQU43</f>
        <v>0</v>
      </c>
      <c r="LQP6" s="369"/>
      <c r="LQQ6" s="369">
        <f>[7]Projections!LQW43</f>
        <v>0</v>
      </c>
      <c r="LQR6" s="369"/>
      <c r="LQS6" s="369">
        <f>[7]Projections!LQY43</f>
        <v>0</v>
      </c>
      <c r="LQT6" s="369"/>
      <c r="LQU6" s="369">
        <f>[7]Projections!LRA43</f>
        <v>0</v>
      </c>
      <c r="LQV6" s="369"/>
      <c r="LQW6" s="369">
        <f>[7]Projections!LRC43</f>
        <v>0</v>
      </c>
      <c r="LQX6" s="369"/>
      <c r="LQY6" s="369">
        <f>[7]Projections!LRE43</f>
        <v>0</v>
      </c>
      <c r="LQZ6" s="369"/>
      <c r="LRA6" s="369">
        <f>[7]Projections!LRG43</f>
        <v>0</v>
      </c>
      <c r="LRB6" s="369"/>
      <c r="LRC6" s="369">
        <f>[7]Projections!LRI43</f>
        <v>0</v>
      </c>
      <c r="LRD6" s="369"/>
      <c r="LRE6" s="369">
        <f>[7]Projections!LRK43</f>
        <v>0</v>
      </c>
      <c r="LRF6" s="369"/>
      <c r="LRG6" s="369">
        <f>[7]Projections!LRM43</f>
        <v>0</v>
      </c>
      <c r="LRH6" s="369"/>
      <c r="LRI6" s="369">
        <f>[7]Projections!LRO43</f>
        <v>0</v>
      </c>
      <c r="LRJ6" s="369"/>
      <c r="LRK6" s="369">
        <f>[7]Projections!LRQ43</f>
        <v>0</v>
      </c>
      <c r="LRL6" s="369"/>
      <c r="LRM6" s="369">
        <f>[7]Projections!LRS43</f>
        <v>0</v>
      </c>
      <c r="LRN6" s="369"/>
      <c r="LRO6" s="369">
        <f>[7]Projections!LRU43</f>
        <v>0</v>
      </c>
      <c r="LRP6" s="369"/>
      <c r="LRQ6" s="369">
        <f>[7]Projections!LRW43</f>
        <v>0</v>
      </c>
      <c r="LRR6" s="369"/>
      <c r="LRS6" s="369">
        <f>[7]Projections!LRY43</f>
        <v>0</v>
      </c>
      <c r="LRT6" s="369"/>
      <c r="LRU6" s="369">
        <f>[7]Projections!LSA43</f>
        <v>0</v>
      </c>
      <c r="LRV6" s="369"/>
      <c r="LRW6" s="369">
        <f>[7]Projections!LSC43</f>
        <v>0</v>
      </c>
      <c r="LRX6" s="369"/>
      <c r="LRY6" s="369">
        <f>[7]Projections!LSE43</f>
        <v>0</v>
      </c>
      <c r="LRZ6" s="369"/>
      <c r="LSA6" s="369">
        <f>[7]Projections!LSG43</f>
        <v>0</v>
      </c>
      <c r="LSB6" s="369"/>
      <c r="LSC6" s="369">
        <f>[7]Projections!LSI43</f>
        <v>0</v>
      </c>
      <c r="LSD6" s="369"/>
      <c r="LSE6" s="369">
        <f>[7]Projections!LSK43</f>
        <v>0</v>
      </c>
      <c r="LSF6" s="369"/>
      <c r="LSG6" s="369">
        <f>[7]Projections!LSM43</f>
        <v>0</v>
      </c>
      <c r="LSH6" s="369"/>
      <c r="LSI6" s="369">
        <f>[7]Projections!LSO43</f>
        <v>0</v>
      </c>
      <c r="LSJ6" s="369"/>
      <c r="LSK6" s="369">
        <f>[7]Projections!LSQ43</f>
        <v>0</v>
      </c>
      <c r="LSL6" s="369"/>
      <c r="LSM6" s="369">
        <f>[7]Projections!LSS43</f>
        <v>0</v>
      </c>
      <c r="LSN6" s="369"/>
      <c r="LSO6" s="369">
        <f>[7]Projections!LSU43</f>
        <v>0</v>
      </c>
      <c r="LSP6" s="369"/>
      <c r="LSQ6" s="369">
        <f>[7]Projections!LSW43</f>
        <v>0</v>
      </c>
      <c r="LSR6" s="369"/>
      <c r="LSS6" s="369">
        <f>[7]Projections!LSY43</f>
        <v>0</v>
      </c>
      <c r="LST6" s="369"/>
      <c r="LSU6" s="369">
        <f>[7]Projections!LTA43</f>
        <v>0</v>
      </c>
      <c r="LSV6" s="369"/>
      <c r="LSW6" s="369">
        <f>[7]Projections!LTC43</f>
        <v>0</v>
      </c>
      <c r="LSX6" s="369"/>
      <c r="LSY6" s="369">
        <f>[7]Projections!LTE43</f>
        <v>0</v>
      </c>
      <c r="LSZ6" s="369"/>
      <c r="LTA6" s="369">
        <f>[7]Projections!LTG43</f>
        <v>0</v>
      </c>
      <c r="LTB6" s="369"/>
      <c r="LTC6" s="369">
        <f>[7]Projections!LTI43</f>
        <v>0</v>
      </c>
      <c r="LTD6" s="369"/>
      <c r="LTE6" s="369">
        <f>[7]Projections!LTK43</f>
        <v>0</v>
      </c>
      <c r="LTF6" s="369"/>
      <c r="LTG6" s="369">
        <f>[7]Projections!LTM43</f>
        <v>0</v>
      </c>
      <c r="LTH6" s="369"/>
      <c r="LTI6" s="369">
        <f>[7]Projections!LTO43</f>
        <v>0</v>
      </c>
      <c r="LTJ6" s="369"/>
      <c r="LTK6" s="369">
        <f>[7]Projections!LTQ43</f>
        <v>0</v>
      </c>
      <c r="LTL6" s="369"/>
      <c r="LTM6" s="369">
        <f>[7]Projections!LTS43</f>
        <v>0</v>
      </c>
      <c r="LTN6" s="369"/>
      <c r="LTO6" s="369">
        <f>[7]Projections!LTU43</f>
        <v>0</v>
      </c>
      <c r="LTP6" s="369"/>
      <c r="LTQ6" s="369">
        <f>[7]Projections!LTW43</f>
        <v>0</v>
      </c>
      <c r="LTR6" s="369"/>
      <c r="LTS6" s="369">
        <f>[7]Projections!LTY43</f>
        <v>0</v>
      </c>
      <c r="LTT6" s="369"/>
      <c r="LTU6" s="369">
        <f>[7]Projections!LUA43</f>
        <v>0</v>
      </c>
      <c r="LTV6" s="369"/>
      <c r="LTW6" s="369">
        <f>[7]Projections!LUC43</f>
        <v>0</v>
      </c>
      <c r="LTX6" s="369"/>
      <c r="LTY6" s="369">
        <f>[7]Projections!LUE43</f>
        <v>0</v>
      </c>
      <c r="LTZ6" s="369"/>
      <c r="LUA6" s="369">
        <f>[7]Projections!LUG43</f>
        <v>0</v>
      </c>
      <c r="LUB6" s="369"/>
      <c r="LUC6" s="369">
        <f>[7]Projections!LUI43</f>
        <v>0</v>
      </c>
      <c r="LUD6" s="369"/>
      <c r="LUE6" s="369">
        <f>[7]Projections!LUK43</f>
        <v>0</v>
      </c>
      <c r="LUF6" s="369"/>
      <c r="LUG6" s="369">
        <f>[7]Projections!LUM43</f>
        <v>0</v>
      </c>
      <c r="LUH6" s="369"/>
      <c r="LUI6" s="369">
        <f>[7]Projections!LUO43</f>
        <v>0</v>
      </c>
      <c r="LUJ6" s="369"/>
      <c r="LUK6" s="369">
        <f>[7]Projections!LUQ43</f>
        <v>0</v>
      </c>
      <c r="LUL6" s="369"/>
      <c r="LUM6" s="369">
        <f>[7]Projections!LUS43</f>
        <v>0</v>
      </c>
      <c r="LUN6" s="369"/>
      <c r="LUO6" s="369">
        <f>[7]Projections!LUU43</f>
        <v>0</v>
      </c>
      <c r="LUP6" s="369"/>
      <c r="LUQ6" s="369">
        <f>[7]Projections!LUW43</f>
        <v>0</v>
      </c>
      <c r="LUR6" s="369"/>
      <c r="LUS6" s="369">
        <f>[7]Projections!LUY43</f>
        <v>0</v>
      </c>
      <c r="LUT6" s="369"/>
      <c r="LUU6" s="369">
        <f>[7]Projections!LVA43</f>
        <v>0</v>
      </c>
      <c r="LUV6" s="369"/>
      <c r="LUW6" s="369">
        <f>[7]Projections!LVC43</f>
        <v>0</v>
      </c>
      <c r="LUX6" s="369"/>
      <c r="LUY6" s="369">
        <f>[7]Projections!LVE43</f>
        <v>0</v>
      </c>
      <c r="LUZ6" s="369"/>
      <c r="LVA6" s="369">
        <f>[7]Projections!LVG43</f>
        <v>0</v>
      </c>
      <c r="LVB6" s="369"/>
      <c r="LVC6" s="369">
        <f>[7]Projections!LVI43</f>
        <v>0</v>
      </c>
      <c r="LVD6" s="369"/>
      <c r="LVE6" s="369">
        <f>[7]Projections!LVK43</f>
        <v>0</v>
      </c>
      <c r="LVF6" s="369"/>
      <c r="LVG6" s="369">
        <f>[7]Projections!LVM43</f>
        <v>0</v>
      </c>
      <c r="LVH6" s="369"/>
      <c r="LVI6" s="369">
        <f>[7]Projections!LVO43</f>
        <v>0</v>
      </c>
      <c r="LVJ6" s="369"/>
      <c r="LVK6" s="369">
        <f>[7]Projections!LVQ43</f>
        <v>0</v>
      </c>
      <c r="LVL6" s="369"/>
      <c r="LVM6" s="369">
        <f>[7]Projections!LVS43</f>
        <v>0</v>
      </c>
      <c r="LVN6" s="369"/>
      <c r="LVO6" s="369">
        <f>[7]Projections!LVU43</f>
        <v>0</v>
      </c>
      <c r="LVP6" s="369"/>
      <c r="LVQ6" s="369">
        <f>[7]Projections!LVW43</f>
        <v>0</v>
      </c>
      <c r="LVR6" s="369"/>
      <c r="LVS6" s="369">
        <f>[7]Projections!LVY43</f>
        <v>0</v>
      </c>
      <c r="LVT6" s="369"/>
      <c r="LVU6" s="369">
        <f>[7]Projections!LWA43</f>
        <v>0</v>
      </c>
      <c r="LVV6" s="369"/>
      <c r="LVW6" s="369">
        <f>[7]Projections!LWC43</f>
        <v>0</v>
      </c>
      <c r="LVX6" s="369"/>
      <c r="LVY6" s="369">
        <f>[7]Projections!LWE43</f>
        <v>0</v>
      </c>
      <c r="LVZ6" s="369"/>
      <c r="LWA6" s="369">
        <f>[7]Projections!LWG43</f>
        <v>0</v>
      </c>
      <c r="LWB6" s="369"/>
      <c r="LWC6" s="369">
        <f>[7]Projections!LWI43</f>
        <v>0</v>
      </c>
      <c r="LWD6" s="369"/>
      <c r="LWE6" s="369">
        <f>[7]Projections!LWK43</f>
        <v>0</v>
      </c>
      <c r="LWF6" s="369"/>
      <c r="LWG6" s="369">
        <f>[7]Projections!LWM43</f>
        <v>0</v>
      </c>
      <c r="LWH6" s="369"/>
      <c r="LWI6" s="369">
        <f>[7]Projections!LWO43</f>
        <v>0</v>
      </c>
      <c r="LWJ6" s="369"/>
      <c r="LWK6" s="369">
        <f>[7]Projections!LWQ43</f>
        <v>0</v>
      </c>
      <c r="LWL6" s="369"/>
      <c r="LWM6" s="369">
        <f>[7]Projections!LWS43</f>
        <v>0</v>
      </c>
      <c r="LWN6" s="369"/>
      <c r="LWO6" s="369">
        <f>[7]Projections!LWU43</f>
        <v>0</v>
      </c>
      <c r="LWP6" s="369"/>
      <c r="LWQ6" s="369">
        <f>[7]Projections!LWW43</f>
        <v>0</v>
      </c>
      <c r="LWR6" s="369"/>
      <c r="LWS6" s="369">
        <f>[7]Projections!LWY43</f>
        <v>0</v>
      </c>
      <c r="LWT6" s="369"/>
      <c r="LWU6" s="369">
        <f>[7]Projections!LXA43</f>
        <v>0</v>
      </c>
      <c r="LWV6" s="369"/>
      <c r="LWW6" s="369">
        <f>[7]Projections!LXC43</f>
        <v>0</v>
      </c>
      <c r="LWX6" s="369"/>
      <c r="LWY6" s="369">
        <f>[7]Projections!LXE43</f>
        <v>0</v>
      </c>
      <c r="LWZ6" s="369"/>
      <c r="LXA6" s="369">
        <f>[7]Projections!LXG43</f>
        <v>0</v>
      </c>
      <c r="LXB6" s="369"/>
      <c r="LXC6" s="369">
        <f>[7]Projections!LXI43</f>
        <v>0</v>
      </c>
      <c r="LXD6" s="369"/>
      <c r="LXE6" s="369">
        <f>[7]Projections!LXK43</f>
        <v>0</v>
      </c>
      <c r="LXF6" s="369"/>
      <c r="LXG6" s="369">
        <f>[7]Projections!LXM43</f>
        <v>0</v>
      </c>
      <c r="LXH6" s="369"/>
      <c r="LXI6" s="369">
        <f>[7]Projections!LXO43</f>
        <v>0</v>
      </c>
      <c r="LXJ6" s="369"/>
      <c r="LXK6" s="369">
        <f>[7]Projections!LXQ43</f>
        <v>0</v>
      </c>
      <c r="LXL6" s="369"/>
      <c r="LXM6" s="369">
        <f>[7]Projections!LXS43</f>
        <v>0</v>
      </c>
      <c r="LXN6" s="369"/>
      <c r="LXO6" s="369">
        <f>[7]Projections!LXU43</f>
        <v>0</v>
      </c>
      <c r="LXP6" s="369"/>
      <c r="LXQ6" s="369">
        <f>[7]Projections!LXW43</f>
        <v>0</v>
      </c>
      <c r="LXR6" s="369"/>
      <c r="LXS6" s="369">
        <f>[7]Projections!LXY43</f>
        <v>0</v>
      </c>
      <c r="LXT6" s="369"/>
      <c r="LXU6" s="369">
        <f>[7]Projections!LYA43</f>
        <v>0</v>
      </c>
      <c r="LXV6" s="369"/>
      <c r="LXW6" s="369">
        <f>[7]Projections!LYC43</f>
        <v>0</v>
      </c>
      <c r="LXX6" s="369"/>
      <c r="LXY6" s="369">
        <f>[7]Projections!LYE43</f>
        <v>0</v>
      </c>
      <c r="LXZ6" s="369"/>
      <c r="LYA6" s="369">
        <f>[7]Projections!LYG43</f>
        <v>0</v>
      </c>
      <c r="LYB6" s="369"/>
      <c r="LYC6" s="369">
        <f>[7]Projections!LYI43</f>
        <v>0</v>
      </c>
      <c r="LYD6" s="369"/>
      <c r="LYE6" s="369">
        <f>[7]Projections!LYK43</f>
        <v>0</v>
      </c>
      <c r="LYF6" s="369"/>
      <c r="LYG6" s="369">
        <f>[7]Projections!LYM43</f>
        <v>0</v>
      </c>
      <c r="LYH6" s="369"/>
      <c r="LYI6" s="369">
        <f>[7]Projections!LYO43</f>
        <v>0</v>
      </c>
      <c r="LYJ6" s="369"/>
      <c r="LYK6" s="369">
        <f>[7]Projections!LYQ43</f>
        <v>0</v>
      </c>
      <c r="LYL6" s="369"/>
      <c r="LYM6" s="369">
        <f>[7]Projections!LYS43</f>
        <v>0</v>
      </c>
      <c r="LYN6" s="369"/>
      <c r="LYO6" s="369">
        <f>[7]Projections!LYU43</f>
        <v>0</v>
      </c>
      <c r="LYP6" s="369"/>
      <c r="LYQ6" s="369">
        <f>[7]Projections!LYW43</f>
        <v>0</v>
      </c>
      <c r="LYR6" s="369"/>
      <c r="LYS6" s="369">
        <f>[7]Projections!LYY43</f>
        <v>0</v>
      </c>
      <c r="LYT6" s="369"/>
      <c r="LYU6" s="369">
        <f>[7]Projections!LZA43</f>
        <v>0</v>
      </c>
      <c r="LYV6" s="369"/>
      <c r="LYW6" s="369">
        <f>[7]Projections!LZC43</f>
        <v>0</v>
      </c>
      <c r="LYX6" s="369"/>
      <c r="LYY6" s="369">
        <f>[7]Projections!LZE43</f>
        <v>0</v>
      </c>
      <c r="LYZ6" s="369"/>
      <c r="LZA6" s="369">
        <f>[7]Projections!LZG43</f>
        <v>0</v>
      </c>
      <c r="LZB6" s="369"/>
      <c r="LZC6" s="369">
        <f>[7]Projections!LZI43</f>
        <v>0</v>
      </c>
      <c r="LZD6" s="369"/>
      <c r="LZE6" s="369">
        <f>[7]Projections!LZK43</f>
        <v>0</v>
      </c>
      <c r="LZF6" s="369"/>
      <c r="LZG6" s="369">
        <f>[7]Projections!LZM43</f>
        <v>0</v>
      </c>
      <c r="LZH6" s="369"/>
      <c r="LZI6" s="369">
        <f>[7]Projections!LZO43</f>
        <v>0</v>
      </c>
      <c r="LZJ6" s="369"/>
      <c r="LZK6" s="369">
        <f>[7]Projections!LZQ43</f>
        <v>0</v>
      </c>
      <c r="LZL6" s="369"/>
      <c r="LZM6" s="369">
        <f>[7]Projections!LZS43</f>
        <v>0</v>
      </c>
      <c r="LZN6" s="369"/>
      <c r="LZO6" s="369">
        <f>[7]Projections!LZU43</f>
        <v>0</v>
      </c>
      <c r="LZP6" s="369"/>
      <c r="LZQ6" s="369">
        <f>[7]Projections!LZW43</f>
        <v>0</v>
      </c>
      <c r="LZR6" s="369"/>
      <c r="LZS6" s="369">
        <f>[7]Projections!LZY43</f>
        <v>0</v>
      </c>
      <c r="LZT6" s="369"/>
      <c r="LZU6" s="369">
        <f>[7]Projections!MAA43</f>
        <v>0</v>
      </c>
      <c r="LZV6" s="369"/>
      <c r="LZW6" s="369">
        <f>[7]Projections!MAC43</f>
        <v>0</v>
      </c>
      <c r="LZX6" s="369"/>
      <c r="LZY6" s="369">
        <f>[7]Projections!MAE43</f>
        <v>0</v>
      </c>
      <c r="LZZ6" s="369"/>
      <c r="MAA6" s="369">
        <f>[7]Projections!MAG43</f>
        <v>0</v>
      </c>
      <c r="MAB6" s="369"/>
      <c r="MAC6" s="369">
        <f>[7]Projections!MAI43</f>
        <v>0</v>
      </c>
      <c r="MAD6" s="369"/>
      <c r="MAE6" s="369">
        <f>[7]Projections!MAK43</f>
        <v>0</v>
      </c>
      <c r="MAF6" s="369"/>
      <c r="MAG6" s="369">
        <f>[7]Projections!MAM43</f>
        <v>0</v>
      </c>
      <c r="MAH6" s="369"/>
      <c r="MAI6" s="369">
        <f>[7]Projections!MAO43</f>
        <v>0</v>
      </c>
      <c r="MAJ6" s="369"/>
      <c r="MAK6" s="369">
        <f>[7]Projections!MAQ43</f>
        <v>0</v>
      </c>
      <c r="MAL6" s="369"/>
      <c r="MAM6" s="369">
        <f>[7]Projections!MAS43</f>
        <v>0</v>
      </c>
      <c r="MAN6" s="369"/>
      <c r="MAO6" s="369">
        <f>[7]Projections!MAU43</f>
        <v>0</v>
      </c>
      <c r="MAP6" s="369"/>
      <c r="MAQ6" s="369">
        <f>[7]Projections!MAW43</f>
        <v>0</v>
      </c>
      <c r="MAR6" s="369"/>
      <c r="MAS6" s="369">
        <f>[7]Projections!MAY43</f>
        <v>0</v>
      </c>
      <c r="MAT6" s="369"/>
      <c r="MAU6" s="369">
        <f>[7]Projections!MBA43</f>
        <v>0</v>
      </c>
      <c r="MAV6" s="369"/>
      <c r="MAW6" s="369">
        <f>[7]Projections!MBC43</f>
        <v>0</v>
      </c>
      <c r="MAX6" s="369"/>
      <c r="MAY6" s="369">
        <f>[7]Projections!MBE43</f>
        <v>0</v>
      </c>
      <c r="MAZ6" s="369"/>
      <c r="MBA6" s="369">
        <f>[7]Projections!MBG43</f>
        <v>0</v>
      </c>
      <c r="MBB6" s="369"/>
      <c r="MBC6" s="369">
        <f>[7]Projections!MBI43</f>
        <v>0</v>
      </c>
      <c r="MBD6" s="369"/>
      <c r="MBE6" s="369">
        <f>[7]Projections!MBK43</f>
        <v>0</v>
      </c>
      <c r="MBF6" s="369"/>
      <c r="MBG6" s="369">
        <f>[7]Projections!MBM43</f>
        <v>0</v>
      </c>
      <c r="MBH6" s="369"/>
      <c r="MBI6" s="369">
        <f>[7]Projections!MBO43</f>
        <v>0</v>
      </c>
      <c r="MBJ6" s="369"/>
      <c r="MBK6" s="369">
        <f>[7]Projections!MBQ43</f>
        <v>0</v>
      </c>
      <c r="MBL6" s="369"/>
      <c r="MBM6" s="369">
        <f>[7]Projections!MBS43</f>
        <v>0</v>
      </c>
      <c r="MBN6" s="369"/>
      <c r="MBO6" s="369">
        <f>[7]Projections!MBU43</f>
        <v>0</v>
      </c>
      <c r="MBP6" s="369"/>
      <c r="MBQ6" s="369">
        <f>[7]Projections!MBW43</f>
        <v>0</v>
      </c>
      <c r="MBR6" s="369"/>
      <c r="MBS6" s="369">
        <f>[7]Projections!MBY43</f>
        <v>0</v>
      </c>
      <c r="MBT6" s="369"/>
      <c r="MBU6" s="369">
        <f>[7]Projections!MCA43</f>
        <v>0</v>
      </c>
      <c r="MBV6" s="369"/>
      <c r="MBW6" s="369">
        <f>[7]Projections!MCC43</f>
        <v>0</v>
      </c>
      <c r="MBX6" s="369"/>
      <c r="MBY6" s="369">
        <f>[7]Projections!MCE43</f>
        <v>0</v>
      </c>
      <c r="MBZ6" s="369"/>
      <c r="MCA6" s="369">
        <f>[7]Projections!MCG43</f>
        <v>0</v>
      </c>
      <c r="MCB6" s="369"/>
      <c r="MCC6" s="369">
        <f>[7]Projections!MCI43</f>
        <v>0</v>
      </c>
      <c r="MCD6" s="369"/>
      <c r="MCE6" s="369">
        <f>[7]Projections!MCK43</f>
        <v>0</v>
      </c>
      <c r="MCF6" s="369"/>
      <c r="MCG6" s="369">
        <f>[7]Projections!MCM43</f>
        <v>0</v>
      </c>
      <c r="MCH6" s="369"/>
      <c r="MCI6" s="369">
        <f>[7]Projections!MCO43</f>
        <v>0</v>
      </c>
      <c r="MCJ6" s="369"/>
      <c r="MCK6" s="369">
        <f>[7]Projections!MCQ43</f>
        <v>0</v>
      </c>
      <c r="MCL6" s="369"/>
      <c r="MCM6" s="369">
        <f>[7]Projections!MCS43</f>
        <v>0</v>
      </c>
      <c r="MCN6" s="369"/>
      <c r="MCO6" s="369">
        <f>[7]Projections!MCU43</f>
        <v>0</v>
      </c>
      <c r="MCP6" s="369"/>
      <c r="MCQ6" s="369">
        <f>[7]Projections!MCW43</f>
        <v>0</v>
      </c>
      <c r="MCR6" s="369"/>
      <c r="MCS6" s="369">
        <f>[7]Projections!MCY43</f>
        <v>0</v>
      </c>
      <c r="MCT6" s="369"/>
      <c r="MCU6" s="369">
        <f>[7]Projections!MDA43</f>
        <v>0</v>
      </c>
      <c r="MCV6" s="369"/>
      <c r="MCW6" s="369">
        <f>[7]Projections!MDC43</f>
        <v>0</v>
      </c>
      <c r="MCX6" s="369"/>
      <c r="MCY6" s="369">
        <f>[7]Projections!MDE43</f>
        <v>0</v>
      </c>
      <c r="MCZ6" s="369"/>
      <c r="MDA6" s="369">
        <f>[7]Projections!MDG43</f>
        <v>0</v>
      </c>
      <c r="MDB6" s="369"/>
      <c r="MDC6" s="369">
        <f>[7]Projections!MDI43</f>
        <v>0</v>
      </c>
      <c r="MDD6" s="369"/>
      <c r="MDE6" s="369">
        <f>[7]Projections!MDK43</f>
        <v>0</v>
      </c>
      <c r="MDF6" s="369"/>
      <c r="MDG6" s="369">
        <f>[7]Projections!MDM43</f>
        <v>0</v>
      </c>
      <c r="MDH6" s="369"/>
      <c r="MDI6" s="369">
        <f>[7]Projections!MDO43</f>
        <v>0</v>
      </c>
      <c r="MDJ6" s="369"/>
      <c r="MDK6" s="369">
        <f>[7]Projections!MDQ43</f>
        <v>0</v>
      </c>
      <c r="MDL6" s="369"/>
      <c r="MDM6" s="369">
        <f>[7]Projections!MDS43</f>
        <v>0</v>
      </c>
      <c r="MDN6" s="369"/>
      <c r="MDO6" s="369">
        <f>[7]Projections!MDU43</f>
        <v>0</v>
      </c>
      <c r="MDP6" s="369"/>
      <c r="MDQ6" s="369">
        <f>[7]Projections!MDW43</f>
        <v>0</v>
      </c>
      <c r="MDR6" s="369"/>
      <c r="MDS6" s="369">
        <f>[7]Projections!MDY43</f>
        <v>0</v>
      </c>
      <c r="MDT6" s="369"/>
      <c r="MDU6" s="369">
        <f>[7]Projections!MEA43</f>
        <v>0</v>
      </c>
      <c r="MDV6" s="369"/>
      <c r="MDW6" s="369">
        <f>[7]Projections!MEC43</f>
        <v>0</v>
      </c>
      <c r="MDX6" s="369"/>
      <c r="MDY6" s="369">
        <f>[7]Projections!MEE43</f>
        <v>0</v>
      </c>
      <c r="MDZ6" s="369"/>
      <c r="MEA6" s="369">
        <f>[7]Projections!MEG43</f>
        <v>0</v>
      </c>
      <c r="MEB6" s="369"/>
      <c r="MEC6" s="369">
        <f>[7]Projections!MEI43</f>
        <v>0</v>
      </c>
      <c r="MED6" s="369"/>
      <c r="MEE6" s="369">
        <f>[7]Projections!MEK43</f>
        <v>0</v>
      </c>
      <c r="MEF6" s="369"/>
      <c r="MEG6" s="369">
        <f>[7]Projections!MEM43</f>
        <v>0</v>
      </c>
      <c r="MEH6" s="369"/>
      <c r="MEI6" s="369">
        <f>[7]Projections!MEO43</f>
        <v>0</v>
      </c>
      <c r="MEJ6" s="369"/>
      <c r="MEK6" s="369">
        <f>[7]Projections!MEQ43</f>
        <v>0</v>
      </c>
      <c r="MEL6" s="369"/>
      <c r="MEM6" s="369">
        <f>[7]Projections!MES43</f>
        <v>0</v>
      </c>
      <c r="MEN6" s="369"/>
      <c r="MEO6" s="369">
        <f>[7]Projections!MEU43</f>
        <v>0</v>
      </c>
      <c r="MEP6" s="369"/>
      <c r="MEQ6" s="369">
        <f>[7]Projections!MEW43</f>
        <v>0</v>
      </c>
      <c r="MER6" s="369"/>
      <c r="MES6" s="369">
        <f>[7]Projections!MEY43</f>
        <v>0</v>
      </c>
      <c r="MET6" s="369"/>
      <c r="MEU6" s="369">
        <f>[7]Projections!MFA43</f>
        <v>0</v>
      </c>
      <c r="MEV6" s="369"/>
      <c r="MEW6" s="369">
        <f>[7]Projections!MFC43</f>
        <v>0</v>
      </c>
      <c r="MEX6" s="369"/>
      <c r="MEY6" s="369">
        <f>[7]Projections!MFE43</f>
        <v>0</v>
      </c>
      <c r="MEZ6" s="369"/>
      <c r="MFA6" s="369">
        <f>[7]Projections!MFG43</f>
        <v>0</v>
      </c>
      <c r="MFB6" s="369"/>
      <c r="MFC6" s="369">
        <f>[7]Projections!MFI43</f>
        <v>0</v>
      </c>
      <c r="MFD6" s="369"/>
      <c r="MFE6" s="369">
        <f>[7]Projections!MFK43</f>
        <v>0</v>
      </c>
      <c r="MFF6" s="369"/>
      <c r="MFG6" s="369">
        <f>[7]Projections!MFM43</f>
        <v>0</v>
      </c>
      <c r="MFH6" s="369"/>
      <c r="MFI6" s="369">
        <f>[7]Projections!MFO43</f>
        <v>0</v>
      </c>
      <c r="MFJ6" s="369"/>
      <c r="MFK6" s="369">
        <f>[7]Projections!MFQ43</f>
        <v>0</v>
      </c>
      <c r="MFL6" s="369"/>
      <c r="MFM6" s="369">
        <f>[7]Projections!MFS43</f>
        <v>0</v>
      </c>
      <c r="MFN6" s="369"/>
      <c r="MFO6" s="369">
        <f>[7]Projections!MFU43</f>
        <v>0</v>
      </c>
      <c r="MFP6" s="369"/>
      <c r="MFQ6" s="369">
        <f>[7]Projections!MFW43</f>
        <v>0</v>
      </c>
      <c r="MFR6" s="369"/>
      <c r="MFS6" s="369">
        <f>[7]Projections!MFY43</f>
        <v>0</v>
      </c>
      <c r="MFT6" s="369"/>
      <c r="MFU6" s="369">
        <f>[7]Projections!MGA43</f>
        <v>0</v>
      </c>
      <c r="MFV6" s="369"/>
      <c r="MFW6" s="369">
        <f>[7]Projections!MGC43</f>
        <v>0</v>
      </c>
      <c r="MFX6" s="369"/>
      <c r="MFY6" s="369">
        <f>[7]Projections!MGE43</f>
        <v>0</v>
      </c>
      <c r="MFZ6" s="369"/>
      <c r="MGA6" s="369">
        <f>[7]Projections!MGG43</f>
        <v>0</v>
      </c>
      <c r="MGB6" s="369"/>
      <c r="MGC6" s="369">
        <f>[7]Projections!MGI43</f>
        <v>0</v>
      </c>
      <c r="MGD6" s="369"/>
      <c r="MGE6" s="369">
        <f>[7]Projections!MGK43</f>
        <v>0</v>
      </c>
      <c r="MGF6" s="369"/>
      <c r="MGG6" s="369">
        <f>[7]Projections!MGM43</f>
        <v>0</v>
      </c>
      <c r="MGH6" s="369"/>
      <c r="MGI6" s="369">
        <f>[7]Projections!MGO43</f>
        <v>0</v>
      </c>
      <c r="MGJ6" s="369"/>
      <c r="MGK6" s="369">
        <f>[7]Projections!MGQ43</f>
        <v>0</v>
      </c>
      <c r="MGL6" s="369"/>
      <c r="MGM6" s="369">
        <f>[7]Projections!MGS43</f>
        <v>0</v>
      </c>
      <c r="MGN6" s="369"/>
      <c r="MGO6" s="369">
        <f>[7]Projections!MGU43</f>
        <v>0</v>
      </c>
      <c r="MGP6" s="369"/>
      <c r="MGQ6" s="369">
        <f>[7]Projections!MGW43</f>
        <v>0</v>
      </c>
      <c r="MGR6" s="369"/>
      <c r="MGS6" s="369">
        <f>[7]Projections!MGY43</f>
        <v>0</v>
      </c>
      <c r="MGT6" s="369"/>
      <c r="MGU6" s="369">
        <f>[7]Projections!MHA43</f>
        <v>0</v>
      </c>
      <c r="MGV6" s="369"/>
      <c r="MGW6" s="369">
        <f>[7]Projections!MHC43</f>
        <v>0</v>
      </c>
      <c r="MGX6" s="369"/>
      <c r="MGY6" s="369">
        <f>[7]Projections!MHE43</f>
        <v>0</v>
      </c>
      <c r="MGZ6" s="369"/>
      <c r="MHA6" s="369">
        <f>[7]Projections!MHG43</f>
        <v>0</v>
      </c>
      <c r="MHB6" s="369"/>
      <c r="MHC6" s="369">
        <f>[7]Projections!MHI43</f>
        <v>0</v>
      </c>
      <c r="MHD6" s="369"/>
      <c r="MHE6" s="369">
        <f>[7]Projections!MHK43</f>
        <v>0</v>
      </c>
      <c r="MHF6" s="369"/>
      <c r="MHG6" s="369">
        <f>[7]Projections!MHM43</f>
        <v>0</v>
      </c>
      <c r="MHH6" s="369"/>
      <c r="MHI6" s="369">
        <f>[7]Projections!MHO43</f>
        <v>0</v>
      </c>
      <c r="MHJ6" s="369"/>
      <c r="MHK6" s="369">
        <f>[7]Projections!MHQ43</f>
        <v>0</v>
      </c>
      <c r="MHL6" s="369"/>
      <c r="MHM6" s="369">
        <f>[7]Projections!MHS43</f>
        <v>0</v>
      </c>
      <c r="MHN6" s="369"/>
      <c r="MHO6" s="369">
        <f>[7]Projections!MHU43</f>
        <v>0</v>
      </c>
      <c r="MHP6" s="369"/>
      <c r="MHQ6" s="369">
        <f>[7]Projections!MHW43</f>
        <v>0</v>
      </c>
      <c r="MHR6" s="369"/>
      <c r="MHS6" s="369">
        <f>[7]Projections!MHY43</f>
        <v>0</v>
      </c>
      <c r="MHT6" s="369"/>
      <c r="MHU6" s="369">
        <f>[7]Projections!MIA43</f>
        <v>0</v>
      </c>
      <c r="MHV6" s="369"/>
      <c r="MHW6" s="369">
        <f>[7]Projections!MIC43</f>
        <v>0</v>
      </c>
      <c r="MHX6" s="369"/>
      <c r="MHY6" s="369">
        <f>[7]Projections!MIE43</f>
        <v>0</v>
      </c>
      <c r="MHZ6" s="369"/>
      <c r="MIA6" s="369">
        <f>[7]Projections!MIG43</f>
        <v>0</v>
      </c>
      <c r="MIB6" s="369"/>
      <c r="MIC6" s="369">
        <f>[7]Projections!MII43</f>
        <v>0</v>
      </c>
      <c r="MID6" s="369"/>
      <c r="MIE6" s="369">
        <f>[7]Projections!MIK43</f>
        <v>0</v>
      </c>
      <c r="MIF6" s="369"/>
      <c r="MIG6" s="369">
        <f>[7]Projections!MIM43</f>
        <v>0</v>
      </c>
      <c r="MIH6" s="369"/>
      <c r="MII6" s="369">
        <f>[7]Projections!MIO43</f>
        <v>0</v>
      </c>
      <c r="MIJ6" s="369"/>
      <c r="MIK6" s="369">
        <f>[7]Projections!MIQ43</f>
        <v>0</v>
      </c>
      <c r="MIL6" s="369"/>
      <c r="MIM6" s="369">
        <f>[7]Projections!MIS43</f>
        <v>0</v>
      </c>
      <c r="MIN6" s="369"/>
      <c r="MIO6" s="369">
        <f>[7]Projections!MIU43</f>
        <v>0</v>
      </c>
      <c r="MIP6" s="369"/>
      <c r="MIQ6" s="369">
        <f>[7]Projections!MIW43</f>
        <v>0</v>
      </c>
      <c r="MIR6" s="369"/>
      <c r="MIS6" s="369">
        <f>[7]Projections!MIY43</f>
        <v>0</v>
      </c>
      <c r="MIT6" s="369"/>
      <c r="MIU6" s="369">
        <f>[7]Projections!MJA43</f>
        <v>0</v>
      </c>
      <c r="MIV6" s="369"/>
      <c r="MIW6" s="369">
        <f>[7]Projections!MJC43</f>
        <v>0</v>
      </c>
      <c r="MIX6" s="369"/>
      <c r="MIY6" s="369">
        <f>[7]Projections!MJE43</f>
        <v>0</v>
      </c>
      <c r="MIZ6" s="369"/>
      <c r="MJA6" s="369">
        <f>[7]Projections!MJG43</f>
        <v>0</v>
      </c>
      <c r="MJB6" s="369"/>
      <c r="MJC6" s="369">
        <f>[7]Projections!MJI43</f>
        <v>0</v>
      </c>
      <c r="MJD6" s="369"/>
      <c r="MJE6" s="369">
        <f>[7]Projections!MJK43</f>
        <v>0</v>
      </c>
      <c r="MJF6" s="369"/>
      <c r="MJG6" s="369">
        <f>[7]Projections!MJM43</f>
        <v>0</v>
      </c>
      <c r="MJH6" s="369"/>
      <c r="MJI6" s="369">
        <f>[7]Projections!MJO43</f>
        <v>0</v>
      </c>
      <c r="MJJ6" s="369"/>
      <c r="MJK6" s="369">
        <f>[7]Projections!MJQ43</f>
        <v>0</v>
      </c>
      <c r="MJL6" s="369"/>
      <c r="MJM6" s="369">
        <f>[7]Projections!MJS43</f>
        <v>0</v>
      </c>
      <c r="MJN6" s="369"/>
      <c r="MJO6" s="369">
        <f>[7]Projections!MJU43</f>
        <v>0</v>
      </c>
      <c r="MJP6" s="369"/>
      <c r="MJQ6" s="369">
        <f>[7]Projections!MJW43</f>
        <v>0</v>
      </c>
      <c r="MJR6" s="369"/>
      <c r="MJS6" s="369">
        <f>[7]Projections!MJY43</f>
        <v>0</v>
      </c>
      <c r="MJT6" s="369"/>
      <c r="MJU6" s="369">
        <f>[7]Projections!MKA43</f>
        <v>0</v>
      </c>
      <c r="MJV6" s="369"/>
      <c r="MJW6" s="369">
        <f>[7]Projections!MKC43</f>
        <v>0</v>
      </c>
      <c r="MJX6" s="369"/>
      <c r="MJY6" s="369">
        <f>[7]Projections!MKE43</f>
        <v>0</v>
      </c>
      <c r="MJZ6" s="369"/>
      <c r="MKA6" s="369">
        <f>[7]Projections!MKG43</f>
        <v>0</v>
      </c>
      <c r="MKB6" s="369"/>
      <c r="MKC6" s="369">
        <f>[7]Projections!MKI43</f>
        <v>0</v>
      </c>
      <c r="MKD6" s="369"/>
      <c r="MKE6" s="369">
        <f>[7]Projections!MKK43</f>
        <v>0</v>
      </c>
      <c r="MKF6" s="369"/>
      <c r="MKG6" s="369">
        <f>[7]Projections!MKM43</f>
        <v>0</v>
      </c>
      <c r="MKH6" s="369"/>
      <c r="MKI6" s="369">
        <f>[7]Projections!MKO43</f>
        <v>0</v>
      </c>
      <c r="MKJ6" s="369"/>
      <c r="MKK6" s="369">
        <f>[7]Projections!MKQ43</f>
        <v>0</v>
      </c>
      <c r="MKL6" s="369"/>
      <c r="MKM6" s="369">
        <f>[7]Projections!MKS43</f>
        <v>0</v>
      </c>
      <c r="MKN6" s="369"/>
      <c r="MKO6" s="369">
        <f>[7]Projections!MKU43</f>
        <v>0</v>
      </c>
      <c r="MKP6" s="369"/>
      <c r="MKQ6" s="369">
        <f>[7]Projections!MKW43</f>
        <v>0</v>
      </c>
      <c r="MKR6" s="369"/>
      <c r="MKS6" s="369">
        <f>[7]Projections!MKY43</f>
        <v>0</v>
      </c>
      <c r="MKT6" s="369"/>
      <c r="MKU6" s="369">
        <f>[7]Projections!MLA43</f>
        <v>0</v>
      </c>
      <c r="MKV6" s="369"/>
      <c r="MKW6" s="369">
        <f>[7]Projections!MLC43</f>
        <v>0</v>
      </c>
      <c r="MKX6" s="369"/>
      <c r="MKY6" s="369">
        <f>[7]Projections!MLE43</f>
        <v>0</v>
      </c>
      <c r="MKZ6" s="369"/>
      <c r="MLA6" s="369">
        <f>[7]Projections!MLG43</f>
        <v>0</v>
      </c>
      <c r="MLB6" s="369"/>
      <c r="MLC6" s="369">
        <f>[7]Projections!MLI43</f>
        <v>0</v>
      </c>
      <c r="MLD6" s="369"/>
      <c r="MLE6" s="369">
        <f>[7]Projections!MLK43</f>
        <v>0</v>
      </c>
      <c r="MLF6" s="369"/>
      <c r="MLG6" s="369">
        <f>[7]Projections!MLM43</f>
        <v>0</v>
      </c>
      <c r="MLH6" s="369"/>
      <c r="MLI6" s="369">
        <f>[7]Projections!MLO43</f>
        <v>0</v>
      </c>
      <c r="MLJ6" s="369"/>
      <c r="MLK6" s="369">
        <f>[7]Projections!MLQ43</f>
        <v>0</v>
      </c>
      <c r="MLL6" s="369"/>
      <c r="MLM6" s="369">
        <f>[7]Projections!MLS43</f>
        <v>0</v>
      </c>
      <c r="MLN6" s="369"/>
      <c r="MLO6" s="369">
        <f>[7]Projections!MLU43</f>
        <v>0</v>
      </c>
      <c r="MLP6" s="369"/>
      <c r="MLQ6" s="369">
        <f>[7]Projections!MLW43</f>
        <v>0</v>
      </c>
      <c r="MLR6" s="369"/>
      <c r="MLS6" s="369">
        <f>[7]Projections!MLY43</f>
        <v>0</v>
      </c>
      <c r="MLT6" s="369"/>
      <c r="MLU6" s="369">
        <f>[7]Projections!MMA43</f>
        <v>0</v>
      </c>
      <c r="MLV6" s="369"/>
      <c r="MLW6" s="369">
        <f>[7]Projections!MMC43</f>
        <v>0</v>
      </c>
      <c r="MLX6" s="369"/>
      <c r="MLY6" s="369">
        <f>[7]Projections!MME43</f>
        <v>0</v>
      </c>
      <c r="MLZ6" s="369"/>
      <c r="MMA6" s="369">
        <f>[7]Projections!MMG43</f>
        <v>0</v>
      </c>
      <c r="MMB6" s="369"/>
      <c r="MMC6" s="369">
        <f>[7]Projections!MMI43</f>
        <v>0</v>
      </c>
      <c r="MMD6" s="369"/>
      <c r="MME6" s="369">
        <f>[7]Projections!MMK43</f>
        <v>0</v>
      </c>
      <c r="MMF6" s="369"/>
      <c r="MMG6" s="369">
        <f>[7]Projections!MMM43</f>
        <v>0</v>
      </c>
      <c r="MMH6" s="369"/>
      <c r="MMI6" s="369">
        <f>[7]Projections!MMO43</f>
        <v>0</v>
      </c>
      <c r="MMJ6" s="369"/>
      <c r="MMK6" s="369">
        <f>[7]Projections!MMQ43</f>
        <v>0</v>
      </c>
      <c r="MML6" s="369"/>
      <c r="MMM6" s="369">
        <f>[7]Projections!MMS43</f>
        <v>0</v>
      </c>
      <c r="MMN6" s="369"/>
      <c r="MMO6" s="369">
        <f>[7]Projections!MMU43</f>
        <v>0</v>
      </c>
      <c r="MMP6" s="369"/>
      <c r="MMQ6" s="369">
        <f>[7]Projections!MMW43</f>
        <v>0</v>
      </c>
      <c r="MMR6" s="369"/>
      <c r="MMS6" s="369">
        <f>[7]Projections!MMY43</f>
        <v>0</v>
      </c>
      <c r="MMT6" s="369"/>
      <c r="MMU6" s="369">
        <f>[7]Projections!MNA43</f>
        <v>0</v>
      </c>
      <c r="MMV6" s="369"/>
      <c r="MMW6" s="369">
        <f>[7]Projections!MNC43</f>
        <v>0</v>
      </c>
      <c r="MMX6" s="369"/>
      <c r="MMY6" s="369">
        <f>[7]Projections!MNE43</f>
        <v>0</v>
      </c>
      <c r="MMZ6" s="369"/>
      <c r="MNA6" s="369">
        <f>[7]Projections!MNG43</f>
        <v>0</v>
      </c>
      <c r="MNB6" s="369"/>
      <c r="MNC6" s="369">
        <f>[7]Projections!MNI43</f>
        <v>0</v>
      </c>
      <c r="MND6" s="369"/>
      <c r="MNE6" s="369">
        <f>[7]Projections!MNK43</f>
        <v>0</v>
      </c>
      <c r="MNF6" s="369"/>
      <c r="MNG6" s="369">
        <f>[7]Projections!MNM43</f>
        <v>0</v>
      </c>
      <c r="MNH6" s="369"/>
      <c r="MNI6" s="369">
        <f>[7]Projections!MNO43</f>
        <v>0</v>
      </c>
      <c r="MNJ6" s="369"/>
      <c r="MNK6" s="369">
        <f>[7]Projections!MNQ43</f>
        <v>0</v>
      </c>
      <c r="MNL6" s="369"/>
      <c r="MNM6" s="369">
        <f>[7]Projections!MNS43</f>
        <v>0</v>
      </c>
      <c r="MNN6" s="369"/>
      <c r="MNO6" s="369">
        <f>[7]Projections!MNU43</f>
        <v>0</v>
      </c>
      <c r="MNP6" s="369"/>
      <c r="MNQ6" s="369">
        <f>[7]Projections!MNW43</f>
        <v>0</v>
      </c>
      <c r="MNR6" s="369"/>
      <c r="MNS6" s="369">
        <f>[7]Projections!MNY43</f>
        <v>0</v>
      </c>
      <c r="MNT6" s="369"/>
      <c r="MNU6" s="369">
        <f>[7]Projections!MOA43</f>
        <v>0</v>
      </c>
      <c r="MNV6" s="369"/>
      <c r="MNW6" s="369">
        <f>[7]Projections!MOC43</f>
        <v>0</v>
      </c>
      <c r="MNX6" s="369"/>
      <c r="MNY6" s="369">
        <f>[7]Projections!MOE43</f>
        <v>0</v>
      </c>
      <c r="MNZ6" s="369"/>
      <c r="MOA6" s="369">
        <f>[7]Projections!MOG43</f>
        <v>0</v>
      </c>
      <c r="MOB6" s="369"/>
      <c r="MOC6" s="369">
        <f>[7]Projections!MOI43</f>
        <v>0</v>
      </c>
      <c r="MOD6" s="369"/>
      <c r="MOE6" s="369">
        <f>[7]Projections!MOK43</f>
        <v>0</v>
      </c>
      <c r="MOF6" s="369"/>
      <c r="MOG6" s="369">
        <f>[7]Projections!MOM43</f>
        <v>0</v>
      </c>
      <c r="MOH6" s="369"/>
      <c r="MOI6" s="369">
        <f>[7]Projections!MOO43</f>
        <v>0</v>
      </c>
      <c r="MOJ6" s="369"/>
      <c r="MOK6" s="369">
        <f>[7]Projections!MOQ43</f>
        <v>0</v>
      </c>
      <c r="MOL6" s="369"/>
      <c r="MOM6" s="369">
        <f>[7]Projections!MOS43</f>
        <v>0</v>
      </c>
      <c r="MON6" s="369"/>
      <c r="MOO6" s="369">
        <f>[7]Projections!MOU43</f>
        <v>0</v>
      </c>
      <c r="MOP6" s="369"/>
      <c r="MOQ6" s="369">
        <f>[7]Projections!MOW43</f>
        <v>0</v>
      </c>
      <c r="MOR6" s="369"/>
      <c r="MOS6" s="369">
        <f>[7]Projections!MOY43</f>
        <v>0</v>
      </c>
      <c r="MOT6" s="369"/>
      <c r="MOU6" s="369">
        <f>[7]Projections!MPA43</f>
        <v>0</v>
      </c>
      <c r="MOV6" s="369"/>
      <c r="MOW6" s="369">
        <f>[7]Projections!MPC43</f>
        <v>0</v>
      </c>
      <c r="MOX6" s="369"/>
      <c r="MOY6" s="369">
        <f>[7]Projections!MPE43</f>
        <v>0</v>
      </c>
      <c r="MOZ6" s="369"/>
      <c r="MPA6" s="369">
        <f>[7]Projections!MPG43</f>
        <v>0</v>
      </c>
      <c r="MPB6" s="369"/>
      <c r="MPC6" s="369">
        <f>[7]Projections!MPI43</f>
        <v>0</v>
      </c>
      <c r="MPD6" s="369"/>
      <c r="MPE6" s="369">
        <f>[7]Projections!MPK43</f>
        <v>0</v>
      </c>
      <c r="MPF6" s="369"/>
      <c r="MPG6" s="369">
        <f>[7]Projections!MPM43</f>
        <v>0</v>
      </c>
      <c r="MPH6" s="369"/>
      <c r="MPI6" s="369">
        <f>[7]Projections!MPO43</f>
        <v>0</v>
      </c>
      <c r="MPJ6" s="369"/>
      <c r="MPK6" s="369">
        <f>[7]Projections!MPQ43</f>
        <v>0</v>
      </c>
      <c r="MPL6" s="369"/>
      <c r="MPM6" s="369">
        <f>[7]Projections!MPS43</f>
        <v>0</v>
      </c>
      <c r="MPN6" s="369"/>
      <c r="MPO6" s="369">
        <f>[7]Projections!MPU43</f>
        <v>0</v>
      </c>
      <c r="MPP6" s="369"/>
      <c r="MPQ6" s="369">
        <f>[7]Projections!MPW43</f>
        <v>0</v>
      </c>
      <c r="MPR6" s="369"/>
      <c r="MPS6" s="369">
        <f>[7]Projections!MPY43</f>
        <v>0</v>
      </c>
      <c r="MPT6" s="369"/>
      <c r="MPU6" s="369">
        <f>[7]Projections!MQA43</f>
        <v>0</v>
      </c>
      <c r="MPV6" s="369"/>
      <c r="MPW6" s="369">
        <f>[7]Projections!MQC43</f>
        <v>0</v>
      </c>
      <c r="MPX6" s="369"/>
      <c r="MPY6" s="369">
        <f>[7]Projections!MQE43</f>
        <v>0</v>
      </c>
      <c r="MPZ6" s="369"/>
      <c r="MQA6" s="369">
        <f>[7]Projections!MQG43</f>
        <v>0</v>
      </c>
      <c r="MQB6" s="369"/>
      <c r="MQC6" s="369">
        <f>[7]Projections!MQI43</f>
        <v>0</v>
      </c>
      <c r="MQD6" s="369"/>
      <c r="MQE6" s="369">
        <f>[7]Projections!MQK43</f>
        <v>0</v>
      </c>
      <c r="MQF6" s="369"/>
      <c r="MQG6" s="369">
        <f>[7]Projections!MQM43</f>
        <v>0</v>
      </c>
      <c r="MQH6" s="369"/>
      <c r="MQI6" s="369">
        <f>[7]Projections!MQO43</f>
        <v>0</v>
      </c>
      <c r="MQJ6" s="369"/>
      <c r="MQK6" s="369">
        <f>[7]Projections!MQQ43</f>
        <v>0</v>
      </c>
      <c r="MQL6" s="369"/>
      <c r="MQM6" s="369">
        <f>[7]Projections!MQS43</f>
        <v>0</v>
      </c>
      <c r="MQN6" s="369"/>
      <c r="MQO6" s="369">
        <f>[7]Projections!MQU43</f>
        <v>0</v>
      </c>
      <c r="MQP6" s="369"/>
      <c r="MQQ6" s="369">
        <f>[7]Projections!MQW43</f>
        <v>0</v>
      </c>
      <c r="MQR6" s="369"/>
      <c r="MQS6" s="369">
        <f>[7]Projections!MQY43</f>
        <v>0</v>
      </c>
      <c r="MQT6" s="369"/>
      <c r="MQU6" s="369">
        <f>[7]Projections!MRA43</f>
        <v>0</v>
      </c>
      <c r="MQV6" s="369"/>
      <c r="MQW6" s="369">
        <f>[7]Projections!MRC43</f>
        <v>0</v>
      </c>
      <c r="MQX6" s="369"/>
      <c r="MQY6" s="369">
        <f>[7]Projections!MRE43</f>
        <v>0</v>
      </c>
      <c r="MQZ6" s="369"/>
      <c r="MRA6" s="369">
        <f>[7]Projections!MRG43</f>
        <v>0</v>
      </c>
      <c r="MRB6" s="369"/>
      <c r="MRC6" s="369">
        <f>[7]Projections!MRI43</f>
        <v>0</v>
      </c>
      <c r="MRD6" s="369"/>
      <c r="MRE6" s="369">
        <f>[7]Projections!MRK43</f>
        <v>0</v>
      </c>
      <c r="MRF6" s="369"/>
      <c r="MRG6" s="369">
        <f>[7]Projections!MRM43</f>
        <v>0</v>
      </c>
      <c r="MRH6" s="369"/>
      <c r="MRI6" s="369">
        <f>[7]Projections!MRO43</f>
        <v>0</v>
      </c>
      <c r="MRJ6" s="369"/>
      <c r="MRK6" s="369">
        <f>[7]Projections!MRQ43</f>
        <v>0</v>
      </c>
      <c r="MRL6" s="369"/>
      <c r="MRM6" s="369">
        <f>[7]Projections!MRS43</f>
        <v>0</v>
      </c>
      <c r="MRN6" s="369"/>
      <c r="MRO6" s="369">
        <f>[7]Projections!MRU43</f>
        <v>0</v>
      </c>
      <c r="MRP6" s="369"/>
      <c r="MRQ6" s="369">
        <f>[7]Projections!MRW43</f>
        <v>0</v>
      </c>
      <c r="MRR6" s="369"/>
      <c r="MRS6" s="369">
        <f>[7]Projections!MRY43</f>
        <v>0</v>
      </c>
      <c r="MRT6" s="369"/>
      <c r="MRU6" s="369">
        <f>[7]Projections!MSA43</f>
        <v>0</v>
      </c>
      <c r="MRV6" s="369"/>
      <c r="MRW6" s="369">
        <f>[7]Projections!MSC43</f>
        <v>0</v>
      </c>
      <c r="MRX6" s="369"/>
      <c r="MRY6" s="369">
        <f>[7]Projections!MSE43</f>
        <v>0</v>
      </c>
      <c r="MRZ6" s="369"/>
      <c r="MSA6" s="369">
        <f>[7]Projections!MSG43</f>
        <v>0</v>
      </c>
      <c r="MSB6" s="369"/>
      <c r="MSC6" s="369">
        <f>[7]Projections!MSI43</f>
        <v>0</v>
      </c>
      <c r="MSD6" s="369"/>
      <c r="MSE6" s="369">
        <f>[7]Projections!MSK43</f>
        <v>0</v>
      </c>
      <c r="MSF6" s="369"/>
      <c r="MSG6" s="369">
        <f>[7]Projections!MSM43</f>
        <v>0</v>
      </c>
      <c r="MSH6" s="369"/>
      <c r="MSI6" s="369">
        <f>[7]Projections!MSO43</f>
        <v>0</v>
      </c>
      <c r="MSJ6" s="369"/>
      <c r="MSK6" s="369">
        <f>[7]Projections!MSQ43</f>
        <v>0</v>
      </c>
      <c r="MSL6" s="369"/>
      <c r="MSM6" s="369">
        <f>[7]Projections!MSS43</f>
        <v>0</v>
      </c>
      <c r="MSN6" s="369"/>
      <c r="MSO6" s="369">
        <f>[7]Projections!MSU43</f>
        <v>0</v>
      </c>
      <c r="MSP6" s="369"/>
      <c r="MSQ6" s="369">
        <f>[7]Projections!MSW43</f>
        <v>0</v>
      </c>
      <c r="MSR6" s="369"/>
      <c r="MSS6" s="369">
        <f>[7]Projections!MSY43</f>
        <v>0</v>
      </c>
      <c r="MST6" s="369"/>
      <c r="MSU6" s="369">
        <f>[7]Projections!MTA43</f>
        <v>0</v>
      </c>
      <c r="MSV6" s="369"/>
      <c r="MSW6" s="369">
        <f>[7]Projections!MTC43</f>
        <v>0</v>
      </c>
      <c r="MSX6" s="369"/>
      <c r="MSY6" s="369">
        <f>[7]Projections!MTE43</f>
        <v>0</v>
      </c>
      <c r="MSZ6" s="369"/>
      <c r="MTA6" s="369">
        <f>[7]Projections!MTG43</f>
        <v>0</v>
      </c>
      <c r="MTB6" s="369"/>
      <c r="MTC6" s="369">
        <f>[7]Projections!MTI43</f>
        <v>0</v>
      </c>
      <c r="MTD6" s="369"/>
      <c r="MTE6" s="369">
        <f>[7]Projections!MTK43</f>
        <v>0</v>
      </c>
      <c r="MTF6" s="369"/>
      <c r="MTG6" s="369">
        <f>[7]Projections!MTM43</f>
        <v>0</v>
      </c>
      <c r="MTH6" s="369"/>
      <c r="MTI6" s="369">
        <f>[7]Projections!MTO43</f>
        <v>0</v>
      </c>
      <c r="MTJ6" s="369"/>
      <c r="MTK6" s="369">
        <f>[7]Projections!MTQ43</f>
        <v>0</v>
      </c>
      <c r="MTL6" s="369"/>
      <c r="MTM6" s="369">
        <f>[7]Projections!MTS43</f>
        <v>0</v>
      </c>
      <c r="MTN6" s="369"/>
      <c r="MTO6" s="369">
        <f>[7]Projections!MTU43</f>
        <v>0</v>
      </c>
      <c r="MTP6" s="369"/>
      <c r="MTQ6" s="369">
        <f>[7]Projections!MTW43</f>
        <v>0</v>
      </c>
      <c r="MTR6" s="369"/>
      <c r="MTS6" s="369">
        <f>[7]Projections!MTY43</f>
        <v>0</v>
      </c>
      <c r="MTT6" s="369"/>
      <c r="MTU6" s="369">
        <f>[7]Projections!MUA43</f>
        <v>0</v>
      </c>
      <c r="MTV6" s="369"/>
      <c r="MTW6" s="369">
        <f>[7]Projections!MUC43</f>
        <v>0</v>
      </c>
      <c r="MTX6" s="369"/>
      <c r="MTY6" s="369">
        <f>[7]Projections!MUE43</f>
        <v>0</v>
      </c>
      <c r="MTZ6" s="369"/>
      <c r="MUA6" s="369">
        <f>[7]Projections!MUG43</f>
        <v>0</v>
      </c>
      <c r="MUB6" s="369"/>
      <c r="MUC6" s="369">
        <f>[7]Projections!MUI43</f>
        <v>0</v>
      </c>
      <c r="MUD6" s="369"/>
      <c r="MUE6" s="369">
        <f>[7]Projections!MUK43</f>
        <v>0</v>
      </c>
      <c r="MUF6" s="369"/>
      <c r="MUG6" s="369">
        <f>[7]Projections!MUM43</f>
        <v>0</v>
      </c>
      <c r="MUH6" s="369"/>
      <c r="MUI6" s="369">
        <f>[7]Projections!MUO43</f>
        <v>0</v>
      </c>
      <c r="MUJ6" s="369"/>
      <c r="MUK6" s="369">
        <f>[7]Projections!MUQ43</f>
        <v>0</v>
      </c>
      <c r="MUL6" s="369"/>
      <c r="MUM6" s="369">
        <f>[7]Projections!MUS43</f>
        <v>0</v>
      </c>
      <c r="MUN6" s="369"/>
      <c r="MUO6" s="369">
        <f>[7]Projections!MUU43</f>
        <v>0</v>
      </c>
      <c r="MUP6" s="369"/>
      <c r="MUQ6" s="369">
        <f>[7]Projections!MUW43</f>
        <v>0</v>
      </c>
      <c r="MUR6" s="369"/>
      <c r="MUS6" s="369">
        <f>[7]Projections!MUY43</f>
        <v>0</v>
      </c>
      <c r="MUT6" s="369"/>
      <c r="MUU6" s="369">
        <f>[7]Projections!MVA43</f>
        <v>0</v>
      </c>
      <c r="MUV6" s="369"/>
      <c r="MUW6" s="369">
        <f>[7]Projections!MVC43</f>
        <v>0</v>
      </c>
      <c r="MUX6" s="369"/>
      <c r="MUY6" s="369">
        <f>[7]Projections!MVE43</f>
        <v>0</v>
      </c>
      <c r="MUZ6" s="369"/>
      <c r="MVA6" s="369">
        <f>[7]Projections!MVG43</f>
        <v>0</v>
      </c>
      <c r="MVB6" s="369"/>
      <c r="MVC6" s="369">
        <f>[7]Projections!MVI43</f>
        <v>0</v>
      </c>
      <c r="MVD6" s="369"/>
      <c r="MVE6" s="369">
        <f>[7]Projections!MVK43</f>
        <v>0</v>
      </c>
      <c r="MVF6" s="369"/>
      <c r="MVG6" s="369">
        <f>[7]Projections!MVM43</f>
        <v>0</v>
      </c>
      <c r="MVH6" s="369"/>
      <c r="MVI6" s="369">
        <f>[7]Projections!MVO43</f>
        <v>0</v>
      </c>
      <c r="MVJ6" s="369"/>
      <c r="MVK6" s="369">
        <f>[7]Projections!MVQ43</f>
        <v>0</v>
      </c>
      <c r="MVL6" s="369"/>
      <c r="MVM6" s="369">
        <f>[7]Projections!MVS43</f>
        <v>0</v>
      </c>
      <c r="MVN6" s="369"/>
      <c r="MVO6" s="369">
        <f>[7]Projections!MVU43</f>
        <v>0</v>
      </c>
      <c r="MVP6" s="369"/>
      <c r="MVQ6" s="369">
        <f>[7]Projections!MVW43</f>
        <v>0</v>
      </c>
      <c r="MVR6" s="369"/>
      <c r="MVS6" s="369">
        <f>[7]Projections!MVY43</f>
        <v>0</v>
      </c>
      <c r="MVT6" s="369"/>
      <c r="MVU6" s="369">
        <f>[7]Projections!MWA43</f>
        <v>0</v>
      </c>
      <c r="MVV6" s="369"/>
      <c r="MVW6" s="369">
        <f>[7]Projections!MWC43</f>
        <v>0</v>
      </c>
      <c r="MVX6" s="369"/>
      <c r="MVY6" s="369">
        <f>[7]Projections!MWE43</f>
        <v>0</v>
      </c>
      <c r="MVZ6" s="369"/>
      <c r="MWA6" s="369">
        <f>[7]Projections!MWG43</f>
        <v>0</v>
      </c>
      <c r="MWB6" s="369"/>
      <c r="MWC6" s="369">
        <f>[7]Projections!MWI43</f>
        <v>0</v>
      </c>
      <c r="MWD6" s="369"/>
      <c r="MWE6" s="369">
        <f>[7]Projections!MWK43</f>
        <v>0</v>
      </c>
      <c r="MWF6" s="369"/>
      <c r="MWG6" s="369">
        <f>[7]Projections!MWM43</f>
        <v>0</v>
      </c>
      <c r="MWH6" s="369"/>
      <c r="MWI6" s="369">
        <f>[7]Projections!MWO43</f>
        <v>0</v>
      </c>
      <c r="MWJ6" s="369"/>
      <c r="MWK6" s="369">
        <f>[7]Projections!MWQ43</f>
        <v>0</v>
      </c>
      <c r="MWL6" s="369"/>
      <c r="MWM6" s="369">
        <f>[7]Projections!MWS43</f>
        <v>0</v>
      </c>
      <c r="MWN6" s="369"/>
      <c r="MWO6" s="369">
        <f>[7]Projections!MWU43</f>
        <v>0</v>
      </c>
      <c r="MWP6" s="369"/>
      <c r="MWQ6" s="369">
        <f>[7]Projections!MWW43</f>
        <v>0</v>
      </c>
      <c r="MWR6" s="369"/>
      <c r="MWS6" s="369">
        <f>[7]Projections!MWY43</f>
        <v>0</v>
      </c>
      <c r="MWT6" s="369"/>
      <c r="MWU6" s="369">
        <f>[7]Projections!MXA43</f>
        <v>0</v>
      </c>
      <c r="MWV6" s="369"/>
      <c r="MWW6" s="369">
        <f>[7]Projections!MXC43</f>
        <v>0</v>
      </c>
      <c r="MWX6" s="369"/>
      <c r="MWY6" s="369">
        <f>[7]Projections!MXE43</f>
        <v>0</v>
      </c>
      <c r="MWZ6" s="369"/>
      <c r="MXA6" s="369">
        <f>[7]Projections!MXG43</f>
        <v>0</v>
      </c>
      <c r="MXB6" s="369"/>
      <c r="MXC6" s="369">
        <f>[7]Projections!MXI43</f>
        <v>0</v>
      </c>
      <c r="MXD6" s="369"/>
      <c r="MXE6" s="369">
        <f>[7]Projections!MXK43</f>
        <v>0</v>
      </c>
      <c r="MXF6" s="369"/>
      <c r="MXG6" s="369">
        <f>[7]Projections!MXM43</f>
        <v>0</v>
      </c>
      <c r="MXH6" s="369"/>
      <c r="MXI6" s="369">
        <f>[7]Projections!MXO43</f>
        <v>0</v>
      </c>
      <c r="MXJ6" s="369"/>
      <c r="MXK6" s="369">
        <f>[7]Projections!MXQ43</f>
        <v>0</v>
      </c>
      <c r="MXL6" s="369"/>
      <c r="MXM6" s="369">
        <f>[7]Projections!MXS43</f>
        <v>0</v>
      </c>
      <c r="MXN6" s="369"/>
      <c r="MXO6" s="369">
        <f>[7]Projections!MXU43</f>
        <v>0</v>
      </c>
      <c r="MXP6" s="369"/>
      <c r="MXQ6" s="369">
        <f>[7]Projections!MXW43</f>
        <v>0</v>
      </c>
      <c r="MXR6" s="369"/>
      <c r="MXS6" s="369">
        <f>[7]Projections!MXY43</f>
        <v>0</v>
      </c>
      <c r="MXT6" s="369"/>
      <c r="MXU6" s="369">
        <f>[7]Projections!MYA43</f>
        <v>0</v>
      </c>
      <c r="MXV6" s="369"/>
      <c r="MXW6" s="369">
        <f>[7]Projections!MYC43</f>
        <v>0</v>
      </c>
      <c r="MXX6" s="369"/>
      <c r="MXY6" s="369">
        <f>[7]Projections!MYE43</f>
        <v>0</v>
      </c>
      <c r="MXZ6" s="369"/>
      <c r="MYA6" s="369">
        <f>[7]Projections!MYG43</f>
        <v>0</v>
      </c>
      <c r="MYB6" s="369"/>
      <c r="MYC6" s="369">
        <f>[7]Projections!MYI43</f>
        <v>0</v>
      </c>
      <c r="MYD6" s="369"/>
      <c r="MYE6" s="369">
        <f>[7]Projections!MYK43</f>
        <v>0</v>
      </c>
      <c r="MYF6" s="369"/>
      <c r="MYG6" s="369">
        <f>[7]Projections!MYM43</f>
        <v>0</v>
      </c>
      <c r="MYH6" s="369"/>
      <c r="MYI6" s="369">
        <f>[7]Projections!MYO43</f>
        <v>0</v>
      </c>
      <c r="MYJ6" s="369"/>
      <c r="MYK6" s="369">
        <f>[7]Projections!MYQ43</f>
        <v>0</v>
      </c>
      <c r="MYL6" s="369"/>
      <c r="MYM6" s="369">
        <f>[7]Projections!MYS43</f>
        <v>0</v>
      </c>
      <c r="MYN6" s="369"/>
      <c r="MYO6" s="369">
        <f>[7]Projections!MYU43</f>
        <v>0</v>
      </c>
      <c r="MYP6" s="369"/>
      <c r="MYQ6" s="369">
        <f>[7]Projections!MYW43</f>
        <v>0</v>
      </c>
      <c r="MYR6" s="369"/>
      <c r="MYS6" s="369">
        <f>[7]Projections!MYY43</f>
        <v>0</v>
      </c>
      <c r="MYT6" s="369"/>
      <c r="MYU6" s="369">
        <f>[7]Projections!MZA43</f>
        <v>0</v>
      </c>
      <c r="MYV6" s="369"/>
      <c r="MYW6" s="369">
        <f>[7]Projections!MZC43</f>
        <v>0</v>
      </c>
      <c r="MYX6" s="369"/>
      <c r="MYY6" s="369">
        <f>[7]Projections!MZE43</f>
        <v>0</v>
      </c>
      <c r="MYZ6" s="369"/>
      <c r="MZA6" s="369">
        <f>[7]Projections!MZG43</f>
        <v>0</v>
      </c>
      <c r="MZB6" s="369"/>
      <c r="MZC6" s="369">
        <f>[7]Projections!MZI43</f>
        <v>0</v>
      </c>
      <c r="MZD6" s="369"/>
      <c r="MZE6" s="369">
        <f>[7]Projections!MZK43</f>
        <v>0</v>
      </c>
      <c r="MZF6" s="369"/>
      <c r="MZG6" s="369">
        <f>[7]Projections!MZM43</f>
        <v>0</v>
      </c>
      <c r="MZH6" s="369"/>
      <c r="MZI6" s="369">
        <f>[7]Projections!MZO43</f>
        <v>0</v>
      </c>
      <c r="MZJ6" s="369"/>
      <c r="MZK6" s="369">
        <f>[7]Projections!MZQ43</f>
        <v>0</v>
      </c>
      <c r="MZL6" s="369"/>
      <c r="MZM6" s="369">
        <f>[7]Projections!MZS43</f>
        <v>0</v>
      </c>
      <c r="MZN6" s="369"/>
      <c r="MZO6" s="369">
        <f>[7]Projections!MZU43</f>
        <v>0</v>
      </c>
      <c r="MZP6" s="369"/>
      <c r="MZQ6" s="369">
        <f>[7]Projections!MZW43</f>
        <v>0</v>
      </c>
      <c r="MZR6" s="369"/>
      <c r="MZS6" s="369">
        <f>[7]Projections!MZY43</f>
        <v>0</v>
      </c>
      <c r="MZT6" s="369"/>
      <c r="MZU6" s="369">
        <f>[7]Projections!NAA43</f>
        <v>0</v>
      </c>
      <c r="MZV6" s="369"/>
      <c r="MZW6" s="369">
        <f>[7]Projections!NAC43</f>
        <v>0</v>
      </c>
      <c r="MZX6" s="369"/>
      <c r="MZY6" s="369">
        <f>[7]Projections!NAE43</f>
        <v>0</v>
      </c>
      <c r="MZZ6" s="369"/>
      <c r="NAA6" s="369">
        <f>[7]Projections!NAG43</f>
        <v>0</v>
      </c>
      <c r="NAB6" s="369"/>
      <c r="NAC6" s="369">
        <f>[7]Projections!NAI43</f>
        <v>0</v>
      </c>
      <c r="NAD6" s="369"/>
      <c r="NAE6" s="369">
        <f>[7]Projections!NAK43</f>
        <v>0</v>
      </c>
      <c r="NAF6" s="369"/>
      <c r="NAG6" s="369">
        <f>[7]Projections!NAM43</f>
        <v>0</v>
      </c>
      <c r="NAH6" s="369"/>
      <c r="NAI6" s="369">
        <f>[7]Projections!NAO43</f>
        <v>0</v>
      </c>
      <c r="NAJ6" s="369"/>
      <c r="NAK6" s="369">
        <f>[7]Projections!NAQ43</f>
        <v>0</v>
      </c>
      <c r="NAL6" s="369"/>
      <c r="NAM6" s="369">
        <f>[7]Projections!NAS43</f>
        <v>0</v>
      </c>
      <c r="NAN6" s="369"/>
      <c r="NAO6" s="369">
        <f>[7]Projections!NAU43</f>
        <v>0</v>
      </c>
      <c r="NAP6" s="369"/>
      <c r="NAQ6" s="369">
        <f>[7]Projections!NAW43</f>
        <v>0</v>
      </c>
      <c r="NAR6" s="369"/>
      <c r="NAS6" s="369">
        <f>[7]Projections!NAY43</f>
        <v>0</v>
      </c>
      <c r="NAT6" s="369"/>
      <c r="NAU6" s="369">
        <f>[7]Projections!NBA43</f>
        <v>0</v>
      </c>
      <c r="NAV6" s="369"/>
      <c r="NAW6" s="369">
        <f>[7]Projections!NBC43</f>
        <v>0</v>
      </c>
      <c r="NAX6" s="369"/>
      <c r="NAY6" s="369">
        <f>[7]Projections!NBE43</f>
        <v>0</v>
      </c>
      <c r="NAZ6" s="369"/>
      <c r="NBA6" s="369">
        <f>[7]Projections!NBG43</f>
        <v>0</v>
      </c>
      <c r="NBB6" s="369"/>
      <c r="NBC6" s="369">
        <f>[7]Projections!NBI43</f>
        <v>0</v>
      </c>
      <c r="NBD6" s="369"/>
      <c r="NBE6" s="369">
        <f>[7]Projections!NBK43</f>
        <v>0</v>
      </c>
      <c r="NBF6" s="369"/>
      <c r="NBG6" s="369">
        <f>[7]Projections!NBM43</f>
        <v>0</v>
      </c>
      <c r="NBH6" s="369"/>
      <c r="NBI6" s="369">
        <f>[7]Projections!NBO43</f>
        <v>0</v>
      </c>
      <c r="NBJ6" s="369"/>
      <c r="NBK6" s="369">
        <f>[7]Projections!NBQ43</f>
        <v>0</v>
      </c>
      <c r="NBL6" s="369"/>
      <c r="NBM6" s="369">
        <f>[7]Projections!NBS43</f>
        <v>0</v>
      </c>
      <c r="NBN6" s="369"/>
      <c r="NBO6" s="369">
        <f>[7]Projections!NBU43</f>
        <v>0</v>
      </c>
      <c r="NBP6" s="369"/>
      <c r="NBQ6" s="369">
        <f>[7]Projections!NBW43</f>
        <v>0</v>
      </c>
      <c r="NBR6" s="369"/>
      <c r="NBS6" s="369">
        <f>[7]Projections!NBY43</f>
        <v>0</v>
      </c>
      <c r="NBT6" s="369"/>
      <c r="NBU6" s="369">
        <f>[7]Projections!NCA43</f>
        <v>0</v>
      </c>
      <c r="NBV6" s="369"/>
      <c r="NBW6" s="369">
        <f>[7]Projections!NCC43</f>
        <v>0</v>
      </c>
      <c r="NBX6" s="369"/>
      <c r="NBY6" s="369">
        <f>[7]Projections!NCE43</f>
        <v>0</v>
      </c>
      <c r="NBZ6" s="369"/>
      <c r="NCA6" s="369">
        <f>[7]Projections!NCG43</f>
        <v>0</v>
      </c>
      <c r="NCB6" s="369"/>
      <c r="NCC6" s="369">
        <f>[7]Projections!NCI43</f>
        <v>0</v>
      </c>
      <c r="NCD6" s="369"/>
      <c r="NCE6" s="369">
        <f>[7]Projections!NCK43</f>
        <v>0</v>
      </c>
      <c r="NCF6" s="369"/>
      <c r="NCG6" s="369">
        <f>[7]Projections!NCM43</f>
        <v>0</v>
      </c>
      <c r="NCH6" s="369"/>
      <c r="NCI6" s="369">
        <f>[7]Projections!NCO43</f>
        <v>0</v>
      </c>
      <c r="NCJ6" s="369"/>
      <c r="NCK6" s="369">
        <f>[7]Projections!NCQ43</f>
        <v>0</v>
      </c>
      <c r="NCL6" s="369"/>
      <c r="NCM6" s="369">
        <f>[7]Projections!NCS43</f>
        <v>0</v>
      </c>
      <c r="NCN6" s="369"/>
      <c r="NCO6" s="369">
        <f>[7]Projections!NCU43</f>
        <v>0</v>
      </c>
      <c r="NCP6" s="369"/>
      <c r="NCQ6" s="369">
        <f>[7]Projections!NCW43</f>
        <v>0</v>
      </c>
      <c r="NCR6" s="369"/>
      <c r="NCS6" s="369">
        <f>[7]Projections!NCY43</f>
        <v>0</v>
      </c>
      <c r="NCT6" s="369"/>
      <c r="NCU6" s="369">
        <f>[7]Projections!NDA43</f>
        <v>0</v>
      </c>
      <c r="NCV6" s="369"/>
      <c r="NCW6" s="369">
        <f>[7]Projections!NDC43</f>
        <v>0</v>
      </c>
      <c r="NCX6" s="369"/>
      <c r="NCY6" s="369">
        <f>[7]Projections!NDE43</f>
        <v>0</v>
      </c>
      <c r="NCZ6" s="369"/>
      <c r="NDA6" s="369">
        <f>[7]Projections!NDG43</f>
        <v>0</v>
      </c>
      <c r="NDB6" s="369"/>
      <c r="NDC6" s="369">
        <f>[7]Projections!NDI43</f>
        <v>0</v>
      </c>
      <c r="NDD6" s="369"/>
      <c r="NDE6" s="369">
        <f>[7]Projections!NDK43</f>
        <v>0</v>
      </c>
      <c r="NDF6" s="369"/>
      <c r="NDG6" s="369">
        <f>[7]Projections!NDM43</f>
        <v>0</v>
      </c>
      <c r="NDH6" s="369"/>
      <c r="NDI6" s="369">
        <f>[7]Projections!NDO43</f>
        <v>0</v>
      </c>
      <c r="NDJ6" s="369"/>
      <c r="NDK6" s="369">
        <f>[7]Projections!NDQ43</f>
        <v>0</v>
      </c>
      <c r="NDL6" s="369"/>
      <c r="NDM6" s="369">
        <f>[7]Projections!NDS43</f>
        <v>0</v>
      </c>
      <c r="NDN6" s="369"/>
      <c r="NDO6" s="369">
        <f>[7]Projections!NDU43</f>
        <v>0</v>
      </c>
      <c r="NDP6" s="369"/>
      <c r="NDQ6" s="369">
        <f>[7]Projections!NDW43</f>
        <v>0</v>
      </c>
      <c r="NDR6" s="369"/>
      <c r="NDS6" s="369">
        <f>[7]Projections!NDY43</f>
        <v>0</v>
      </c>
      <c r="NDT6" s="369"/>
      <c r="NDU6" s="369">
        <f>[7]Projections!NEA43</f>
        <v>0</v>
      </c>
      <c r="NDV6" s="369"/>
      <c r="NDW6" s="369">
        <f>[7]Projections!NEC43</f>
        <v>0</v>
      </c>
      <c r="NDX6" s="369"/>
      <c r="NDY6" s="369">
        <f>[7]Projections!NEE43</f>
        <v>0</v>
      </c>
      <c r="NDZ6" s="369"/>
      <c r="NEA6" s="369">
        <f>[7]Projections!NEG43</f>
        <v>0</v>
      </c>
      <c r="NEB6" s="369"/>
      <c r="NEC6" s="369">
        <f>[7]Projections!NEI43</f>
        <v>0</v>
      </c>
      <c r="NED6" s="369"/>
      <c r="NEE6" s="369">
        <f>[7]Projections!NEK43</f>
        <v>0</v>
      </c>
      <c r="NEF6" s="369"/>
      <c r="NEG6" s="369">
        <f>[7]Projections!NEM43</f>
        <v>0</v>
      </c>
      <c r="NEH6" s="369"/>
      <c r="NEI6" s="369">
        <f>[7]Projections!NEO43</f>
        <v>0</v>
      </c>
      <c r="NEJ6" s="369"/>
      <c r="NEK6" s="369">
        <f>[7]Projections!NEQ43</f>
        <v>0</v>
      </c>
      <c r="NEL6" s="369"/>
      <c r="NEM6" s="369">
        <f>[7]Projections!NES43</f>
        <v>0</v>
      </c>
      <c r="NEN6" s="369"/>
      <c r="NEO6" s="369">
        <f>[7]Projections!NEU43</f>
        <v>0</v>
      </c>
      <c r="NEP6" s="369"/>
      <c r="NEQ6" s="369">
        <f>[7]Projections!NEW43</f>
        <v>0</v>
      </c>
      <c r="NER6" s="369"/>
      <c r="NES6" s="369">
        <f>[7]Projections!NEY43</f>
        <v>0</v>
      </c>
      <c r="NET6" s="369"/>
      <c r="NEU6" s="369">
        <f>[7]Projections!NFA43</f>
        <v>0</v>
      </c>
      <c r="NEV6" s="369"/>
      <c r="NEW6" s="369">
        <f>[7]Projections!NFC43</f>
        <v>0</v>
      </c>
      <c r="NEX6" s="369"/>
      <c r="NEY6" s="369">
        <f>[7]Projections!NFE43</f>
        <v>0</v>
      </c>
      <c r="NEZ6" s="369"/>
      <c r="NFA6" s="369">
        <f>[7]Projections!NFG43</f>
        <v>0</v>
      </c>
      <c r="NFB6" s="369"/>
      <c r="NFC6" s="369">
        <f>[7]Projections!NFI43</f>
        <v>0</v>
      </c>
      <c r="NFD6" s="369"/>
      <c r="NFE6" s="369">
        <f>[7]Projections!NFK43</f>
        <v>0</v>
      </c>
      <c r="NFF6" s="369"/>
      <c r="NFG6" s="369">
        <f>[7]Projections!NFM43</f>
        <v>0</v>
      </c>
      <c r="NFH6" s="369"/>
      <c r="NFI6" s="369">
        <f>[7]Projections!NFO43</f>
        <v>0</v>
      </c>
      <c r="NFJ6" s="369"/>
      <c r="NFK6" s="369">
        <f>[7]Projections!NFQ43</f>
        <v>0</v>
      </c>
      <c r="NFL6" s="369"/>
      <c r="NFM6" s="369">
        <f>[7]Projections!NFS43</f>
        <v>0</v>
      </c>
      <c r="NFN6" s="369"/>
      <c r="NFO6" s="369">
        <f>[7]Projections!NFU43</f>
        <v>0</v>
      </c>
      <c r="NFP6" s="369"/>
      <c r="NFQ6" s="369">
        <f>[7]Projections!NFW43</f>
        <v>0</v>
      </c>
      <c r="NFR6" s="369"/>
      <c r="NFS6" s="369">
        <f>[7]Projections!NFY43</f>
        <v>0</v>
      </c>
      <c r="NFT6" s="369"/>
      <c r="NFU6" s="369">
        <f>[7]Projections!NGA43</f>
        <v>0</v>
      </c>
      <c r="NFV6" s="369"/>
      <c r="NFW6" s="369">
        <f>[7]Projections!NGC43</f>
        <v>0</v>
      </c>
      <c r="NFX6" s="369"/>
      <c r="NFY6" s="369">
        <f>[7]Projections!NGE43</f>
        <v>0</v>
      </c>
      <c r="NFZ6" s="369"/>
      <c r="NGA6" s="369">
        <f>[7]Projections!NGG43</f>
        <v>0</v>
      </c>
      <c r="NGB6" s="369"/>
      <c r="NGC6" s="369">
        <f>[7]Projections!NGI43</f>
        <v>0</v>
      </c>
      <c r="NGD6" s="369"/>
      <c r="NGE6" s="369">
        <f>[7]Projections!NGK43</f>
        <v>0</v>
      </c>
      <c r="NGF6" s="369"/>
      <c r="NGG6" s="369">
        <f>[7]Projections!NGM43</f>
        <v>0</v>
      </c>
      <c r="NGH6" s="369"/>
      <c r="NGI6" s="369">
        <f>[7]Projections!NGO43</f>
        <v>0</v>
      </c>
      <c r="NGJ6" s="369"/>
      <c r="NGK6" s="369">
        <f>[7]Projections!NGQ43</f>
        <v>0</v>
      </c>
      <c r="NGL6" s="369"/>
      <c r="NGM6" s="369">
        <f>[7]Projections!NGS43</f>
        <v>0</v>
      </c>
      <c r="NGN6" s="369"/>
      <c r="NGO6" s="369">
        <f>[7]Projections!NGU43</f>
        <v>0</v>
      </c>
      <c r="NGP6" s="369"/>
      <c r="NGQ6" s="369">
        <f>[7]Projections!NGW43</f>
        <v>0</v>
      </c>
      <c r="NGR6" s="369"/>
      <c r="NGS6" s="369">
        <f>[7]Projections!NGY43</f>
        <v>0</v>
      </c>
      <c r="NGT6" s="369"/>
      <c r="NGU6" s="369">
        <f>[7]Projections!NHA43</f>
        <v>0</v>
      </c>
      <c r="NGV6" s="369"/>
      <c r="NGW6" s="369">
        <f>[7]Projections!NHC43</f>
        <v>0</v>
      </c>
      <c r="NGX6" s="369"/>
      <c r="NGY6" s="369">
        <f>[7]Projections!NHE43</f>
        <v>0</v>
      </c>
      <c r="NGZ6" s="369"/>
      <c r="NHA6" s="369">
        <f>[7]Projections!NHG43</f>
        <v>0</v>
      </c>
      <c r="NHB6" s="369"/>
      <c r="NHC6" s="369">
        <f>[7]Projections!NHI43</f>
        <v>0</v>
      </c>
      <c r="NHD6" s="369"/>
      <c r="NHE6" s="369">
        <f>[7]Projections!NHK43</f>
        <v>0</v>
      </c>
      <c r="NHF6" s="369"/>
      <c r="NHG6" s="369">
        <f>[7]Projections!NHM43</f>
        <v>0</v>
      </c>
      <c r="NHH6" s="369"/>
      <c r="NHI6" s="369">
        <f>[7]Projections!NHO43</f>
        <v>0</v>
      </c>
      <c r="NHJ6" s="369"/>
      <c r="NHK6" s="369">
        <f>[7]Projections!NHQ43</f>
        <v>0</v>
      </c>
      <c r="NHL6" s="369"/>
      <c r="NHM6" s="369">
        <f>[7]Projections!NHS43</f>
        <v>0</v>
      </c>
      <c r="NHN6" s="369"/>
      <c r="NHO6" s="369">
        <f>[7]Projections!NHU43</f>
        <v>0</v>
      </c>
      <c r="NHP6" s="369"/>
      <c r="NHQ6" s="369">
        <f>[7]Projections!NHW43</f>
        <v>0</v>
      </c>
      <c r="NHR6" s="369"/>
      <c r="NHS6" s="369">
        <f>[7]Projections!NHY43</f>
        <v>0</v>
      </c>
      <c r="NHT6" s="369"/>
      <c r="NHU6" s="369">
        <f>[7]Projections!NIA43</f>
        <v>0</v>
      </c>
      <c r="NHV6" s="369"/>
      <c r="NHW6" s="369">
        <f>[7]Projections!NIC43</f>
        <v>0</v>
      </c>
      <c r="NHX6" s="369"/>
      <c r="NHY6" s="369">
        <f>[7]Projections!NIE43</f>
        <v>0</v>
      </c>
      <c r="NHZ6" s="369"/>
      <c r="NIA6" s="369">
        <f>[7]Projections!NIG43</f>
        <v>0</v>
      </c>
      <c r="NIB6" s="369"/>
      <c r="NIC6" s="369">
        <f>[7]Projections!NII43</f>
        <v>0</v>
      </c>
      <c r="NID6" s="369"/>
      <c r="NIE6" s="369">
        <f>[7]Projections!NIK43</f>
        <v>0</v>
      </c>
      <c r="NIF6" s="369"/>
      <c r="NIG6" s="369">
        <f>[7]Projections!NIM43</f>
        <v>0</v>
      </c>
      <c r="NIH6" s="369"/>
      <c r="NII6" s="369">
        <f>[7]Projections!NIO43</f>
        <v>0</v>
      </c>
      <c r="NIJ6" s="369"/>
      <c r="NIK6" s="369">
        <f>[7]Projections!NIQ43</f>
        <v>0</v>
      </c>
      <c r="NIL6" s="369"/>
      <c r="NIM6" s="369">
        <f>[7]Projections!NIS43</f>
        <v>0</v>
      </c>
      <c r="NIN6" s="369"/>
      <c r="NIO6" s="369">
        <f>[7]Projections!NIU43</f>
        <v>0</v>
      </c>
      <c r="NIP6" s="369"/>
      <c r="NIQ6" s="369">
        <f>[7]Projections!NIW43</f>
        <v>0</v>
      </c>
      <c r="NIR6" s="369"/>
      <c r="NIS6" s="369">
        <f>[7]Projections!NIY43</f>
        <v>0</v>
      </c>
      <c r="NIT6" s="369"/>
      <c r="NIU6" s="369">
        <f>[7]Projections!NJA43</f>
        <v>0</v>
      </c>
      <c r="NIV6" s="369"/>
      <c r="NIW6" s="369">
        <f>[7]Projections!NJC43</f>
        <v>0</v>
      </c>
      <c r="NIX6" s="369"/>
      <c r="NIY6" s="369">
        <f>[7]Projections!NJE43</f>
        <v>0</v>
      </c>
      <c r="NIZ6" s="369"/>
      <c r="NJA6" s="369">
        <f>[7]Projections!NJG43</f>
        <v>0</v>
      </c>
      <c r="NJB6" s="369"/>
      <c r="NJC6" s="369">
        <f>[7]Projections!NJI43</f>
        <v>0</v>
      </c>
      <c r="NJD6" s="369"/>
      <c r="NJE6" s="369">
        <f>[7]Projections!NJK43</f>
        <v>0</v>
      </c>
      <c r="NJF6" s="369"/>
      <c r="NJG6" s="369">
        <f>[7]Projections!NJM43</f>
        <v>0</v>
      </c>
      <c r="NJH6" s="369"/>
      <c r="NJI6" s="369">
        <f>[7]Projections!NJO43</f>
        <v>0</v>
      </c>
      <c r="NJJ6" s="369"/>
      <c r="NJK6" s="369">
        <f>[7]Projections!NJQ43</f>
        <v>0</v>
      </c>
      <c r="NJL6" s="369"/>
      <c r="NJM6" s="369">
        <f>[7]Projections!NJS43</f>
        <v>0</v>
      </c>
      <c r="NJN6" s="369"/>
      <c r="NJO6" s="369">
        <f>[7]Projections!NJU43</f>
        <v>0</v>
      </c>
      <c r="NJP6" s="369"/>
      <c r="NJQ6" s="369">
        <f>[7]Projections!NJW43</f>
        <v>0</v>
      </c>
      <c r="NJR6" s="369"/>
      <c r="NJS6" s="369">
        <f>[7]Projections!NJY43</f>
        <v>0</v>
      </c>
      <c r="NJT6" s="369"/>
      <c r="NJU6" s="369">
        <f>[7]Projections!NKA43</f>
        <v>0</v>
      </c>
      <c r="NJV6" s="369"/>
      <c r="NJW6" s="369">
        <f>[7]Projections!NKC43</f>
        <v>0</v>
      </c>
      <c r="NJX6" s="369"/>
      <c r="NJY6" s="369">
        <f>[7]Projections!NKE43</f>
        <v>0</v>
      </c>
      <c r="NJZ6" s="369"/>
      <c r="NKA6" s="369">
        <f>[7]Projections!NKG43</f>
        <v>0</v>
      </c>
      <c r="NKB6" s="369"/>
      <c r="NKC6" s="369">
        <f>[7]Projections!NKI43</f>
        <v>0</v>
      </c>
      <c r="NKD6" s="369"/>
      <c r="NKE6" s="369">
        <f>[7]Projections!NKK43</f>
        <v>0</v>
      </c>
      <c r="NKF6" s="369"/>
      <c r="NKG6" s="369">
        <f>[7]Projections!NKM43</f>
        <v>0</v>
      </c>
      <c r="NKH6" s="369"/>
      <c r="NKI6" s="369">
        <f>[7]Projections!NKO43</f>
        <v>0</v>
      </c>
      <c r="NKJ6" s="369"/>
      <c r="NKK6" s="369">
        <f>[7]Projections!NKQ43</f>
        <v>0</v>
      </c>
      <c r="NKL6" s="369"/>
      <c r="NKM6" s="369">
        <f>[7]Projections!NKS43</f>
        <v>0</v>
      </c>
      <c r="NKN6" s="369"/>
      <c r="NKO6" s="369">
        <f>[7]Projections!NKU43</f>
        <v>0</v>
      </c>
      <c r="NKP6" s="369"/>
      <c r="NKQ6" s="369">
        <f>[7]Projections!NKW43</f>
        <v>0</v>
      </c>
      <c r="NKR6" s="369"/>
      <c r="NKS6" s="369">
        <f>[7]Projections!NKY43</f>
        <v>0</v>
      </c>
      <c r="NKT6" s="369"/>
      <c r="NKU6" s="369">
        <f>[7]Projections!NLA43</f>
        <v>0</v>
      </c>
      <c r="NKV6" s="369"/>
      <c r="NKW6" s="369">
        <f>[7]Projections!NLC43</f>
        <v>0</v>
      </c>
      <c r="NKX6" s="369"/>
      <c r="NKY6" s="369">
        <f>[7]Projections!NLE43</f>
        <v>0</v>
      </c>
      <c r="NKZ6" s="369"/>
      <c r="NLA6" s="369">
        <f>[7]Projections!NLG43</f>
        <v>0</v>
      </c>
      <c r="NLB6" s="369"/>
      <c r="NLC6" s="369">
        <f>[7]Projections!NLI43</f>
        <v>0</v>
      </c>
      <c r="NLD6" s="369"/>
      <c r="NLE6" s="369">
        <f>[7]Projections!NLK43</f>
        <v>0</v>
      </c>
      <c r="NLF6" s="369"/>
      <c r="NLG6" s="369">
        <f>[7]Projections!NLM43</f>
        <v>0</v>
      </c>
      <c r="NLH6" s="369"/>
      <c r="NLI6" s="369">
        <f>[7]Projections!NLO43</f>
        <v>0</v>
      </c>
      <c r="NLJ6" s="369"/>
      <c r="NLK6" s="369">
        <f>[7]Projections!NLQ43</f>
        <v>0</v>
      </c>
      <c r="NLL6" s="369"/>
      <c r="NLM6" s="369">
        <f>[7]Projections!NLS43</f>
        <v>0</v>
      </c>
      <c r="NLN6" s="369"/>
      <c r="NLO6" s="369">
        <f>[7]Projections!NLU43</f>
        <v>0</v>
      </c>
      <c r="NLP6" s="369"/>
      <c r="NLQ6" s="369">
        <f>[7]Projections!NLW43</f>
        <v>0</v>
      </c>
      <c r="NLR6" s="369"/>
      <c r="NLS6" s="369">
        <f>[7]Projections!NLY43</f>
        <v>0</v>
      </c>
      <c r="NLT6" s="369"/>
      <c r="NLU6" s="369">
        <f>[7]Projections!NMA43</f>
        <v>0</v>
      </c>
      <c r="NLV6" s="369"/>
      <c r="NLW6" s="369">
        <f>[7]Projections!NMC43</f>
        <v>0</v>
      </c>
      <c r="NLX6" s="369"/>
      <c r="NLY6" s="369">
        <f>[7]Projections!NME43</f>
        <v>0</v>
      </c>
      <c r="NLZ6" s="369"/>
      <c r="NMA6" s="369">
        <f>[7]Projections!NMG43</f>
        <v>0</v>
      </c>
      <c r="NMB6" s="369"/>
      <c r="NMC6" s="369">
        <f>[7]Projections!NMI43</f>
        <v>0</v>
      </c>
      <c r="NMD6" s="369"/>
      <c r="NME6" s="369">
        <f>[7]Projections!NMK43</f>
        <v>0</v>
      </c>
      <c r="NMF6" s="369"/>
      <c r="NMG6" s="369">
        <f>[7]Projections!NMM43</f>
        <v>0</v>
      </c>
      <c r="NMH6" s="369"/>
      <c r="NMI6" s="369">
        <f>[7]Projections!NMO43</f>
        <v>0</v>
      </c>
      <c r="NMJ6" s="369"/>
      <c r="NMK6" s="369">
        <f>[7]Projections!NMQ43</f>
        <v>0</v>
      </c>
      <c r="NML6" s="369"/>
      <c r="NMM6" s="369">
        <f>[7]Projections!NMS43</f>
        <v>0</v>
      </c>
      <c r="NMN6" s="369"/>
      <c r="NMO6" s="369">
        <f>[7]Projections!NMU43</f>
        <v>0</v>
      </c>
      <c r="NMP6" s="369"/>
      <c r="NMQ6" s="369">
        <f>[7]Projections!NMW43</f>
        <v>0</v>
      </c>
      <c r="NMR6" s="369"/>
      <c r="NMS6" s="369">
        <f>[7]Projections!NMY43</f>
        <v>0</v>
      </c>
      <c r="NMT6" s="369"/>
      <c r="NMU6" s="369">
        <f>[7]Projections!NNA43</f>
        <v>0</v>
      </c>
      <c r="NMV6" s="369"/>
      <c r="NMW6" s="369">
        <f>[7]Projections!NNC43</f>
        <v>0</v>
      </c>
      <c r="NMX6" s="369"/>
      <c r="NMY6" s="369">
        <f>[7]Projections!NNE43</f>
        <v>0</v>
      </c>
      <c r="NMZ6" s="369"/>
      <c r="NNA6" s="369">
        <f>[7]Projections!NNG43</f>
        <v>0</v>
      </c>
      <c r="NNB6" s="369"/>
      <c r="NNC6" s="369">
        <f>[7]Projections!NNI43</f>
        <v>0</v>
      </c>
      <c r="NND6" s="369"/>
      <c r="NNE6" s="369">
        <f>[7]Projections!NNK43</f>
        <v>0</v>
      </c>
      <c r="NNF6" s="369"/>
      <c r="NNG6" s="369">
        <f>[7]Projections!NNM43</f>
        <v>0</v>
      </c>
      <c r="NNH6" s="369"/>
      <c r="NNI6" s="369">
        <f>[7]Projections!NNO43</f>
        <v>0</v>
      </c>
      <c r="NNJ6" s="369"/>
      <c r="NNK6" s="369">
        <f>[7]Projections!NNQ43</f>
        <v>0</v>
      </c>
      <c r="NNL6" s="369"/>
      <c r="NNM6" s="369">
        <f>[7]Projections!NNS43</f>
        <v>0</v>
      </c>
      <c r="NNN6" s="369"/>
      <c r="NNO6" s="369">
        <f>[7]Projections!NNU43</f>
        <v>0</v>
      </c>
      <c r="NNP6" s="369"/>
      <c r="NNQ6" s="369">
        <f>[7]Projections!NNW43</f>
        <v>0</v>
      </c>
      <c r="NNR6" s="369"/>
      <c r="NNS6" s="369">
        <f>[7]Projections!NNY43</f>
        <v>0</v>
      </c>
      <c r="NNT6" s="369"/>
      <c r="NNU6" s="369">
        <f>[7]Projections!NOA43</f>
        <v>0</v>
      </c>
      <c r="NNV6" s="369"/>
      <c r="NNW6" s="369">
        <f>[7]Projections!NOC43</f>
        <v>0</v>
      </c>
      <c r="NNX6" s="369"/>
      <c r="NNY6" s="369">
        <f>[7]Projections!NOE43</f>
        <v>0</v>
      </c>
      <c r="NNZ6" s="369"/>
      <c r="NOA6" s="369">
        <f>[7]Projections!NOG43</f>
        <v>0</v>
      </c>
      <c r="NOB6" s="369"/>
      <c r="NOC6" s="369">
        <f>[7]Projections!NOI43</f>
        <v>0</v>
      </c>
      <c r="NOD6" s="369"/>
      <c r="NOE6" s="369">
        <f>[7]Projections!NOK43</f>
        <v>0</v>
      </c>
      <c r="NOF6" s="369"/>
      <c r="NOG6" s="369">
        <f>[7]Projections!NOM43</f>
        <v>0</v>
      </c>
      <c r="NOH6" s="369"/>
      <c r="NOI6" s="369">
        <f>[7]Projections!NOO43</f>
        <v>0</v>
      </c>
      <c r="NOJ6" s="369"/>
      <c r="NOK6" s="369">
        <f>[7]Projections!NOQ43</f>
        <v>0</v>
      </c>
      <c r="NOL6" s="369"/>
      <c r="NOM6" s="369">
        <f>[7]Projections!NOS43</f>
        <v>0</v>
      </c>
      <c r="NON6" s="369"/>
      <c r="NOO6" s="369">
        <f>[7]Projections!NOU43</f>
        <v>0</v>
      </c>
      <c r="NOP6" s="369"/>
      <c r="NOQ6" s="369">
        <f>[7]Projections!NOW43</f>
        <v>0</v>
      </c>
      <c r="NOR6" s="369"/>
      <c r="NOS6" s="369">
        <f>[7]Projections!NOY43</f>
        <v>0</v>
      </c>
      <c r="NOT6" s="369"/>
      <c r="NOU6" s="369">
        <f>[7]Projections!NPA43</f>
        <v>0</v>
      </c>
      <c r="NOV6" s="369"/>
      <c r="NOW6" s="369">
        <f>[7]Projections!NPC43</f>
        <v>0</v>
      </c>
      <c r="NOX6" s="369"/>
      <c r="NOY6" s="369">
        <f>[7]Projections!NPE43</f>
        <v>0</v>
      </c>
      <c r="NOZ6" s="369"/>
      <c r="NPA6" s="369">
        <f>[7]Projections!NPG43</f>
        <v>0</v>
      </c>
      <c r="NPB6" s="369"/>
      <c r="NPC6" s="369">
        <f>[7]Projections!NPI43</f>
        <v>0</v>
      </c>
      <c r="NPD6" s="369"/>
      <c r="NPE6" s="369">
        <f>[7]Projections!NPK43</f>
        <v>0</v>
      </c>
      <c r="NPF6" s="369"/>
      <c r="NPG6" s="369">
        <f>[7]Projections!NPM43</f>
        <v>0</v>
      </c>
      <c r="NPH6" s="369"/>
      <c r="NPI6" s="369">
        <f>[7]Projections!NPO43</f>
        <v>0</v>
      </c>
      <c r="NPJ6" s="369"/>
      <c r="NPK6" s="369">
        <f>[7]Projections!NPQ43</f>
        <v>0</v>
      </c>
      <c r="NPL6" s="369"/>
      <c r="NPM6" s="369">
        <f>[7]Projections!NPS43</f>
        <v>0</v>
      </c>
      <c r="NPN6" s="369"/>
      <c r="NPO6" s="369">
        <f>[7]Projections!NPU43</f>
        <v>0</v>
      </c>
      <c r="NPP6" s="369"/>
      <c r="NPQ6" s="369">
        <f>[7]Projections!NPW43</f>
        <v>0</v>
      </c>
      <c r="NPR6" s="369"/>
      <c r="NPS6" s="369">
        <f>[7]Projections!NPY43</f>
        <v>0</v>
      </c>
      <c r="NPT6" s="369"/>
      <c r="NPU6" s="369">
        <f>[7]Projections!NQA43</f>
        <v>0</v>
      </c>
      <c r="NPV6" s="369"/>
      <c r="NPW6" s="369">
        <f>[7]Projections!NQC43</f>
        <v>0</v>
      </c>
      <c r="NPX6" s="369"/>
      <c r="NPY6" s="369">
        <f>[7]Projections!NQE43</f>
        <v>0</v>
      </c>
      <c r="NPZ6" s="369"/>
      <c r="NQA6" s="369">
        <f>[7]Projections!NQG43</f>
        <v>0</v>
      </c>
      <c r="NQB6" s="369"/>
      <c r="NQC6" s="369">
        <f>[7]Projections!NQI43</f>
        <v>0</v>
      </c>
      <c r="NQD6" s="369"/>
      <c r="NQE6" s="369">
        <f>[7]Projections!NQK43</f>
        <v>0</v>
      </c>
      <c r="NQF6" s="369"/>
      <c r="NQG6" s="369">
        <f>[7]Projections!NQM43</f>
        <v>0</v>
      </c>
      <c r="NQH6" s="369"/>
      <c r="NQI6" s="369">
        <f>[7]Projections!NQO43</f>
        <v>0</v>
      </c>
      <c r="NQJ6" s="369"/>
      <c r="NQK6" s="369">
        <f>[7]Projections!NQQ43</f>
        <v>0</v>
      </c>
      <c r="NQL6" s="369"/>
      <c r="NQM6" s="369">
        <f>[7]Projections!NQS43</f>
        <v>0</v>
      </c>
      <c r="NQN6" s="369"/>
      <c r="NQO6" s="369">
        <f>[7]Projections!NQU43</f>
        <v>0</v>
      </c>
      <c r="NQP6" s="369"/>
      <c r="NQQ6" s="369">
        <f>[7]Projections!NQW43</f>
        <v>0</v>
      </c>
      <c r="NQR6" s="369"/>
      <c r="NQS6" s="369">
        <f>[7]Projections!NQY43</f>
        <v>0</v>
      </c>
      <c r="NQT6" s="369"/>
      <c r="NQU6" s="369">
        <f>[7]Projections!NRA43</f>
        <v>0</v>
      </c>
      <c r="NQV6" s="369"/>
      <c r="NQW6" s="369">
        <f>[7]Projections!NRC43</f>
        <v>0</v>
      </c>
      <c r="NQX6" s="369"/>
      <c r="NQY6" s="369">
        <f>[7]Projections!NRE43</f>
        <v>0</v>
      </c>
      <c r="NQZ6" s="369"/>
      <c r="NRA6" s="369">
        <f>[7]Projections!NRG43</f>
        <v>0</v>
      </c>
      <c r="NRB6" s="369"/>
      <c r="NRC6" s="369">
        <f>[7]Projections!NRI43</f>
        <v>0</v>
      </c>
      <c r="NRD6" s="369"/>
      <c r="NRE6" s="369">
        <f>[7]Projections!NRK43</f>
        <v>0</v>
      </c>
      <c r="NRF6" s="369"/>
      <c r="NRG6" s="369">
        <f>[7]Projections!NRM43</f>
        <v>0</v>
      </c>
      <c r="NRH6" s="369"/>
      <c r="NRI6" s="369">
        <f>[7]Projections!NRO43</f>
        <v>0</v>
      </c>
      <c r="NRJ6" s="369"/>
      <c r="NRK6" s="369">
        <f>[7]Projections!NRQ43</f>
        <v>0</v>
      </c>
      <c r="NRL6" s="369"/>
      <c r="NRM6" s="369">
        <f>[7]Projections!NRS43</f>
        <v>0</v>
      </c>
      <c r="NRN6" s="369"/>
      <c r="NRO6" s="369">
        <f>[7]Projections!NRU43</f>
        <v>0</v>
      </c>
      <c r="NRP6" s="369"/>
      <c r="NRQ6" s="369">
        <f>[7]Projections!NRW43</f>
        <v>0</v>
      </c>
      <c r="NRR6" s="369"/>
      <c r="NRS6" s="369">
        <f>[7]Projections!NRY43</f>
        <v>0</v>
      </c>
      <c r="NRT6" s="369"/>
      <c r="NRU6" s="369">
        <f>[7]Projections!NSA43</f>
        <v>0</v>
      </c>
      <c r="NRV6" s="369"/>
      <c r="NRW6" s="369">
        <f>[7]Projections!NSC43</f>
        <v>0</v>
      </c>
      <c r="NRX6" s="369"/>
      <c r="NRY6" s="369">
        <f>[7]Projections!NSE43</f>
        <v>0</v>
      </c>
      <c r="NRZ6" s="369"/>
      <c r="NSA6" s="369">
        <f>[7]Projections!NSG43</f>
        <v>0</v>
      </c>
      <c r="NSB6" s="369"/>
      <c r="NSC6" s="369">
        <f>[7]Projections!NSI43</f>
        <v>0</v>
      </c>
      <c r="NSD6" s="369"/>
      <c r="NSE6" s="369">
        <f>[7]Projections!NSK43</f>
        <v>0</v>
      </c>
      <c r="NSF6" s="369"/>
      <c r="NSG6" s="369">
        <f>[7]Projections!NSM43</f>
        <v>0</v>
      </c>
      <c r="NSH6" s="369"/>
      <c r="NSI6" s="369">
        <f>[7]Projections!NSO43</f>
        <v>0</v>
      </c>
      <c r="NSJ6" s="369"/>
      <c r="NSK6" s="369">
        <f>[7]Projections!NSQ43</f>
        <v>0</v>
      </c>
      <c r="NSL6" s="369"/>
      <c r="NSM6" s="369">
        <f>[7]Projections!NSS43</f>
        <v>0</v>
      </c>
      <c r="NSN6" s="369"/>
      <c r="NSO6" s="369">
        <f>[7]Projections!NSU43</f>
        <v>0</v>
      </c>
      <c r="NSP6" s="369"/>
      <c r="NSQ6" s="369">
        <f>[7]Projections!NSW43</f>
        <v>0</v>
      </c>
      <c r="NSR6" s="369"/>
      <c r="NSS6" s="369">
        <f>[7]Projections!NSY43</f>
        <v>0</v>
      </c>
      <c r="NST6" s="369"/>
      <c r="NSU6" s="369">
        <f>[7]Projections!NTA43</f>
        <v>0</v>
      </c>
      <c r="NSV6" s="369"/>
      <c r="NSW6" s="369">
        <f>[7]Projections!NTC43</f>
        <v>0</v>
      </c>
      <c r="NSX6" s="369"/>
      <c r="NSY6" s="369">
        <f>[7]Projections!NTE43</f>
        <v>0</v>
      </c>
      <c r="NSZ6" s="369"/>
      <c r="NTA6" s="369">
        <f>[7]Projections!NTG43</f>
        <v>0</v>
      </c>
      <c r="NTB6" s="369"/>
      <c r="NTC6" s="369">
        <f>[7]Projections!NTI43</f>
        <v>0</v>
      </c>
      <c r="NTD6" s="369"/>
      <c r="NTE6" s="369">
        <f>[7]Projections!NTK43</f>
        <v>0</v>
      </c>
      <c r="NTF6" s="369"/>
      <c r="NTG6" s="369">
        <f>[7]Projections!NTM43</f>
        <v>0</v>
      </c>
      <c r="NTH6" s="369"/>
      <c r="NTI6" s="369">
        <f>[7]Projections!NTO43</f>
        <v>0</v>
      </c>
      <c r="NTJ6" s="369"/>
      <c r="NTK6" s="369">
        <f>[7]Projections!NTQ43</f>
        <v>0</v>
      </c>
      <c r="NTL6" s="369"/>
      <c r="NTM6" s="369">
        <f>[7]Projections!NTS43</f>
        <v>0</v>
      </c>
      <c r="NTN6" s="369"/>
      <c r="NTO6" s="369">
        <f>[7]Projections!NTU43</f>
        <v>0</v>
      </c>
      <c r="NTP6" s="369"/>
      <c r="NTQ6" s="369">
        <f>[7]Projections!NTW43</f>
        <v>0</v>
      </c>
      <c r="NTR6" s="369"/>
      <c r="NTS6" s="369">
        <f>[7]Projections!NTY43</f>
        <v>0</v>
      </c>
      <c r="NTT6" s="369"/>
      <c r="NTU6" s="369">
        <f>[7]Projections!NUA43</f>
        <v>0</v>
      </c>
      <c r="NTV6" s="369"/>
      <c r="NTW6" s="369">
        <f>[7]Projections!NUC43</f>
        <v>0</v>
      </c>
      <c r="NTX6" s="369"/>
      <c r="NTY6" s="369">
        <f>[7]Projections!NUE43</f>
        <v>0</v>
      </c>
      <c r="NTZ6" s="369"/>
      <c r="NUA6" s="369">
        <f>[7]Projections!NUG43</f>
        <v>0</v>
      </c>
      <c r="NUB6" s="369"/>
      <c r="NUC6" s="369">
        <f>[7]Projections!NUI43</f>
        <v>0</v>
      </c>
      <c r="NUD6" s="369"/>
      <c r="NUE6" s="369">
        <f>[7]Projections!NUK43</f>
        <v>0</v>
      </c>
      <c r="NUF6" s="369"/>
      <c r="NUG6" s="369">
        <f>[7]Projections!NUM43</f>
        <v>0</v>
      </c>
      <c r="NUH6" s="369"/>
      <c r="NUI6" s="369">
        <f>[7]Projections!NUO43</f>
        <v>0</v>
      </c>
      <c r="NUJ6" s="369"/>
      <c r="NUK6" s="369">
        <f>[7]Projections!NUQ43</f>
        <v>0</v>
      </c>
      <c r="NUL6" s="369"/>
      <c r="NUM6" s="369">
        <f>[7]Projections!NUS43</f>
        <v>0</v>
      </c>
      <c r="NUN6" s="369"/>
      <c r="NUO6" s="369">
        <f>[7]Projections!NUU43</f>
        <v>0</v>
      </c>
      <c r="NUP6" s="369"/>
      <c r="NUQ6" s="369">
        <f>[7]Projections!NUW43</f>
        <v>0</v>
      </c>
      <c r="NUR6" s="369"/>
      <c r="NUS6" s="369">
        <f>[7]Projections!NUY43</f>
        <v>0</v>
      </c>
      <c r="NUT6" s="369"/>
      <c r="NUU6" s="369">
        <f>[7]Projections!NVA43</f>
        <v>0</v>
      </c>
      <c r="NUV6" s="369"/>
      <c r="NUW6" s="369">
        <f>[7]Projections!NVC43</f>
        <v>0</v>
      </c>
      <c r="NUX6" s="369"/>
      <c r="NUY6" s="369">
        <f>[7]Projections!NVE43</f>
        <v>0</v>
      </c>
      <c r="NUZ6" s="369"/>
      <c r="NVA6" s="369">
        <f>[7]Projections!NVG43</f>
        <v>0</v>
      </c>
      <c r="NVB6" s="369"/>
      <c r="NVC6" s="369">
        <f>[7]Projections!NVI43</f>
        <v>0</v>
      </c>
      <c r="NVD6" s="369"/>
      <c r="NVE6" s="369">
        <f>[7]Projections!NVK43</f>
        <v>0</v>
      </c>
      <c r="NVF6" s="369"/>
      <c r="NVG6" s="369">
        <f>[7]Projections!NVM43</f>
        <v>0</v>
      </c>
      <c r="NVH6" s="369"/>
      <c r="NVI6" s="369">
        <f>[7]Projections!NVO43</f>
        <v>0</v>
      </c>
      <c r="NVJ6" s="369"/>
      <c r="NVK6" s="369">
        <f>[7]Projections!NVQ43</f>
        <v>0</v>
      </c>
      <c r="NVL6" s="369"/>
      <c r="NVM6" s="369">
        <f>[7]Projections!NVS43</f>
        <v>0</v>
      </c>
      <c r="NVN6" s="369"/>
      <c r="NVO6" s="369">
        <f>[7]Projections!NVU43</f>
        <v>0</v>
      </c>
      <c r="NVP6" s="369"/>
      <c r="NVQ6" s="369">
        <f>[7]Projections!NVW43</f>
        <v>0</v>
      </c>
      <c r="NVR6" s="369"/>
      <c r="NVS6" s="369">
        <f>[7]Projections!NVY43</f>
        <v>0</v>
      </c>
      <c r="NVT6" s="369"/>
      <c r="NVU6" s="369">
        <f>[7]Projections!NWA43</f>
        <v>0</v>
      </c>
      <c r="NVV6" s="369"/>
      <c r="NVW6" s="369">
        <f>[7]Projections!NWC43</f>
        <v>0</v>
      </c>
      <c r="NVX6" s="369"/>
      <c r="NVY6" s="369">
        <f>[7]Projections!NWE43</f>
        <v>0</v>
      </c>
      <c r="NVZ6" s="369"/>
      <c r="NWA6" s="369">
        <f>[7]Projections!NWG43</f>
        <v>0</v>
      </c>
      <c r="NWB6" s="369"/>
      <c r="NWC6" s="369">
        <f>[7]Projections!NWI43</f>
        <v>0</v>
      </c>
      <c r="NWD6" s="369"/>
      <c r="NWE6" s="369">
        <f>[7]Projections!NWK43</f>
        <v>0</v>
      </c>
      <c r="NWF6" s="369"/>
      <c r="NWG6" s="369">
        <f>[7]Projections!NWM43</f>
        <v>0</v>
      </c>
      <c r="NWH6" s="369"/>
      <c r="NWI6" s="369">
        <f>[7]Projections!NWO43</f>
        <v>0</v>
      </c>
      <c r="NWJ6" s="369"/>
      <c r="NWK6" s="369">
        <f>[7]Projections!NWQ43</f>
        <v>0</v>
      </c>
      <c r="NWL6" s="369"/>
      <c r="NWM6" s="369">
        <f>[7]Projections!NWS43</f>
        <v>0</v>
      </c>
      <c r="NWN6" s="369"/>
      <c r="NWO6" s="369">
        <f>[7]Projections!NWU43</f>
        <v>0</v>
      </c>
      <c r="NWP6" s="369"/>
      <c r="NWQ6" s="369">
        <f>[7]Projections!NWW43</f>
        <v>0</v>
      </c>
      <c r="NWR6" s="369"/>
      <c r="NWS6" s="369">
        <f>[7]Projections!NWY43</f>
        <v>0</v>
      </c>
      <c r="NWT6" s="369"/>
      <c r="NWU6" s="369">
        <f>[7]Projections!NXA43</f>
        <v>0</v>
      </c>
      <c r="NWV6" s="369"/>
      <c r="NWW6" s="369">
        <f>[7]Projections!NXC43</f>
        <v>0</v>
      </c>
      <c r="NWX6" s="369"/>
      <c r="NWY6" s="369">
        <f>[7]Projections!NXE43</f>
        <v>0</v>
      </c>
      <c r="NWZ6" s="369"/>
      <c r="NXA6" s="369">
        <f>[7]Projections!NXG43</f>
        <v>0</v>
      </c>
      <c r="NXB6" s="369"/>
      <c r="NXC6" s="369">
        <f>[7]Projections!NXI43</f>
        <v>0</v>
      </c>
      <c r="NXD6" s="369"/>
      <c r="NXE6" s="369">
        <f>[7]Projections!NXK43</f>
        <v>0</v>
      </c>
      <c r="NXF6" s="369"/>
      <c r="NXG6" s="369">
        <f>[7]Projections!NXM43</f>
        <v>0</v>
      </c>
      <c r="NXH6" s="369"/>
      <c r="NXI6" s="369">
        <f>[7]Projections!NXO43</f>
        <v>0</v>
      </c>
      <c r="NXJ6" s="369"/>
      <c r="NXK6" s="369">
        <f>[7]Projections!NXQ43</f>
        <v>0</v>
      </c>
      <c r="NXL6" s="369"/>
      <c r="NXM6" s="369">
        <f>[7]Projections!NXS43</f>
        <v>0</v>
      </c>
      <c r="NXN6" s="369"/>
      <c r="NXO6" s="369">
        <f>[7]Projections!NXU43</f>
        <v>0</v>
      </c>
      <c r="NXP6" s="369"/>
      <c r="NXQ6" s="369">
        <f>[7]Projections!NXW43</f>
        <v>0</v>
      </c>
      <c r="NXR6" s="369"/>
      <c r="NXS6" s="369">
        <f>[7]Projections!NXY43</f>
        <v>0</v>
      </c>
      <c r="NXT6" s="369"/>
      <c r="NXU6" s="369">
        <f>[7]Projections!NYA43</f>
        <v>0</v>
      </c>
      <c r="NXV6" s="369"/>
      <c r="NXW6" s="369">
        <f>[7]Projections!NYC43</f>
        <v>0</v>
      </c>
      <c r="NXX6" s="369"/>
      <c r="NXY6" s="369">
        <f>[7]Projections!NYE43</f>
        <v>0</v>
      </c>
      <c r="NXZ6" s="369"/>
      <c r="NYA6" s="369">
        <f>[7]Projections!NYG43</f>
        <v>0</v>
      </c>
      <c r="NYB6" s="369"/>
      <c r="NYC6" s="369">
        <f>[7]Projections!NYI43</f>
        <v>0</v>
      </c>
      <c r="NYD6" s="369"/>
      <c r="NYE6" s="369">
        <f>[7]Projections!NYK43</f>
        <v>0</v>
      </c>
      <c r="NYF6" s="369"/>
      <c r="NYG6" s="369">
        <f>[7]Projections!NYM43</f>
        <v>0</v>
      </c>
      <c r="NYH6" s="369"/>
      <c r="NYI6" s="369">
        <f>[7]Projections!NYO43</f>
        <v>0</v>
      </c>
      <c r="NYJ6" s="369"/>
      <c r="NYK6" s="369">
        <f>[7]Projections!NYQ43</f>
        <v>0</v>
      </c>
      <c r="NYL6" s="369"/>
      <c r="NYM6" s="369">
        <f>[7]Projections!NYS43</f>
        <v>0</v>
      </c>
      <c r="NYN6" s="369"/>
      <c r="NYO6" s="369">
        <f>[7]Projections!NYU43</f>
        <v>0</v>
      </c>
      <c r="NYP6" s="369"/>
      <c r="NYQ6" s="369">
        <f>[7]Projections!NYW43</f>
        <v>0</v>
      </c>
      <c r="NYR6" s="369"/>
      <c r="NYS6" s="369">
        <f>[7]Projections!NYY43</f>
        <v>0</v>
      </c>
      <c r="NYT6" s="369"/>
      <c r="NYU6" s="369">
        <f>[7]Projections!NZA43</f>
        <v>0</v>
      </c>
      <c r="NYV6" s="369"/>
      <c r="NYW6" s="369">
        <f>[7]Projections!NZC43</f>
        <v>0</v>
      </c>
      <c r="NYX6" s="369"/>
      <c r="NYY6" s="369">
        <f>[7]Projections!NZE43</f>
        <v>0</v>
      </c>
      <c r="NYZ6" s="369"/>
      <c r="NZA6" s="369">
        <f>[7]Projections!NZG43</f>
        <v>0</v>
      </c>
      <c r="NZB6" s="369"/>
      <c r="NZC6" s="369">
        <f>[7]Projections!NZI43</f>
        <v>0</v>
      </c>
      <c r="NZD6" s="369"/>
      <c r="NZE6" s="369">
        <f>[7]Projections!NZK43</f>
        <v>0</v>
      </c>
      <c r="NZF6" s="369"/>
      <c r="NZG6" s="369">
        <f>[7]Projections!NZM43</f>
        <v>0</v>
      </c>
      <c r="NZH6" s="369"/>
      <c r="NZI6" s="369">
        <f>[7]Projections!NZO43</f>
        <v>0</v>
      </c>
      <c r="NZJ6" s="369"/>
      <c r="NZK6" s="369">
        <f>[7]Projections!NZQ43</f>
        <v>0</v>
      </c>
      <c r="NZL6" s="369"/>
      <c r="NZM6" s="369">
        <f>[7]Projections!NZS43</f>
        <v>0</v>
      </c>
      <c r="NZN6" s="369"/>
      <c r="NZO6" s="369">
        <f>[7]Projections!NZU43</f>
        <v>0</v>
      </c>
      <c r="NZP6" s="369"/>
      <c r="NZQ6" s="369">
        <f>[7]Projections!NZW43</f>
        <v>0</v>
      </c>
      <c r="NZR6" s="369"/>
      <c r="NZS6" s="369">
        <f>[7]Projections!NZY43</f>
        <v>0</v>
      </c>
      <c r="NZT6" s="369"/>
      <c r="NZU6" s="369">
        <f>[7]Projections!OAA43</f>
        <v>0</v>
      </c>
      <c r="NZV6" s="369"/>
      <c r="NZW6" s="369">
        <f>[7]Projections!OAC43</f>
        <v>0</v>
      </c>
      <c r="NZX6" s="369"/>
      <c r="NZY6" s="369">
        <f>[7]Projections!OAE43</f>
        <v>0</v>
      </c>
      <c r="NZZ6" s="369"/>
      <c r="OAA6" s="369">
        <f>[7]Projections!OAG43</f>
        <v>0</v>
      </c>
      <c r="OAB6" s="369"/>
      <c r="OAC6" s="369">
        <f>[7]Projections!OAI43</f>
        <v>0</v>
      </c>
      <c r="OAD6" s="369"/>
      <c r="OAE6" s="369">
        <f>[7]Projections!OAK43</f>
        <v>0</v>
      </c>
      <c r="OAF6" s="369"/>
      <c r="OAG6" s="369">
        <f>[7]Projections!OAM43</f>
        <v>0</v>
      </c>
      <c r="OAH6" s="369"/>
      <c r="OAI6" s="369">
        <f>[7]Projections!OAO43</f>
        <v>0</v>
      </c>
      <c r="OAJ6" s="369"/>
      <c r="OAK6" s="369">
        <f>[7]Projections!OAQ43</f>
        <v>0</v>
      </c>
      <c r="OAL6" s="369"/>
      <c r="OAM6" s="369">
        <f>[7]Projections!OAS43</f>
        <v>0</v>
      </c>
      <c r="OAN6" s="369"/>
      <c r="OAO6" s="369">
        <f>[7]Projections!OAU43</f>
        <v>0</v>
      </c>
      <c r="OAP6" s="369"/>
      <c r="OAQ6" s="369">
        <f>[7]Projections!OAW43</f>
        <v>0</v>
      </c>
      <c r="OAR6" s="369"/>
      <c r="OAS6" s="369">
        <f>[7]Projections!OAY43</f>
        <v>0</v>
      </c>
      <c r="OAT6" s="369"/>
      <c r="OAU6" s="369">
        <f>[7]Projections!OBA43</f>
        <v>0</v>
      </c>
      <c r="OAV6" s="369"/>
      <c r="OAW6" s="369">
        <f>[7]Projections!OBC43</f>
        <v>0</v>
      </c>
      <c r="OAX6" s="369"/>
      <c r="OAY6" s="369">
        <f>[7]Projections!OBE43</f>
        <v>0</v>
      </c>
      <c r="OAZ6" s="369"/>
      <c r="OBA6" s="369">
        <f>[7]Projections!OBG43</f>
        <v>0</v>
      </c>
      <c r="OBB6" s="369"/>
      <c r="OBC6" s="369">
        <f>[7]Projections!OBI43</f>
        <v>0</v>
      </c>
      <c r="OBD6" s="369"/>
      <c r="OBE6" s="369">
        <f>[7]Projections!OBK43</f>
        <v>0</v>
      </c>
      <c r="OBF6" s="369"/>
      <c r="OBG6" s="369">
        <f>[7]Projections!OBM43</f>
        <v>0</v>
      </c>
      <c r="OBH6" s="369"/>
      <c r="OBI6" s="369">
        <f>[7]Projections!OBO43</f>
        <v>0</v>
      </c>
      <c r="OBJ6" s="369"/>
      <c r="OBK6" s="369">
        <f>[7]Projections!OBQ43</f>
        <v>0</v>
      </c>
      <c r="OBL6" s="369"/>
      <c r="OBM6" s="369">
        <f>[7]Projections!OBS43</f>
        <v>0</v>
      </c>
      <c r="OBN6" s="369"/>
      <c r="OBO6" s="369">
        <f>[7]Projections!OBU43</f>
        <v>0</v>
      </c>
      <c r="OBP6" s="369"/>
      <c r="OBQ6" s="369">
        <f>[7]Projections!OBW43</f>
        <v>0</v>
      </c>
      <c r="OBR6" s="369"/>
      <c r="OBS6" s="369">
        <f>[7]Projections!OBY43</f>
        <v>0</v>
      </c>
      <c r="OBT6" s="369"/>
      <c r="OBU6" s="369">
        <f>[7]Projections!OCA43</f>
        <v>0</v>
      </c>
      <c r="OBV6" s="369"/>
      <c r="OBW6" s="369">
        <f>[7]Projections!OCC43</f>
        <v>0</v>
      </c>
      <c r="OBX6" s="369"/>
      <c r="OBY6" s="369">
        <f>[7]Projections!OCE43</f>
        <v>0</v>
      </c>
      <c r="OBZ6" s="369"/>
      <c r="OCA6" s="369">
        <f>[7]Projections!OCG43</f>
        <v>0</v>
      </c>
      <c r="OCB6" s="369"/>
      <c r="OCC6" s="369">
        <f>[7]Projections!OCI43</f>
        <v>0</v>
      </c>
      <c r="OCD6" s="369"/>
      <c r="OCE6" s="369">
        <f>[7]Projections!OCK43</f>
        <v>0</v>
      </c>
      <c r="OCF6" s="369"/>
      <c r="OCG6" s="369">
        <f>[7]Projections!OCM43</f>
        <v>0</v>
      </c>
      <c r="OCH6" s="369"/>
      <c r="OCI6" s="369">
        <f>[7]Projections!OCO43</f>
        <v>0</v>
      </c>
      <c r="OCJ6" s="369"/>
      <c r="OCK6" s="369">
        <f>[7]Projections!OCQ43</f>
        <v>0</v>
      </c>
      <c r="OCL6" s="369"/>
      <c r="OCM6" s="369">
        <f>[7]Projections!OCS43</f>
        <v>0</v>
      </c>
      <c r="OCN6" s="369"/>
      <c r="OCO6" s="369">
        <f>[7]Projections!OCU43</f>
        <v>0</v>
      </c>
      <c r="OCP6" s="369"/>
      <c r="OCQ6" s="369">
        <f>[7]Projections!OCW43</f>
        <v>0</v>
      </c>
      <c r="OCR6" s="369"/>
      <c r="OCS6" s="369">
        <f>[7]Projections!OCY43</f>
        <v>0</v>
      </c>
      <c r="OCT6" s="369"/>
      <c r="OCU6" s="369">
        <f>[7]Projections!ODA43</f>
        <v>0</v>
      </c>
      <c r="OCV6" s="369"/>
      <c r="OCW6" s="369">
        <f>[7]Projections!ODC43</f>
        <v>0</v>
      </c>
      <c r="OCX6" s="369"/>
      <c r="OCY6" s="369">
        <f>[7]Projections!ODE43</f>
        <v>0</v>
      </c>
      <c r="OCZ6" s="369"/>
      <c r="ODA6" s="369">
        <f>[7]Projections!ODG43</f>
        <v>0</v>
      </c>
      <c r="ODB6" s="369"/>
      <c r="ODC6" s="369">
        <f>[7]Projections!ODI43</f>
        <v>0</v>
      </c>
      <c r="ODD6" s="369"/>
      <c r="ODE6" s="369">
        <f>[7]Projections!ODK43</f>
        <v>0</v>
      </c>
      <c r="ODF6" s="369"/>
      <c r="ODG6" s="369">
        <f>[7]Projections!ODM43</f>
        <v>0</v>
      </c>
      <c r="ODH6" s="369"/>
      <c r="ODI6" s="369">
        <f>[7]Projections!ODO43</f>
        <v>0</v>
      </c>
      <c r="ODJ6" s="369"/>
      <c r="ODK6" s="369">
        <f>[7]Projections!ODQ43</f>
        <v>0</v>
      </c>
      <c r="ODL6" s="369"/>
      <c r="ODM6" s="369">
        <f>[7]Projections!ODS43</f>
        <v>0</v>
      </c>
      <c r="ODN6" s="369"/>
      <c r="ODO6" s="369">
        <f>[7]Projections!ODU43</f>
        <v>0</v>
      </c>
      <c r="ODP6" s="369"/>
      <c r="ODQ6" s="369">
        <f>[7]Projections!ODW43</f>
        <v>0</v>
      </c>
      <c r="ODR6" s="369"/>
      <c r="ODS6" s="369">
        <f>[7]Projections!ODY43</f>
        <v>0</v>
      </c>
      <c r="ODT6" s="369"/>
      <c r="ODU6" s="369">
        <f>[7]Projections!OEA43</f>
        <v>0</v>
      </c>
      <c r="ODV6" s="369"/>
      <c r="ODW6" s="369">
        <f>[7]Projections!OEC43</f>
        <v>0</v>
      </c>
      <c r="ODX6" s="369"/>
      <c r="ODY6" s="369">
        <f>[7]Projections!OEE43</f>
        <v>0</v>
      </c>
      <c r="ODZ6" s="369"/>
      <c r="OEA6" s="369">
        <f>[7]Projections!OEG43</f>
        <v>0</v>
      </c>
      <c r="OEB6" s="369"/>
      <c r="OEC6" s="369">
        <f>[7]Projections!OEI43</f>
        <v>0</v>
      </c>
      <c r="OED6" s="369"/>
      <c r="OEE6" s="369">
        <f>[7]Projections!OEK43</f>
        <v>0</v>
      </c>
      <c r="OEF6" s="369"/>
      <c r="OEG6" s="369">
        <f>[7]Projections!OEM43</f>
        <v>0</v>
      </c>
      <c r="OEH6" s="369"/>
      <c r="OEI6" s="369">
        <f>[7]Projections!OEO43</f>
        <v>0</v>
      </c>
      <c r="OEJ6" s="369"/>
      <c r="OEK6" s="369">
        <f>[7]Projections!OEQ43</f>
        <v>0</v>
      </c>
      <c r="OEL6" s="369"/>
      <c r="OEM6" s="369">
        <f>[7]Projections!OES43</f>
        <v>0</v>
      </c>
      <c r="OEN6" s="369"/>
      <c r="OEO6" s="369">
        <f>[7]Projections!OEU43</f>
        <v>0</v>
      </c>
      <c r="OEP6" s="369"/>
      <c r="OEQ6" s="369">
        <f>[7]Projections!OEW43</f>
        <v>0</v>
      </c>
      <c r="OER6" s="369"/>
      <c r="OES6" s="369">
        <f>[7]Projections!OEY43</f>
        <v>0</v>
      </c>
      <c r="OET6" s="369"/>
      <c r="OEU6" s="369">
        <f>[7]Projections!OFA43</f>
        <v>0</v>
      </c>
      <c r="OEV6" s="369"/>
      <c r="OEW6" s="369">
        <f>[7]Projections!OFC43</f>
        <v>0</v>
      </c>
      <c r="OEX6" s="369"/>
      <c r="OEY6" s="369">
        <f>[7]Projections!OFE43</f>
        <v>0</v>
      </c>
      <c r="OEZ6" s="369"/>
      <c r="OFA6" s="369">
        <f>[7]Projections!OFG43</f>
        <v>0</v>
      </c>
      <c r="OFB6" s="369"/>
      <c r="OFC6" s="369">
        <f>[7]Projections!OFI43</f>
        <v>0</v>
      </c>
      <c r="OFD6" s="369"/>
      <c r="OFE6" s="369">
        <f>[7]Projections!OFK43</f>
        <v>0</v>
      </c>
      <c r="OFF6" s="369"/>
      <c r="OFG6" s="369">
        <f>[7]Projections!OFM43</f>
        <v>0</v>
      </c>
      <c r="OFH6" s="369"/>
      <c r="OFI6" s="369">
        <f>[7]Projections!OFO43</f>
        <v>0</v>
      </c>
      <c r="OFJ6" s="369"/>
      <c r="OFK6" s="369">
        <f>[7]Projections!OFQ43</f>
        <v>0</v>
      </c>
      <c r="OFL6" s="369"/>
      <c r="OFM6" s="369">
        <f>[7]Projections!OFS43</f>
        <v>0</v>
      </c>
      <c r="OFN6" s="369"/>
      <c r="OFO6" s="369">
        <f>[7]Projections!OFU43</f>
        <v>0</v>
      </c>
      <c r="OFP6" s="369"/>
      <c r="OFQ6" s="369">
        <f>[7]Projections!OFW43</f>
        <v>0</v>
      </c>
      <c r="OFR6" s="369"/>
      <c r="OFS6" s="369">
        <f>[7]Projections!OFY43</f>
        <v>0</v>
      </c>
      <c r="OFT6" s="369"/>
      <c r="OFU6" s="369">
        <f>[7]Projections!OGA43</f>
        <v>0</v>
      </c>
      <c r="OFV6" s="369"/>
      <c r="OFW6" s="369">
        <f>[7]Projections!OGC43</f>
        <v>0</v>
      </c>
      <c r="OFX6" s="369"/>
      <c r="OFY6" s="369">
        <f>[7]Projections!OGE43</f>
        <v>0</v>
      </c>
      <c r="OFZ6" s="369"/>
      <c r="OGA6" s="369">
        <f>[7]Projections!OGG43</f>
        <v>0</v>
      </c>
      <c r="OGB6" s="369"/>
      <c r="OGC6" s="369">
        <f>[7]Projections!OGI43</f>
        <v>0</v>
      </c>
      <c r="OGD6" s="369"/>
      <c r="OGE6" s="369">
        <f>[7]Projections!OGK43</f>
        <v>0</v>
      </c>
      <c r="OGF6" s="369"/>
      <c r="OGG6" s="369">
        <f>[7]Projections!OGM43</f>
        <v>0</v>
      </c>
      <c r="OGH6" s="369"/>
      <c r="OGI6" s="369">
        <f>[7]Projections!OGO43</f>
        <v>0</v>
      </c>
      <c r="OGJ6" s="369"/>
      <c r="OGK6" s="369">
        <f>[7]Projections!OGQ43</f>
        <v>0</v>
      </c>
      <c r="OGL6" s="369"/>
      <c r="OGM6" s="369">
        <f>[7]Projections!OGS43</f>
        <v>0</v>
      </c>
      <c r="OGN6" s="369"/>
      <c r="OGO6" s="369">
        <f>[7]Projections!OGU43</f>
        <v>0</v>
      </c>
      <c r="OGP6" s="369"/>
      <c r="OGQ6" s="369">
        <f>[7]Projections!OGW43</f>
        <v>0</v>
      </c>
      <c r="OGR6" s="369"/>
      <c r="OGS6" s="369">
        <f>[7]Projections!OGY43</f>
        <v>0</v>
      </c>
      <c r="OGT6" s="369"/>
      <c r="OGU6" s="369">
        <f>[7]Projections!OHA43</f>
        <v>0</v>
      </c>
      <c r="OGV6" s="369"/>
      <c r="OGW6" s="369">
        <f>[7]Projections!OHC43</f>
        <v>0</v>
      </c>
      <c r="OGX6" s="369"/>
      <c r="OGY6" s="369">
        <f>[7]Projections!OHE43</f>
        <v>0</v>
      </c>
      <c r="OGZ6" s="369"/>
      <c r="OHA6" s="369">
        <f>[7]Projections!OHG43</f>
        <v>0</v>
      </c>
      <c r="OHB6" s="369"/>
      <c r="OHC6" s="369">
        <f>[7]Projections!OHI43</f>
        <v>0</v>
      </c>
      <c r="OHD6" s="369"/>
      <c r="OHE6" s="369">
        <f>[7]Projections!OHK43</f>
        <v>0</v>
      </c>
      <c r="OHF6" s="369"/>
      <c r="OHG6" s="369">
        <f>[7]Projections!OHM43</f>
        <v>0</v>
      </c>
      <c r="OHH6" s="369"/>
      <c r="OHI6" s="369">
        <f>[7]Projections!OHO43</f>
        <v>0</v>
      </c>
      <c r="OHJ6" s="369"/>
      <c r="OHK6" s="369">
        <f>[7]Projections!OHQ43</f>
        <v>0</v>
      </c>
      <c r="OHL6" s="369"/>
      <c r="OHM6" s="369">
        <f>[7]Projections!OHS43</f>
        <v>0</v>
      </c>
      <c r="OHN6" s="369"/>
      <c r="OHO6" s="369">
        <f>[7]Projections!OHU43</f>
        <v>0</v>
      </c>
      <c r="OHP6" s="369"/>
      <c r="OHQ6" s="369">
        <f>[7]Projections!OHW43</f>
        <v>0</v>
      </c>
      <c r="OHR6" s="369"/>
      <c r="OHS6" s="369">
        <f>[7]Projections!OHY43</f>
        <v>0</v>
      </c>
      <c r="OHT6" s="369"/>
      <c r="OHU6" s="369">
        <f>[7]Projections!OIA43</f>
        <v>0</v>
      </c>
      <c r="OHV6" s="369"/>
      <c r="OHW6" s="369">
        <f>[7]Projections!OIC43</f>
        <v>0</v>
      </c>
      <c r="OHX6" s="369"/>
      <c r="OHY6" s="369">
        <f>[7]Projections!OIE43</f>
        <v>0</v>
      </c>
      <c r="OHZ6" s="369"/>
      <c r="OIA6" s="369">
        <f>[7]Projections!OIG43</f>
        <v>0</v>
      </c>
      <c r="OIB6" s="369"/>
      <c r="OIC6" s="369">
        <f>[7]Projections!OII43</f>
        <v>0</v>
      </c>
      <c r="OID6" s="369"/>
      <c r="OIE6" s="369">
        <f>[7]Projections!OIK43</f>
        <v>0</v>
      </c>
      <c r="OIF6" s="369"/>
      <c r="OIG6" s="369">
        <f>[7]Projections!OIM43</f>
        <v>0</v>
      </c>
      <c r="OIH6" s="369"/>
      <c r="OII6" s="369">
        <f>[7]Projections!OIO43</f>
        <v>0</v>
      </c>
      <c r="OIJ6" s="369"/>
      <c r="OIK6" s="369">
        <f>[7]Projections!OIQ43</f>
        <v>0</v>
      </c>
      <c r="OIL6" s="369"/>
      <c r="OIM6" s="369">
        <f>[7]Projections!OIS43</f>
        <v>0</v>
      </c>
      <c r="OIN6" s="369"/>
      <c r="OIO6" s="369">
        <f>[7]Projections!OIU43</f>
        <v>0</v>
      </c>
      <c r="OIP6" s="369"/>
      <c r="OIQ6" s="369">
        <f>[7]Projections!OIW43</f>
        <v>0</v>
      </c>
      <c r="OIR6" s="369"/>
      <c r="OIS6" s="369">
        <f>[7]Projections!OIY43</f>
        <v>0</v>
      </c>
      <c r="OIT6" s="369"/>
      <c r="OIU6" s="369">
        <f>[7]Projections!OJA43</f>
        <v>0</v>
      </c>
      <c r="OIV6" s="369"/>
      <c r="OIW6" s="369">
        <f>[7]Projections!OJC43</f>
        <v>0</v>
      </c>
      <c r="OIX6" s="369"/>
      <c r="OIY6" s="369">
        <f>[7]Projections!OJE43</f>
        <v>0</v>
      </c>
      <c r="OIZ6" s="369"/>
      <c r="OJA6" s="369">
        <f>[7]Projections!OJG43</f>
        <v>0</v>
      </c>
      <c r="OJB6" s="369"/>
      <c r="OJC6" s="369">
        <f>[7]Projections!OJI43</f>
        <v>0</v>
      </c>
      <c r="OJD6" s="369"/>
      <c r="OJE6" s="369">
        <f>[7]Projections!OJK43</f>
        <v>0</v>
      </c>
      <c r="OJF6" s="369"/>
      <c r="OJG6" s="369">
        <f>[7]Projections!OJM43</f>
        <v>0</v>
      </c>
      <c r="OJH6" s="369"/>
      <c r="OJI6" s="369">
        <f>[7]Projections!OJO43</f>
        <v>0</v>
      </c>
      <c r="OJJ6" s="369"/>
      <c r="OJK6" s="369">
        <f>[7]Projections!OJQ43</f>
        <v>0</v>
      </c>
      <c r="OJL6" s="369"/>
      <c r="OJM6" s="369">
        <f>[7]Projections!OJS43</f>
        <v>0</v>
      </c>
      <c r="OJN6" s="369"/>
      <c r="OJO6" s="369">
        <f>[7]Projections!OJU43</f>
        <v>0</v>
      </c>
      <c r="OJP6" s="369"/>
      <c r="OJQ6" s="369">
        <f>[7]Projections!OJW43</f>
        <v>0</v>
      </c>
      <c r="OJR6" s="369"/>
      <c r="OJS6" s="369">
        <f>[7]Projections!OJY43</f>
        <v>0</v>
      </c>
      <c r="OJT6" s="369"/>
      <c r="OJU6" s="369">
        <f>[7]Projections!OKA43</f>
        <v>0</v>
      </c>
      <c r="OJV6" s="369"/>
      <c r="OJW6" s="369">
        <f>[7]Projections!OKC43</f>
        <v>0</v>
      </c>
      <c r="OJX6" s="369"/>
      <c r="OJY6" s="369">
        <f>[7]Projections!OKE43</f>
        <v>0</v>
      </c>
      <c r="OJZ6" s="369"/>
      <c r="OKA6" s="369">
        <f>[7]Projections!OKG43</f>
        <v>0</v>
      </c>
      <c r="OKB6" s="369"/>
      <c r="OKC6" s="369">
        <f>[7]Projections!OKI43</f>
        <v>0</v>
      </c>
      <c r="OKD6" s="369"/>
      <c r="OKE6" s="369">
        <f>[7]Projections!OKK43</f>
        <v>0</v>
      </c>
      <c r="OKF6" s="369"/>
      <c r="OKG6" s="369">
        <f>[7]Projections!OKM43</f>
        <v>0</v>
      </c>
      <c r="OKH6" s="369"/>
      <c r="OKI6" s="369">
        <f>[7]Projections!OKO43</f>
        <v>0</v>
      </c>
      <c r="OKJ6" s="369"/>
      <c r="OKK6" s="369">
        <f>[7]Projections!OKQ43</f>
        <v>0</v>
      </c>
      <c r="OKL6" s="369"/>
      <c r="OKM6" s="369">
        <f>[7]Projections!OKS43</f>
        <v>0</v>
      </c>
      <c r="OKN6" s="369"/>
      <c r="OKO6" s="369">
        <f>[7]Projections!OKU43</f>
        <v>0</v>
      </c>
      <c r="OKP6" s="369"/>
      <c r="OKQ6" s="369">
        <f>[7]Projections!OKW43</f>
        <v>0</v>
      </c>
      <c r="OKR6" s="369"/>
      <c r="OKS6" s="369">
        <f>[7]Projections!OKY43</f>
        <v>0</v>
      </c>
      <c r="OKT6" s="369"/>
      <c r="OKU6" s="369">
        <f>[7]Projections!OLA43</f>
        <v>0</v>
      </c>
      <c r="OKV6" s="369"/>
      <c r="OKW6" s="369">
        <f>[7]Projections!OLC43</f>
        <v>0</v>
      </c>
      <c r="OKX6" s="369"/>
      <c r="OKY6" s="369">
        <f>[7]Projections!OLE43</f>
        <v>0</v>
      </c>
      <c r="OKZ6" s="369"/>
      <c r="OLA6" s="369">
        <f>[7]Projections!OLG43</f>
        <v>0</v>
      </c>
      <c r="OLB6" s="369"/>
      <c r="OLC6" s="369">
        <f>[7]Projections!OLI43</f>
        <v>0</v>
      </c>
      <c r="OLD6" s="369"/>
      <c r="OLE6" s="369">
        <f>[7]Projections!OLK43</f>
        <v>0</v>
      </c>
      <c r="OLF6" s="369"/>
      <c r="OLG6" s="369">
        <f>[7]Projections!OLM43</f>
        <v>0</v>
      </c>
      <c r="OLH6" s="369"/>
      <c r="OLI6" s="369">
        <f>[7]Projections!OLO43</f>
        <v>0</v>
      </c>
      <c r="OLJ6" s="369"/>
      <c r="OLK6" s="369">
        <f>[7]Projections!OLQ43</f>
        <v>0</v>
      </c>
      <c r="OLL6" s="369"/>
      <c r="OLM6" s="369">
        <f>[7]Projections!OLS43</f>
        <v>0</v>
      </c>
      <c r="OLN6" s="369"/>
      <c r="OLO6" s="369">
        <f>[7]Projections!OLU43</f>
        <v>0</v>
      </c>
      <c r="OLP6" s="369"/>
      <c r="OLQ6" s="369">
        <f>[7]Projections!OLW43</f>
        <v>0</v>
      </c>
      <c r="OLR6" s="369"/>
      <c r="OLS6" s="369">
        <f>[7]Projections!OLY43</f>
        <v>0</v>
      </c>
      <c r="OLT6" s="369"/>
      <c r="OLU6" s="369">
        <f>[7]Projections!OMA43</f>
        <v>0</v>
      </c>
      <c r="OLV6" s="369"/>
      <c r="OLW6" s="369">
        <f>[7]Projections!OMC43</f>
        <v>0</v>
      </c>
      <c r="OLX6" s="369"/>
      <c r="OLY6" s="369">
        <f>[7]Projections!OME43</f>
        <v>0</v>
      </c>
      <c r="OLZ6" s="369"/>
      <c r="OMA6" s="369">
        <f>[7]Projections!OMG43</f>
        <v>0</v>
      </c>
      <c r="OMB6" s="369"/>
      <c r="OMC6" s="369">
        <f>[7]Projections!OMI43</f>
        <v>0</v>
      </c>
      <c r="OMD6" s="369"/>
      <c r="OME6" s="369">
        <f>[7]Projections!OMK43</f>
        <v>0</v>
      </c>
      <c r="OMF6" s="369"/>
      <c r="OMG6" s="369">
        <f>[7]Projections!OMM43</f>
        <v>0</v>
      </c>
      <c r="OMH6" s="369"/>
      <c r="OMI6" s="369">
        <f>[7]Projections!OMO43</f>
        <v>0</v>
      </c>
      <c r="OMJ6" s="369"/>
      <c r="OMK6" s="369">
        <f>[7]Projections!OMQ43</f>
        <v>0</v>
      </c>
      <c r="OML6" s="369"/>
      <c r="OMM6" s="369">
        <f>[7]Projections!OMS43</f>
        <v>0</v>
      </c>
      <c r="OMN6" s="369"/>
      <c r="OMO6" s="369">
        <f>[7]Projections!OMU43</f>
        <v>0</v>
      </c>
      <c r="OMP6" s="369"/>
      <c r="OMQ6" s="369">
        <f>[7]Projections!OMW43</f>
        <v>0</v>
      </c>
      <c r="OMR6" s="369"/>
      <c r="OMS6" s="369">
        <f>[7]Projections!OMY43</f>
        <v>0</v>
      </c>
      <c r="OMT6" s="369"/>
      <c r="OMU6" s="369">
        <f>[7]Projections!ONA43</f>
        <v>0</v>
      </c>
      <c r="OMV6" s="369"/>
      <c r="OMW6" s="369">
        <f>[7]Projections!ONC43</f>
        <v>0</v>
      </c>
      <c r="OMX6" s="369"/>
      <c r="OMY6" s="369">
        <f>[7]Projections!ONE43</f>
        <v>0</v>
      </c>
      <c r="OMZ6" s="369"/>
      <c r="ONA6" s="369">
        <f>[7]Projections!ONG43</f>
        <v>0</v>
      </c>
      <c r="ONB6" s="369"/>
      <c r="ONC6" s="369">
        <f>[7]Projections!ONI43</f>
        <v>0</v>
      </c>
      <c r="OND6" s="369"/>
      <c r="ONE6" s="369">
        <f>[7]Projections!ONK43</f>
        <v>0</v>
      </c>
      <c r="ONF6" s="369"/>
      <c r="ONG6" s="369">
        <f>[7]Projections!ONM43</f>
        <v>0</v>
      </c>
      <c r="ONH6" s="369"/>
      <c r="ONI6" s="369">
        <f>[7]Projections!ONO43</f>
        <v>0</v>
      </c>
      <c r="ONJ6" s="369"/>
      <c r="ONK6" s="369">
        <f>[7]Projections!ONQ43</f>
        <v>0</v>
      </c>
      <c r="ONL6" s="369"/>
      <c r="ONM6" s="369">
        <f>[7]Projections!ONS43</f>
        <v>0</v>
      </c>
      <c r="ONN6" s="369"/>
      <c r="ONO6" s="369">
        <f>[7]Projections!ONU43</f>
        <v>0</v>
      </c>
      <c r="ONP6" s="369"/>
      <c r="ONQ6" s="369">
        <f>[7]Projections!ONW43</f>
        <v>0</v>
      </c>
      <c r="ONR6" s="369"/>
      <c r="ONS6" s="369">
        <f>[7]Projections!ONY43</f>
        <v>0</v>
      </c>
      <c r="ONT6" s="369"/>
      <c r="ONU6" s="369">
        <f>[7]Projections!OOA43</f>
        <v>0</v>
      </c>
      <c r="ONV6" s="369"/>
      <c r="ONW6" s="369">
        <f>[7]Projections!OOC43</f>
        <v>0</v>
      </c>
      <c r="ONX6" s="369"/>
      <c r="ONY6" s="369">
        <f>[7]Projections!OOE43</f>
        <v>0</v>
      </c>
      <c r="ONZ6" s="369"/>
      <c r="OOA6" s="369">
        <f>[7]Projections!OOG43</f>
        <v>0</v>
      </c>
      <c r="OOB6" s="369"/>
      <c r="OOC6" s="369">
        <f>[7]Projections!OOI43</f>
        <v>0</v>
      </c>
      <c r="OOD6" s="369"/>
      <c r="OOE6" s="369">
        <f>[7]Projections!OOK43</f>
        <v>0</v>
      </c>
      <c r="OOF6" s="369"/>
      <c r="OOG6" s="369">
        <f>[7]Projections!OOM43</f>
        <v>0</v>
      </c>
      <c r="OOH6" s="369"/>
      <c r="OOI6" s="369">
        <f>[7]Projections!OOO43</f>
        <v>0</v>
      </c>
      <c r="OOJ6" s="369"/>
      <c r="OOK6" s="369">
        <f>[7]Projections!OOQ43</f>
        <v>0</v>
      </c>
      <c r="OOL6" s="369"/>
      <c r="OOM6" s="369">
        <f>[7]Projections!OOS43</f>
        <v>0</v>
      </c>
      <c r="OON6" s="369"/>
      <c r="OOO6" s="369">
        <f>[7]Projections!OOU43</f>
        <v>0</v>
      </c>
      <c r="OOP6" s="369"/>
      <c r="OOQ6" s="369">
        <f>[7]Projections!OOW43</f>
        <v>0</v>
      </c>
      <c r="OOR6" s="369"/>
      <c r="OOS6" s="369">
        <f>[7]Projections!OOY43</f>
        <v>0</v>
      </c>
      <c r="OOT6" s="369"/>
      <c r="OOU6" s="369">
        <f>[7]Projections!OPA43</f>
        <v>0</v>
      </c>
      <c r="OOV6" s="369"/>
      <c r="OOW6" s="369">
        <f>[7]Projections!OPC43</f>
        <v>0</v>
      </c>
      <c r="OOX6" s="369"/>
      <c r="OOY6" s="369">
        <f>[7]Projections!OPE43</f>
        <v>0</v>
      </c>
      <c r="OOZ6" s="369"/>
      <c r="OPA6" s="369">
        <f>[7]Projections!OPG43</f>
        <v>0</v>
      </c>
      <c r="OPB6" s="369"/>
      <c r="OPC6" s="369">
        <f>[7]Projections!OPI43</f>
        <v>0</v>
      </c>
      <c r="OPD6" s="369"/>
      <c r="OPE6" s="369">
        <f>[7]Projections!OPK43</f>
        <v>0</v>
      </c>
      <c r="OPF6" s="369"/>
      <c r="OPG6" s="369">
        <f>[7]Projections!OPM43</f>
        <v>0</v>
      </c>
      <c r="OPH6" s="369"/>
      <c r="OPI6" s="369">
        <f>[7]Projections!OPO43</f>
        <v>0</v>
      </c>
      <c r="OPJ6" s="369"/>
      <c r="OPK6" s="369">
        <f>[7]Projections!OPQ43</f>
        <v>0</v>
      </c>
      <c r="OPL6" s="369"/>
      <c r="OPM6" s="369">
        <f>[7]Projections!OPS43</f>
        <v>0</v>
      </c>
      <c r="OPN6" s="369"/>
      <c r="OPO6" s="369">
        <f>[7]Projections!OPU43</f>
        <v>0</v>
      </c>
      <c r="OPP6" s="369"/>
      <c r="OPQ6" s="369">
        <f>[7]Projections!OPW43</f>
        <v>0</v>
      </c>
      <c r="OPR6" s="369"/>
      <c r="OPS6" s="369">
        <f>[7]Projections!OPY43</f>
        <v>0</v>
      </c>
      <c r="OPT6" s="369"/>
      <c r="OPU6" s="369">
        <f>[7]Projections!OQA43</f>
        <v>0</v>
      </c>
      <c r="OPV6" s="369"/>
      <c r="OPW6" s="369">
        <f>[7]Projections!OQC43</f>
        <v>0</v>
      </c>
      <c r="OPX6" s="369"/>
      <c r="OPY6" s="369">
        <f>[7]Projections!OQE43</f>
        <v>0</v>
      </c>
      <c r="OPZ6" s="369"/>
      <c r="OQA6" s="369">
        <f>[7]Projections!OQG43</f>
        <v>0</v>
      </c>
      <c r="OQB6" s="369"/>
      <c r="OQC6" s="369">
        <f>[7]Projections!OQI43</f>
        <v>0</v>
      </c>
      <c r="OQD6" s="369"/>
      <c r="OQE6" s="369">
        <f>[7]Projections!OQK43</f>
        <v>0</v>
      </c>
      <c r="OQF6" s="369"/>
      <c r="OQG6" s="369">
        <f>[7]Projections!OQM43</f>
        <v>0</v>
      </c>
      <c r="OQH6" s="369"/>
      <c r="OQI6" s="369">
        <f>[7]Projections!OQO43</f>
        <v>0</v>
      </c>
      <c r="OQJ6" s="369"/>
      <c r="OQK6" s="369">
        <f>[7]Projections!OQQ43</f>
        <v>0</v>
      </c>
      <c r="OQL6" s="369"/>
      <c r="OQM6" s="369">
        <f>[7]Projections!OQS43</f>
        <v>0</v>
      </c>
      <c r="OQN6" s="369"/>
      <c r="OQO6" s="369">
        <f>[7]Projections!OQU43</f>
        <v>0</v>
      </c>
      <c r="OQP6" s="369"/>
      <c r="OQQ6" s="369">
        <f>[7]Projections!OQW43</f>
        <v>0</v>
      </c>
      <c r="OQR6" s="369"/>
      <c r="OQS6" s="369">
        <f>[7]Projections!OQY43</f>
        <v>0</v>
      </c>
      <c r="OQT6" s="369"/>
      <c r="OQU6" s="369">
        <f>[7]Projections!ORA43</f>
        <v>0</v>
      </c>
      <c r="OQV6" s="369"/>
      <c r="OQW6" s="369">
        <f>[7]Projections!ORC43</f>
        <v>0</v>
      </c>
      <c r="OQX6" s="369"/>
      <c r="OQY6" s="369">
        <f>[7]Projections!ORE43</f>
        <v>0</v>
      </c>
      <c r="OQZ6" s="369"/>
      <c r="ORA6" s="369">
        <f>[7]Projections!ORG43</f>
        <v>0</v>
      </c>
      <c r="ORB6" s="369"/>
      <c r="ORC6" s="369">
        <f>[7]Projections!ORI43</f>
        <v>0</v>
      </c>
      <c r="ORD6" s="369"/>
      <c r="ORE6" s="369">
        <f>[7]Projections!ORK43</f>
        <v>0</v>
      </c>
      <c r="ORF6" s="369"/>
      <c r="ORG6" s="369">
        <f>[7]Projections!ORM43</f>
        <v>0</v>
      </c>
      <c r="ORH6" s="369"/>
      <c r="ORI6" s="369">
        <f>[7]Projections!ORO43</f>
        <v>0</v>
      </c>
      <c r="ORJ6" s="369"/>
      <c r="ORK6" s="369">
        <f>[7]Projections!ORQ43</f>
        <v>0</v>
      </c>
      <c r="ORL6" s="369"/>
      <c r="ORM6" s="369">
        <f>[7]Projections!ORS43</f>
        <v>0</v>
      </c>
      <c r="ORN6" s="369"/>
      <c r="ORO6" s="369">
        <f>[7]Projections!ORU43</f>
        <v>0</v>
      </c>
      <c r="ORP6" s="369"/>
      <c r="ORQ6" s="369">
        <f>[7]Projections!ORW43</f>
        <v>0</v>
      </c>
      <c r="ORR6" s="369"/>
      <c r="ORS6" s="369">
        <f>[7]Projections!ORY43</f>
        <v>0</v>
      </c>
      <c r="ORT6" s="369"/>
      <c r="ORU6" s="369">
        <f>[7]Projections!OSA43</f>
        <v>0</v>
      </c>
      <c r="ORV6" s="369"/>
      <c r="ORW6" s="369">
        <f>[7]Projections!OSC43</f>
        <v>0</v>
      </c>
      <c r="ORX6" s="369"/>
      <c r="ORY6" s="369">
        <f>[7]Projections!OSE43</f>
        <v>0</v>
      </c>
      <c r="ORZ6" s="369"/>
      <c r="OSA6" s="369">
        <f>[7]Projections!OSG43</f>
        <v>0</v>
      </c>
      <c r="OSB6" s="369"/>
      <c r="OSC6" s="369">
        <f>[7]Projections!OSI43</f>
        <v>0</v>
      </c>
      <c r="OSD6" s="369"/>
      <c r="OSE6" s="369">
        <f>[7]Projections!OSK43</f>
        <v>0</v>
      </c>
      <c r="OSF6" s="369"/>
      <c r="OSG6" s="369">
        <f>[7]Projections!OSM43</f>
        <v>0</v>
      </c>
      <c r="OSH6" s="369"/>
      <c r="OSI6" s="369">
        <f>[7]Projections!OSO43</f>
        <v>0</v>
      </c>
      <c r="OSJ6" s="369"/>
      <c r="OSK6" s="369">
        <f>[7]Projections!OSQ43</f>
        <v>0</v>
      </c>
      <c r="OSL6" s="369"/>
      <c r="OSM6" s="369">
        <f>[7]Projections!OSS43</f>
        <v>0</v>
      </c>
      <c r="OSN6" s="369"/>
      <c r="OSO6" s="369">
        <f>[7]Projections!OSU43</f>
        <v>0</v>
      </c>
      <c r="OSP6" s="369"/>
      <c r="OSQ6" s="369">
        <f>[7]Projections!OSW43</f>
        <v>0</v>
      </c>
      <c r="OSR6" s="369"/>
      <c r="OSS6" s="369">
        <f>[7]Projections!OSY43</f>
        <v>0</v>
      </c>
      <c r="OST6" s="369"/>
      <c r="OSU6" s="369">
        <f>[7]Projections!OTA43</f>
        <v>0</v>
      </c>
      <c r="OSV6" s="369"/>
      <c r="OSW6" s="369">
        <f>[7]Projections!OTC43</f>
        <v>0</v>
      </c>
      <c r="OSX6" s="369"/>
      <c r="OSY6" s="369">
        <f>[7]Projections!OTE43</f>
        <v>0</v>
      </c>
      <c r="OSZ6" s="369"/>
      <c r="OTA6" s="369">
        <f>[7]Projections!OTG43</f>
        <v>0</v>
      </c>
      <c r="OTB6" s="369"/>
      <c r="OTC6" s="369">
        <f>[7]Projections!OTI43</f>
        <v>0</v>
      </c>
      <c r="OTD6" s="369"/>
      <c r="OTE6" s="369">
        <f>[7]Projections!OTK43</f>
        <v>0</v>
      </c>
      <c r="OTF6" s="369"/>
      <c r="OTG6" s="369">
        <f>[7]Projections!OTM43</f>
        <v>0</v>
      </c>
      <c r="OTH6" s="369"/>
      <c r="OTI6" s="369">
        <f>[7]Projections!OTO43</f>
        <v>0</v>
      </c>
      <c r="OTJ6" s="369"/>
      <c r="OTK6" s="369">
        <f>[7]Projections!OTQ43</f>
        <v>0</v>
      </c>
      <c r="OTL6" s="369"/>
      <c r="OTM6" s="369">
        <f>[7]Projections!OTS43</f>
        <v>0</v>
      </c>
      <c r="OTN6" s="369"/>
      <c r="OTO6" s="369">
        <f>[7]Projections!OTU43</f>
        <v>0</v>
      </c>
      <c r="OTP6" s="369"/>
      <c r="OTQ6" s="369">
        <f>[7]Projections!OTW43</f>
        <v>0</v>
      </c>
      <c r="OTR6" s="369"/>
      <c r="OTS6" s="369">
        <f>[7]Projections!OTY43</f>
        <v>0</v>
      </c>
      <c r="OTT6" s="369"/>
      <c r="OTU6" s="369">
        <f>[7]Projections!OUA43</f>
        <v>0</v>
      </c>
      <c r="OTV6" s="369"/>
      <c r="OTW6" s="369">
        <f>[7]Projections!OUC43</f>
        <v>0</v>
      </c>
      <c r="OTX6" s="369"/>
      <c r="OTY6" s="369">
        <f>[7]Projections!OUE43</f>
        <v>0</v>
      </c>
      <c r="OTZ6" s="369"/>
      <c r="OUA6" s="369">
        <f>[7]Projections!OUG43</f>
        <v>0</v>
      </c>
      <c r="OUB6" s="369"/>
      <c r="OUC6" s="369">
        <f>[7]Projections!OUI43</f>
        <v>0</v>
      </c>
      <c r="OUD6" s="369"/>
      <c r="OUE6" s="369">
        <f>[7]Projections!OUK43</f>
        <v>0</v>
      </c>
      <c r="OUF6" s="369"/>
      <c r="OUG6" s="369">
        <f>[7]Projections!OUM43</f>
        <v>0</v>
      </c>
      <c r="OUH6" s="369"/>
      <c r="OUI6" s="369">
        <f>[7]Projections!OUO43</f>
        <v>0</v>
      </c>
      <c r="OUJ6" s="369"/>
      <c r="OUK6" s="369">
        <f>[7]Projections!OUQ43</f>
        <v>0</v>
      </c>
      <c r="OUL6" s="369"/>
      <c r="OUM6" s="369">
        <f>[7]Projections!OUS43</f>
        <v>0</v>
      </c>
      <c r="OUN6" s="369"/>
      <c r="OUO6" s="369">
        <f>[7]Projections!OUU43</f>
        <v>0</v>
      </c>
      <c r="OUP6" s="369"/>
      <c r="OUQ6" s="369">
        <f>[7]Projections!OUW43</f>
        <v>0</v>
      </c>
      <c r="OUR6" s="369"/>
      <c r="OUS6" s="369">
        <f>[7]Projections!OUY43</f>
        <v>0</v>
      </c>
      <c r="OUT6" s="369"/>
      <c r="OUU6" s="369">
        <f>[7]Projections!OVA43</f>
        <v>0</v>
      </c>
      <c r="OUV6" s="369"/>
      <c r="OUW6" s="369">
        <f>[7]Projections!OVC43</f>
        <v>0</v>
      </c>
      <c r="OUX6" s="369"/>
      <c r="OUY6" s="369">
        <f>[7]Projections!OVE43</f>
        <v>0</v>
      </c>
      <c r="OUZ6" s="369"/>
      <c r="OVA6" s="369">
        <f>[7]Projections!OVG43</f>
        <v>0</v>
      </c>
      <c r="OVB6" s="369"/>
      <c r="OVC6" s="369">
        <f>[7]Projections!OVI43</f>
        <v>0</v>
      </c>
      <c r="OVD6" s="369"/>
      <c r="OVE6" s="369">
        <f>[7]Projections!OVK43</f>
        <v>0</v>
      </c>
      <c r="OVF6" s="369"/>
      <c r="OVG6" s="369">
        <f>[7]Projections!OVM43</f>
        <v>0</v>
      </c>
      <c r="OVH6" s="369"/>
      <c r="OVI6" s="369">
        <f>[7]Projections!OVO43</f>
        <v>0</v>
      </c>
      <c r="OVJ6" s="369"/>
      <c r="OVK6" s="369">
        <f>[7]Projections!OVQ43</f>
        <v>0</v>
      </c>
      <c r="OVL6" s="369"/>
      <c r="OVM6" s="369">
        <f>[7]Projections!OVS43</f>
        <v>0</v>
      </c>
      <c r="OVN6" s="369"/>
      <c r="OVO6" s="369">
        <f>[7]Projections!OVU43</f>
        <v>0</v>
      </c>
      <c r="OVP6" s="369"/>
      <c r="OVQ6" s="369">
        <f>[7]Projections!OVW43</f>
        <v>0</v>
      </c>
      <c r="OVR6" s="369"/>
      <c r="OVS6" s="369">
        <f>[7]Projections!OVY43</f>
        <v>0</v>
      </c>
      <c r="OVT6" s="369"/>
      <c r="OVU6" s="369">
        <f>[7]Projections!OWA43</f>
        <v>0</v>
      </c>
      <c r="OVV6" s="369"/>
      <c r="OVW6" s="369">
        <f>[7]Projections!OWC43</f>
        <v>0</v>
      </c>
      <c r="OVX6" s="369"/>
      <c r="OVY6" s="369">
        <f>[7]Projections!OWE43</f>
        <v>0</v>
      </c>
      <c r="OVZ6" s="369"/>
      <c r="OWA6" s="369">
        <f>[7]Projections!OWG43</f>
        <v>0</v>
      </c>
      <c r="OWB6" s="369"/>
      <c r="OWC6" s="369">
        <f>[7]Projections!OWI43</f>
        <v>0</v>
      </c>
      <c r="OWD6" s="369"/>
      <c r="OWE6" s="369">
        <f>[7]Projections!OWK43</f>
        <v>0</v>
      </c>
      <c r="OWF6" s="369"/>
      <c r="OWG6" s="369">
        <f>[7]Projections!OWM43</f>
        <v>0</v>
      </c>
      <c r="OWH6" s="369"/>
      <c r="OWI6" s="369">
        <f>[7]Projections!OWO43</f>
        <v>0</v>
      </c>
      <c r="OWJ6" s="369"/>
      <c r="OWK6" s="369">
        <f>[7]Projections!OWQ43</f>
        <v>0</v>
      </c>
      <c r="OWL6" s="369"/>
      <c r="OWM6" s="369">
        <f>[7]Projections!OWS43</f>
        <v>0</v>
      </c>
      <c r="OWN6" s="369"/>
      <c r="OWO6" s="369">
        <f>[7]Projections!OWU43</f>
        <v>0</v>
      </c>
      <c r="OWP6" s="369"/>
      <c r="OWQ6" s="369">
        <f>[7]Projections!OWW43</f>
        <v>0</v>
      </c>
      <c r="OWR6" s="369"/>
      <c r="OWS6" s="369">
        <f>[7]Projections!OWY43</f>
        <v>0</v>
      </c>
      <c r="OWT6" s="369"/>
      <c r="OWU6" s="369">
        <f>[7]Projections!OXA43</f>
        <v>0</v>
      </c>
      <c r="OWV6" s="369"/>
      <c r="OWW6" s="369">
        <f>[7]Projections!OXC43</f>
        <v>0</v>
      </c>
      <c r="OWX6" s="369"/>
      <c r="OWY6" s="369">
        <f>[7]Projections!OXE43</f>
        <v>0</v>
      </c>
      <c r="OWZ6" s="369"/>
      <c r="OXA6" s="369">
        <f>[7]Projections!OXG43</f>
        <v>0</v>
      </c>
      <c r="OXB6" s="369"/>
      <c r="OXC6" s="369">
        <f>[7]Projections!OXI43</f>
        <v>0</v>
      </c>
      <c r="OXD6" s="369"/>
      <c r="OXE6" s="369">
        <f>[7]Projections!OXK43</f>
        <v>0</v>
      </c>
      <c r="OXF6" s="369"/>
      <c r="OXG6" s="369">
        <f>[7]Projections!OXM43</f>
        <v>0</v>
      </c>
      <c r="OXH6" s="369"/>
      <c r="OXI6" s="369">
        <f>[7]Projections!OXO43</f>
        <v>0</v>
      </c>
      <c r="OXJ6" s="369"/>
      <c r="OXK6" s="369">
        <f>[7]Projections!OXQ43</f>
        <v>0</v>
      </c>
      <c r="OXL6" s="369"/>
      <c r="OXM6" s="369">
        <f>[7]Projections!OXS43</f>
        <v>0</v>
      </c>
      <c r="OXN6" s="369"/>
      <c r="OXO6" s="369">
        <f>[7]Projections!OXU43</f>
        <v>0</v>
      </c>
      <c r="OXP6" s="369"/>
      <c r="OXQ6" s="369">
        <f>[7]Projections!OXW43</f>
        <v>0</v>
      </c>
      <c r="OXR6" s="369"/>
      <c r="OXS6" s="369">
        <f>[7]Projections!OXY43</f>
        <v>0</v>
      </c>
      <c r="OXT6" s="369"/>
      <c r="OXU6" s="369">
        <f>[7]Projections!OYA43</f>
        <v>0</v>
      </c>
      <c r="OXV6" s="369"/>
      <c r="OXW6" s="369">
        <f>[7]Projections!OYC43</f>
        <v>0</v>
      </c>
      <c r="OXX6" s="369"/>
      <c r="OXY6" s="369">
        <f>[7]Projections!OYE43</f>
        <v>0</v>
      </c>
      <c r="OXZ6" s="369"/>
      <c r="OYA6" s="369">
        <f>[7]Projections!OYG43</f>
        <v>0</v>
      </c>
      <c r="OYB6" s="369"/>
      <c r="OYC6" s="369">
        <f>[7]Projections!OYI43</f>
        <v>0</v>
      </c>
      <c r="OYD6" s="369"/>
      <c r="OYE6" s="369">
        <f>[7]Projections!OYK43</f>
        <v>0</v>
      </c>
      <c r="OYF6" s="369"/>
      <c r="OYG6" s="369">
        <f>[7]Projections!OYM43</f>
        <v>0</v>
      </c>
      <c r="OYH6" s="369"/>
      <c r="OYI6" s="369">
        <f>[7]Projections!OYO43</f>
        <v>0</v>
      </c>
      <c r="OYJ6" s="369"/>
      <c r="OYK6" s="369">
        <f>[7]Projections!OYQ43</f>
        <v>0</v>
      </c>
      <c r="OYL6" s="369"/>
      <c r="OYM6" s="369">
        <f>[7]Projections!OYS43</f>
        <v>0</v>
      </c>
      <c r="OYN6" s="369"/>
      <c r="OYO6" s="369">
        <f>[7]Projections!OYU43</f>
        <v>0</v>
      </c>
      <c r="OYP6" s="369"/>
      <c r="OYQ6" s="369">
        <f>[7]Projections!OYW43</f>
        <v>0</v>
      </c>
      <c r="OYR6" s="369"/>
      <c r="OYS6" s="369">
        <f>[7]Projections!OYY43</f>
        <v>0</v>
      </c>
      <c r="OYT6" s="369"/>
      <c r="OYU6" s="369">
        <f>[7]Projections!OZA43</f>
        <v>0</v>
      </c>
      <c r="OYV6" s="369"/>
      <c r="OYW6" s="369">
        <f>[7]Projections!OZC43</f>
        <v>0</v>
      </c>
      <c r="OYX6" s="369"/>
      <c r="OYY6" s="369">
        <f>[7]Projections!OZE43</f>
        <v>0</v>
      </c>
      <c r="OYZ6" s="369"/>
      <c r="OZA6" s="369">
        <f>[7]Projections!OZG43</f>
        <v>0</v>
      </c>
      <c r="OZB6" s="369"/>
      <c r="OZC6" s="369">
        <f>[7]Projections!OZI43</f>
        <v>0</v>
      </c>
      <c r="OZD6" s="369"/>
      <c r="OZE6" s="369">
        <f>[7]Projections!OZK43</f>
        <v>0</v>
      </c>
      <c r="OZF6" s="369"/>
      <c r="OZG6" s="369">
        <f>[7]Projections!OZM43</f>
        <v>0</v>
      </c>
      <c r="OZH6" s="369"/>
      <c r="OZI6" s="369">
        <f>[7]Projections!OZO43</f>
        <v>0</v>
      </c>
      <c r="OZJ6" s="369"/>
      <c r="OZK6" s="369">
        <f>[7]Projections!OZQ43</f>
        <v>0</v>
      </c>
      <c r="OZL6" s="369"/>
      <c r="OZM6" s="369">
        <f>[7]Projections!OZS43</f>
        <v>0</v>
      </c>
      <c r="OZN6" s="369"/>
      <c r="OZO6" s="369">
        <f>[7]Projections!OZU43</f>
        <v>0</v>
      </c>
      <c r="OZP6" s="369"/>
      <c r="OZQ6" s="369">
        <f>[7]Projections!OZW43</f>
        <v>0</v>
      </c>
      <c r="OZR6" s="369"/>
      <c r="OZS6" s="369">
        <f>[7]Projections!OZY43</f>
        <v>0</v>
      </c>
      <c r="OZT6" s="369"/>
      <c r="OZU6" s="369">
        <f>[7]Projections!PAA43</f>
        <v>0</v>
      </c>
      <c r="OZV6" s="369"/>
      <c r="OZW6" s="369">
        <f>[7]Projections!PAC43</f>
        <v>0</v>
      </c>
      <c r="OZX6" s="369"/>
      <c r="OZY6" s="369">
        <f>[7]Projections!PAE43</f>
        <v>0</v>
      </c>
      <c r="OZZ6" s="369"/>
      <c r="PAA6" s="369">
        <f>[7]Projections!PAG43</f>
        <v>0</v>
      </c>
      <c r="PAB6" s="369"/>
      <c r="PAC6" s="369">
        <f>[7]Projections!PAI43</f>
        <v>0</v>
      </c>
      <c r="PAD6" s="369"/>
      <c r="PAE6" s="369">
        <f>[7]Projections!PAK43</f>
        <v>0</v>
      </c>
      <c r="PAF6" s="369"/>
      <c r="PAG6" s="369">
        <f>[7]Projections!PAM43</f>
        <v>0</v>
      </c>
      <c r="PAH6" s="369"/>
      <c r="PAI6" s="369">
        <f>[7]Projections!PAO43</f>
        <v>0</v>
      </c>
      <c r="PAJ6" s="369"/>
      <c r="PAK6" s="369">
        <f>[7]Projections!PAQ43</f>
        <v>0</v>
      </c>
      <c r="PAL6" s="369"/>
      <c r="PAM6" s="369">
        <f>[7]Projections!PAS43</f>
        <v>0</v>
      </c>
      <c r="PAN6" s="369"/>
      <c r="PAO6" s="369">
        <f>[7]Projections!PAU43</f>
        <v>0</v>
      </c>
      <c r="PAP6" s="369"/>
      <c r="PAQ6" s="369">
        <f>[7]Projections!PAW43</f>
        <v>0</v>
      </c>
      <c r="PAR6" s="369"/>
      <c r="PAS6" s="369">
        <f>[7]Projections!PAY43</f>
        <v>0</v>
      </c>
      <c r="PAT6" s="369"/>
      <c r="PAU6" s="369">
        <f>[7]Projections!PBA43</f>
        <v>0</v>
      </c>
      <c r="PAV6" s="369"/>
      <c r="PAW6" s="369">
        <f>[7]Projections!PBC43</f>
        <v>0</v>
      </c>
      <c r="PAX6" s="369"/>
      <c r="PAY6" s="369">
        <f>[7]Projections!PBE43</f>
        <v>0</v>
      </c>
      <c r="PAZ6" s="369"/>
      <c r="PBA6" s="369">
        <f>[7]Projections!PBG43</f>
        <v>0</v>
      </c>
      <c r="PBB6" s="369"/>
      <c r="PBC6" s="369">
        <f>[7]Projections!PBI43</f>
        <v>0</v>
      </c>
      <c r="PBD6" s="369"/>
      <c r="PBE6" s="369">
        <f>[7]Projections!PBK43</f>
        <v>0</v>
      </c>
      <c r="PBF6" s="369"/>
      <c r="PBG6" s="369">
        <f>[7]Projections!PBM43</f>
        <v>0</v>
      </c>
      <c r="PBH6" s="369"/>
      <c r="PBI6" s="369">
        <f>[7]Projections!PBO43</f>
        <v>0</v>
      </c>
      <c r="PBJ6" s="369"/>
      <c r="PBK6" s="369">
        <f>[7]Projections!PBQ43</f>
        <v>0</v>
      </c>
      <c r="PBL6" s="369"/>
      <c r="PBM6" s="369">
        <f>[7]Projections!PBS43</f>
        <v>0</v>
      </c>
      <c r="PBN6" s="369"/>
      <c r="PBO6" s="369">
        <f>[7]Projections!PBU43</f>
        <v>0</v>
      </c>
      <c r="PBP6" s="369"/>
      <c r="PBQ6" s="369">
        <f>[7]Projections!PBW43</f>
        <v>0</v>
      </c>
      <c r="PBR6" s="369"/>
      <c r="PBS6" s="369">
        <f>[7]Projections!PBY43</f>
        <v>0</v>
      </c>
      <c r="PBT6" s="369"/>
      <c r="PBU6" s="369">
        <f>[7]Projections!PCA43</f>
        <v>0</v>
      </c>
      <c r="PBV6" s="369"/>
      <c r="PBW6" s="369">
        <f>[7]Projections!PCC43</f>
        <v>0</v>
      </c>
      <c r="PBX6" s="369"/>
      <c r="PBY6" s="369">
        <f>[7]Projections!PCE43</f>
        <v>0</v>
      </c>
      <c r="PBZ6" s="369"/>
      <c r="PCA6" s="369">
        <f>[7]Projections!PCG43</f>
        <v>0</v>
      </c>
      <c r="PCB6" s="369"/>
      <c r="PCC6" s="369">
        <f>[7]Projections!PCI43</f>
        <v>0</v>
      </c>
      <c r="PCD6" s="369"/>
      <c r="PCE6" s="369">
        <f>[7]Projections!PCK43</f>
        <v>0</v>
      </c>
      <c r="PCF6" s="369"/>
      <c r="PCG6" s="369">
        <f>[7]Projections!PCM43</f>
        <v>0</v>
      </c>
      <c r="PCH6" s="369"/>
      <c r="PCI6" s="369">
        <f>[7]Projections!PCO43</f>
        <v>0</v>
      </c>
      <c r="PCJ6" s="369"/>
      <c r="PCK6" s="369">
        <f>[7]Projections!PCQ43</f>
        <v>0</v>
      </c>
      <c r="PCL6" s="369"/>
      <c r="PCM6" s="369">
        <f>[7]Projections!PCS43</f>
        <v>0</v>
      </c>
      <c r="PCN6" s="369"/>
      <c r="PCO6" s="369">
        <f>[7]Projections!PCU43</f>
        <v>0</v>
      </c>
      <c r="PCP6" s="369"/>
      <c r="PCQ6" s="369">
        <f>[7]Projections!PCW43</f>
        <v>0</v>
      </c>
      <c r="PCR6" s="369"/>
      <c r="PCS6" s="369">
        <f>[7]Projections!PCY43</f>
        <v>0</v>
      </c>
      <c r="PCT6" s="369"/>
      <c r="PCU6" s="369">
        <f>[7]Projections!PDA43</f>
        <v>0</v>
      </c>
      <c r="PCV6" s="369"/>
      <c r="PCW6" s="369">
        <f>[7]Projections!PDC43</f>
        <v>0</v>
      </c>
      <c r="PCX6" s="369"/>
      <c r="PCY6" s="369">
        <f>[7]Projections!PDE43</f>
        <v>0</v>
      </c>
      <c r="PCZ6" s="369"/>
      <c r="PDA6" s="369">
        <f>[7]Projections!PDG43</f>
        <v>0</v>
      </c>
      <c r="PDB6" s="369"/>
      <c r="PDC6" s="369">
        <f>[7]Projections!PDI43</f>
        <v>0</v>
      </c>
      <c r="PDD6" s="369"/>
      <c r="PDE6" s="369">
        <f>[7]Projections!PDK43</f>
        <v>0</v>
      </c>
      <c r="PDF6" s="369"/>
      <c r="PDG6" s="369">
        <f>[7]Projections!PDM43</f>
        <v>0</v>
      </c>
      <c r="PDH6" s="369"/>
      <c r="PDI6" s="369">
        <f>[7]Projections!PDO43</f>
        <v>0</v>
      </c>
      <c r="PDJ6" s="369"/>
      <c r="PDK6" s="369">
        <f>[7]Projections!PDQ43</f>
        <v>0</v>
      </c>
      <c r="PDL6" s="369"/>
      <c r="PDM6" s="369">
        <f>[7]Projections!PDS43</f>
        <v>0</v>
      </c>
      <c r="PDN6" s="369"/>
      <c r="PDO6" s="369">
        <f>[7]Projections!PDU43</f>
        <v>0</v>
      </c>
      <c r="PDP6" s="369"/>
      <c r="PDQ6" s="369">
        <f>[7]Projections!PDW43</f>
        <v>0</v>
      </c>
      <c r="PDR6" s="369"/>
      <c r="PDS6" s="369">
        <f>[7]Projections!PDY43</f>
        <v>0</v>
      </c>
      <c r="PDT6" s="369"/>
      <c r="PDU6" s="369">
        <f>[7]Projections!PEA43</f>
        <v>0</v>
      </c>
      <c r="PDV6" s="369"/>
      <c r="PDW6" s="369">
        <f>[7]Projections!PEC43</f>
        <v>0</v>
      </c>
      <c r="PDX6" s="369"/>
      <c r="PDY6" s="369">
        <f>[7]Projections!PEE43</f>
        <v>0</v>
      </c>
      <c r="PDZ6" s="369"/>
      <c r="PEA6" s="369">
        <f>[7]Projections!PEG43</f>
        <v>0</v>
      </c>
      <c r="PEB6" s="369"/>
      <c r="PEC6" s="369">
        <f>[7]Projections!PEI43</f>
        <v>0</v>
      </c>
      <c r="PED6" s="369"/>
      <c r="PEE6" s="369">
        <f>[7]Projections!PEK43</f>
        <v>0</v>
      </c>
      <c r="PEF6" s="369"/>
      <c r="PEG6" s="369">
        <f>[7]Projections!PEM43</f>
        <v>0</v>
      </c>
      <c r="PEH6" s="369"/>
      <c r="PEI6" s="369">
        <f>[7]Projections!PEO43</f>
        <v>0</v>
      </c>
      <c r="PEJ6" s="369"/>
      <c r="PEK6" s="369">
        <f>[7]Projections!PEQ43</f>
        <v>0</v>
      </c>
      <c r="PEL6" s="369"/>
      <c r="PEM6" s="369">
        <f>[7]Projections!PES43</f>
        <v>0</v>
      </c>
      <c r="PEN6" s="369"/>
      <c r="PEO6" s="369">
        <f>[7]Projections!PEU43</f>
        <v>0</v>
      </c>
      <c r="PEP6" s="369"/>
      <c r="PEQ6" s="369">
        <f>[7]Projections!PEW43</f>
        <v>0</v>
      </c>
      <c r="PER6" s="369"/>
      <c r="PES6" s="369">
        <f>[7]Projections!PEY43</f>
        <v>0</v>
      </c>
      <c r="PET6" s="369"/>
      <c r="PEU6" s="369">
        <f>[7]Projections!PFA43</f>
        <v>0</v>
      </c>
      <c r="PEV6" s="369"/>
      <c r="PEW6" s="369">
        <f>[7]Projections!PFC43</f>
        <v>0</v>
      </c>
      <c r="PEX6" s="369"/>
      <c r="PEY6" s="369">
        <f>[7]Projections!PFE43</f>
        <v>0</v>
      </c>
      <c r="PEZ6" s="369"/>
      <c r="PFA6" s="369">
        <f>[7]Projections!PFG43</f>
        <v>0</v>
      </c>
      <c r="PFB6" s="369"/>
      <c r="PFC6" s="369">
        <f>[7]Projections!PFI43</f>
        <v>0</v>
      </c>
      <c r="PFD6" s="369"/>
      <c r="PFE6" s="369">
        <f>[7]Projections!PFK43</f>
        <v>0</v>
      </c>
      <c r="PFF6" s="369"/>
      <c r="PFG6" s="369">
        <f>[7]Projections!PFM43</f>
        <v>0</v>
      </c>
      <c r="PFH6" s="369"/>
      <c r="PFI6" s="369">
        <f>[7]Projections!PFO43</f>
        <v>0</v>
      </c>
      <c r="PFJ6" s="369"/>
      <c r="PFK6" s="369">
        <f>[7]Projections!PFQ43</f>
        <v>0</v>
      </c>
      <c r="PFL6" s="369"/>
      <c r="PFM6" s="369">
        <f>[7]Projections!PFS43</f>
        <v>0</v>
      </c>
      <c r="PFN6" s="369"/>
      <c r="PFO6" s="369">
        <f>[7]Projections!PFU43</f>
        <v>0</v>
      </c>
      <c r="PFP6" s="369"/>
      <c r="PFQ6" s="369">
        <f>[7]Projections!PFW43</f>
        <v>0</v>
      </c>
      <c r="PFR6" s="369"/>
      <c r="PFS6" s="369">
        <f>[7]Projections!PFY43</f>
        <v>0</v>
      </c>
      <c r="PFT6" s="369"/>
      <c r="PFU6" s="369">
        <f>[7]Projections!PGA43</f>
        <v>0</v>
      </c>
      <c r="PFV6" s="369"/>
      <c r="PFW6" s="369">
        <f>[7]Projections!PGC43</f>
        <v>0</v>
      </c>
      <c r="PFX6" s="369"/>
      <c r="PFY6" s="369">
        <f>[7]Projections!PGE43</f>
        <v>0</v>
      </c>
      <c r="PFZ6" s="369"/>
      <c r="PGA6" s="369">
        <f>[7]Projections!PGG43</f>
        <v>0</v>
      </c>
      <c r="PGB6" s="369"/>
      <c r="PGC6" s="369">
        <f>[7]Projections!PGI43</f>
        <v>0</v>
      </c>
      <c r="PGD6" s="369"/>
      <c r="PGE6" s="369">
        <f>[7]Projections!PGK43</f>
        <v>0</v>
      </c>
      <c r="PGF6" s="369"/>
      <c r="PGG6" s="369">
        <f>[7]Projections!PGM43</f>
        <v>0</v>
      </c>
      <c r="PGH6" s="369"/>
      <c r="PGI6" s="369">
        <f>[7]Projections!PGO43</f>
        <v>0</v>
      </c>
      <c r="PGJ6" s="369"/>
      <c r="PGK6" s="369">
        <f>[7]Projections!PGQ43</f>
        <v>0</v>
      </c>
      <c r="PGL6" s="369"/>
      <c r="PGM6" s="369">
        <f>[7]Projections!PGS43</f>
        <v>0</v>
      </c>
      <c r="PGN6" s="369"/>
      <c r="PGO6" s="369">
        <f>[7]Projections!PGU43</f>
        <v>0</v>
      </c>
      <c r="PGP6" s="369"/>
      <c r="PGQ6" s="369">
        <f>[7]Projections!PGW43</f>
        <v>0</v>
      </c>
      <c r="PGR6" s="369"/>
      <c r="PGS6" s="369">
        <f>[7]Projections!PGY43</f>
        <v>0</v>
      </c>
      <c r="PGT6" s="369"/>
      <c r="PGU6" s="369">
        <f>[7]Projections!PHA43</f>
        <v>0</v>
      </c>
      <c r="PGV6" s="369"/>
      <c r="PGW6" s="369">
        <f>[7]Projections!PHC43</f>
        <v>0</v>
      </c>
      <c r="PGX6" s="369"/>
      <c r="PGY6" s="369">
        <f>[7]Projections!PHE43</f>
        <v>0</v>
      </c>
      <c r="PGZ6" s="369"/>
      <c r="PHA6" s="369">
        <f>[7]Projections!PHG43</f>
        <v>0</v>
      </c>
      <c r="PHB6" s="369"/>
      <c r="PHC6" s="369">
        <f>[7]Projections!PHI43</f>
        <v>0</v>
      </c>
      <c r="PHD6" s="369"/>
      <c r="PHE6" s="369">
        <f>[7]Projections!PHK43</f>
        <v>0</v>
      </c>
      <c r="PHF6" s="369"/>
      <c r="PHG6" s="369">
        <f>[7]Projections!PHM43</f>
        <v>0</v>
      </c>
      <c r="PHH6" s="369"/>
      <c r="PHI6" s="369">
        <f>[7]Projections!PHO43</f>
        <v>0</v>
      </c>
      <c r="PHJ6" s="369"/>
      <c r="PHK6" s="369">
        <f>[7]Projections!PHQ43</f>
        <v>0</v>
      </c>
      <c r="PHL6" s="369"/>
      <c r="PHM6" s="369">
        <f>[7]Projections!PHS43</f>
        <v>0</v>
      </c>
      <c r="PHN6" s="369"/>
      <c r="PHO6" s="369">
        <f>[7]Projections!PHU43</f>
        <v>0</v>
      </c>
      <c r="PHP6" s="369"/>
      <c r="PHQ6" s="369">
        <f>[7]Projections!PHW43</f>
        <v>0</v>
      </c>
      <c r="PHR6" s="369"/>
      <c r="PHS6" s="369">
        <f>[7]Projections!PHY43</f>
        <v>0</v>
      </c>
      <c r="PHT6" s="369"/>
      <c r="PHU6" s="369">
        <f>[7]Projections!PIA43</f>
        <v>0</v>
      </c>
      <c r="PHV6" s="369"/>
      <c r="PHW6" s="369">
        <f>[7]Projections!PIC43</f>
        <v>0</v>
      </c>
      <c r="PHX6" s="369"/>
      <c r="PHY6" s="369">
        <f>[7]Projections!PIE43</f>
        <v>0</v>
      </c>
      <c r="PHZ6" s="369"/>
      <c r="PIA6" s="369">
        <f>[7]Projections!PIG43</f>
        <v>0</v>
      </c>
      <c r="PIB6" s="369"/>
      <c r="PIC6" s="369">
        <f>[7]Projections!PII43</f>
        <v>0</v>
      </c>
      <c r="PID6" s="369"/>
      <c r="PIE6" s="369">
        <f>[7]Projections!PIK43</f>
        <v>0</v>
      </c>
      <c r="PIF6" s="369"/>
      <c r="PIG6" s="369">
        <f>[7]Projections!PIM43</f>
        <v>0</v>
      </c>
      <c r="PIH6" s="369"/>
      <c r="PII6" s="369">
        <f>[7]Projections!PIO43</f>
        <v>0</v>
      </c>
      <c r="PIJ6" s="369"/>
      <c r="PIK6" s="369">
        <f>[7]Projections!PIQ43</f>
        <v>0</v>
      </c>
      <c r="PIL6" s="369"/>
      <c r="PIM6" s="369">
        <f>[7]Projections!PIS43</f>
        <v>0</v>
      </c>
      <c r="PIN6" s="369"/>
      <c r="PIO6" s="369">
        <f>[7]Projections!PIU43</f>
        <v>0</v>
      </c>
      <c r="PIP6" s="369"/>
      <c r="PIQ6" s="369">
        <f>[7]Projections!PIW43</f>
        <v>0</v>
      </c>
      <c r="PIR6" s="369"/>
      <c r="PIS6" s="369">
        <f>[7]Projections!PIY43</f>
        <v>0</v>
      </c>
      <c r="PIT6" s="369"/>
      <c r="PIU6" s="369">
        <f>[7]Projections!PJA43</f>
        <v>0</v>
      </c>
      <c r="PIV6" s="369"/>
      <c r="PIW6" s="369">
        <f>[7]Projections!PJC43</f>
        <v>0</v>
      </c>
      <c r="PIX6" s="369"/>
      <c r="PIY6" s="369">
        <f>[7]Projections!PJE43</f>
        <v>0</v>
      </c>
      <c r="PIZ6" s="369"/>
      <c r="PJA6" s="369">
        <f>[7]Projections!PJG43</f>
        <v>0</v>
      </c>
      <c r="PJB6" s="369"/>
      <c r="PJC6" s="369">
        <f>[7]Projections!PJI43</f>
        <v>0</v>
      </c>
      <c r="PJD6" s="369"/>
      <c r="PJE6" s="369">
        <f>[7]Projections!PJK43</f>
        <v>0</v>
      </c>
      <c r="PJF6" s="369"/>
      <c r="PJG6" s="369">
        <f>[7]Projections!PJM43</f>
        <v>0</v>
      </c>
      <c r="PJH6" s="369"/>
      <c r="PJI6" s="369">
        <f>[7]Projections!PJO43</f>
        <v>0</v>
      </c>
      <c r="PJJ6" s="369"/>
      <c r="PJK6" s="369">
        <f>[7]Projections!PJQ43</f>
        <v>0</v>
      </c>
      <c r="PJL6" s="369"/>
      <c r="PJM6" s="369">
        <f>[7]Projections!PJS43</f>
        <v>0</v>
      </c>
      <c r="PJN6" s="369"/>
      <c r="PJO6" s="369">
        <f>[7]Projections!PJU43</f>
        <v>0</v>
      </c>
      <c r="PJP6" s="369"/>
      <c r="PJQ6" s="369">
        <f>[7]Projections!PJW43</f>
        <v>0</v>
      </c>
      <c r="PJR6" s="369"/>
      <c r="PJS6" s="369">
        <f>[7]Projections!PJY43</f>
        <v>0</v>
      </c>
      <c r="PJT6" s="369"/>
      <c r="PJU6" s="369">
        <f>[7]Projections!PKA43</f>
        <v>0</v>
      </c>
      <c r="PJV6" s="369"/>
      <c r="PJW6" s="369">
        <f>[7]Projections!PKC43</f>
        <v>0</v>
      </c>
      <c r="PJX6" s="369"/>
      <c r="PJY6" s="369">
        <f>[7]Projections!PKE43</f>
        <v>0</v>
      </c>
      <c r="PJZ6" s="369"/>
      <c r="PKA6" s="369">
        <f>[7]Projections!PKG43</f>
        <v>0</v>
      </c>
      <c r="PKB6" s="369"/>
      <c r="PKC6" s="369">
        <f>[7]Projections!PKI43</f>
        <v>0</v>
      </c>
      <c r="PKD6" s="369"/>
      <c r="PKE6" s="369">
        <f>[7]Projections!PKK43</f>
        <v>0</v>
      </c>
      <c r="PKF6" s="369"/>
      <c r="PKG6" s="369">
        <f>[7]Projections!PKM43</f>
        <v>0</v>
      </c>
      <c r="PKH6" s="369"/>
      <c r="PKI6" s="369">
        <f>[7]Projections!PKO43</f>
        <v>0</v>
      </c>
      <c r="PKJ6" s="369"/>
      <c r="PKK6" s="369">
        <f>[7]Projections!PKQ43</f>
        <v>0</v>
      </c>
      <c r="PKL6" s="369"/>
      <c r="PKM6" s="369">
        <f>[7]Projections!PKS43</f>
        <v>0</v>
      </c>
      <c r="PKN6" s="369"/>
      <c r="PKO6" s="369">
        <f>[7]Projections!PKU43</f>
        <v>0</v>
      </c>
      <c r="PKP6" s="369"/>
      <c r="PKQ6" s="369">
        <f>[7]Projections!PKW43</f>
        <v>0</v>
      </c>
      <c r="PKR6" s="369"/>
      <c r="PKS6" s="369">
        <f>[7]Projections!PKY43</f>
        <v>0</v>
      </c>
      <c r="PKT6" s="369"/>
      <c r="PKU6" s="369">
        <f>[7]Projections!PLA43</f>
        <v>0</v>
      </c>
      <c r="PKV6" s="369"/>
      <c r="PKW6" s="369">
        <f>[7]Projections!PLC43</f>
        <v>0</v>
      </c>
      <c r="PKX6" s="369"/>
      <c r="PKY6" s="369">
        <f>[7]Projections!PLE43</f>
        <v>0</v>
      </c>
      <c r="PKZ6" s="369"/>
      <c r="PLA6" s="369">
        <f>[7]Projections!PLG43</f>
        <v>0</v>
      </c>
      <c r="PLB6" s="369"/>
      <c r="PLC6" s="369">
        <f>[7]Projections!PLI43</f>
        <v>0</v>
      </c>
      <c r="PLD6" s="369"/>
      <c r="PLE6" s="369">
        <f>[7]Projections!PLK43</f>
        <v>0</v>
      </c>
      <c r="PLF6" s="369"/>
      <c r="PLG6" s="369">
        <f>[7]Projections!PLM43</f>
        <v>0</v>
      </c>
      <c r="PLH6" s="369"/>
      <c r="PLI6" s="369">
        <f>[7]Projections!PLO43</f>
        <v>0</v>
      </c>
      <c r="PLJ6" s="369"/>
      <c r="PLK6" s="369">
        <f>[7]Projections!PLQ43</f>
        <v>0</v>
      </c>
      <c r="PLL6" s="369"/>
      <c r="PLM6" s="369">
        <f>[7]Projections!PLS43</f>
        <v>0</v>
      </c>
      <c r="PLN6" s="369"/>
      <c r="PLO6" s="369">
        <f>[7]Projections!PLU43</f>
        <v>0</v>
      </c>
      <c r="PLP6" s="369"/>
      <c r="PLQ6" s="369">
        <f>[7]Projections!PLW43</f>
        <v>0</v>
      </c>
      <c r="PLR6" s="369"/>
      <c r="PLS6" s="369">
        <f>[7]Projections!PLY43</f>
        <v>0</v>
      </c>
      <c r="PLT6" s="369"/>
      <c r="PLU6" s="369">
        <f>[7]Projections!PMA43</f>
        <v>0</v>
      </c>
      <c r="PLV6" s="369"/>
      <c r="PLW6" s="369">
        <f>[7]Projections!PMC43</f>
        <v>0</v>
      </c>
      <c r="PLX6" s="369"/>
      <c r="PLY6" s="369">
        <f>[7]Projections!PME43</f>
        <v>0</v>
      </c>
      <c r="PLZ6" s="369"/>
      <c r="PMA6" s="369">
        <f>[7]Projections!PMG43</f>
        <v>0</v>
      </c>
      <c r="PMB6" s="369"/>
      <c r="PMC6" s="369">
        <f>[7]Projections!PMI43</f>
        <v>0</v>
      </c>
      <c r="PMD6" s="369"/>
      <c r="PME6" s="369">
        <f>[7]Projections!PMK43</f>
        <v>0</v>
      </c>
      <c r="PMF6" s="369"/>
      <c r="PMG6" s="369">
        <f>[7]Projections!PMM43</f>
        <v>0</v>
      </c>
      <c r="PMH6" s="369"/>
      <c r="PMI6" s="369">
        <f>[7]Projections!PMO43</f>
        <v>0</v>
      </c>
      <c r="PMJ6" s="369"/>
      <c r="PMK6" s="369">
        <f>[7]Projections!PMQ43</f>
        <v>0</v>
      </c>
      <c r="PML6" s="369"/>
      <c r="PMM6" s="369">
        <f>[7]Projections!PMS43</f>
        <v>0</v>
      </c>
      <c r="PMN6" s="369"/>
      <c r="PMO6" s="369">
        <f>[7]Projections!PMU43</f>
        <v>0</v>
      </c>
      <c r="PMP6" s="369"/>
      <c r="PMQ6" s="369">
        <f>[7]Projections!PMW43</f>
        <v>0</v>
      </c>
      <c r="PMR6" s="369"/>
      <c r="PMS6" s="369">
        <f>[7]Projections!PMY43</f>
        <v>0</v>
      </c>
      <c r="PMT6" s="369"/>
      <c r="PMU6" s="369">
        <f>[7]Projections!PNA43</f>
        <v>0</v>
      </c>
      <c r="PMV6" s="369"/>
      <c r="PMW6" s="369">
        <f>[7]Projections!PNC43</f>
        <v>0</v>
      </c>
      <c r="PMX6" s="369"/>
      <c r="PMY6" s="369">
        <f>[7]Projections!PNE43</f>
        <v>0</v>
      </c>
      <c r="PMZ6" s="369"/>
      <c r="PNA6" s="369">
        <f>[7]Projections!PNG43</f>
        <v>0</v>
      </c>
      <c r="PNB6" s="369"/>
      <c r="PNC6" s="369">
        <f>[7]Projections!PNI43</f>
        <v>0</v>
      </c>
      <c r="PND6" s="369"/>
      <c r="PNE6" s="369">
        <f>[7]Projections!PNK43</f>
        <v>0</v>
      </c>
      <c r="PNF6" s="369"/>
      <c r="PNG6" s="369">
        <f>[7]Projections!PNM43</f>
        <v>0</v>
      </c>
      <c r="PNH6" s="369"/>
      <c r="PNI6" s="369">
        <f>[7]Projections!PNO43</f>
        <v>0</v>
      </c>
      <c r="PNJ6" s="369"/>
      <c r="PNK6" s="369">
        <f>[7]Projections!PNQ43</f>
        <v>0</v>
      </c>
      <c r="PNL6" s="369"/>
      <c r="PNM6" s="369">
        <f>[7]Projections!PNS43</f>
        <v>0</v>
      </c>
      <c r="PNN6" s="369"/>
      <c r="PNO6" s="369">
        <f>[7]Projections!PNU43</f>
        <v>0</v>
      </c>
      <c r="PNP6" s="369"/>
      <c r="PNQ6" s="369">
        <f>[7]Projections!PNW43</f>
        <v>0</v>
      </c>
      <c r="PNR6" s="369"/>
      <c r="PNS6" s="369">
        <f>[7]Projections!PNY43</f>
        <v>0</v>
      </c>
      <c r="PNT6" s="369"/>
      <c r="PNU6" s="369">
        <f>[7]Projections!POA43</f>
        <v>0</v>
      </c>
      <c r="PNV6" s="369"/>
      <c r="PNW6" s="369">
        <f>[7]Projections!POC43</f>
        <v>0</v>
      </c>
      <c r="PNX6" s="369"/>
      <c r="PNY6" s="369">
        <f>[7]Projections!POE43</f>
        <v>0</v>
      </c>
      <c r="PNZ6" s="369"/>
      <c r="POA6" s="369">
        <f>[7]Projections!POG43</f>
        <v>0</v>
      </c>
      <c r="POB6" s="369"/>
      <c r="POC6" s="369">
        <f>[7]Projections!POI43</f>
        <v>0</v>
      </c>
      <c r="POD6" s="369"/>
      <c r="POE6" s="369">
        <f>[7]Projections!POK43</f>
        <v>0</v>
      </c>
      <c r="POF6" s="369"/>
      <c r="POG6" s="369">
        <f>[7]Projections!POM43</f>
        <v>0</v>
      </c>
      <c r="POH6" s="369"/>
      <c r="POI6" s="369">
        <f>[7]Projections!POO43</f>
        <v>0</v>
      </c>
      <c r="POJ6" s="369"/>
      <c r="POK6" s="369">
        <f>[7]Projections!POQ43</f>
        <v>0</v>
      </c>
      <c r="POL6" s="369"/>
      <c r="POM6" s="369">
        <f>[7]Projections!POS43</f>
        <v>0</v>
      </c>
      <c r="PON6" s="369"/>
      <c r="POO6" s="369">
        <f>[7]Projections!POU43</f>
        <v>0</v>
      </c>
      <c r="POP6" s="369"/>
      <c r="POQ6" s="369">
        <f>[7]Projections!POW43</f>
        <v>0</v>
      </c>
      <c r="POR6" s="369"/>
      <c r="POS6" s="369">
        <f>[7]Projections!POY43</f>
        <v>0</v>
      </c>
      <c r="POT6" s="369"/>
      <c r="POU6" s="369">
        <f>[7]Projections!PPA43</f>
        <v>0</v>
      </c>
      <c r="POV6" s="369"/>
      <c r="POW6" s="369">
        <f>[7]Projections!PPC43</f>
        <v>0</v>
      </c>
      <c r="POX6" s="369"/>
      <c r="POY6" s="369">
        <f>[7]Projections!PPE43</f>
        <v>0</v>
      </c>
      <c r="POZ6" s="369"/>
      <c r="PPA6" s="369">
        <f>[7]Projections!PPG43</f>
        <v>0</v>
      </c>
      <c r="PPB6" s="369"/>
      <c r="PPC6" s="369">
        <f>[7]Projections!PPI43</f>
        <v>0</v>
      </c>
      <c r="PPD6" s="369"/>
      <c r="PPE6" s="369">
        <f>[7]Projections!PPK43</f>
        <v>0</v>
      </c>
      <c r="PPF6" s="369"/>
      <c r="PPG6" s="369">
        <f>[7]Projections!PPM43</f>
        <v>0</v>
      </c>
      <c r="PPH6" s="369"/>
      <c r="PPI6" s="369">
        <f>[7]Projections!PPO43</f>
        <v>0</v>
      </c>
      <c r="PPJ6" s="369"/>
      <c r="PPK6" s="369">
        <f>[7]Projections!PPQ43</f>
        <v>0</v>
      </c>
      <c r="PPL6" s="369"/>
      <c r="PPM6" s="369">
        <f>[7]Projections!PPS43</f>
        <v>0</v>
      </c>
      <c r="PPN6" s="369"/>
      <c r="PPO6" s="369">
        <f>[7]Projections!PPU43</f>
        <v>0</v>
      </c>
      <c r="PPP6" s="369"/>
      <c r="PPQ6" s="369">
        <f>[7]Projections!PPW43</f>
        <v>0</v>
      </c>
      <c r="PPR6" s="369"/>
      <c r="PPS6" s="369">
        <f>[7]Projections!PPY43</f>
        <v>0</v>
      </c>
      <c r="PPT6" s="369"/>
      <c r="PPU6" s="369">
        <f>[7]Projections!PQA43</f>
        <v>0</v>
      </c>
      <c r="PPV6" s="369"/>
      <c r="PPW6" s="369">
        <f>[7]Projections!PQC43</f>
        <v>0</v>
      </c>
      <c r="PPX6" s="369"/>
      <c r="PPY6" s="369">
        <f>[7]Projections!PQE43</f>
        <v>0</v>
      </c>
      <c r="PPZ6" s="369"/>
      <c r="PQA6" s="369">
        <f>[7]Projections!PQG43</f>
        <v>0</v>
      </c>
      <c r="PQB6" s="369"/>
      <c r="PQC6" s="369">
        <f>[7]Projections!PQI43</f>
        <v>0</v>
      </c>
      <c r="PQD6" s="369"/>
      <c r="PQE6" s="369">
        <f>[7]Projections!PQK43</f>
        <v>0</v>
      </c>
      <c r="PQF6" s="369"/>
      <c r="PQG6" s="369">
        <f>[7]Projections!PQM43</f>
        <v>0</v>
      </c>
      <c r="PQH6" s="369"/>
      <c r="PQI6" s="369">
        <f>[7]Projections!PQO43</f>
        <v>0</v>
      </c>
      <c r="PQJ6" s="369"/>
      <c r="PQK6" s="369">
        <f>[7]Projections!PQQ43</f>
        <v>0</v>
      </c>
      <c r="PQL6" s="369"/>
      <c r="PQM6" s="369">
        <f>[7]Projections!PQS43</f>
        <v>0</v>
      </c>
      <c r="PQN6" s="369"/>
      <c r="PQO6" s="369">
        <f>[7]Projections!PQU43</f>
        <v>0</v>
      </c>
      <c r="PQP6" s="369"/>
      <c r="PQQ6" s="369">
        <f>[7]Projections!PQW43</f>
        <v>0</v>
      </c>
      <c r="PQR6" s="369"/>
      <c r="PQS6" s="369">
        <f>[7]Projections!PQY43</f>
        <v>0</v>
      </c>
      <c r="PQT6" s="369"/>
      <c r="PQU6" s="369">
        <f>[7]Projections!PRA43</f>
        <v>0</v>
      </c>
      <c r="PQV6" s="369"/>
      <c r="PQW6" s="369">
        <f>[7]Projections!PRC43</f>
        <v>0</v>
      </c>
      <c r="PQX6" s="369"/>
      <c r="PQY6" s="369">
        <f>[7]Projections!PRE43</f>
        <v>0</v>
      </c>
      <c r="PQZ6" s="369"/>
      <c r="PRA6" s="369">
        <f>[7]Projections!PRG43</f>
        <v>0</v>
      </c>
      <c r="PRB6" s="369"/>
      <c r="PRC6" s="369">
        <f>[7]Projections!PRI43</f>
        <v>0</v>
      </c>
      <c r="PRD6" s="369"/>
      <c r="PRE6" s="369">
        <f>[7]Projections!PRK43</f>
        <v>0</v>
      </c>
      <c r="PRF6" s="369"/>
      <c r="PRG6" s="369">
        <f>[7]Projections!PRM43</f>
        <v>0</v>
      </c>
      <c r="PRH6" s="369"/>
      <c r="PRI6" s="369">
        <f>[7]Projections!PRO43</f>
        <v>0</v>
      </c>
      <c r="PRJ6" s="369"/>
      <c r="PRK6" s="369">
        <f>[7]Projections!PRQ43</f>
        <v>0</v>
      </c>
      <c r="PRL6" s="369"/>
      <c r="PRM6" s="369">
        <f>[7]Projections!PRS43</f>
        <v>0</v>
      </c>
      <c r="PRN6" s="369"/>
      <c r="PRO6" s="369">
        <f>[7]Projections!PRU43</f>
        <v>0</v>
      </c>
      <c r="PRP6" s="369"/>
      <c r="PRQ6" s="369">
        <f>[7]Projections!PRW43</f>
        <v>0</v>
      </c>
      <c r="PRR6" s="369"/>
      <c r="PRS6" s="369">
        <f>[7]Projections!PRY43</f>
        <v>0</v>
      </c>
      <c r="PRT6" s="369"/>
      <c r="PRU6" s="369">
        <f>[7]Projections!PSA43</f>
        <v>0</v>
      </c>
      <c r="PRV6" s="369"/>
      <c r="PRW6" s="369">
        <f>[7]Projections!PSC43</f>
        <v>0</v>
      </c>
      <c r="PRX6" s="369"/>
      <c r="PRY6" s="369">
        <f>[7]Projections!PSE43</f>
        <v>0</v>
      </c>
      <c r="PRZ6" s="369"/>
      <c r="PSA6" s="369">
        <f>[7]Projections!PSG43</f>
        <v>0</v>
      </c>
      <c r="PSB6" s="369"/>
      <c r="PSC6" s="369">
        <f>[7]Projections!PSI43</f>
        <v>0</v>
      </c>
      <c r="PSD6" s="369"/>
      <c r="PSE6" s="369">
        <f>[7]Projections!PSK43</f>
        <v>0</v>
      </c>
      <c r="PSF6" s="369"/>
      <c r="PSG6" s="369">
        <f>[7]Projections!PSM43</f>
        <v>0</v>
      </c>
      <c r="PSH6" s="369"/>
      <c r="PSI6" s="369">
        <f>[7]Projections!PSO43</f>
        <v>0</v>
      </c>
      <c r="PSJ6" s="369"/>
      <c r="PSK6" s="369">
        <f>[7]Projections!PSQ43</f>
        <v>0</v>
      </c>
      <c r="PSL6" s="369"/>
      <c r="PSM6" s="369">
        <f>[7]Projections!PSS43</f>
        <v>0</v>
      </c>
      <c r="PSN6" s="369"/>
      <c r="PSO6" s="369">
        <f>[7]Projections!PSU43</f>
        <v>0</v>
      </c>
      <c r="PSP6" s="369"/>
      <c r="PSQ6" s="369">
        <f>[7]Projections!PSW43</f>
        <v>0</v>
      </c>
      <c r="PSR6" s="369"/>
      <c r="PSS6" s="369">
        <f>[7]Projections!PSY43</f>
        <v>0</v>
      </c>
      <c r="PST6" s="369"/>
      <c r="PSU6" s="369">
        <f>[7]Projections!PTA43</f>
        <v>0</v>
      </c>
      <c r="PSV6" s="369"/>
      <c r="PSW6" s="369">
        <f>[7]Projections!PTC43</f>
        <v>0</v>
      </c>
      <c r="PSX6" s="369"/>
      <c r="PSY6" s="369">
        <f>[7]Projections!PTE43</f>
        <v>0</v>
      </c>
      <c r="PSZ6" s="369"/>
      <c r="PTA6" s="369">
        <f>[7]Projections!PTG43</f>
        <v>0</v>
      </c>
      <c r="PTB6" s="369"/>
      <c r="PTC6" s="369">
        <f>[7]Projections!PTI43</f>
        <v>0</v>
      </c>
      <c r="PTD6" s="369"/>
      <c r="PTE6" s="369">
        <f>[7]Projections!PTK43</f>
        <v>0</v>
      </c>
      <c r="PTF6" s="369"/>
      <c r="PTG6" s="369">
        <f>[7]Projections!PTM43</f>
        <v>0</v>
      </c>
      <c r="PTH6" s="369"/>
      <c r="PTI6" s="369">
        <f>[7]Projections!PTO43</f>
        <v>0</v>
      </c>
      <c r="PTJ6" s="369"/>
      <c r="PTK6" s="369">
        <f>[7]Projections!PTQ43</f>
        <v>0</v>
      </c>
      <c r="PTL6" s="369"/>
      <c r="PTM6" s="369">
        <f>[7]Projections!PTS43</f>
        <v>0</v>
      </c>
      <c r="PTN6" s="369"/>
      <c r="PTO6" s="369">
        <f>[7]Projections!PTU43</f>
        <v>0</v>
      </c>
      <c r="PTP6" s="369"/>
      <c r="PTQ6" s="369">
        <f>[7]Projections!PTW43</f>
        <v>0</v>
      </c>
      <c r="PTR6" s="369"/>
      <c r="PTS6" s="369">
        <f>[7]Projections!PTY43</f>
        <v>0</v>
      </c>
      <c r="PTT6" s="369"/>
      <c r="PTU6" s="369">
        <f>[7]Projections!PUA43</f>
        <v>0</v>
      </c>
      <c r="PTV6" s="369"/>
      <c r="PTW6" s="369">
        <f>[7]Projections!PUC43</f>
        <v>0</v>
      </c>
      <c r="PTX6" s="369"/>
      <c r="PTY6" s="369">
        <f>[7]Projections!PUE43</f>
        <v>0</v>
      </c>
      <c r="PTZ6" s="369"/>
      <c r="PUA6" s="369">
        <f>[7]Projections!PUG43</f>
        <v>0</v>
      </c>
      <c r="PUB6" s="369"/>
      <c r="PUC6" s="369">
        <f>[7]Projections!PUI43</f>
        <v>0</v>
      </c>
      <c r="PUD6" s="369"/>
      <c r="PUE6" s="369">
        <f>[7]Projections!PUK43</f>
        <v>0</v>
      </c>
      <c r="PUF6" s="369"/>
      <c r="PUG6" s="369">
        <f>[7]Projections!PUM43</f>
        <v>0</v>
      </c>
      <c r="PUH6" s="369"/>
      <c r="PUI6" s="369">
        <f>[7]Projections!PUO43</f>
        <v>0</v>
      </c>
      <c r="PUJ6" s="369"/>
      <c r="PUK6" s="369">
        <f>[7]Projections!PUQ43</f>
        <v>0</v>
      </c>
      <c r="PUL6" s="369"/>
      <c r="PUM6" s="369">
        <f>[7]Projections!PUS43</f>
        <v>0</v>
      </c>
      <c r="PUN6" s="369"/>
      <c r="PUO6" s="369">
        <f>[7]Projections!PUU43</f>
        <v>0</v>
      </c>
      <c r="PUP6" s="369"/>
      <c r="PUQ6" s="369">
        <f>[7]Projections!PUW43</f>
        <v>0</v>
      </c>
      <c r="PUR6" s="369"/>
      <c r="PUS6" s="369">
        <f>[7]Projections!PUY43</f>
        <v>0</v>
      </c>
      <c r="PUT6" s="369"/>
      <c r="PUU6" s="369">
        <f>[7]Projections!PVA43</f>
        <v>0</v>
      </c>
      <c r="PUV6" s="369"/>
      <c r="PUW6" s="369">
        <f>[7]Projections!PVC43</f>
        <v>0</v>
      </c>
      <c r="PUX6" s="369"/>
      <c r="PUY6" s="369">
        <f>[7]Projections!PVE43</f>
        <v>0</v>
      </c>
      <c r="PUZ6" s="369"/>
      <c r="PVA6" s="369">
        <f>[7]Projections!PVG43</f>
        <v>0</v>
      </c>
      <c r="PVB6" s="369"/>
      <c r="PVC6" s="369">
        <f>[7]Projections!PVI43</f>
        <v>0</v>
      </c>
      <c r="PVD6" s="369"/>
      <c r="PVE6" s="369">
        <f>[7]Projections!PVK43</f>
        <v>0</v>
      </c>
      <c r="PVF6" s="369"/>
      <c r="PVG6" s="369">
        <f>[7]Projections!PVM43</f>
        <v>0</v>
      </c>
      <c r="PVH6" s="369"/>
      <c r="PVI6" s="369">
        <f>[7]Projections!PVO43</f>
        <v>0</v>
      </c>
      <c r="PVJ6" s="369"/>
      <c r="PVK6" s="369">
        <f>[7]Projections!PVQ43</f>
        <v>0</v>
      </c>
      <c r="PVL6" s="369"/>
      <c r="PVM6" s="369">
        <f>[7]Projections!PVS43</f>
        <v>0</v>
      </c>
      <c r="PVN6" s="369"/>
      <c r="PVO6" s="369">
        <f>[7]Projections!PVU43</f>
        <v>0</v>
      </c>
      <c r="PVP6" s="369"/>
      <c r="PVQ6" s="369">
        <f>[7]Projections!PVW43</f>
        <v>0</v>
      </c>
      <c r="PVR6" s="369"/>
      <c r="PVS6" s="369">
        <f>[7]Projections!PVY43</f>
        <v>0</v>
      </c>
      <c r="PVT6" s="369"/>
      <c r="PVU6" s="369">
        <f>[7]Projections!PWA43</f>
        <v>0</v>
      </c>
      <c r="PVV6" s="369"/>
      <c r="PVW6" s="369">
        <f>[7]Projections!PWC43</f>
        <v>0</v>
      </c>
      <c r="PVX6" s="369"/>
      <c r="PVY6" s="369">
        <f>[7]Projections!PWE43</f>
        <v>0</v>
      </c>
      <c r="PVZ6" s="369"/>
      <c r="PWA6" s="369">
        <f>[7]Projections!PWG43</f>
        <v>0</v>
      </c>
      <c r="PWB6" s="369"/>
      <c r="PWC6" s="369">
        <f>[7]Projections!PWI43</f>
        <v>0</v>
      </c>
      <c r="PWD6" s="369"/>
      <c r="PWE6" s="369">
        <f>[7]Projections!PWK43</f>
        <v>0</v>
      </c>
      <c r="PWF6" s="369"/>
      <c r="PWG6" s="369">
        <f>[7]Projections!PWM43</f>
        <v>0</v>
      </c>
      <c r="PWH6" s="369"/>
      <c r="PWI6" s="369">
        <f>[7]Projections!PWO43</f>
        <v>0</v>
      </c>
      <c r="PWJ6" s="369"/>
      <c r="PWK6" s="369">
        <f>[7]Projections!PWQ43</f>
        <v>0</v>
      </c>
      <c r="PWL6" s="369"/>
      <c r="PWM6" s="369">
        <f>[7]Projections!PWS43</f>
        <v>0</v>
      </c>
      <c r="PWN6" s="369"/>
      <c r="PWO6" s="369">
        <f>[7]Projections!PWU43</f>
        <v>0</v>
      </c>
      <c r="PWP6" s="369"/>
      <c r="PWQ6" s="369">
        <f>[7]Projections!PWW43</f>
        <v>0</v>
      </c>
      <c r="PWR6" s="369"/>
      <c r="PWS6" s="369">
        <f>[7]Projections!PWY43</f>
        <v>0</v>
      </c>
      <c r="PWT6" s="369"/>
      <c r="PWU6" s="369">
        <f>[7]Projections!PXA43</f>
        <v>0</v>
      </c>
      <c r="PWV6" s="369"/>
      <c r="PWW6" s="369">
        <f>[7]Projections!PXC43</f>
        <v>0</v>
      </c>
      <c r="PWX6" s="369"/>
      <c r="PWY6" s="369">
        <f>[7]Projections!PXE43</f>
        <v>0</v>
      </c>
      <c r="PWZ6" s="369"/>
      <c r="PXA6" s="369">
        <f>[7]Projections!PXG43</f>
        <v>0</v>
      </c>
      <c r="PXB6" s="369"/>
      <c r="PXC6" s="369">
        <f>[7]Projections!PXI43</f>
        <v>0</v>
      </c>
      <c r="PXD6" s="369"/>
      <c r="PXE6" s="369">
        <f>[7]Projections!PXK43</f>
        <v>0</v>
      </c>
      <c r="PXF6" s="369"/>
      <c r="PXG6" s="369">
        <f>[7]Projections!PXM43</f>
        <v>0</v>
      </c>
      <c r="PXH6" s="369"/>
      <c r="PXI6" s="369">
        <f>[7]Projections!PXO43</f>
        <v>0</v>
      </c>
      <c r="PXJ6" s="369"/>
      <c r="PXK6" s="369">
        <f>[7]Projections!PXQ43</f>
        <v>0</v>
      </c>
      <c r="PXL6" s="369"/>
      <c r="PXM6" s="369">
        <f>[7]Projections!PXS43</f>
        <v>0</v>
      </c>
      <c r="PXN6" s="369"/>
      <c r="PXO6" s="369">
        <f>[7]Projections!PXU43</f>
        <v>0</v>
      </c>
      <c r="PXP6" s="369"/>
      <c r="PXQ6" s="369">
        <f>[7]Projections!PXW43</f>
        <v>0</v>
      </c>
      <c r="PXR6" s="369"/>
      <c r="PXS6" s="369">
        <f>[7]Projections!PXY43</f>
        <v>0</v>
      </c>
      <c r="PXT6" s="369"/>
      <c r="PXU6" s="369">
        <f>[7]Projections!PYA43</f>
        <v>0</v>
      </c>
      <c r="PXV6" s="369"/>
      <c r="PXW6" s="369">
        <f>[7]Projections!PYC43</f>
        <v>0</v>
      </c>
      <c r="PXX6" s="369"/>
      <c r="PXY6" s="369">
        <f>[7]Projections!PYE43</f>
        <v>0</v>
      </c>
      <c r="PXZ6" s="369"/>
      <c r="PYA6" s="369">
        <f>[7]Projections!PYG43</f>
        <v>0</v>
      </c>
      <c r="PYB6" s="369"/>
      <c r="PYC6" s="369">
        <f>[7]Projections!PYI43</f>
        <v>0</v>
      </c>
      <c r="PYD6" s="369"/>
      <c r="PYE6" s="369">
        <f>[7]Projections!PYK43</f>
        <v>0</v>
      </c>
      <c r="PYF6" s="369"/>
      <c r="PYG6" s="369">
        <f>[7]Projections!PYM43</f>
        <v>0</v>
      </c>
      <c r="PYH6" s="369"/>
      <c r="PYI6" s="369">
        <f>[7]Projections!PYO43</f>
        <v>0</v>
      </c>
      <c r="PYJ6" s="369"/>
      <c r="PYK6" s="369">
        <f>[7]Projections!PYQ43</f>
        <v>0</v>
      </c>
      <c r="PYL6" s="369"/>
      <c r="PYM6" s="369">
        <f>[7]Projections!PYS43</f>
        <v>0</v>
      </c>
      <c r="PYN6" s="369"/>
      <c r="PYO6" s="369">
        <f>[7]Projections!PYU43</f>
        <v>0</v>
      </c>
      <c r="PYP6" s="369"/>
      <c r="PYQ6" s="369">
        <f>[7]Projections!PYW43</f>
        <v>0</v>
      </c>
      <c r="PYR6" s="369"/>
      <c r="PYS6" s="369">
        <f>[7]Projections!PYY43</f>
        <v>0</v>
      </c>
      <c r="PYT6" s="369"/>
      <c r="PYU6" s="369">
        <f>[7]Projections!PZA43</f>
        <v>0</v>
      </c>
      <c r="PYV6" s="369"/>
      <c r="PYW6" s="369">
        <f>[7]Projections!PZC43</f>
        <v>0</v>
      </c>
      <c r="PYX6" s="369"/>
      <c r="PYY6" s="369">
        <f>[7]Projections!PZE43</f>
        <v>0</v>
      </c>
      <c r="PYZ6" s="369"/>
      <c r="PZA6" s="369">
        <f>[7]Projections!PZG43</f>
        <v>0</v>
      </c>
      <c r="PZB6" s="369"/>
      <c r="PZC6" s="369">
        <f>[7]Projections!PZI43</f>
        <v>0</v>
      </c>
      <c r="PZD6" s="369"/>
      <c r="PZE6" s="369">
        <f>[7]Projections!PZK43</f>
        <v>0</v>
      </c>
      <c r="PZF6" s="369"/>
      <c r="PZG6" s="369">
        <f>[7]Projections!PZM43</f>
        <v>0</v>
      </c>
      <c r="PZH6" s="369"/>
      <c r="PZI6" s="369">
        <f>[7]Projections!PZO43</f>
        <v>0</v>
      </c>
      <c r="PZJ6" s="369"/>
      <c r="PZK6" s="369">
        <f>[7]Projections!PZQ43</f>
        <v>0</v>
      </c>
      <c r="PZL6" s="369"/>
      <c r="PZM6" s="369">
        <f>[7]Projections!PZS43</f>
        <v>0</v>
      </c>
      <c r="PZN6" s="369"/>
      <c r="PZO6" s="369">
        <f>[7]Projections!PZU43</f>
        <v>0</v>
      </c>
      <c r="PZP6" s="369"/>
      <c r="PZQ6" s="369">
        <f>[7]Projections!PZW43</f>
        <v>0</v>
      </c>
      <c r="PZR6" s="369"/>
      <c r="PZS6" s="369">
        <f>[7]Projections!PZY43</f>
        <v>0</v>
      </c>
      <c r="PZT6" s="369"/>
      <c r="PZU6" s="369">
        <f>[7]Projections!QAA43</f>
        <v>0</v>
      </c>
      <c r="PZV6" s="369"/>
      <c r="PZW6" s="369">
        <f>[7]Projections!QAC43</f>
        <v>0</v>
      </c>
      <c r="PZX6" s="369"/>
      <c r="PZY6" s="369">
        <f>[7]Projections!QAE43</f>
        <v>0</v>
      </c>
      <c r="PZZ6" s="369"/>
      <c r="QAA6" s="369">
        <f>[7]Projections!QAG43</f>
        <v>0</v>
      </c>
      <c r="QAB6" s="369"/>
      <c r="QAC6" s="369">
        <f>[7]Projections!QAI43</f>
        <v>0</v>
      </c>
      <c r="QAD6" s="369"/>
      <c r="QAE6" s="369">
        <f>[7]Projections!QAK43</f>
        <v>0</v>
      </c>
      <c r="QAF6" s="369"/>
      <c r="QAG6" s="369">
        <f>[7]Projections!QAM43</f>
        <v>0</v>
      </c>
      <c r="QAH6" s="369"/>
      <c r="QAI6" s="369">
        <f>[7]Projections!QAO43</f>
        <v>0</v>
      </c>
      <c r="QAJ6" s="369"/>
      <c r="QAK6" s="369">
        <f>[7]Projections!QAQ43</f>
        <v>0</v>
      </c>
      <c r="QAL6" s="369"/>
      <c r="QAM6" s="369">
        <f>[7]Projections!QAS43</f>
        <v>0</v>
      </c>
      <c r="QAN6" s="369"/>
      <c r="QAO6" s="369">
        <f>[7]Projections!QAU43</f>
        <v>0</v>
      </c>
      <c r="QAP6" s="369"/>
      <c r="QAQ6" s="369">
        <f>[7]Projections!QAW43</f>
        <v>0</v>
      </c>
      <c r="QAR6" s="369"/>
      <c r="QAS6" s="369">
        <f>[7]Projections!QAY43</f>
        <v>0</v>
      </c>
      <c r="QAT6" s="369"/>
      <c r="QAU6" s="369">
        <f>[7]Projections!QBA43</f>
        <v>0</v>
      </c>
      <c r="QAV6" s="369"/>
      <c r="QAW6" s="369">
        <f>[7]Projections!QBC43</f>
        <v>0</v>
      </c>
      <c r="QAX6" s="369"/>
      <c r="QAY6" s="369">
        <f>[7]Projections!QBE43</f>
        <v>0</v>
      </c>
      <c r="QAZ6" s="369"/>
      <c r="QBA6" s="369">
        <f>[7]Projections!QBG43</f>
        <v>0</v>
      </c>
      <c r="QBB6" s="369"/>
      <c r="QBC6" s="369">
        <f>[7]Projections!QBI43</f>
        <v>0</v>
      </c>
      <c r="QBD6" s="369"/>
      <c r="QBE6" s="369">
        <f>[7]Projections!QBK43</f>
        <v>0</v>
      </c>
      <c r="QBF6" s="369"/>
      <c r="QBG6" s="369">
        <f>[7]Projections!QBM43</f>
        <v>0</v>
      </c>
      <c r="QBH6" s="369"/>
      <c r="QBI6" s="369">
        <f>[7]Projections!QBO43</f>
        <v>0</v>
      </c>
      <c r="QBJ6" s="369"/>
      <c r="QBK6" s="369">
        <f>[7]Projections!QBQ43</f>
        <v>0</v>
      </c>
      <c r="QBL6" s="369"/>
      <c r="QBM6" s="369">
        <f>[7]Projections!QBS43</f>
        <v>0</v>
      </c>
      <c r="QBN6" s="369"/>
      <c r="QBO6" s="369">
        <f>[7]Projections!QBU43</f>
        <v>0</v>
      </c>
      <c r="QBP6" s="369"/>
      <c r="QBQ6" s="369">
        <f>[7]Projections!QBW43</f>
        <v>0</v>
      </c>
      <c r="QBR6" s="369"/>
      <c r="QBS6" s="369">
        <f>[7]Projections!QBY43</f>
        <v>0</v>
      </c>
      <c r="QBT6" s="369"/>
      <c r="QBU6" s="369">
        <f>[7]Projections!QCA43</f>
        <v>0</v>
      </c>
      <c r="QBV6" s="369"/>
      <c r="QBW6" s="369">
        <f>[7]Projections!QCC43</f>
        <v>0</v>
      </c>
      <c r="QBX6" s="369"/>
      <c r="QBY6" s="369">
        <f>[7]Projections!QCE43</f>
        <v>0</v>
      </c>
      <c r="QBZ6" s="369"/>
      <c r="QCA6" s="369">
        <f>[7]Projections!QCG43</f>
        <v>0</v>
      </c>
      <c r="QCB6" s="369"/>
      <c r="QCC6" s="369">
        <f>[7]Projections!QCI43</f>
        <v>0</v>
      </c>
      <c r="QCD6" s="369"/>
      <c r="QCE6" s="369">
        <f>[7]Projections!QCK43</f>
        <v>0</v>
      </c>
      <c r="QCF6" s="369"/>
      <c r="QCG6" s="369">
        <f>[7]Projections!QCM43</f>
        <v>0</v>
      </c>
      <c r="QCH6" s="369"/>
      <c r="QCI6" s="369">
        <f>[7]Projections!QCO43</f>
        <v>0</v>
      </c>
      <c r="QCJ6" s="369"/>
      <c r="QCK6" s="369">
        <f>[7]Projections!QCQ43</f>
        <v>0</v>
      </c>
      <c r="QCL6" s="369"/>
      <c r="QCM6" s="369">
        <f>[7]Projections!QCS43</f>
        <v>0</v>
      </c>
      <c r="QCN6" s="369"/>
      <c r="QCO6" s="369">
        <f>[7]Projections!QCU43</f>
        <v>0</v>
      </c>
      <c r="QCP6" s="369"/>
      <c r="QCQ6" s="369">
        <f>[7]Projections!QCW43</f>
        <v>0</v>
      </c>
      <c r="QCR6" s="369"/>
      <c r="QCS6" s="369">
        <f>[7]Projections!QCY43</f>
        <v>0</v>
      </c>
      <c r="QCT6" s="369"/>
      <c r="QCU6" s="369">
        <f>[7]Projections!QDA43</f>
        <v>0</v>
      </c>
      <c r="QCV6" s="369"/>
      <c r="QCW6" s="369">
        <f>[7]Projections!QDC43</f>
        <v>0</v>
      </c>
      <c r="QCX6" s="369"/>
      <c r="QCY6" s="369">
        <f>[7]Projections!QDE43</f>
        <v>0</v>
      </c>
      <c r="QCZ6" s="369"/>
      <c r="QDA6" s="369">
        <f>[7]Projections!QDG43</f>
        <v>0</v>
      </c>
      <c r="QDB6" s="369"/>
      <c r="QDC6" s="369">
        <f>[7]Projections!QDI43</f>
        <v>0</v>
      </c>
      <c r="QDD6" s="369"/>
      <c r="QDE6" s="369">
        <f>[7]Projections!QDK43</f>
        <v>0</v>
      </c>
      <c r="QDF6" s="369"/>
      <c r="QDG6" s="369">
        <f>[7]Projections!QDM43</f>
        <v>0</v>
      </c>
      <c r="QDH6" s="369"/>
      <c r="QDI6" s="369">
        <f>[7]Projections!QDO43</f>
        <v>0</v>
      </c>
      <c r="QDJ6" s="369"/>
      <c r="QDK6" s="369">
        <f>[7]Projections!QDQ43</f>
        <v>0</v>
      </c>
      <c r="QDL6" s="369"/>
      <c r="QDM6" s="369">
        <f>[7]Projections!QDS43</f>
        <v>0</v>
      </c>
      <c r="QDN6" s="369"/>
      <c r="QDO6" s="369">
        <f>[7]Projections!QDU43</f>
        <v>0</v>
      </c>
      <c r="QDP6" s="369"/>
      <c r="QDQ6" s="369">
        <f>[7]Projections!QDW43</f>
        <v>0</v>
      </c>
      <c r="QDR6" s="369"/>
      <c r="QDS6" s="369">
        <f>[7]Projections!QDY43</f>
        <v>0</v>
      </c>
      <c r="QDT6" s="369"/>
      <c r="QDU6" s="369">
        <f>[7]Projections!QEA43</f>
        <v>0</v>
      </c>
      <c r="QDV6" s="369"/>
      <c r="QDW6" s="369">
        <f>[7]Projections!QEC43</f>
        <v>0</v>
      </c>
      <c r="QDX6" s="369"/>
      <c r="QDY6" s="369">
        <f>[7]Projections!QEE43</f>
        <v>0</v>
      </c>
      <c r="QDZ6" s="369"/>
      <c r="QEA6" s="369">
        <f>[7]Projections!QEG43</f>
        <v>0</v>
      </c>
      <c r="QEB6" s="369"/>
      <c r="QEC6" s="369">
        <f>[7]Projections!QEI43</f>
        <v>0</v>
      </c>
      <c r="QED6" s="369"/>
      <c r="QEE6" s="369">
        <f>[7]Projections!QEK43</f>
        <v>0</v>
      </c>
      <c r="QEF6" s="369"/>
      <c r="QEG6" s="369">
        <f>[7]Projections!QEM43</f>
        <v>0</v>
      </c>
      <c r="QEH6" s="369"/>
      <c r="QEI6" s="369">
        <f>[7]Projections!QEO43</f>
        <v>0</v>
      </c>
      <c r="QEJ6" s="369"/>
      <c r="QEK6" s="369">
        <f>[7]Projections!QEQ43</f>
        <v>0</v>
      </c>
      <c r="QEL6" s="369"/>
      <c r="QEM6" s="369">
        <f>[7]Projections!QES43</f>
        <v>0</v>
      </c>
      <c r="QEN6" s="369"/>
      <c r="QEO6" s="369">
        <f>[7]Projections!QEU43</f>
        <v>0</v>
      </c>
      <c r="QEP6" s="369"/>
      <c r="QEQ6" s="369">
        <f>[7]Projections!QEW43</f>
        <v>0</v>
      </c>
      <c r="QER6" s="369"/>
      <c r="QES6" s="369">
        <f>[7]Projections!QEY43</f>
        <v>0</v>
      </c>
      <c r="QET6" s="369"/>
      <c r="QEU6" s="369">
        <f>[7]Projections!QFA43</f>
        <v>0</v>
      </c>
      <c r="QEV6" s="369"/>
      <c r="QEW6" s="369">
        <f>[7]Projections!QFC43</f>
        <v>0</v>
      </c>
      <c r="QEX6" s="369"/>
      <c r="QEY6" s="369">
        <f>[7]Projections!QFE43</f>
        <v>0</v>
      </c>
      <c r="QEZ6" s="369"/>
      <c r="QFA6" s="369">
        <f>[7]Projections!QFG43</f>
        <v>0</v>
      </c>
      <c r="QFB6" s="369"/>
      <c r="QFC6" s="369">
        <f>[7]Projections!QFI43</f>
        <v>0</v>
      </c>
      <c r="QFD6" s="369"/>
      <c r="QFE6" s="369">
        <f>[7]Projections!QFK43</f>
        <v>0</v>
      </c>
      <c r="QFF6" s="369"/>
      <c r="QFG6" s="369">
        <f>[7]Projections!QFM43</f>
        <v>0</v>
      </c>
      <c r="QFH6" s="369"/>
      <c r="QFI6" s="369">
        <f>[7]Projections!QFO43</f>
        <v>0</v>
      </c>
      <c r="QFJ6" s="369"/>
      <c r="QFK6" s="369">
        <f>[7]Projections!QFQ43</f>
        <v>0</v>
      </c>
      <c r="QFL6" s="369"/>
      <c r="QFM6" s="369">
        <f>[7]Projections!QFS43</f>
        <v>0</v>
      </c>
      <c r="QFN6" s="369"/>
      <c r="QFO6" s="369">
        <f>[7]Projections!QFU43</f>
        <v>0</v>
      </c>
      <c r="QFP6" s="369"/>
      <c r="QFQ6" s="369">
        <f>[7]Projections!QFW43</f>
        <v>0</v>
      </c>
      <c r="QFR6" s="369"/>
      <c r="QFS6" s="369">
        <f>[7]Projections!QFY43</f>
        <v>0</v>
      </c>
      <c r="QFT6" s="369"/>
      <c r="QFU6" s="369">
        <f>[7]Projections!QGA43</f>
        <v>0</v>
      </c>
      <c r="QFV6" s="369"/>
      <c r="QFW6" s="369">
        <f>[7]Projections!QGC43</f>
        <v>0</v>
      </c>
      <c r="QFX6" s="369"/>
      <c r="QFY6" s="369">
        <f>[7]Projections!QGE43</f>
        <v>0</v>
      </c>
      <c r="QFZ6" s="369"/>
      <c r="QGA6" s="369">
        <f>[7]Projections!QGG43</f>
        <v>0</v>
      </c>
      <c r="QGB6" s="369"/>
      <c r="QGC6" s="369">
        <f>[7]Projections!QGI43</f>
        <v>0</v>
      </c>
      <c r="QGD6" s="369"/>
      <c r="QGE6" s="369">
        <f>[7]Projections!QGK43</f>
        <v>0</v>
      </c>
      <c r="QGF6" s="369"/>
      <c r="QGG6" s="369">
        <f>[7]Projections!QGM43</f>
        <v>0</v>
      </c>
      <c r="QGH6" s="369"/>
      <c r="QGI6" s="369">
        <f>[7]Projections!QGO43</f>
        <v>0</v>
      </c>
      <c r="QGJ6" s="369"/>
      <c r="QGK6" s="369">
        <f>[7]Projections!QGQ43</f>
        <v>0</v>
      </c>
      <c r="QGL6" s="369"/>
      <c r="QGM6" s="369">
        <f>[7]Projections!QGS43</f>
        <v>0</v>
      </c>
      <c r="QGN6" s="369"/>
      <c r="QGO6" s="369">
        <f>[7]Projections!QGU43</f>
        <v>0</v>
      </c>
      <c r="QGP6" s="369"/>
      <c r="QGQ6" s="369">
        <f>[7]Projections!QGW43</f>
        <v>0</v>
      </c>
      <c r="QGR6" s="369"/>
      <c r="QGS6" s="369">
        <f>[7]Projections!QGY43</f>
        <v>0</v>
      </c>
      <c r="QGT6" s="369"/>
      <c r="QGU6" s="369">
        <f>[7]Projections!QHA43</f>
        <v>0</v>
      </c>
      <c r="QGV6" s="369"/>
      <c r="QGW6" s="369">
        <f>[7]Projections!QHC43</f>
        <v>0</v>
      </c>
      <c r="QGX6" s="369"/>
      <c r="QGY6" s="369">
        <f>[7]Projections!QHE43</f>
        <v>0</v>
      </c>
      <c r="QGZ6" s="369"/>
      <c r="QHA6" s="369">
        <f>[7]Projections!QHG43</f>
        <v>0</v>
      </c>
      <c r="QHB6" s="369"/>
      <c r="QHC6" s="369">
        <f>[7]Projections!QHI43</f>
        <v>0</v>
      </c>
      <c r="QHD6" s="369"/>
      <c r="QHE6" s="369">
        <f>[7]Projections!QHK43</f>
        <v>0</v>
      </c>
      <c r="QHF6" s="369"/>
      <c r="QHG6" s="369">
        <f>[7]Projections!QHM43</f>
        <v>0</v>
      </c>
      <c r="QHH6" s="369"/>
      <c r="QHI6" s="369">
        <f>[7]Projections!QHO43</f>
        <v>0</v>
      </c>
      <c r="QHJ6" s="369"/>
      <c r="QHK6" s="369">
        <f>[7]Projections!QHQ43</f>
        <v>0</v>
      </c>
      <c r="QHL6" s="369"/>
      <c r="QHM6" s="369">
        <f>[7]Projections!QHS43</f>
        <v>0</v>
      </c>
      <c r="QHN6" s="369"/>
      <c r="QHO6" s="369">
        <f>[7]Projections!QHU43</f>
        <v>0</v>
      </c>
      <c r="QHP6" s="369"/>
      <c r="QHQ6" s="369">
        <f>[7]Projections!QHW43</f>
        <v>0</v>
      </c>
      <c r="QHR6" s="369"/>
      <c r="QHS6" s="369">
        <f>[7]Projections!QHY43</f>
        <v>0</v>
      </c>
      <c r="QHT6" s="369"/>
      <c r="QHU6" s="369">
        <f>[7]Projections!QIA43</f>
        <v>0</v>
      </c>
      <c r="QHV6" s="369"/>
      <c r="QHW6" s="369">
        <f>[7]Projections!QIC43</f>
        <v>0</v>
      </c>
      <c r="QHX6" s="369"/>
      <c r="QHY6" s="369">
        <f>[7]Projections!QIE43</f>
        <v>0</v>
      </c>
      <c r="QHZ6" s="369"/>
      <c r="QIA6" s="369">
        <f>[7]Projections!QIG43</f>
        <v>0</v>
      </c>
      <c r="QIB6" s="369"/>
      <c r="QIC6" s="369">
        <f>[7]Projections!QII43</f>
        <v>0</v>
      </c>
      <c r="QID6" s="369"/>
      <c r="QIE6" s="369">
        <f>[7]Projections!QIK43</f>
        <v>0</v>
      </c>
      <c r="QIF6" s="369"/>
      <c r="QIG6" s="369">
        <f>[7]Projections!QIM43</f>
        <v>0</v>
      </c>
      <c r="QIH6" s="369"/>
      <c r="QII6" s="369">
        <f>[7]Projections!QIO43</f>
        <v>0</v>
      </c>
      <c r="QIJ6" s="369"/>
      <c r="QIK6" s="369">
        <f>[7]Projections!QIQ43</f>
        <v>0</v>
      </c>
      <c r="QIL6" s="369"/>
      <c r="QIM6" s="369">
        <f>[7]Projections!QIS43</f>
        <v>0</v>
      </c>
      <c r="QIN6" s="369"/>
      <c r="QIO6" s="369">
        <f>[7]Projections!QIU43</f>
        <v>0</v>
      </c>
      <c r="QIP6" s="369"/>
      <c r="QIQ6" s="369">
        <f>[7]Projections!QIW43</f>
        <v>0</v>
      </c>
      <c r="QIR6" s="369"/>
      <c r="QIS6" s="369">
        <f>[7]Projections!QIY43</f>
        <v>0</v>
      </c>
      <c r="QIT6" s="369"/>
      <c r="QIU6" s="369">
        <f>[7]Projections!QJA43</f>
        <v>0</v>
      </c>
      <c r="QIV6" s="369"/>
      <c r="QIW6" s="369">
        <f>[7]Projections!QJC43</f>
        <v>0</v>
      </c>
      <c r="QIX6" s="369"/>
      <c r="QIY6" s="369">
        <f>[7]Projections!QJE43</f>
        <v>0</v>
      </c>
      <c r="QIZ6" s="369"/>
      <c r="QJA6" s="369">
        <f>[7]Projections!QJG43</f>
        <v>0</v>
      </c>
      <c r="QJB6" s="369"/>
      <c r="QJC6" s="369">
        <f>[7]Projections!QJI43</f>
        <v>0</v>
      </c>
      <c r="QJD6" s="369"/>
      <c r="QJE6" s="369">
        <f>[7]Projections!QJK43</f>
        <v>0</v>
      </c>
      <c r="QJF6" s="369"/>
      <c r="QJG6" s="369">
        <f>[7]Projections!QJM43</f>
        <v>0</v>
      </c>
      <c r="QJH6" s="369"/>
      <c r="QJI6" s="369">
        <f>[7]Projections!QJO43</f>
        <v>0</v>
      </c>
      <c r="QJJ6" s="369"/>
      <c r="QJK6" s="369">
        <f>[7]Projections!QJQ43</f>
        <v>0</v>
      </c>
      <c r="QJL6" s="369"/>
      <c r="QJM6" s="369">
        <f>[7]Projections!QJS43</f>
        <v>0</v>
      </c>
      <c r="QJN6" s="369"/>
      <c r="QJO6" s="369">
        <f>[7]Projections!QJU43</f>
        <v>0</v>
      </c>
      <c r="QJP6" s="369"/>
      <c r="QJQ6" s="369">
        <f>[7]Projections!QJW43</f>
        <v>0</v>
      </c>
      <c r="QJR6" s="369"/>
      <c r="QJS6" s="369">
        <f>[7]Projections!QJY43</f>
        <v>0</v>
      </c>
      <c r="QJT6" s="369"/>
      <c r="QJU6" s="369">
        <f>[7]Projections!QKA43</f>
        <v>0</v>
      </c>
      <c r="QJV6" s="369"/>
      <c r="QJW6" s="369">
        <f>[7]Projections!QKC43</f>
        <v>0</v>
      </c>
      <c r="QJX6" s="369"/>
      <c r="QJY6" s="369">
        <f>[7]Projections!QKE43</f>
        <v>0</v>
      </c>
      <c r="QJZ6" s="369"/>
      <c r="QKA6" s="369">
        <f>[7]Projections!QKG43</f>
        <v>0</v>
      </c>
      <c r="QKB6" s="369"/>
      <c r="QKC6" s="369">
        <f>[7]Projections!QKI43</f>
        <v>0</v>
      </c>
      <c r="QKD6" s="369"/>
      <c r="QKE6" s="369">
        <f>[7]Projections!QKK43</f>
        <v>0</v>
      </c>
      <c r="QKF6" s="369"/>
      <c r="QKG6" s="369">
        <f>[7]Projections!QKM43</f>
        <v>0</v>
      </c>
      <c r="QKH6" s="369"/>
      <c r="QKI6" s="369">
        <f>[7]Projections!QKO43</f>
        <v>0</v>
      </c>
      <c r="QKJ6" s="369"/>
      <c r="QKK6" s="369">
        <f>[7]Projections!QKQ43</f>
        <v>0</v>
      </c>
      <c r="QKL6" s="369"/>
      <c r="QKM6" s="369">
        <f>[7]Projections!QKS43</f>
        <v>0</v>
      </c>
      <c r="QKN6" s="369"/>
      <c r="QKO6" s="369">
        <f>[7]Projections!QKU43</f>
        <v>0</v>
      </c>
      <c r="QKP6" s="369"/>
      <c r="QKQ6" s="369">
        <f>[7]Projections!QKW43</f>
        <v>0</v>
      </c>
      <c r="QKR6" s="369"/>
      <c r="QKS6" s="369">
        <f>[7]Projections!QKY43</f>
        <v>0</v>
      </c>
      <c r="QKT6" s="369"/>
      <c r="QKU6" s="369">
        <f>[7]Projections!QLA43</f>
        <v>0</v>
      </c>
      <c r="QKV6" s="369"/>
      <c r="QKW6" s="369">
        <f>[7]Projections!QLC43</f>
        <v>0</v>
      </c>
      <c r="QKX6" s="369"/>
      <c r="QKY6" s="369">
        <f>[7]Projections!QLE43</f>
        <v>0</v>
      </c>
      <c r="QKZ6" s="369"/>
      <c r="QLA6" s="369">
        <f>[7]Projections!QLG43</f>
        <v>0</v>
      </c>
      <c r="QLB6" s="369"/>
      <c r="QLC6" s="369">
        <f>[7]Projections!QLI43</f>
        <v>0</v>
      </c>
      <c r="QLD6" s="369"/>
      <c r="QLE6" s="369">
        <f>[7]Projections!QLK43</f>
        <v>0</v>
      </c>
      <c r="QLF6" s="369"/>
      <c r="QLG6" s="369">
        <f>[7]Projections!QLM43</f>
        <v>0</v>
      </c>
      <c r="QLH6" s="369"/>
      <c r="QLI6" s="369">
        <f>[7]Projections!QLO43</f>
        <v>0</v>
      </c>
      <c r="QLJ6" s="369"/>
      <c r="QLK6" s="369">
        <f>[7]Projections!QLQ43</f>
        <v>0</v>
      </c>
      <c r="QLL6" s="369"/>
      <c r="QLM6" s="369">
        <f>[7]Projections!QLS43</f>
        <v>0</v>
      </c>
      <c r="QLN6" s="369"/>
      <c r="QLO6" s="369">
        <f>[7]Projections!QLU43</f>
        <v>0</v>
      </c>
      <c r="QLP6" s="369"/>
      <c r="QLQ6" s="369">
        <f>[7]Projections!QLW43</f>
        <v>0</v>
      </c>
      <c r="QLR6" s="369"/>
      <c r="QLS6" s="369">
        <f>[7]Projections!QLY43</f>
        <v>0</v>
      </c>
      <c r="QLT6" s="369"/>
      <c r="QLU6" s="369">
        <f>[7]Projections!QMA43</f>
        <v>0</v>
      </c>
      <c r="QLV6" s="369"/>
      <c r="QLW6" s="369">
        <f>[7]Projections!QMC43</f>
        <v>0</v>
      </c>
      <c r="QLX6" s="369"/>
      <c r="QLY6" s="369">
        <f>[7]Projections!QME43</f>
        <v>0</v>
      </c>
      <c r="QLZ6" s="369"/>
      <c r="QMA6" s="369">
        <f>[7]Projections!QMG43</f>
        <v>0</v>
      </c>
      <c r="QMB6" s="369"/>
      <c r="QMC6" s="369">
        <f>[7]Projections!QMI43</f>
        <v>0</v>
      </c>
      <c r="QMD6" s="369"/>
      <c r="QME6" s="369">
        <f>[7]Projections!QMK43</f>
        <v>0</v>
      </c>
      <c r="QMF6" s="369"/>
      <c r="QMG6" s="369">
        <f>[7]Projections!QMM43</f>
        <v>0</v>
      </c>
      <c r="QMH6" s="369"/>
      <c r="QMI6" s="369">
        <f>[7]Projections!QMO43</f>
        <v>0</v>
      </c>
      <c r="QMJ6" s="369"/>
      <c r="QMK6" s="369">
        <f>[7]Projections!QMQ43</f>
        <v>0</v>
      </c>
      <c r="QML6" s="369"/>
      <c r="QMM6" s="369">
        <f>[7]Projections!QMS43</f>
        <v>0</v>
      </c>
      <c r="QMN6" s="369"/>
      <c r="QMO6" s="369">
        <f>[7]Projections!QMU43</f>
        <v>0</v>
      </c>
      <c r="QMP6" s="369"/>
      <c r="QMQ6" s="369">
        <f>[7]Projections!QMW43</f>
        <v>0</v>
      </c>
      <c r="QMR6" s="369"/>
      <c r="QMS6" s="369">
        <f>[7]Projections!QMY43</f>
        <v>0</v>
      </c>
      <c r="QMT6" s="369"/>
      <c r="QMU6" s="369">
        <f>[7]Projections!QNA43</f>
        <v>0</v>
      </c>
      <c r="QMV6" s="369"/>
      <c r="QMW6" s="369">
        <f>[7]Projections!QNC43</f>
        <v>0</v>
      </c>
      <c r="QMX6" s="369"/>
      <c r="QMY6" s="369">
        <f>[7]Projections!QNE43</f>
        <v>0</v>
      </c>
      <c r="QMZ6" s="369"/>
      <c r="QNA6" s="369">
        <f>[7]Projections!QNG43</f>
        <v>0</v>
      </c>
      <c r="QNB6" s="369"/>
      <c r="QNC6" s="369">
        <f>[7]Projections!QNI43</f>
        <v>0</v>
      </c>
      <c r="QND6" s="369"/>
      <c r="QNE6" s="369">
        <f>[7]Projections!QNK43</f>
        <v>0</v>
      </c>
      <c r="QNF6" s="369"/>
      <c r="QNG6" s="369">
        <f>[7]Projections!QNM43</f>
        <v>0</v>
      </c>
      <c r="QNH6" s="369"/>
      <c r="QNI6" s="369">
        <f>[7]Projections!QNO43</f>
        <v>0</v>
      </c>
      <c r="QNJ6" s="369"/>
      <c r="QNK6" s="369">
        <f>[7]Projections!QNQ43</f>
        <v>0</v>
      </c>
      <c r="QNL6" s="369"/>
      <c r="QNM6" s="369">
        <f>[7]Projections!QNS43</f>
        <v>0</v>
      </c>
      <c r="QNN6" s="369"/>
      <c r="QNO6" s="369">
        <f>[7]Projections!QNU43</f>
        <v>0</v>
      </c>
      <c r="QNP6" s="369"/>
      <c r="QNQ6" s="369">
        <f>[7]Projections!QNW43</f>
        <v>0</v>
      </c>
      <c r="QNR6" s="369"/>
      <c r="QNS6" s="369">
        <f>[7]Projections!QNY43</f>
        <v>0</v>
      </c>
      <c r="QNT6" s="369"/>
      <c r="QNU6" s="369">
        <f>[7]Projections!QOA43</f>
        <v>0</v>
      </c>
      <c r="QNV6" s="369"/>
      <c r="QNW6" s="369">
        <f>[7]Projections!QOC43</f>
        <v>0</v>
      </c>
      <c r="QNX6" s="369"/>
      <c r="QNY6" s="369">
        <f>[7]Projections!QOE43</f>
        <v>0</v>
      </c>
      <c r="QNZ6" s="369"/>
      <c r="QOA6" s="369">
        <f>[7]Projections!QOG43</f>
        <v>0</v>
      </c>
      <c r="QOB6" s="369"/>
      <c r="QOC6" s="369">
        <f>[7]Projections!QOI43</f>
        <v>0</v>
      </c>
      <c r="QOD6" s="369"/>
      <c r="QOE6" s="369">
        <f>[7]Projections!QOK43</f>
        <v>0</v>
      </c>
      <c r="QOF6" s="369"/>
      <c r="QOG6" s="369">
        <f>[7]Projections!QOM43</f>
        <v>0</v>
      </c>
      <c r="QOH6" s="369"/>
      <c r="QOI6" s="369">
        <f>[7]Projections!QOO43</f>
        <v>0</v>
      </c>
      <c r="QOJ6" s="369"/>
      <c r="QOK6" s="369">
        <f>[7]Projections!QOQ43</f>
        <v>0</v>
      </c>
      <c r="QOL6" s="369"/>
      <c r="QOM6" s="369">
        <f>[7]Projections!QOS43</f>
        <v>0</v>
      </c>
      <c r="QON6" s="369"/>
      <c r="QOO6" s="369">
        <f>[7]Projections!QOU43</f>
        <v>0</v>
      </c>
      <c r="QOP6" s="369"/>
      <c r="QOQ6" s="369">
        <f>[7]Projections!QOW43</f>
        <v>0</v>
      </c>
      <c r="QOR6" s="369"/>
      <c r="QOS6" s="369">
        <f>[7]Projections!QOY43</f>
        <v>0</v>
      </c>
      <c r="QOT6" s="369"/>
      <c r="QOU6" s="369">
        <f>[7]Projections!QPA43</f>
        <v>0</v>
      </c>
      <c r="QOV6" s="369"/>
      <c r="QOW6" s="369">
        <f>[7]Projections!QPC43</f>
        <v>0</v>
      </c>
      <c r="QOX6" s="369"/>
      <c r="QOY6" s="369">
        <f>[7]Projections!QPE43</f>
        <v>0</v>
      </c>
      <c r="QOZ6" s="369"/>
      <c r="QPA6" s="369">
        <f>[7]Projections!QPG43</f>
        <v>0</v>
      </c>
      <c r="QPB6" s="369"/>
      <c r="QPC6" s="369">
        <f>[7]Projections!QPI43</f>
        <v>0</v>
      </c>
      <c r="QPD6" s="369"/>
      <c r="QPE6" s="369">
        <f>[7]Projections!QPK43</f>
        <v>0</v>
      </c>
      <c r="QPF6" s="369"/>
      <c r="QPG6" s="369">
        <f>[7]Projections!QPM43</f>
        <v>0</v>
      </c>
      <c r="QPH6" s="369"/>
      <c r="QPI6" s="369">
        <f>[7]Projections!QPO43</f>
        <v>0</v>
      </c>
      <c r="QPJ6" s="369"/>
      <c r="QPK6" s="369">
        <f>[7]Projections!QPQ43</f>
        <v>0</v>
      </c>
      <c r="QPL6" s="369"/>
      <c r="QPM6" s="369">
        <f>[7]Projections!QPS43</f>
        <v>0</v>
      </c>
      <c r="QPN6" s="369"/>
      <c r="QPO6" s="369">
        <f>[7]Projections!QPU43</f>
        <v>0</v>
      </c>
      <c r="QPP6" s="369"/>
      <c r="QPQ6" s="369">
        <f>[7]Projections!QPW43</f>
        <v>0</v>
      </c>
      <c r="QPR6" s="369"/>
      <c r="QPS6" s="369">
        <f>[7]Projections!QPY43</f>
        <v>0</v>
      </c>
      <c r="QPT6" s="369"/>
      <c r="QPU6" s="369">
        <f>[7]Projections!QQA43</f>
        <v>0</v>
      </c>
      <c r="QPV6" s="369"/>
      <c r="QPW6" s="369">
        <f>[7]Projections!QQC43</f>
        <v>0</v>
      </c>
      <c r="QPX6" s="369"/>
      <c r="QPY6" s="369">
        <f>[7]Projections!QQE43</f>
        <v>0</v>
      </c>
      <c r="QPZ6" s="369"/>
      <c r="QQA6" s="369">
        <f>[7]Projections!QQG43</f>
        <v>0</v>
      </c>
      <c r="QQB6" s="369"/>
      <c r="QQC6" s="369">
        <f>[7]Projections!QQI43</f>
        <v>0</v>
      </c>
      <c r="QQD6" s="369"/>
      <c r="QQE6" s="369">
        <f>[7]Projections!QQK43</f>
        <v>0</v>
      </c>
      <c r="QQF6" s="369"/>
      <c r="QQG6" s="369">
        <f>[7]Projections!QQM43</f>
        <v>0</v>
      </c>
      <c r="QQH6" s="369"/>
      <c r="QQI6" s="369">
        <f>[7]Projections!QQO43</f>
        <v>0</v>
      </c>
      <c r="QQJ6" s="369"/>
      <c r="QQK6" s="369">
        <f>[7]Projections!QQQ43</f>
        <v>0</v>
      </c>
      <c r="QQL6" s="369"/>
      <c r="QQM6" s="369">
        <f>[7]Projections!QQS43</f>
        <v>0</v>
      </c>
      <c r="QQN6" s="369"/>
      <c r="QQO6" s="369">
        <f>[7]Projections!QQU43</f>
        <v>0</v>
      </c>
      <c r="QQP6" s="369"/>
      <c r="QQQ6" s="369">
        <f>[7]Projections!QQW43</f>
        <v>0</v>
      </c>
      <c r="QQR6" s="369"/>
      <c r="QQS6" s="369">
        <f>[7]Projections!QQY43</f>
        <v>0</v>
      </c>
      <c r="QQT6" s="369"/>
      <c r="QQU6" s="369">
        <f>[7]Projections!QRA43</f>
        <v>0</v>
      </c>
      <c r="QQV6" s="369"/>
      <c r="QQW6" s="369">
        <f>[7]Projections!QRC43</f>
        <v>0</v>
      </c>
      <c r="QQX6" s="369"/>
      <c r="QQY6" s="369">
        <f>[7]Projections!QRE43</f>
        <v>0</v>
      </c>
      <c r="QQZ6" s="369"/>
      <c r="QRA6" s="369">
        <f>[7]Projections!QRG43</f>
        <v>0</v>
      </c>
      <c r="QRB6" s="369"/>
      <c r="QRC6" s="369">
        <f>[7]Projections!QRI43</f>
        <v>0</v>
      </c>
      <c r="QRD6" s="369"/>
      <c r="QRE6" s="369">
        <f>[7]Projections!QRK43</f>
        <v>0</v>
      </c>
      <c r="QRF6" s="369"/>
      <c r="QRG6" s="369">
        <f>[7]Projections!QRM43</f>
        <v>0</v>
      </c>
      <c r="QRH6" s="369"/>
      <c r="QRI6" s="369">
        <f>[7]Projections!QRO43</f>
        <v>0</v>
      </c>
      <c r="QRJ6" s="369"/>
      <c r="QRK6" s="369">
        <f>[7]Projections!QRQ43</f>
        <v>0</v>
      </c>
      <c r="QRL6" s="369"/>
      <c r="QRM6" s="369">
        <f>[7]Projections!QRS43</f>
        <v>0</v>
      </c>
      <c r="QRN6" s="369"/>
      <c r="QRO6" s="369">
        <f>[7]Projections!QRU43</f>
        <v>0</v>
      </c>
      <c r="QRP6" s="369"/>
      <c r="QRQ6" s="369">
        <f>[7]Projections!QRW43</f>
        <v>0</v>
      </c>
      <c r="QRR6" s="369"/>
      <c r="QRS6" s="369">
        <f>[7]Projections!QRY43</f>
        <v>0</v>
      </c>
      <c r="QRT6" s="369"/>
      <c r="QRU6" s="369">
        <f>[7]Projections!QSA43</f>
        <v>0</v>
      </c>
      <c r="QRV6" s="369"/>
      <c r="QRW6" s="369">
        <f>[7]Projections!QSC43</f>
        <v>0</v>
      </c>
      <c r="QRX6" s="369"/>
      <c r="QRY6" s="369">
        <f>[7]Projections!QSE43</f>
        <v>0</v>
      </c>
      <c r="QRZ6" s="369"/>
      <c r="QSA6" s="369">
        <f>[7]Projections!QSG43</f>
        <v>0</v>
      </c>
      <c r="QSB6" s="369"/>
      <c r="QSC6" s="369">
        <f>[7]Projections!QSI43</f>
        <v>0</v>
      </c>
      <c r="QSD6" s="369"/>
      <c r="QSE6" s="369">
        <f>[7]Projections!QSK43</f>
        <v>0</v>
      </c>
      <c r="QSF6" s="369"/>
      <c r="QSG6" s="369">
        <f>[7]Projections!QSM43</f>
        <v>0</v>
      </c>
      <c r="QSH6" s="369"/>
      <c r="QSI6" s="369">
        <f>[7]Projections!QSO43</f>
        <v>0</v>
      </c>
      <c r="QSJ6" s="369"/>
      <c r="QSK6" s="369">
        <f>[7]Projections!QSQ43</f>
        <v>0</v>
      </c>
      <c r="QSL6" s="369"/>
      <c r="QSM6" s="369">
        <f>[7]Projections!QSS43</f>
        <v>0</v>
      </c>
      <c r="QSN6" s="369"/>
      <c r="QSO6" s="369">
        <f>[7]Projections!QSU43</f>
        <v>0</v>
      </c>
      <c r="QSP6" s="369"/>
      <c r="QSQ6" s="369">
        <f>[7]Projections!QSW43</f>
        <v>0</v>
      </c>
      <c r="QSR6" s="369"/>
      <c r="QSS6" s="369">
        <f>[7]Projections!QSY43</f>
        <v>0</v>
      </c>
      <c r="QST6" s="369"/>
      <c r="QSU6" s="369">
        <f>[7]Projections!QTA43</f>
        <v>0</v>
      </c>
      <c r="QSV6" s="369"/>
      <c r="QSW6" s="369">
        <f>[7]Projections!QTC43</f>
        <v>0</v>
      </c>
      <c r="QSX6" s="369"/>
      <c r="QSY6" s="369">
        <f>[7]Projections!QTE43</f>
        <v>0</v>
      </c>
      <c r="QSZ6" s="369"/>
      <c r="QTA6" s="369">
        <f>[7]Projections!QTG43</f>
        <v>0</v>
      </c>
      <c r="QTB6" s="369"/>
      <c r="QTC6" s="369">
        <f>[7]Projections!QTI43</f>
        <v>0</v>
      </c>
      <c r="QTD6" s="369"/>
      <c r="QTE6" s="369">
        <f>[7]Projections!QTK43</f>
        <v>0</v>
      </c>
      <c r="QTF6" s="369"/>
      <c r="QTG6" s="369">
        <f>[7]Projections!QTM43</f>
        <v>0</v>
      </c>
      <c r="QTH6" s="369"/>
      <c r="QTI6" s="369">
        <f>[7]Projections!QTO43</f>
        <v>0</v>
      </c>
      <c r="QTJ6" s="369"/>
      <c r="QTK6" s="369">
        <f>[7]Projections!QTQ43</f>
        <v>0</v>
      </c>
      <c r="QTL6" s="369"/>
      <c r="QTM6" s="369">
        <f>[7]Projections!QTS43</f>
        <v>0</v>
      </c>
      <c r="QTN6" s="369"/>
      <c r="QTO6" s="369">
        <f>[7]Projections!QTU43</f>
        <v>0</v>
      </c>
      <c r="QTP6" s="369"/>
      <c r="QTQ6" s="369">
        <f>[7]Projections!QTW43</f>
        <v>0</v>
      </c>
      <c r="QTR6" s="369"/>
      <c r="QTS6" s="369">
        <f>[7]Projections!QTY43</f>
        <v>0</v>
      </c>
      <c r="QTT6" s="369"/>
      <c r="QTU6" s="369">
        <f>[7]Projections!QUA43</f>
        <v>0</v>
      </c>
      <c r="QTV6" s="369"/>
      <c r="QTW6" s="369">
        <f>[7]Projections!QUC43</f>
        <v>0</v>
      </c>
      <c r="QTX6" s="369"/>
      <c r="QTY6" s="369">
        <f>[7]Projections!QUE43</f>
        <v>0</v>
      </c>
      <c r="QTZ6" s="369"/>
      <c r="QUA6" s="369">
        <f>[7]Projections!QUG43</f>
        <v>0</v>
      </c>
      <c r="QUB6" s="369"/>
      <c r="QUC6" s="369">
        <f>[7]Projections!QUI43</f>
        <v>0</v>
      </c>
      <c r="QUD6" s="369"/>
      <c r="QUE6" s="369">
        <f>[7]Projections!QUK43</f>
        <v>0</v>
      </c>
      <c r="QUF6" s="369"/>
      <c r="QUG6" s="369">
        <f>[7]Projections!QUM43</f>
        <v>0</v>
      </c>
      <c r="QUH6" s="369"/>
      <c r="QUI6" s="369">
        <f>[7]Projections!QUO43</f>
        <v>0</v>
      </c>
      <c r="QUJ6" s="369"/>
      <c r="QUK6" s="369">
        <f>[7]Projections!QUQ43</f>
        <v>0</v>
      </c>
      <c r="QUL6" s="369"/>
      <c r="QUM6" s="369">
        <f>[7]Projections!QUS43</f>
        <v>0</v>
      </c>
      <c r="QUN6" s="369"/>
      <c r="QUO6" s="369">
        <f>[7]Projections!QUU43</f>
        <v>0</v>
      </c>
      <c r="QUP6" s="369"/>
      <c r="QUQ6" s="369">
        <f>[7]Projections!QUW43</f>
        <v>0</v>
      </c>
      <c r="QUR6" s="369"/>
      <c r="QUS6" s="369">
        <f>[7]Projections!QUY43</f>
        <v>0</v>
      </c>
      <c r="QUT6" s="369"/>
      <c r="QUU6" s="369">
        <f>[7]Projections!QVA43</f>
        <v>0</v>
      </c>
      <c r="QUV6" s="369"/>
      <c r="QUW6" s="369">
        <f>[7]Projections!QVC43</f>
        <v>0</v>
      </c>
      <c r="QUX6" s="369"/>
      <c r="QUY6" s="369">
        <f>[7]Projections!QVE43</f>
        <v>0</v>
      </c>
      <c r="QUZ6" s="369"/>
      <c r="QVA6" s="369">
        <f>[7]Projections!QVG43</f>
        <v>0</v>
      </c>
      <c r="QVB6" s="369"/>
      <c r="QVC6" s="369">
        <f>[7]Projections!QVI43</f>
        <v>0</v>
      </c>
      <c r="QVD6" s="369"/>
      <c r="QVE6" s="369">
        <f>[7]Projections!QVK43</f>
        <v>0</v>
      </c>
      <c r="QVF6" s="369"/>
      <c r="QVG6" s="369">
        <f>[7]Projections!QVM43</f>
        <v>0</v>
      </c>
      <c r="QVH6" s="369"/>
      <c r="QVI6" s="369">
        <f>[7]Projections!QVO43</f>
        <v>0</v>
      </c>
      <c r="QVJ6" s="369"/>
      <c r="QVK6" s="369">
        <f>[7]Projections!QVQ43</f>
        <v>0</v>
      </c>
      <c r="QVL6" s="369"/>
      <c r="QVM6" s="369">
        <f>[7]Projections!QVS43</f>
        <v>0</v>
      </c>
      <c r="QVN6" s="369"/>
      <c r="QVO6" s="369">
        <f>[7]Projections!QVU43</f>
        <v>0</v>
      </c>
      <c r="QVP6" s="369"/>
      <c r="QVQ6" s="369">
        <f>[7]Projections!QVW43</f>
        <v>0</v>
      </c>
      <c r="QVR6" s="369"/>
      <c r="QVS6" s="369">
        <f>[7]Projections!QVY43</f>
        <v>0</v>
      </c>
      <c r="QVT6" s="369"/>
      <c r="QVU6" s="369">
        <f>[7]Projections!QWA43</f>
        <v>0</v>
      </c>
      <c r="QVV6" s="369"/>
      <c r="QVW6" s="369">
        <f>[7]Projections!QWC43</f>
        <v>0</v>
      </c>
      <c r="QVX6" s="369"/>
      <c r="QVY6" s="369">
        <f>[7]Projections!QWE43</f>
        <v>0</v>
      </c>
      <c r="QVZ6" s="369"/>
      <c r="QWA6" s="369">
        <f>[7]Projections!QWG43</f>
        <v>0</v>
      </c>
      <c r="QWB6" s="369"/>
      <c r="QWC6" s="369">
        <f>[7]Projections!QWI43</f>
        <v>0</v>
      </c>
      <c r="QWD6" s="369"/>
      <c r="QWE6" s="369">
        <f>[7]Projections!QWK43</f>
        <v>0</v>
      </c>
      <c r="QWF6" s="369"/>
      <c r="QWG6" s="369">
        <f>[7]Projections!QWM43</f>
        <v>0</v>
      </c>
      <c r="QWH6" s="369"/>
      <c r="QWI6" s="369">
        <f>[7]Projections!QWO43</f>
        <v>0</v>
      </c>
      <c r="QWJ6" s="369"/>
      <c r="QWK6" s="369">
        <f>[7]Projections!QWQ43</f>
        <v>0</v>
      </c>
      <c r="QWL6" s="369"/>
      <c r="QWM6" s="369">
        <f>[7]Projections!QWS43</f>
        <v>0</v>
      </c>
      <c r="QWN6" s="369"/>
      <c r="QWO6" s="369">
        <f>[7]Projections!QWU43</f>
        <v>0</v>
      </c>
      <c r="QWP6" s="369"/>
      <c r="QWQ6" s="369">
        <f>[7]Projections!QWW43</f>
        <v>0</v>
      </c>
      <c r="QWR6" s="369"/>
      <c r="QWS6" s="369">
        <f>[7]Projections!QWY43</f>
        <v>0</v>
      </c>
      <c r="QWT6" s="369"/>
      <c r="QWU6" s="369">
        <f>[7]Projections!QXA43</f>
        <v>0</v>
      </c>
      <c r="QWV6" s="369"/>
      <c r="QWW6" s="369">
        <f>[7]Projections!QXC43</f>
        <v>0</v>
      </c>
      <c r="QWX6" s="369"/>
      <c r="QWY6" s="369">
        <f>[7]Projections!QXE43</f>
        <v>0</v>
      </c>
      <c r="QWZ6" s="369"/>
      <c r="QXA6" s="369">
        <f>[7]Projections!QXG43</f>
        <v>0</v>
      </c>
      <c r="QXB6" s="369"/>
      <c r="QXC6" s="369">
        <f>[7]Projections!QXI43</f>
        <v>0</v>
      </c>
      <c r="QXD6" s="369"/>
      <c r="QXE6" s="369">
        <f>[7]Projections!QXK43</f>
        <v>0</v>
      </c>
      <c r="QXF6" s="369"/>
      <c r="QXG6" s="369">
        <f>[7]Projections!QXM43</f>
        <v>0</v>
      </c>
      <c r="QXH6" s="369"/>
      <c r="QXI6" s="369">
        <f>[7]Projections!QXO43</f>
        <v>0</v>
      </c>
      <c r="QXJ6" s="369"/>
      <c r="QXK6" s="369">
        <f>[7]Projections!QXQ43</f>
        <v>0</v>
      </c>
      <c r="QXL6" s="369"/>
      <c r="QXM6" s="369">
        <f>[7]Projections!QXS43</f>
        <v>0</v>
      </c>
      <c r="QXN6" s="369"/>
      <c r="QXO6" s="369">
        <f>[7]Projections!QXU43</f>
        <v>0</v>
      </c>
      <c r="QXP6" s="369"/>
      <c r="QXQ6" s="369">
        <f>[7]Projections!QXW43</f>
        <v>0</v>
      </c>
      <c r="QXR6" s="369"/>
      <c r="QXS6" s="369">
        <f>[7]Projections!QXY43</f>
        <v>0</v>
      </c>
      <c r="QXT6" s="369"/>
      <c r="QXU6" s="369">
        <f>[7]Projections!QYA43</f>
        <v>0</v>
      </c>
      <c r="QXV6" s="369"/>
      <c r="QXW6" s="369">
        <f>[7]Projections!QYC43</f>
        <v>0</v>
      </c>
      <c r="QXX6" s="369"/>
      <c r="QXY6" s="369">
        <f>[7]Projections!QYE43</f>
        <v>0</v>
      </c>
      <c r="QXZ6" s="369"/>
      <c r="QYA6" s="369">
        <f>[7]Projections!QYG43</f>
        <v>0</v>
      </c>
      <c r="QYB6" s="369"/>
      <c r="QYC6" s="369">
        <f>[7]Projections!QYI43</f>
        <v>0</v>
      </c>
      <c r="QYD6" s="369"/>
      <c r="QYE6" s="369">
        <f>[7]Projections!QYK43</f>
        <v>0</v>
      </c>
      <c r="QYF6" s="369"/>
      <c r="QYG6" s="369">
        <f>[7]Projections!QYM43</f>
        <v>0</v>
      </c>
      <c r="QYH6" s="369"/>
      <c r="QYI6" s="369">
        <f>[7]Projections!QYO43</f>
        <v>0</v>
      </c>
      <c r="QYJ6" s="369"/>
      <c r="QYK6" s="369">
        <f>[7]Projections!QYQ43</f>
        <v>0</v>
      </c>
      <c r="QYL6" s="369"/>
      <c r="QYM6" s="369">
        <f>[7]Projections!QYS43</f>
        <v>0</v>
      </c>
      <c r="QYN6" s="369"/>
      <c r="QYO6" s="369">
        <f>[7]Projections!QYU43</f>
        <v>0</v>
      </c>
      <c r="QYP6" s="369"/>
      <c r="QYQ6" s="369">
        <f>[7]Projections!QYW43</f>
        <v>0</v>
      </c>
      <c r="QYR6" s="369"/>
      <c r="QYS6" s="369">
        <f>[7]Projections!QYY43</f>
        <v>0</v>
      </c>
      <c r="QYT6" s="369"/>
      <c r="QYU6" s="369">
        <f>[7]Projections!QZA43</f>
        <v>0</v>
      </c>
      <c r="QYV6" s="369"/>
      <c r="QYW6" s="369">
        <f>[7]Projections!QZC43</f>
        <v>0</v>
      </c>
      <c r="QYX6" s="369"/>
      <c r="QYY6" s="369">
        <f>[7]Projections!QZE43</f>
        <v>0</v>
      </c>
      <c r="QYZ6" s="369"/>
      <c r="QZA6" s="369">
        <f>[7]Projections!QZG43</f>
        <v>0</v>
      </c>
      <c r="QZB6" s="369"/>
      <c r="QZC6" s="369">
        <f>[7]Projections!QZI43</f>
        <v>0</v>
      </c>
      <c r="QZD6" s="369"/>
      <c r="QZE6" s="369">
        <f>[7]Projections!QZK43</f>
        <v>0</v>
      </c>
      <c r="QZF6" s="369"/>
      <c r="QZG6" s="369">
        <f>[7]Projections!QZM43</f>
        <v>0</v>
      </c>
      <c r="QZH6" s="369"/>
      <c r="QZI6" s="369">
        <f>[7]Projections!QZO43</f>
        <v>0</v>
      </c>
      <c r="QZJ6" s="369"/>
      <c r="QZK6" s="369">
        <f>[7]Projections!QZQ43</f>
        <v>0</v>
      </c>
      <c r="QZL6" s="369"/>
      <c r="QZM6" s="369">
        <f>[7]Projections!QZS43</f>
        <v>0</v>
      </c>
      <c r="QZN6" s="369"/>
      <c r="QZO6" s="369">
        <f>[7]Projections!QZU43</f>
        <v>0</v>
      </c>
      <c r="QZP6" s="369"/>
      <c r="QZQ6" s="369">
        <f>[7]Projections!QZW43</f>
        <v>0</v>
      </c>
      <c r="QZR6" s="369"/>
      <c r="QZS6" s="369">
        <f>[7]Projections!QZY43</f>
        <v>0</v>
      </c>
      <c r="QZT6" s="369"/>
      <c r="QZU6" s="369">
        <f>[7]Projections!RAA43</f>
        <v>0</v>
      </c>
      <c r="QZV6" s="369"/>
      <c r="QZW6" s="369">
        <f>[7]Projections!RAC43</f>
        <v>0</v>
      </c>
      <c r="QZX6" s="369"/>
      <c r="QZY6" s="369">
        <f>[7]Projections!RAE43</f>
        <v>0</v>
      </c>
      <c r="QZZ6" s="369"/>
      <c r="RAA6" s="369">
        <f>[7]Projections!RAG43</f>
        <v>0</v>
      </c>
      <c r="RAB6" s="369"/>
      <c r="RAC6" s="369">
        <f>[7]Projections!RAI43</f>
        <v>0</v>
      </c>
      <c r="RAD6" s="369"/>
      <c r="RAE6" s="369">
        <f>[7]Projections!RAK43</f>
        <v>0</v>
      </c>
      <c r="RAF6" s="369"/>
      <c r="RAG6" s="369">
        <f>[7]Projections!RAM43</f>
        <v>0</v>
      </c>
      <c r="RAH6" s="369"/>
      <c r="RAI6" s="369">
        <f>[7]Projections!RAO43</f>
        <v>0</v>
      </c>
      <c r="RAJ6" s="369"/>
      <c r="RAK6" s="369">
        <f>[7]Projections!RAQ43</f>
        <v>0</v>
      </c>
      <c r="RAL6" s="369"/>
      <c r="RAM6" s="369">
        <f>[7]Projections!RAS43</f>
        <v>0</v>
      </c>
      <c r="RAN6" s="369"/>
      <c r="RAO6" s="369">
        <f>[7]Projections!RAU43</f>
        <v>0</v>
      </c>
      <c r="RAP6" s="369"/>
      <c r="RAQ6" s="369">
        <f>[7]Projections!RAW43</f>
        <v>0</v>
      </c>
      <c r="RAR6" s="369"/>
      <c r="RAS6" s="369">
        <f>[7]Projections!RAY43</f>
        <v>0</v>
      </c>
      <c r="RAT6" s="369"/>
      <c r="RAU6" s="369">
        <f>[7]Projections!RBA43</f>
        <v>0</v>
      </c>
      <c r="RAV6" s="369"/>
      <c r="RAW6" s="369">
        <f>[7]Projections!RBC43</f>
        <v>0</v>
      </c>
      <c r="RAX6" s="369"/>
      <c r="RAY6" s="369">
        <f>[7]Projections!RBE43</f>
        <v>0</v>
      </c>
      <c r="RAZ6" s="369"/>
      <c r="RBA6" s="369">
        <f>[7]Projections!RBG43</f>
        <v>0</v>
      </c>
      <c r="RBB6" s="369"/>
      <c r="RBC6" s="369">
        <f>[7]Projections!RBI43</f>
        <v>0</v>
      </c>
      <c r="RBD6" s="369"/>
      <c r="RBE6" s="369">
        <f>[7]Projections!RBK43</f>
        <v>0</v>
      </c>
      <c r="RBF6" s="369"/>
      <c r="RBG6" s="369">
        <f>[7]Projections!RBM43</f>
        <v>0</v>
      </c>
      <c r="RBH6" s="369"/>
      <c r="RBI6" s="369">
        <f>[7]Projections!RBO43</f>
        <v>0</v>
      </c>
      <c r="RBJ6" s="369"/>
      <c r="RBK6" s="369">
        <f>[7]Projections!RBQ43</f>
        <v>0</v>
      </c>
      <c r="RBL6" s="369"/>
      <c r="RBM6" s="369">
        <f>[7]Projections!RBS43</f>
        <v>0</v>
      </c>
      <c r="RBN6" s="369"/>
      <c r="RBO6" s="369">
        <f>[7]Projections!RBU43</f>
        <v>0</v>
      </c>
      <c r="RBP6" s="369"/>
      <c r="RBQ6" s="369">
        <f>[7]Projections!RBW43</f>
        <v>0</v>
      </c>
      <c r="RBR6" s="369"/>
      <c r="RBS6" s="369">
        <f>[7]Projections!RBY43</f>
        <v>0</v>
      </c>
      <c r="RBT6" s="369"/>
      <c r="RBU6" s="369">
        <f>[7]Projections!RCA43</f>
        <v>0</v>
      </c>
      <c r="RBV6" s="369"/>
      <c r="RBW6" s="369">
        <f>[7]Projections!RCC43</f>
        <v>0</v>
      </c>
      <c r="RBX6" s="369"/>
      <c r="RBY6" s="369">
        <f>[7]Projections!RCE43</f>
        <v>0</v>
      </c>
      <c r="RBZ6" s="369"/>
      <c r="RCA6" s="369">
        <f>[7]Projections!RCG43</f>
        <v>0</v>
      </c>
      <c r="RCB6" s="369"/>
      <c r="RCC6" s="369">
        <f>[7]Projections!RCI43</f>
        <v>0</v>
      </c>
      <c r="RCD6" s="369"/>
      <c r="RCE6" s="369">
        <f>[7]Projections!RCK43</f>
        <v>0</v>
      </c>
      <c r="RCF6" s="369"/>
      <c r="RCG6" s="369">
        <f>[7]Projections!RCM43</f>
        <v>0</v>
      </c>
      <c r="RCH6" s="369"/>
      <c r="RCI6" s="369">
        <f>[7]Projections!RCO43</f>
        <v>0</v>
      </c>
      <c r="RCJ6" s="369"/>
      <c r="RCK6" s="369">
        <f>[7]Projections!RCQ43</f>
        <v>0</v>
      </c>
      <c r="RCL6" s="369"/>
      <c r="RCM6" s="369">
        <f>[7]Projections!RCS43</f>
        <v>0</v>
      </c>
      <c r="RCN6" s="369"/>
      <c r="RCO6" s="369">
        <f>[7]Projections!RCU43</f>
        <v>0</v>
      </c>
      <c r="RCP6" s="369"/>
      <c r="RCQ6" s="369">
        <f>[7]Projections!RCW43</f>
        <v>0</v>
      </c>
      <c r="RCR6" s="369"/>
      <c r="RCS6" s="369">
        <f>[7]Projections!RCY43</f>
        <v>0</v>
      </c>
      <c r="RCT6" s="369"/>
      <c r="RCU6" s="369">
        <f>[7]Projections!RDA43</f>
        <v>0</v>
      </c>
      <c r="RCV6" s="369"/>
      <c r="RCW6" s="369">
        <f>[7]Projections!RDC43</f>
        <v>0</v>
      </c>
      <c r="RCX6" s="369"/>
      <c r="RCY6" s="369">
        <f>[7]Projections!RDE43</f>
        <v>0</v>
      </c>
      <c r="RCZ6" s="369"/>
      <c r="RDA6" s="369">
        <f>[7]Projections!RDG43</f>
        <v>0</v>
      </c>
      <c r="RDB6" s="369"/>
      <c r="RDC6" s="369">
        <f>[7]Projections!RDI43</f>
        <v>0</v>
      </c>
      <c r="RDD6" s="369"/>
      <c r="RDE6" s="369">
        <f>[7]Projections!RDK43</f>
        <v>0</v>
      </c>
      <c r="RDF6" s="369"/>
      <c r="RDG6" s="369">
        <f>[7]Projections!RDM43</f>
        <v>0</v>
      </c>
      <c r="RDH6" s="369"/>
      <c r="RDI6" s="369">
        <f>[7]Projections!RDO43</f>
        <v>0</v>
      </c>
      <c r="RDJ6" s="369"/>
      <c r="RDK6" s="369">
        <f>[7]Projections!RDQ43</f>
        <v>0</v>
      </c>
      <c r="RDL6" s="369"/>
      <c r="RDM6" s="369">
        <f>[7]Projections!RDS43</f>
        <v>0</v>
      </c>
      <c r="RDN6" s="369"/>
      <c r="RDO6" s="369">
        <f>[7]Projections!RDU43</f>
        <v>0</v>
      </c>
      <c r="RDP6" s="369"/>
      <c r="RDQ6" s="369">
        <f>[7]Projections!RDW43</f>
        <v>0</v>
      </c>
      <c r="RDR6" s="369"/>
      <c r="RDS6" s="369">
        <f>[7]Projections!RDY43</f>
        <v>0</v>
      </c>
      <c r="RDT6" s="369"/>
      <c r="RDU6" s="369">
        <f>[7]Projections!REA43</f>
        <v>0</v>
      </c>
      <c r="RDV6" s="369"/>
      <c r="RDW6" s="369">
        <f>[7]Projections!REC43</f>
        <v>0</v>
      </c>
      <c r="RDX6" s="369"/>
      <c r="RDY6" s="369">
        <f>[7]Projections!REE43</f>
        <v>0</v>
      </c>
      <c r="RDZ6" s="369"/>
      <c r="REA6" s="369">
        <f>[7]Projections!REG43</f>
        <v>0</v>
      </c>
      <c r="REB6" s="369"/>
      <c r="REC6" s="369">
        <f>[7]Projections!REI43</f>
        <v>0</v>
      </c>
      <c r="RED6" s="369"/>
      <c r="REE6" s="369">
        <f>[7]Projections!REK43</f>
        <v>0</v>
      </c>
      <c r="REF6" s="369"/>
      <c r="REG6" s="369">
        <f>[7]Projections!REM43</f>
        <v>0</v>
      </c>
      <c r="REH6" s="369"/>
      <c r="REI6" s="369">
        <f>[7]Projections!REO43</f>
        <v>0</v>
      </c>
      <c r="REJ6" s="369"/>
      <c r="REK6" s="369">
        <f>[7]Projections!REQ43</f>
        <v>0</v>
      </c>
      <c r="REL6" s="369"/>
      <c r="REM6" s="369">
        <f>[7]Projections!RES43</f>
        <v>0</v>
      </c>
      <c r="REN6" s="369"/>
      <c r="REO6" s="369">
        <f>[7]Projections!REU43</f>
        <v>0</v>
      </c>
      <c r="REP6" s="369"/>
      <c r="REQ6" s="369">
        <f>[7]Projections!REW43</f>
        <v>0</v>
      </c>
      <c r="RER6" s="369"/>
      <c r="RES6" s="369">
        <f>[7]Projections!REY43</f>
        <v>0</v>
      </c>
      <c r="RET6" s="369"/>
      <c r="REU6" s="369">
        <f>[7]Projections!RFA43</f>
        <v>0</v>
      </c>
      <c r="REV6" s="369"/>
      <c r="REW6" s="369">
        <f>[7]Projections!RFC43</f>
        <v>0</v>
      </c>
      <c r="REX6" s="369"/>
      <c r="REY6" s="369">
        <f>[7]Projections!RFE43</f>
        <v>0</v>
      </c>
      <c r="REZ6" s="369"/>
      <c r="RFA6" s="369">
        <f>[7]Projections!RFG43</f>
        <v>0</v>
      </c>
      <c r="RFB6" s="369"/>
      <c r="RFC6" s="369">
        <f>[7]Projections!RFI43</f>
        <v>0</v>
      </c>
      <c r="RFD6" s="369"/>
      <c r="RFE6" s="369">
        <f>[7]Projections!RFK43</f>
        <v>0</v>
      </c>
      <c r="RFF6" s="369"/>
      <c r="RFG6" s="369">
        <f>[7]Projections!RFM43</f>
        <v>0</v>
      </c>
      <c r="RFH6" s="369"/>
      <c r="RFI6" s="369">
        <f>[7]Projections!RFO43</f>
        <v>0</v>
      </c>
      <c r="RFJ6" s="369"/>
      <c r="RFK6" s="369">
        <f>[7]Projections!RFQ43</f>
        <v>0</v>
      </c>
      <c r="RFL6" s="369"/>
      <c r="RFM6" s="369">
        <f>[7]Projections!RFS43</f>
        <v>0</v>
      </c>
      <c r="RFN6" s="369"/>
      <c r="RFO6" s="369">
        <f>[7]Projections!RFU43</f>
        <v>0</v>
      </c>
      <c r="RFP6" s="369"/>
      <c r="RFQ6" s="369">
        <f>[7]Projections!RFW43</f>
        <v>0</v>
      </c>
      <c r="RFR6" s="369"/>
      <c r="RFS6" s="369">
        <f>[7]Projections!RFY43</f>
        <v>0</v>
      </c>
      <c r="RFT6" s="369"/>
      <c r="RFU6" s="369">
        <f>[7]Projections!RGA43</f>
        <v>0</v>
      </c>
      <c r="RFV6" s="369"/>
      <c r="RFW6" s="369">
        <f>[7]Projections!RGC43</f>
        <v>0</v>
      </c>
      <c r="RFX6" s="369"/>
      <c r="RFY6" s="369">
        <f>[7]Projections!RGE43</f>
        <v>0</v>
      </c>
      <c r="RFZ6" s="369"/>
      <c r="RGA6" s="369">
        <f>[7]Projections!RGG43</f>
        <v>0</v>
      </c>
      <c r="RGB6" s="369"/>
      <c r="RGC6" s="369">
        <f>[7]Projections!RGI43</f>
        <v>0</v>
      </c>
      <c r="RGD6" s="369"/>
      <c r="RGE6" s="369">
        <f>[7]Projections!RGK43</f>
        <v>0</v>
      </c>
      <c r="RGF6" s="369"/>
      <c r="RGG6" s="369">
        <f>[7]Projections!RGM43</f>
        <v>0</v>
      </c>
      <c r="RGH6" s="369"/>
      <c r="RGI6" s="369">
        <f>[7]Projections!RGO43</f>
        <v>0</v>
      </c>
      <c r="RGJ6" s="369"/>
      <c r="RGK6" s="369">
        <f>[7]Projections!RGQ43</f>
        <v>0</v>
      </c>
      <c r="RGL6" s="369"/>
      <c r="RGM6" s="369">
        <f>[7]Projections!RGS43</f>
        <v>0</v>
      </c>
      <c r="RGN6" s="369"/>
      <c r="RGO6" s="369">
        <f>[7]Projections!RGU43</f>
        <v>0</v>
      </c>
      <c r="RGP6" s="369"/>
      <c r="RGQ6" s="369">
        <f>[7]Projections!RGW43</f>
        <v>0</v>
      </c>
      <c r="RGR6" s="369"/>
      <c r="RGS6" s="369">
        <f>[7]Projections!RGY43</f>
        <v>0</v>
      </c>
      <c r="RGT6" s="369"/>
      <c r="RGU6" s="369">
        <f>[7]Projections!RHA43</f>
        <v>0</v>
      </c>
      <c r="RGV6" s="369"/>
      <c r="RGW6" s="369">
        <f>[7]Projections!RHC43</f>
        <v>0</v>
      </c>
      <c r="RGX6" s="369"/>
      <c r="RGY6" s="369">
        <f>[7]Projections!RHE43</f>
        <v>0</v>
      </c>
      <c r="RGZ6" s="369"/>
      <c r="RHA6" s="369">
        <f>[7]Projections!RHG43</f>
        <v>0</v>
      </c>
      <c r="RHB6" s="369"/>
      <c r="RHC6" s="369">
        <f>[7]Projections!RHI43</f>
        <v>0</v>
      </c>
      <c r="RHD6" s="369"/>
      <c r="RHE6" s="369">
        <f>[7]Projections!RHK43</f>
        <v>0</v>
      </c>
      <c r="RHF6" s="369"/>
      <c r="RHG6" s="369">
        <f>[7]Projections!RHM43</f>
        <v>0</v>
      </c>
      <c r="RHH6" s="369"/>
      <c r="RHI6" s="369">
        <f>[7]Projections!RHO43</f>
        <v>0</v>
      </c>
      <c r="RHJ6" s="369"/>
      <c r="RHK6" s="369">
        <f>[7]Projections!RHQ43</f>
        <v>0</v>
      </c>
      <c r="RHL6" s="369"/>
      <c r="RHM6" s="369">
        <f>[7]Projections!RHS43</f>
        <v>0</v>
      </c>
      <c r="RHN6" s="369"/>
      <c r="RHO6" s="369">
        <f>[7]Projections!RHU43</f>
        <v>0</v>
      </c>
      <c r="RHP6" s="369"/>
      <c r="RHQ6" s="369">
        <f>[7]Projections!RHW43</f>
        <v>0</v>
      </c>
      <c r="RHR6" s="369"/>
      <c r="RHS6" s="369">
        <f>[7]Projections!RHY43</f>
        <v>0</v>
      </c>
      <c r="RHT6" s="369"/>
      <c r="RHU6" s="369">
        <f>[7]Projections!RIA43</f>
        <v>0</v>
      </c>
      <c r="RHV6" s="369"/>
      <c r="RHW6" s="369">
        <f>[7]Projections!RIC43</f>
        <v>0</v>
      </c>
      <c r="RHX6" s="369"/>
      <c r="RHY6" s="369">
        <f>[7]Projections!RIE43</f>
        <v>0</v>
      </c>
      <c r="RHZ6" s="369"/>
      <c r="RIA6" s="369">
        <f>[7]Projections!RIG43</f>
        <v>0</v>
      </c>
      <c r="RIB6" s="369"/>
      <c r="RIC6" s="369">
        <f>[7]Projections!RII43</f>
        <v>0</v>
      </c>
      <c r="RID6" s="369"/>
      <c r="RIE6" s="369">
        <f>[7]Projections!RIK43</f>
        <v>0</v>
      </c>
      <c r="RIF6" s="369"/>
      <c r="RIG6" s="369">
        <f>[7]Projections!RIM43</f>
        <v>0</v>
      </c>
      <c r="RIH6" s="369"/>
      <c r="RII6" s="369">
        <f>[7]Projections!RIO43</f>
        <v>0</v>
      </c>
      <c r="RIJ6" s="369"/>
      <c r="RIK6" s="369">
        <f>[7]Projections!RIQ43</f>
        <v>0</v>
      </c>
      <c r="RIL6" s="369"/>
      <c r="RIM6" s="369">
        <f>[7]Projections!RIS43</f>
        <v>0</v>
      </c>
      <c r="RIN6" s="369"/>
      <c r="RIO6" s="369">
        <f>[7]Projections!RIU43</f>
        <v>0</v>
      </c>
      <c r="RIP6" s="369"/>
      <c r="RIQ6" s="369">
        <f>[7]Projections!RIW43</f>
        <v>0</v>
      </c>
      <c r="RIR6" s="369"/>
      <c r="RIS6" s="369">
        <f>[7]Projections!RIY43</f>
        <v>0</v>
      </c>
      <c r="RIT6" s="369"/>
      <c r="RIU6" s="369">
        <f>[7]Projections!RJA43</f>
        <v>0</v>
      </c>
      <c r="RIV6" s="369"/>
      <c r="RIW6" s="369">
        <f>[7]Projections!RJC43</f>
        <v>0</v>
      </c>
      <c r="RIX6" s="369"/>
      <c r="RIY6" s="369">
        <f>[7]Projections!RJE43</f>
        <v>0</v>
      </c>
      <c r="RIZ6" s="369"/>
      <c r="RJA6" s="369">
        <f>[7]Projections!RJG43</f>
        <v>0</v>
      </c>
      <c r="RJB6" s="369"/>
      <c r="RJC6" s="369">
        <f>[7]Projections!RJI43</f>
        <v>0</v>
      </c>
      <c r="RJD6" s="369"/>
      <c r="RJE6" s="369">
        <f>[7]Projections!RJK43</f>
        <v>0</v>
      </c>
      <c r="RJF6" s="369"/>
      <c r="RJG6" s="369">
        <f>[7]Projections!RJM43</f>
        <v>0</v>
      </c>
      <c r="RJH6" s="369"/>
      <c r="RJI6" s="369">
        <f>[7]Projections!RJO43</f>
        <v>0</v>
      </c>
      <c r="RJJ6" s="369"/>
      <c r="RJK6" s="369">
        <f>[7]Projections!RJQ43</f>
        <v>0</v>
      </c>
      <c r="RJL6" s="369"/>
      <c r="RJM6" s="369">
        <f>[7]Projections!RJS43</f>
        <v>0</v>
      </c>
      <c r="RJN6" s="369"/>
      <c r="RJO6" s="369">
        <f>[7]Projections!RJU43</f>
        <v>0</v>
      </c>
      <c r="RJP6" s="369"/>
      <c r="RJQ6" s="369">
        <f>[7]Projections!RJW43</f>
        <v>0</v>
      </c>
      <c r="RJR6" s="369"/>
      <c r="RJS6" s="369">
        <f>[7]Projections!RJY43</f>
        <v>0</v>
      </c>
      <c r="RJT6" s="369"/>
      <c r="RJU6" s="369">
        <f>[7]Projections!RKA43</f>
        <v>0</v>
      </c>
      <c r="RJV6" s="369"/>
      <c r="RJW6" s="369">
        <f>[7]Projections!RKC43</f>
        <v>0</v>
      </c>
      <c r="RJX6" s="369"/>
      <c r="RJY6" s="369">
        <f>[7]Projections!RKE43</f>
        <v>0</v>
      </c>
      <c r="RJZ6" s="369"/>
      <c r="RKA6" s="369">
        <f>[7]Projections!RKG43</f>
        <v>0</v>
      </c>
      <c r="RKB6" s="369"/>
      <c r="RKC6" s="369">
        <f>[7]Projections!RKI43</f>
        <v>0</v>
      </c>
      <c r="RKD6" s="369"/>
      <c r="RKE6" s="369">
        <f>[7]Projections!RKK43</f>
        <v>0</v>
      </c>
      <c r="RKF6" s="369"/>
      <c r="RKG6" s="369">
        <f>[7]Projections!RKM43</f>
        <v>0</v>
      </c>
      <c r="RKH6" s="369"/>
      <c r="RKI6" s="369">
        <f>[7]Projections!RKO43</f>
        <v>0</v>
      </c>
      <c r="RKJ6" s="369"/>
      <c r="RKK6" s="369">
        <f>[7]Projections!RKQ43</f>
        <v>0</v>
      </c>
      <c r="RKL6" s="369"/>
      <c r="RKM6" s="369">
        <f>[7]Projections!RKS43</f>
        <v>0</v>
      </c>
      <c r="RKN6" s="369"/>
      <c r="RKO6" s="369">
        <f>[7]Projections!RKU43</f>
        <v>0</v>
      </c>
      <c r="RKP6" s="369"/>
      <c r="RKQ6" s="369">
        <f>[7]Projections!RKW43</f>
        <v>0</v>
      </c>
      <c r="RKR6" s="369"/>
      <c r="RKS6" s="369">
        <f>[7]Projections!RKY43</f>
        <v>0</v>
      </c>
      <c r="RKT6" s="369"/>
      <c r="RKU6" s="369">
        <f>[7]Projections!RLA43</f>
        <v>0</v>
      </c>
      <c r="RKV6" s="369"/>
      <c r="RKW6" s="369">
        <f>[7]Projections!RLC43</f>
        <v>0</v>
      </c>
      <c r="RKX6" s="369"/>
      <c r="RKY6" s="369">
        <f>[7]Projections!RLE43</f>
        <v>0</v>
      </c>
      <c r="RKZ6" s="369"/>
      <c r="RLA6" s="369">
        <f>[7]Projections!RLG43</f>
        <v>0</v>
      </c>
      <c r="RLB6" s="369"/>
      <c r="RLC6" s="369">
        <f>[7]Projections!RLI43</f>
        <v>0</v>
      </c>
      <c r="RLD6" s="369"/>
      <c r="RLE6" s="369">
        <f>[7]Projections!RLK43</f>
        <v>0</v>
      </c>
      <c r="RLF6" s="369"/>
      <c r="RLG6" s="369">
        <f>[7]Projections!RLM43</f>
        <v>0</v>
      </c>
      <c r="RLH6" s="369"/>
      <c r="RLI6" s="369">
        <f>[7]Projections!RLO43</f>
        <v>0</v>
      </c>
      <c r="RLJ6" s="369"/>
      <c r="RLK6" s="369">
        <f>[7]Projections!RLQ43</f>
        <v>0</v>
      </c>
      <c r="RLL6" s="369"/>
      <c r="RLM6" s="369">
        <f>[7]Projections!RLS43</f>
        <v>0</v>
      </c>
      <c r="RLN6" s="369"/>
      <c r="RLO6" s="369">
        <f>[7]Projections!RLU43</f>
        <v>0</v>
      </c>
      <c r="RLP6" s="369"/>
      <c r="RLQ6" s="369">
        <f>[7]Projections!RLW43</f>
        <v>0</v>
      </c>
      <c r="RLR6" s="369"/>
      <c r="RLS6" s="369">
        <f>[7]Projections!RLY43</f>
        <v>0</v>
      </c>
      <c r="RLT6" s="369"/>
      <c r="RLU6" s="369">
        <f>[7]Projections!RMA43</f>
        <v>0</v>
      </c>
      <c r="RLV6" s="369"/>
      <c r="RLW6" s="369">
        <f>[7]Projections!RMC43</f>
        <v>0</v>
      </c>
      <c r="RLX6" s="369"/>
      <c r="RLY6" s="369">
        <f>[7]Projections!RME43</f>
        <v>0</v>
      </c>
      <c r="RLZ6" s="369"/>
      <c r="RMA6" s="369">
        <f>[7]Projections!RMG43</f>
        <v>0</v>
      </c>
      <c r="RMB6" s="369"/>
      <c r="RMC6" s="369">
        <f>[7]Projections!RMI43</f>
        <v>0</v>
      </c>
      <c r="RMD6" s="369"/>
      <c r="RME6" s="369">
        <f>[7]Projections!RMK43</f>
        <v>0</v>
      </c>
      <c r="RMF6" s="369"/>
      <c r="RMG6" s="369">
        <f>[7]Projections!RMM43</f>
        <v>0</v>
      </c>
      <c r="RMH6" s="369"/>
      <c r="RMI6" s="369">
        <f>[7]Projections!RMO43</f>
        <v>0</v>
      </c>
      <c r="RMJ6" s="369"/>
      <c r="RMK6" s="369">
        <f>[7]Projections!RMQ43</f>
        <v>0</v>
      </c>
      <c r="RML6" s="369"/>
      <c r="RMM6" s="369">
        <f>[7]Projections!RMS43</f>
        <v>0</v>
      </c>
      <c r="RMN6" s="369"/>
      <c r="RMO6" s="369">
        <f>[7]Projections!RMU43</f>
        <v>0</v>
      </c>
      <c r="RMP6" s="369"/>
      <c r="RMQ6" s="369">
        <f>[7]Projections!RMW43</f>
        <v>0</v>
      </c>
      <c r="RMR6" s="369"/>
      <c r="RMS6" s="369">
        <f>[7]Projections!RMY43</f>
        <v>0</v>
      </c>
      <c r="RMT6" s="369"/>
      <c r="RMU6" s="369">
        <f>[7]Projections!RNA43</f>
        <v>0</v>
      </c>
      <c r="RMV6" s="369"/>
      <c r="RMW6" s="369">
        <f>[7]Projections!RNC43</f>
        <v>0</v>
      </c>
      <c r="RMX6" s="369"/>
      <c r="RMY6" s="369">
        <f>[7]Projections!RNE43</f>
        <v>0</v>
      </c>
      <c r="RMZ6" s="369"/>
      <c r="RNA6" s="369">
        <f>[7]Projections!RNG43</f>
        <v>0</v>
      </c>
      <c r="RNB6" s="369"/>
      <c r="RNC6" s="369">
        <f>[7]Projections!RNI43</f>
        <v>0</v>
      </c>
      <c r="RND6" s="369"/>
      <c r="RNE6" s="369">
        <f>[7]Projections!RNK43</f>
        <v>0</v>
      </c>
      <c r="RNF6" s="369"/>
      <c r="RNG6" s="369">
        <f>[7]Projections!RNM43</f>
        <v>0</v>
      </c>
      <c r="RNH6" s="369"/>
      <c r="RNI6" s="369">
        <f>[7]Projections!RNO43</f>
        <v>0</v>
      </c>
      <c r="RNJ6" s="369"/>
      <c r="RNK6" s="369">
        <f>[7]Projections!RNQ43</f>
        <v>0</v>
      </c>
      <c r="RNL6" s="369"/>
      <c r="RNM6" s="369">
        <f>[7]Projections!RNS43</f>
        <v>0</v>
      </c>
      <c r="RNN6" s="369"/>
      <c r="RNO6" s="369">
        <f>[7]Projections!RNU43</f>
        <v>0</v>
      </c>
      <c r="RNP6" s="369"/>
      <c r="RNQ6" s="369">
        <f>[7]Projections!RNW43</f>
        <v>0</v>
      </c>
      <c r="RNR6" s="369"/>
      <c r="RNS6" s="369">
        <f>[7]Projections!RNY43</f>
        <v>0</v>
      </c>
      <c r="RNT6" s="369"/>
      <c r="RNU6" s="369">
        <f>[7]Projections!ROA43</f>
        <v>0</v>
      </c>
      <c r="RNV6" s="369"/>
      <c r="RNW6" s="369">
        <f>[7]Projections!ROC43</f>
        <v>0</v>
      </c>
      <c r="RNX6" s="369"/>
      <c r="RNY6" s="369">
        <f>[7]Projections!ROE43</f>
        <v>0</v>
      </c>
      <c r="RNZ6" s="369"/>
      <c r="ROA6" s="369">
        <f>[7]Projections!ROG43</f>
        <v>0</v>
      </c>
      <c r="ROB6" s="369"/>
      <c r="ROC6" s="369">
        <f>[7]Projections!ROI43</f>
        <v>0</v>
      </c>
      <c r="ROD6" s="369"/>
      <c r="ROE6" s="369">
        <f>[7]Projections!ROK43</f>
        <v>0</v>
      </c>
      <c r="ROF6" s="369"/>
      <c r="ROG6" s="369">
        <f>[7]Projections!ROM43</f>
        <v>0</v>
      </c>
      <c r="ROH6" s="369"/>
      <c r="ROI6" s="369">
        <f>[7]Projections!ROO43</f>
        <v>0</v>
      </c>
      <c r="ROJ6" s="369"/>
      <c r="ROK6" s="369">
        <f>[7]Projections!ROQ43</f>
        <v>0</v>
      </c>
      <c r="ROL6" s="369"/>
      <c r="ROM6" s="369">
        <f>[7]Projections!ROS43</f>
        <v>0</v>
      </c>
      <c r="RON6" s="369"/>
      <c r="ROO6" s="369">
        <f>[7]Projections!ROU43</f>
        <v>0</v>
      </c>
      <c r="ROP6" s="369"/>
      <c r="ROQ6" s="369">
        <f>[7]Projections!ROW43</f>
        <v>0</v>
      </c>
      <c r="ROR6" s="369"/>
      <c r="ROS6" s="369">
        <f>[7]Projections!ROY43</f>
        <v>0</v>
      </c>
      <c r="ROT6" s="369"/>
      <c r="ROU6" s="369">
        <f>[7]Projections!RPA43</f>
        <v>0</v>
      </c>
      <c r="ROV6" s="369"/>
      <c r="ROW6" s="369">
        <f>[7]Projections!RPC43</f>
        <v>0</v>
      </c>
      <c r="ROX6" s="369"/>
      <c r="ROY6" s="369">
        <f>[7]Projections!RPE43</f>
        <v>0</v>
      </c>
      <c r="ROZ6" s="369"/>
      <c r="RPA6" s="369">
        <f>[7]Projections!RPG43</f>
        <v>0</v>
      </c>
      <c r="RPB6" s="369"/>
      <c r="RPC6" s="369">
        <f>[7]Projections!RPI43</f>
        <v>0</v>
      </c>
      <c r="RPD6" s="369"/>
      <c r="RPE6" s="369">
        <f>[7]Projections!RPK43</f>
        <v>0</v>
      </c>
      <c r="RPF6" s="369"/>
      <c r="RPG6" s="369">
        <f>[7]Projections!RPM43</f>
        <v>0</v>
      </c>
      <c r="RPH6" s="369"/>
      <c r="RPI6" s="369">
        <f>[7]Projections!RPO43</f>
        <v>0</v>
      </c>
      <c r="RPJ6" s="369"/>
      <c r="RPK6" s="369">
        <f>[7]Projections!RPQ43</f>
        <v>0</v>
      </c>
      <c r="RPL6" s="369"/>
      <c r="RPM6" s="369">
        <f>[7]Projections!RPS43</f>
        <v>0</v>
      </c>
      <c r="RPN6" s="369"/>
      <c r="RPO6" s="369">
        <f>[7]Projections!RPU43</f>
        <v>0</v>
      </c>
      <c r="RPP6" s="369"/>
      <c r="RPQ6" s="369">
        <f>[7]Projections!RPW43</f>
        <v>0</v>
      </c>
      <c r="RPR6" s="369"/>
      <c r="RPS6" s="369">
        <f>[7]Projections!RPY43</f>
        <v>0</v>
      </c>
      <c r="RPT6" s="369"/>
      <c r="RPU6" s="369">
        <f>[7]Projections!RQA43</f>
        <v>0</v>
      </c>
      <c r="RPV6" s="369"/>
      <c r="RPW6" s="369">
        <f>[7]Projections!RQC43</f>
        <v>0</v>
      </c>
      <c r="RPX6" s="369"/>
      <c r="RPY6" s="369">
        <f>[7]Projections!RQE43</f>
        <v>0</v>
      </c>
      <c r="RPZ6" s="369"/>
      <c r="RQA6" s="369">
        <f>[7]Projections!RQG43</f>
        <v>0</v>
      </c>
      <c r="RQB6" s="369"/>
      <c r="RQC6" s="369">
        <f>[7]Projections!RQI43</f>
        <v>0</v>
      </c>
      <c r="RQD6" s="369"/>
      <c r="RQE6" s="369">
        <f>[7]Projections!RQK43</f>
        <v>0</v>
      </c>
      <c r="RQF6" s="369"/>
      <c r="RQG6" s="369">
        <f>[7]Projections!RQM43</f>
        <v>0</v>
      </c>
      <c r="RQH6" s="369"/>
      <c r="RQI6" s="369">
        <f>[7]Projections!RQO43</f>
        <v>0</v>
      </c>
      <c r="RQJ6" s="369"/>
      <c r="RQK6" s="369">
        <f>[7]Projections!RQQ43</f>
        <v>0</v>
      </c>
      <c r="RQL6" s="369"/>
      <c r="RQM6" s="369">
        <f>[7]Projections!RQS43</f>
        <v>0</v>
      </c>
      <c r="RQN6" s="369"/>
      <c r="RQO6" s="369">
        <f>[7]Projections!RQU43</f>
        <v>0</v>
      </c>
      <c r="RQP6" s="369"/>
      <c r="RQQ6" s="369">
        <f>[7]Projections!RQW43</f>
        <v>0</v>
      </c>
      <c r="RQR6" s="369"/>
      <c r="RQS6" s="369">
        <f>[7]Projections!RQY43</f>
        <v>0</v>
      </c>
      <c r="RQT6" s="369"/>
      <c r="RQU6" s="369">
        <f>[7]Projections!RRA43</f>
        <v>0</v>
      </c>
      <c r="RQV6" s="369"/>
      <c r="RQW6" s="369">
        <f>[7]Projections!RRC43</f>
        <v>0</v>
      </c>
      <c r="RQX6" s="369"/>
      <c r="RQY6" s="369">
        <f>[7]Projections!RRE43</f>
        <v>0</v>
      </c>
      <c r="RQZ6" s="369"/>
      <c r="RRA6" s="369">
        <f>[7]Projections!RRG43</f>
        <v>0</v>
      </c>
      <c r="RRB6" s="369"/>
      <c r="RRC6" s="369">
        <f>[7]Projections!RRI43</f>
        <v>0</v>
      </c>
      <c r="RRD6" s="369"/>
      <c r="RRE6" s="369">
        <f>[7]Projections!RRK43</f>
        <v>0</v>
      </c>
      <c r="RRF6" s="369"/>
      <c r="RRG6" s="369">
        <f>[7]Projections!RRM43</f>
        <v>0</v>
      </c>
      <c r="RRH6" s="369"/>
      <c r="RRI6" s="369">
        <f>[7]Projections!RRO43</f>
        <v>0</v>
      </c>
      <c r="RRJ6" s="369"/>
      <c r="RRK6" s="369">
        <f>[7]Projections!RRQ43</f>
        <v>0</v>
      </c>
      <c r="RRL6" s="369"/>
      <c r="RRM6" s="369">
        <f>[7]Projections!RRS43</f>
        <v>0</v>
      </c>
      <c r="RRN6" s="369"/>
      <c r="RRO6" s="369">
        <f>[7]Projections!RRU43</f>
        <v>0</v>
      </c>
      <c r="RRP6" s="369"/>
      <c r="RRQ6" s="369">
        <f>[7]Projections!RRW43</f>
        <v>0</v>
      </c>
      <c r="RRR6" s="369"/>
      <c r="RRS6" s="369">
        <f>[7]Projections!RRY43</f>
        <v>0</v>
      </c>
      <c r="RRT6" s="369"/>
      <c r="RRU6" s="369">
        <f>[7]Projections!RSA43</f>
        <v>0</v>
      </c>
      <c r="RRV6" s="369"/>
      <c r="RRW6" s="369">
        <f>[7]Projections!RSC43</f>
        <v>0</v>
      </c>
      <c r="RRX6" s="369"/>
      <c r="RRY6" s="369">
        <f>[7]Projections!RSE43</f>
        <v>0</v>
      </c>
      <c r="RRZ6" s="369"/>
      <c r="RSA6" s="369">
        <f>[7]Projections!RSG43</f>
        <v>0</v>
      </c>
      <c r="RSB6" s="369"/>
      <c r="RSC6" s="369">
        <f>[7]Projections!RSI43</f>
        <v>0</v>
      </c>
      <c r="RSD6" s="369"/>
      <c r="RSE6" s="369">
        <f>[7]Projections!RSK43</f>
        <v>0</v>
      </c>
      <c r="RSF6" s="369"/>
      <c r="RSG6" s="369">
        <f>[7]Projections!RSM43</f>
        <v>0</v>
      </c>
      <c r="RSH6" s="369"/>
      <c r="RSI6" s="369">
        <f>[7]Projections!RSO43</f>
        <v>0</v>
      </c>
      <c r="RSJ6" s="369"/>
      <c r="RSK6" s="369">
        <f>[7]Projections!RSQ43</f>
        <v>0</v>
      </c>
      <c r="RSL6" s="369"/>
      <c r="RSM6" s="369">
        <f>[7]Projections!RSS43</f>
        <v>0</v>
      </c>
      <c r="RSN6" s="369"/>
      <c r="RSO6" s="369">
        <f>[7]Projections!RSU43</f>
        <v>0</v>
      </c>
      <c r="RSP6" s="369"/>
      <c r="RSQ6" s="369">
        <f>[7]Projections!RSW43</f>
        <v>0</v>
      </c>
      <c r="RSR6" s="369"/>
      <c r="RSS6" s="369">
        <f>[7]Projections!RSY43</f>
        <v>0</v>
      </c>
      <c r="RST6" s="369"/>
      <c r="RSU6" s="369">
        <f>[7]Projections!RTA43</f>
        <v>0</v>
      </c>
      <c r="RSV6" s="369"/>
      <c r="RSW6" s="369">
        <f>[7]Projections!RTC43</f>
        <v>0</v>
      </c>
      <c r="RSX6" s="369"/>
      <c r="RSY6" s="369">
        <f>[7]Projections!RTE43</f>
        <v>0</v>
      </c>
      <c r="RSZ6" s="369"/>
      <c r="RTA6" s="369">
        <f>[7]Projections!RTG43</f>
        <v>0</v>
      </c>
      <c r="RTB6" s="369"/>
      <c r="RTC6" s="369">
        <f>[7]Projections!RTI43</f>
        <v>0</v>
      </c>
      <c r="RTD6" s="369"/>
      <c r="RTE6" s="369">
        <f>[7]Projections!RTK43</f>
        <v>0</v>
      </c>
      <c r="RTF6" s="369"/>
      <c r="RTG6" s="369">
        <f>[7]Projections!RTM43</f>
        <v>0</v>
      </c>
      <c r="RTH6" s="369"/>
      <c r="RTI6" s="369">
        <f>[7]Projections!RTO43</f>
        <v>0</v>
      </c>
      <c r="RTJ6" s="369"/>
      <c r="RTK6" s="369">
        <f>[7]Projections!RTQ43</f>
        <v>0</v>
      </c>
      <c r="RTL6" s="369"/>
      <c r="RTM6" s="369">
        <f>[7]Projections!RTS43</f>
        <v>0</v>
      </c>
      <c r="RTN6" s="369"/>
      <c r="RTO6" s="369">
        <f>[7]Projections!RTU43</f>
        <v>0</v>
      </c>
      <c r="RTP6" s="369"/>
      <c r="RTQ6" s="369">
        <f>[7]Projections!RTW43</f>
        <v>0</v>
      </c>
      <c r="RTR6" s="369"/>
      <c r="RTS6" s="369">
        <f>[7]Projections!RTY43</f>
        <v>0</v>
      </c>
      <c r="RTT6" s="369"/>
      <c r="RTU6" s="369">
        <f>[7]Projections!RUA43</f>
        <v>0</v>
      </c>
      <c r="RTV6" s="369"/>
      <c r="RTW6" s="369">
        <f>[7]Projections!RUC43</f>
        <v>0</v>
      </c>
      <c r="RTX6" s="369"/>
      <c r="RTY6" s="369">
        <f>[7]Projections!RUE43</f>
        <v>0</v>
      </c>
      <c r="RTZ6" s="369"/>
      <c r="RUA6" s="369">
        <f>[7]Projections!RUG43</f>
        <v>0</v>
      </c>
      <c r="RUB6" s="369"/>
      <c r="RUC6" s="369">
        <f>[7]Projections!RUI43</f>
        <v>0</v>
      </c>
      <c r="RUD6" s="369"/>
      <c r="RUE6" s="369">
        <f>[7]Projections!RUK43</f>
        <v>0</v>
      </c>
      <c r="RUF6" s="369"/>
      <c r="RUG6" s="369">
        <f>[7]Projections!RUM43</f>
        <v>0</v>
      </c>
      <c r="RUH6" s="369"/>
      <c r="RUI6" s="369">
        <f>[7]Projections!RUO43</f>
        <v>0</v>
      </c>
      <c r="RUJ6" s="369"/>
      <c r="RUK6" s="369">
        <f>[7]Projections!RUQ43</f>
        <v>0</v>
      </c>
      <c r="RUL6" s="369"/>
      <c r="RUM6" s="369">
        <f>[7]Projections!RUS43</f>
        <v>0</v>
      </c>
      <c r="RUN6" s="369"/>
      <c r="RUO6" s="369">
        <f>[7]Projections!RUU43</f>
        <v>0</v>
      </c>
      <c r="RUP6" s="369"/>
      <c r="RUQ6" s="369">
        <f>[7]Projections!RUW43</f>
        <v>0</v>
      </c>
      <c r="RUR6" s="369"/>
      <c r="RUS6" s="369">
        <f>[7]Projections!RUY43</f>
        <v>0</v>
      </c>
      <c r="RUT6" s="369"/>
      <c r="RUU6" s="369">
        <f>[7]Projections!RVA43</f>
        <v>0</v>
      </c>
      <c r="RUV6" s="369"/>
      <c r="RUW6" s="369">
        <f>[7]Projections!RVC43</f>
        <v>0</v>
      </c>
      <c r="RUX6" s="369"/>
      <c r="RUY6" s="369">
        <f>[7]Projections!RVE43</f>
        <v>0</v>
      </c>
      <c r="RUZ6" s="369"/>
      <c r="RVA6" s="369">
        <f>[7]Projections!RVG43</f>
        <v>0</v>
      </c>
      <c r="RVB6" s="369"/>
      <c r="RVC6" s="369">
        <f>[7]Projections!RVI43</f>
        <v>0</v>
      </c>
      <c r="RVD6" s="369"/>
      <c r="RVE6" s="369">
        <f>[7]Projections!RVK43</f>
        <v>0</v>
      </c>
      <c r="RVF6" s="369"/>
      <c r="RVG6" s="369">
        <f>[7]Projections!RVM43</f>
        <v>0</v>
      </c>
      <c r="RVH6" s="369"/>
      <c r="RVI6" s="369">
        <f>[7]Projections!RVO43</f>
        <v>0</v>
      </c>
      <c r="RVJ6" s="369"/>
      <c r="RVK6" s="369">
        <f>[7]Projections!RVQ43</f>
        <v>0</v>
      </c>
      <c r="RVL6" s="369"/>
      <c r="RVM6" s="369">
        <f>[7]Projections!RVS43</f>
        <v>0</v>
      </c>
      <c r="RVN6" s="369"/>
      <c r="RVO6" s="369">
        <f>[7]Projections!RVU43</f>
        <v>0</v>
      </c>
      <c r="RVP6" s="369"/>
      <c r="RVQ6" s="369">
        <f>[7]Projections!RVW43</f>
        <v>0</v>
      </c>
      <c r="RVR6" s="369"/>
      <c r="RVS6" s="369">
        <f>[7]Projections!RVY43</f>
        <v>0</v>
      </c>
      <c r="RVT6" s="369"/>
      <c r="RVU6" s="369">
        <f>[7]Projections!RWA43</f>
        <v>0</v>
      </c>
      <c r="RVV6" s="369"/>
      <c r="RVW6" s="369">
        <f>[7]Projections!RWC43</f>
        <v>0</v>
      </c>
      <c r="RVX6" s="369"/>
      <c r="RVY6" s="369">
        <f>[7]Projections!RWE43</f>
        <v>0</v>
      </c>
      <c r="RVZ6" s="369"/>
      <c r="RWA6" s="369">
        <f>[7]Projections!RWG43</f>
        <v>0</v>
      </c>
      <c r="RWB6" s="369"/>
      <c r="RWC6" s="369">
        <f>[7]Projections!RWI43</f>
        <v>0</v>
      </c>
      <c r="RWD6" s="369"/>
      <c r="RWE6" s="369">
        <f>[7]Projections!RWK43</f>
        <v>0</v>
      </c>
      <c r="RWF6" s="369"/>
      <c r="RWG6" s="369">
        <f>[7]Projections!RWM43</f>
        <v>0</v>
      </c>
      <c r="RWH6" s="369"/>
      <c r="RWI6" s="369">
        <f>[7]Projections!RWO43</f>
        <v>0</v>
      </c>
      <c r="RWJ6" s="369"/>
      <c r="RWK6" s="369">
        <f>[7]Projections!RWQ43</f>
        <v>0</v>
      </c>
      <c r="RWL6" s="369"/>
      <c r="RWM6" s="369">
        <f>[7]Projections!RWS43</f>
        <v>0</v>
      </c>
      <c r="RWN6" s="369"/>
      <c r="RWO6" s="369">
        <f>[7]Projections!RWU43</f>
        <v>0</v>
      </c>
      <c r="RWP6" s="369"/>
      <c r="RWQ6" s="369">
        <f>[7]Projections!RWW43</f>
        <v>0</v>
      </c>
      <c r="RWR6" s="369"/>
      <c r="RWS6" s="369">
        <f>[7]Projections!RWY43</f>
        <v>0</v>
      </c>
      <c r="RWT6" s="369"/>
      <c r="RWU6" s="369">
        <f>[7]Projections!RXA43</f>
        <v>0</v>
      </c>
      <c r="RWV6" s="369"/>
      <c r="RWW6" s="369">
        <f>[7]Projections!RXC43</f>
        <v>0</v>
      </c>
      <c r="RWX6" s="369"/>
      <c r="RWY6" s="369">
        <f>[7]Projections!RXE43</f>
        <v>0</v>
      </c>
      <c r="RWZ6" s="369"/>
      <c r="RXA6" s="369">
        <f>[7]Projections!RXG43</f>
        <v>0</v>
      </c>
      <c r="RXB6" s="369"/>
      <c r="RXC6" s="369">
        <f>[7]Projections!RXI43</f>
        <v>0</v>
      </c>
      <c r="RXD6" s="369"/>
      <c r="RXE6" s="369">
        <f>[7]Projections!RXK43</f>
        <v>0</v>
      </c>
      <c r="RXF6" s="369"/>
      <c r="RXG6" s="369">
        <f>[7]Projections!RXM43</f>
        <v>0</v>
      </c>
      <c r="RXH6" s="369"/>
      <c r="RXI6" s="369">
        <f>[7]Projections!RXO43</f>
        <v>0</v>
      </c>
      <c r="RXJ6" s="369"/>
      <c r="RXK6" s="369">
        <f>[7]Projections!RXQ43</f>
        <v>0</v>
      </c>
      <c r="RXL6" s="369"/>
      <c r="RXM6" s="369">
        <f>[7]Projections!RXS43</f>
        <v>0</v>
      </c>
      <c r="RXN6" s="369"/>
      <c r="RXO6" s="369">
        <f>[7]Projections!RXU43</f>
        <v>0</v>
      </c>
      <c r="RXP6" s="369"/>
      <c r="RXQ6" s="369">
        <f>[7]Projections!RXW43</f>
        <v>0</v>
      </c>
      <c r="RXR6" s="369"/>
      <c r="RXS6" s="369">
        <f>[7]Projections!RXY43</f>
        <v>0</v>
      </c>
      <c r="RXT6" s="369"/>
      <c r="RXU6" s="369">
        <f>[7]Projections!RYA43</f>
        <v>0</v>
      </c>
      <c r="RXV6" s="369"/>
      <c r="RXW6" s="369">
        <f>[7]Projections!RYC43</f>
        <v>0</v>
      </c>
      <c r="RXX6" s="369"/>
      <c r="RXY6" s="369">
        <f>[7]Projections!RYE43</f>
        <v>0</v>
      </c>
      <c r="RXZ6" s="369"/>
      <c r="RYA6" s="369">
        <f>[7]Projections!RYG43</f>
        <v>0</v>
      </c>
      <c r="RYB6" s="369"/>
      <c r="RYC6" s="369">
        <f>[7]Projections!RYI43</f>
        <v>0</v>
      </c>
      <c r="RYD6" s="369"/>
      <c r="RYE6" s="369">
        <f>[7]Projections!RYK43</f>
        <v>0</v>
      </c>
      <c r="RYF6" s="369"/>
      <c r="RYG6" s="369">
        <f>[7]Projections!RYM43</f>
        <v>0</v>
      </c>
      <c r="RYH6" s="369"/>
      <c r="RYI6" s="369">
        <f>[7]Projections!RYO43</f>
        <v>0</v>
      </c>
      <c r="RYJ6" s="369"/>
      <c r="RYK6" s="369">
        <f>[7]Projections!RYQ43</f>
        <v>0</v>
      </c>
      <c r="RYL6" s="369"/>
      <c r="RYM6" s="369">
        <f>[7]Projections!RYS43</f>
        <v>0</v>
      </c>
      <c r="RYN6" s="369"/>
      <c r="RYO6" s="369">
        <f>[7]Projections!RYU43</f>
        <v>0</v>
      </c>
      <c r="RYP6" s="369"/>
      <c r="RYQ6" s="369">
        <f>[7]Projections!RYW43</f>
        <v>0</v>
      </c>
      <c r="RYR6" s="369"/>
      <c r="RYS6" s="369">
        <f>[7]Projections!RYY43</f>
        <v>0</v>
      </c>
      <c r="RYT6" s="369"/>
      <c r="RYU6" s="369">
        <f>[7]Projections!RZA43</f>
        <v>0</v>
      </c>
      <c r="RYV6" s="369"/>
      <c r="RYW6" s="369">
        <f>[7]Projections!RZC43</f>
        <v>0</v>
      </c>
      <c r="RYX6" s="369"/>
      <c r="RYY6" s="369">
        <f>[7]Projections!RZE43</f>
        <v>0</v>
      </c>
      <c r="RYZ6" s="369"/>
      <c r="RZA6" s="369">
        <f>[7]Projections!RZG43</f>
        <v>0</v>
      </c>
      <c r="RZB6" s="369"/>
      <c r="RZC6" s="369">
        <f>[7]Projections!RZI43</f>
        <v>0</v>
      </c>
      <c r="RZD6" s="369"/>
      <c r="RZE6" s="369">
        <f>[7]Projections!RZK43</f>
        <v>0</v>
      </c>
      <c r="RZF6" s="369"/>
      <c r="RZG6" s="369">
        <f>[7]Projections!RZM43</f>
        <v>0</v>
      </c>
      <c r="RZH6" s="369"/>
      <c r="RZI6" s="369">
        <f>[7]Projections!RZO43</f>
        <v>0</v>
      </c>
      <c r="RZJ6" s="369"/>
      <c r="RZK6" s="369">
        <f>[7]Projections!RZQ43</f>
        <v>0</v>
      </c>
      <c r="RZL6" s="369"/>
      <c r="RZM6" s="369">
        <f>[7]Projections!RZS43</f>
        <v>0</v>
      </c>
      <c r="RZN6" s="369"/>
      <c r="RZO6" s="369">
        <f>[7]Projections!RZU43</f>
        <v>0</v>
      </c>
      <c r="RZP6" s="369"/>
      <c r="RZQ6" s="369">
        <f>[7]Projections!RZW43</f>
        <v>0</v>
      </c>
      <c r="RZR6" s="369"/>
      <c r="RZS6" s="369">
        <f>[7]Projections!RZY43</f>
        <v>0</v>
      </c>
      <c r="RZT6" s="369"/>
      <c r="RZU6" s="369">
        <f>[7]Projections!SAA43</f>
        <v>0</v>
      </c>
      <c r="RZV6" s="369"/>
      <c r="RZW6" s="369">
        <f>[7]Projections!SAC43</f>
        <v>0</v>
      </c>
      <c r="RZX6" s="369"/>
      <c r="RZY6" s="369">
        <f>[7]Projections!SAE43</f>
        <v>0</v>
      </c>
      <c r="RZZ6" s="369"/>
      <c r="SAA6" s="369">
        <f>[7]Projections!SAG43</f>
        <v>0</v>
      </c>
      <c r="SAB6" s="369"/>
      <c r="SAC6" s="369">
        <f>[7]Projections!SAI43</f>
        <v>0</v>
      </c>
      <c r="SAD6" s="369"/>
      <c r="SAE6" s="369">
        <f>[7]Projections!SAK43</f>
        <v>0</v>
      </c>
      <c r="SAF6" s="369"/>
      <c r="SAG6" s="369">
        <f>[7]Projections!SAM43</f>
        <v>0</v>
      </c>
      <c r="SAH6" s="369"/>
      <c r="SAI6" s="369">
        <f>[7]Projections!SAO43</f>
        <v>0</v>
      </c>
      <c r="SAJ6" s="369"/>
      <c r="SAK6" s="369">
        <f>[7]Projections!SAQ43</f>
        <v>0</v>
      </c>
      <c r="SAL6" s="369"/>
      <c r="SAM6" s="369">
        <f>[7]Projections!SAS43</f>
        <v>0</v>
      </c>
      <c r="SAN6" s="369"/>
      <c r="SAO6" s="369">
        <f>[7]Projections!SAU43</f>
        <v>0</v>
      </c>
      <c r="SAP6" s="369"/>
      <c r="SAQ6" s="369">
        <f>[7]Projections!SAW43</f>
        <v>0</v>
      </c>
      <c r="SAR6" s="369"/>
      <c r="SAS6" s="369">
        <f>[7]Projections!SAY43</f>
        <v>0</v>
      </c>
      <c r="SAT6" s="369"/>
      <c r="SAU6" s="369">
        <f>[7]Projections!SBA43</f>
        <v>0</v>
      </c>
      <c r="SAV6" s="369"/>
      <c r="SAW6" s="369">
        <f>[7]Projections!SBC43</f>
        <v>0</v>
      </c>
      <c r="SAX6" s="369"/>
      <c r="SAY6" s="369">
        <f>[7]Projections!SBE43</f>
        <v>0</v>
      </c>
      <c r="SAZ6" s="369"/>
      <c r="SBA6" s="369">
        <f>[7]Projections!SBG43</f>
        <v>0</v>
      </c>
      <c r="SBB6" s="369"/>
      <c r="SBC6" s="369">
        <f>[7]Projections!SBI43</f>
        <v>0</v>
      </c>
      <c r="SBD6" s="369"/>
      <c r="SBE6" s="369">
        <f>[7]Projections!SBK43</f>
        <v>0</v>
      </c>
      <c r="SBF6" s="369"/>
      <c r="SBG6" s="369">
        <f>[7]Projections!SBM43</f>
        <v>0</v>
      </c>
      <c r="SBH6" s="369"/>
      <c r="SBI6" s="369">
        <f>[7]Projections!SBO43</f>
        <v>0</v>
      </c>
      <c r="SBJ6" s="369"/>
      <c r="SBK6" s="369">
        <f>[7]Projections!SBQ43</f>
        <v>0</v>
      </c>
      <c r="SBL6" s="369"/>
      <c r="SBM6" s="369">
        <f>[7]Projections!SBS43</f>
        <v>0</v>
      </c>
      <c r="SBN6" s="369"/>
      <c r="SBO6" s="369">
        <f>[7]Projections!SBU43</f>
        <v>0</v>
      </c>
      <c r="SBP6" s="369"/>
      <c r="SBQ6" s="369">
        <f>[7]Projections!SBW43</f>
        <v>0</v>
      </c>
      <c r="SBR6" s="369"/>
      <c r="SBS6" s="369">
        <f>[7]Projections!SBY43</f>
        <v>0</v>
      </c>
      <c r="SBT6" s="369"/>
      <c r="SBU6" s="369">
        <f>[7]Projections!SCA43</f>
        <v>0</v>
      </c>
      <c r="SBV6" s="369"/>
      <c r="SBW6" s="369">
        <f>[7]Projections!SCC43</f>
        <v>0</v>
      </c>
      <c r="SBX6" s="369"/>
      <c r="SBY6" s="369">
        <f>[7]Projections!SCE43</f>
        <v>0</v>
      </c>
      <c r="SBZ6" s="369"/>
      <c r="SCA6" s="369">
        <f>[7]Projections!SCG43</f>
        <v>0</v>
      </c>
      <c r="SCB6" s="369"/>
      <c r="SCC6" s="369">
        <f>[7]Projections!SCI43</f>
        <v>0</v>
      </c>
      <c r="SCD6" s="369"/>
      <c r="SCE6" s="369">
        <f>[7]Projections!SCK43</f>
        <v>0</v>
      </c>
      <c r="SCF6" s="369"/>
      <c r="SCG6" s="369">
        <f>[7]Projections!SCM43</f>
        <v>0</v>
      </c>
      <c r="SCH6" s="369"/>
      <c r="SCI6" s="369">
        <f>[7]Projections!SCO43</f>
        <v>0</v>
      </c>
      <c r="SCJ6" s="369"/>
      <c r="SCK6" s="369">
        <f>[7]Projections!SCQ43</f>
        <v>0</v>
      </c>
      <c r="SCL6" s="369"/>
      <c r="SCM6" s="369">
        <f>[7]Projections!SCS43</f>
        <v>0</v>
      </c>
      <c r="SCN6" s="369"/>
      <c r="SCO6" s="369">
        <f>[7]Projections!SCU43</f>
        <v>0</v>
      </c>
      <c r="SCP6" s="369"/>
      <c r="SCQ6" s="369">
        <f>[7]Projections!SCW43</f>
        <v>0</v>
      </c>
      <c r="SCR6" s="369"/>
      <c r="SCS6" s="369">
        <f>[7]Projections!SCY43</f>
        <v>0</v>
      </c>
      <c r="SCT6" s="369"/>
      <c r="SCU6" s="369">
        <f>[7]Projections!SDA43</f>
        <v>0</v>
      </c>
      <c r="SCV6" s="369"/>
      <c r="SCW6" s="369">
        <f>[7]Projections!SDC43</f>
        <v>0</v>
      </c>
      <c r="SCX6" s="369"/>
      <c r="SCY6" s="369">
        <f>[7]Projections!SDE43</f>
        <v>0</v>
      </c>
      <c r="SCZ6" s="369"/>
      <c r="SDA6" s="369">
        <f>[7]Projections!SDG43</f>
        <v>0</v>
      </c>
      <c r="SDB6" s="369"/>
      <c r="SDC6" s="369">
        <f>[7]Projections!SDI43</f>
        <v>0</v>
      </c>
      <c r="SDD6" s="369"/>
      <c r="SDE6" s="369">
        <f>[7]Projections!SDK43</f>
        <v>0</v>
      </c>
      <c r="SDF6" s="369"/>
      <c r="SDG6" s="369">
        <f>[7]Projections!SDM43</f>
        <v>0</v>
      </c>
      <c r="SDH6" s="369"/>
      <c r="SDI6" s="369">
        <f>[7]Projections!SDO43</f>
        <v>0</v>
      </c>
      <c r="SDJ6" s="369"/>
      <c r="SDK6" s="369">
        <f>[7]Projections!SDQ43</f>
        <v>0</v>
      </c>
      <c r="SDL6" s="369"/>
      <c r="SDM6" s="369">
        <f>[7]Projections!SDS43</f>
        <v>0</v>
      </c>
      <c r="SDN6" s="369"/>
      <c r="SDO6" s="369">
        <f>[7]Projections!SDU43</f>
        <v>0</v>
      </c>
      <c r="SDP6" s="369"/>
      <c r="SDQ6" s="369">
        <f>[7]Projections!SDW43</f>
        <v>0</v>
      </c>
      <c r="SDR6" s="369"/>
      <c r="SDS6" s="369">
        <f>[7]Projections!SDY43</f>
        <v>0</v>
      </c>
      <c r="SDT6" s="369"/>
      <c r="SDU6" s="369">
        <f>[7]Projections!SEA43</f>
        <v>0</v>
      </c>
      <c r="SDV6" s="369"/>
      <c r="SDW6" s="369">
        <f>[7]Projections!SEC43</f>
        <v>0</v>
      </c>
      <c r="SDX6" s="369"/>
      <c r="SDY6" s="369">
        <f>[7]Projections!SEE43</f>
        <v>0</v>
      </c>
      <c r="SDZ6" s="369"/>
      <c r="SEA6" s="369">
        <f>[7]Projections!SEG43</f>
        <v>0</v>
      </c>
      <c r="SEB6" s="369"/>
      <c r="SEC6" s="369">
        <f>[7]Projections!SEI43</f>
        <v>0</v>
      </c>
      <c r="SED6" s="369"/>
      <c r="SEE6" s="369">
        <f>[7]Projections!SEK43</f>
        <v>0</v>
      </c>
      <c r="SEF6" s="369"/>
      <c r="SEG6" s="369">
        <f>[7]Projections!SEM43</f>
        <v>0</v>
      </c>
      <c r="SEH6" s="369"/>
      <c r="SEI6" s="369">
        <f>[7]Projections!SEO43</f>
        <v>0</v>
      </c>
      <c r="SEJ6" s="369"/>
      <c r="SEK6" s="369">
        <f>[7]Projections!SEQ43</f>
        <v>0</v>
      </c>
      <c r="SEL6" s="369"/>
      <c r="SEM6" s="369">
        <f>[7]Projections!SES43</f>
        <v>0</v>
      </c>
      <c r="SEN6" s="369"/>
      <c r="SEO6" s="369">
        <f>[7]Projections!SEU43</f>
        <v>0</v>
      </c>
      <c r="SEP6" s="369"/>
      <c r="SEQ6" s="369">
        <f>[7]Projections!SEW43</f>
        <v>0</v>
      </c>
      <c r="SER6" s="369"/>
      <c r="SES6" s="369">
        <f>[7]Projections!SEY43</f>
        <v>0</v>
      </c>
      <c r="SET6" s="369"/>
      <c r="SEU6" s="369">
        <f>[7]Projections!SFA43</f>
        <v>0</v>
      </c>
      <c r="SEV6" s="369"/>
      <c r="SEW6" s="369">
        <f>[7]Projections!SFC43</f>
        <v>0</v>
      </c>
      <c r="SEX6" s="369"/>
      <c r="SEY6" s="369">
        <f>[7]Projections!SFE43</f>
        <v>0</v>
      </c>
      <c r="SEZ6" s="369"/>
      <c r="SFA6" s="369">
        <f>[7]Projections!SFG43</f>
        <v>0</v>
      </c>
      <c r="SFB6" s="369"/>
      <c r="SFC6" s="369">
        <f>[7]Projections!SFI43</f>
        <v>0</v>
      </c>
      <c r="SFD6" s="369"/>
      <c r="SFE6" s="369">
        <f>[7]Projections!SFK43</f>
        <v>0</v>
      </c>
      <c r="SFF6" s="369"/>
      <c r="SFG6" s="369">
        <f>[7]Projections!SFM43</f>
        <v>0</v>
      </c>
      <c r="SFH6" s="369"/>
      <c r="SFI6" s="369">
        <f>[7]Projections!SFO43</f>
        <v>0</v>
      </c>
      <c r="SFJ6" s="369"/>
      <c r="SFK6" s="369">
        <f>[7]Projections!SFQ43</f>
        <v>0</v>
      </c>
      <c r="SFL6" s="369"/>
      <c r="SFM6" s="369">
        <f>[7]Projections!SFS43</f>
        <v>0</v>
      </c>
      <c r="SFN6" s="369"/>
      <c r="SFO6" s="369">
        <f>[7]Projections!SFU43</f>
        <v>0</v>
      </c>
      <c r="SFP6" s="369"/>
      <c r="SFQ6" s="369">
        <f>[7]Projections!SFW43</f>
        <v>0</v>
      </c>
      <c r="SFR6" s="369"/>
      <c r="SFS6" s="369">
        <f>[7]Projections!SFY43</f>
        <v>0</v>
      </c>
      <c r="SFT6" s="369"/>
      <c r="SFU6" s="369">
        <f>[7]Projections!SGA43</f>
        <v>0</v>
      </c>
      <c r="SFV6" s="369"/>
      <c r="SFW6" s="369">
        <f>[7]Projections!SGC43</f>
        <v>0</v>
      </c>
      <c r="SFX6" s="369"/>
      <c r="SFY6" s="369">
        <f>[7]Projections!SGE43</f>
        <v>0</v>
      </c>
      <c r="SFZ6" s="369"/>
      <c r="SGA6" s="369">
        <f>[7]Projections!SGG43</f>
        <v>0</v>
      </c>
      <c r="SGB6" s="369"/>
      <c r="SGC6" s="369">
        <f>[7]Projections!SGI43</f>
        <v>0</v>
      </c>
      <c r="SGD6" s="369"/>
      <c r="SGE6" s="369">
        <f>[7]Projections!SGK43</f>
        <v>0</v>
      </c>
      <c r="SGF6" s="369"/>
      <c r="SGG6" s="369">
        <f>[7]Projections!SGM43</f>
        <v>0</v>
      </c>
      <c r="SGH6" s="369"/>
      <c r="SGI6" s="369">
        <f>[7]Projections!SGO43</f>
        <v>0</v>
      </c>
      <c r="SGJ6" s="369"/>
      <c r="SGK6" s="369">
        <f>[7]Projections!SGQ43</f>
        <v>0</v>
      </c>
      <c r="SGL6" s="369"/>
      <c r="SGM6" s="369">
        <f>[7]Projections!SGS43</f>
        <v>0</v>
      </c>
      <c r="SGN6" s="369"/>
      <c r="SGO6" s="369">
        <f>[7]Projections!SGU43</f>
        <v>0</v>
      </c>
      <c r="SGP6" s="369"/>
      <c r="SGQ6" s="369">
        <f>[7]Projections!SGW43</f>
        <v>0</v>
      </c>
      <c r="SGR6" s="369"/>
      <c r="SGS6" s="369">
        <f>[7]Projections!SGY43</f>
        <v>0</v>
      </c>
      <c r="SGT6" s="369"/>
      <c r="SGU6" s="369">
        <f>[7]Projections!SHA43</f>
        <v>0</v>
      </c>
      <c r="SGV6" s="369"/>
      <c r="SGW6" s="369">
        <f>[7]Projections!SHC43</f>
        <v>0</v>
      </c>
      <c r="SGX6" s="369"/>
      <c r="SGY6" s="369">
        <f>[7]Projections!SHE43</f>
        <v>0</v>
      </c>
      <c r="SGZ6" s="369"/>
      <c r="SHA6" s="369">
        <f>[7]Projections!SHG43</f>
        <v>0</v>
      </c>
      <c r="SHB6" s="369"/>
      <c r="SHC6" s="369">
        <f>[7]Projections!SHI43</f>
        <v>0</v>
      </c>
      <c r="SHD6" s="369"/>
      <c r="SHE6" s="369">
        <f>[7]Projections!SHK43</f>
        <v>0</v>
      </c>
      <c r="SHF6" s="369"/>
      <c r="SHG6" s="369">
        <f>[7]Projections!SHM43</f>
        <v>0</v>
      </c>
      <c r="SHH6" s="369"/>
      <c r="SHI6" s="369">
        <f>[7]Projections!SHO43</f>
        <v>0</v>
      </c>
      <c r="SHJ6" s="369"/>
      <c r="SHK6" s="369">
        <f>[7]Projections!SHQ43</f>
        <v>0</v>
      </c>
      <c r="SHL6" s="369"/>
      <c r="SHM6" s="369">
        <f>[7]Projections!SHS43</f>
        <v>0</v>
      </c>
      <c r="SHN6" s="369"/>
      <c r="SHO6" s="369">
        <f>[7]Projections!SHU43</f>
        <v>0</v>
      </c>
      <c r="SHP6" s="369"/>
      <c r="SHQ6" s="369">
        <f>[7]Projections!SHW43</f>
        <v>0</v>
      </c>
      <c r="SHR6" s="369"/>
      <c r="SHS6" s="369">
        <f>[7]Projections!SHY43</f>
        <v>0</v>
      </c>
      <c r="SHT6" s="369"/>
      <c r="SHU6" s="369">
        <f>[7]Projections!SIA43</f>
        <v>0</v>
      </c>
      <c r="SHV6" s="369"/>
      <c r="SHW6" s="369">
        <f>[7]Projections!SIC43</f>
        <v>0</v>
      </c>
      <c r="SHX6" s="369"/>
      <c r="SHY6" s="369">
        <f>[7]Projections!SIE43</f>
        <v>0</v>
      </c>
      <c r="SHZ6" s="369"/>
      <c r="SIA6" s="369">
        <f>[7]Projections!SIG43</f>
        <v>0</v>
      </c>
      <c r="SIB6" s="369"/>
      <c r="SIC6" s="369">
        <f>[7]Projections!SII43</f>
        <v>0</v>
      </c>
      <c r="SID6" s="369"/>
      <c r="SIE6" s="369">
        <f>[7]Projections!SIK43</f>
        <v>0</v>
      </c>
      <c r="SIF6" s="369"/>
      <c r="SIG6" s="369">
        <f>[7]Projections!SIM43</f>
        <v>0</v>
      </c>
      <c r="SIH6" s="369"/>
      <c r="SII6" s="369">
        <f>[7]Projections!SIO43</f>
        <v>0</v>
      </c>
      <c r="SIJ6" s="369"/>
      <c r="SIK6" s="369">
        <f>[7]Projections!SIQ43</f>
        <v>0</v>
      </c>
      <c r="SIL6" s="369"/>
      <c r="SIM6" s="369">
        <f>[7]Projections!SIS43</f>
        <v>0</v>
      </c>
      <c r="SIN6" s="369"/>
      <c r="SIO6" s="369">
        <f>[7]Projections!SIU43</f>
        <v>0</v>
      </c>
      <c r="SIP6" s="369"/>
      <c r="SIQ6" s="369">
        <f>[7]Projections!SIW43</f>
        <v>0</v>
      </c>
      <c r="SIR6" s="369"/>
      <c r="SIS6" s="369">
        <f>[7]Projections!SIY43</f>
        <v>0</v>
      </c>
      <c r="SIT6" s="369"/>
      <c r="SIU6" s="369">
        <f>[7]Projections!SJA43</f>
        <v>0</v>
      </c>
      <c r="SIV6" s="369"/>
      <c r="SIW6" s="369">
        <f>[7]Projections!SJC43</f>
        <v>0</v>
      </c>
      <c r="SIX6" s="369"/>
      <c r="SIY6" s="369">
        <f>[7]Projections!SJE43</f>
        <v>0</v>
      </c>
      <c r="SIZ6" s="369"/>
      <c r="SJA6" s="369">
        <f>[7]Projections!SJG43</f>
        <v>0</v>
      </c>
      <c r="SJB6" s="369"/>
      <c r="SJC6" s="369">
        <f>[7]Projections!SJI43</f>
        <v>0</v>
      </c>
      <c r="SJD6" s="369"/>
      <c r="SJE6" s="369">
        <f>[7]Projections!SJK43</f>
        <v>0</v>
      </c>
      <c r="SJF6" s="369"/>
      <c r="SJG6" s="369">
        <f>[7]Projections!SJM43</f>
        <v>0</v>
      </c>
      <c r="SJH6" s="369"/>
      <c r="SJI6" s="369">
        <f>[7]Projections!SJO43</f>
        <v>0</v>
      </c>
      <c r="SJJ6" s="369"/>
      <c r="SJK6" s="369">
        <f>[7]Projections!SJQ43</f>
        <v>0</v>
      </c>
      <c r="SJL6" s="369"/>
      <c r="SJM6" s="369">
        <f>[7]Projections!SJS43</f>
        <v>0</v>
      </c>
      <c r="SJN6" s="369"/>
      <c r="SJO6" s="369">
        <f>[7]Projections!SJU43</f>
        <v>0</v>
      </c>
      <c r="SJP6" s="369"/>
      <c r="SJQ6" s="369">
        <f>[7]Projections!SJW43</f>
        <v>0</v>
      </c>
      <c r="SJR6" s="369"/>
      <c r="SJS6" s="369">
        <f>[7]Projections!SJY43</f>
        <v>0</v>
      </c>
      <c r="SJT6" s="369"/>
      <c r="SJU6" s="369">
        <f>[7]Projections!SKA43</f>
        <v>0</v>
      </c>
      <c r="SJV6" s="369"/>
      <c r="SJW6" s="369">
        <f>[7]Projections!SKC43</f>
        <v>0</v>
      </c>
      <c r="SJX6" s="369"/>
      <c r="SJY6" s="369">
        <f>[7]Projections!SKE43</f>
        <v>0</v>
      </c>
      <c r="SJZ6" s="369"/>
      <c r="SKA6" s="369">
        <f>[7]Projections!SKG43</f>
        <v>0</v>
      </c>
      <c r="SKB6" s="369"/>
      <c r="SKC6" s="369">
        <f>[7]Projections!SKI43</f>
        <v>0</v>
      </c>
      <c r="SKD6" s="369"/>
      <c r="SKE6" s="369">
        <f>[7]Projections!SKK43</f>
        <v>0</v>
      </c>
      <c r="SKF6" s="369"/>
      <c r="SKG6" s="369">
        <f>[7]Projections!SKM43</f>
        <v>0</v>
      </c>
      <c r="SKH6" s="369"/>
      <c r="SKI6" s="369">
        <f>[7]Projections!SKO43</f>
        <v>0</v>
      </c>
      <c r="SKJ6" s="369"/>
      <c r="SKK6" s="369">
        <f>[7]Projections!SKQ43</f>
        <v>0</v>
      </c>
      <c r="SKL6" s="369"/>
      <c r="SKM6" s="369">
        <f>[7]Projections!SKS43</f>
        <v>0</v>
      </c>
      <c r="SKN6" s="369"/>
      <c r="SKO6" s="369">
        <f>[7]Projections!SKU43</f>
        <v>0</v>
      </c>
      <c r="SKP6" s="369"/>
      <c r="SKQ6" s="369">
        <f>[7]Projections!SKW43</f>
        <v>0</v>
      </c>
      <c r="SKR6" s="369"/>
      <c r="SKS6" s="369">
        <f>[7]Projections!SKY43</f>
        <v>0</v>
      </c>
      <c r="SKT6" s="369"/>
      <c r="SKU6" s="369">
        <f>[7]Projections!SLA43</f>
        <v>0</v>
      </c>
      <c r="SKV6" s="369"/>
      <c r="SKW6" s="369">
        <f>[7]Projections!SLC43</f>
        <v>0</v>
      </c>
      <c r="SKX6" s="369"/>
      <c r="SKY6" s="369">
        <f>[7]Projections!SLE43</f>
        <v>0</v>
      </c>
      <c r="SKZ6" s="369"/>
      <c r="SLA6" s="369">
        <f>[7]Projections!SLG43</f>
        <v>0</v>
      </c>
      <c r="SLB6" s="369"/>
      <c r="SLC6" s="369">
        <f>[7]Projections!SLI43</f>
        <v>0</v>
      </c>
      <c r="SLD6" s="369"/>
      <c r="SLE6" s="369">
        <f>[7]Projections!SLK43</f>
        <v>0</v>
      </c>
      <c r="SLF6" s="369"/>
      <c r="SLG6" s="369">
        <f>[7]Projections!SLM43</f>
        <v>0</v>
      </c>
      <c r="SLH6" s="369"/>
      <c r="SLI6" s="369">
        <f>[7]Projections!SLO43</f>
        <v>0</v>
      </c>
      <c r="SLJ6" s="369"/>
      <c r="SLK6" s="369">
        <f>[7]Projections!SLQ43</f>
        <v>0</v>
      </c>
      <c r="SLL6" s="369"/>
      <c r="SLM6" s="369">
        <f>[7]Projections!SLS43</f>
        <v>0</v>
      </c>
      <c r="SLN6" s="369"/>
      <c r="SLO6" s="369">
        <f>[7]Projections!SLU43</f>
        <v>0</v>
      </c>
      <c r="SLP6" s="369"/>
      <c r="SLQ6" s="369">
        <f>[7]Projections!SLW43</f>
        <v>0</v>
      </c>
      <c r="SLR6" s="369"/>
      <c r="SLS6" s="369">
        <f>[7]Projections!SLY43</f>
        <v>0</v>
      </c>
      <c r="SLT6" s="369"/>
      <c r="SLU6" s="369">
        <f>[7]Projections!SMA43</f>
        <v>0</v>
      </c>
      <c r="SLV6" s="369"/>
      <c r="SLW6" s="369">
        <f>[7]Projections!SMC43</f>
        <v>0</v>
      </c>
      <c r="SLX6" s="369"/>
      <c r="SLY6" s="369">
        <f>[7]Projections!SME43</f>
        <v>0</v>
      </c>
      <c r="SLZ6" s="369"/>
      <c r="SMA6" s="369">
        <f>[7]Projections!SMG43</f>
        <v>0</v>
      </c>
      <c r="SMB6" s="369"/>
      <c r="SMC6" s="369">
        <f>[7]Projections!SMI43</f>
        <v>0</v>
      </c>
      <c r="SMD6" s="369"/>
      <c r="SME6" s="369">
        <f>[7]Projections!SMK43</f>
        <v>0</v>
      </c>
      <c r="SMF6" s="369"/>
      <c r="SMG6" s="369">
        <f>[7]Projections!SMM43</f>
        <v>0</v>
      </c>
      <c r="SMH6" s="369"/>
      <c r="SMI6" s="369">
        <f>[7]Projections!SMO43</f>
        <v>0</v>
      </c>
      <c r="SMJ6" s="369"/>
      <c r="SMK6" s="369">
        <f>[7]Projections!SMQ43</f>
        <v>0</v>
      </c>
      <c r="SML6" s="369"/>
      <c r="SMM6" s="369">
        <f>[7]Projections!SMS43</f>
        <v>0</v>
      </c>
      <c r="SMN6" s="369"/>
      <c r="SMO6" s="369">
        <f>[7]Projections!SMU43</f>
        <v>0</v>
      </c>
      <c r="SMP6" s="369"/>
      <c r="SMQ6" s="369">
        <f>[7]Projections!SMW43</f>
        <v>0</v>
      </c>
      <c r="SMR6" s="369"/>
      <c r="SMS6" s="369">
        <f>[7]Projections!SMY43</f>
        <v>0</v>
      </c>
      <c r="SMT6" s="369"/>
      <c r="SMU6" s="369">
        <f>[7]Projections!SNA43</f>
        <v>0</v>
      </c>
      <c r="SMV6" s="369"/>
      <c r="SMW6" s="369">
        <f>[7]Projections!SNC43</f>
        <v>0</v>
      </c>
      <c r="SMX6" s="369"/>
      <c r="SMY6" s="369">
        <f>[7]Projections!SNE43</f>
        <v>0</v>
      </c>
      <c r="SMZ6" s="369"/>
      <c r="SNA6" s="369">
        <f>[7]Projections!SNG43</f>
        <v>0</v>
      </c>
      <c r="SNB6" s="369"/>
      <c r="SNC6" s="369">
        <f>[7]Projections!SNI43</f>
        <v>0</v>
      </c>
      <c r="SND6" s="369"/>
      <c r="SNE6" s="369">
        <f>[7]Projections!SNK43</f>
        <v>0</v>
      </c>
      <c r="SNF6" s="369"/>
      <c r="SNG6" s="369">
        <f>[7]Projections!SNM43</f>
        <v>0</v>
      </c>
      <c r="SNH6" s="369"/>
      <c r="SNI6" s="369">
        <f>[7]Projections!SNO43</f>
        <v>0</v>
      </c>
      <c r="SNJ6" s="369"/>
      <c r="SNK6" s="369">
        <f>[7]Projections!SNQ43</f>
        <v>0</v>
      </c>
      <c r="SNL6" s="369"/>
      <c r="SNM6" s="369">
        <f>[7]Projections!SNS43</f>
        <v>0</v>
      </c>
      <c r="SNN6" s="369"/>
      <c r="SNO6" s="369">
        <f>[7]Projections!SNU43</f>
        <v>0</v>
      </c>
      <c r="SNP6" s="369"/>
      <c r="SNQ6" s="369">
        <f>[7]Projections!SNW43</f>
        <v>0</v>
      </c>
      <c r="SNR6" s="369"/>
      <c r="SNS6" s="369">
        <f>[7]Projections!SNY43</f>
        <v>0</v>
      </c>
      <c r="SNT6" s="369"/>
      <c r="SNU6" s="369">
        <f>[7]Projections!SOA43</f>
        <v>0</v>
      </c>
      <c r="SNV6" s="369"/>
      <c r="SNW6" s="369">
        <f>[7]Projections!SOC43</f>
        <v>0</v>
      </c>
      <c r="SNX6" s="369"/>
      <c r="SNY6" s="369">
        <f>[7]Projections!SOE43</f>
        <v>0</v>
      </c>
      <c r="SNZ6" s="369"/>
      <c r="SOA6" s="369">
        <f>[7]Projections!SOG43</f>
        <v>0</v>
      </c>
      <c r="SOB6" s="369"/>
      <c r="SOC6" s="369">
        <f>[7]Projections!SOI43</f>
        <v>0</v>
      </c>
      <c r="SOD6" s="369"/>
      <c r="SOE6" s="369">
        <f>[7]Projections!SOK43</f>
        <v>0</v>
      </c>
      <c r="SOF6" s="369"/>
      <c r="SOG6" s="369">
        <f>[7]Projections!SOM43</f>
        <v>0</v>
      </c>
      <c r="SOH6" s="369"/>
      <c r="SOI6" s="369">
        <f>[7]Projections!SOO43</f>
        <v>0</v>
      </c>
      <c r="SOJ6" s="369"/>
      <c r="SOK6" s="369">
        <f>[7]Projections!SOQ43</f>
        <v>0</v>
      </c>
      <c r="SOL6" s="369"/>
      <c r="SOM6" s="369">
        <f>[7]Projections!SOS43</f>
        <v>0</v>
      </c>
      <c r="SON6" s="369"/>
      <c r="SOO6" s="369">
        <f>[7]Projections!SOU43</f>
        <v>0</v>
      </c>
      <c r="SOP6" s="369"/>
      <c r="SOQ6" s="369">
        <f>[7]Projections!SOW43</f>
        <v>0</v>
      </c>
      <c r="SOR6" s="369"/>
      <c r="SOS6" s="369">
        <f>[7]Projections!SOY43</f>
        <v>0</v>
      </c>
      <c r="SOT6" s="369"/>
      <c r="SOU6" s="369">
        <f>[7]Projections!SPA43</f>
        <v>0</v>
      </c>
      <c r="SOV6" s="369"/>
      <c r="SOW6" s="369">
        <f>[7]Projections!SPC43</f>
        <v>0</v>
      </c>
      <c r="SOX6" s="369"/>
      <c r="SOY6" s="369">
        <f>[7]Projections!SPE43</f>
        <v>0</v>
      </c>
      <c r="SOZ6" s="369"/>
      <c r="SPA6" s="369">
        <f>[7]Projections!SPG43</f>
        <v>0</v>
      </c>
      <c r="SPB6" s="369"/>
      <c r="SPC6" s="369">
        <f>[7]Projections!SPI43</f>
        <v>0</v>
      </c>
      <c r="SPD6" s="369"/>
      <c r="SPE6" s="369">
        <f>[7]Projections!SPK43</f>
        <v>0</v>
      </c>
      <c r="SPF6" s="369"/>
      <c r="SPG6" s="369">
        <f>[7]Projections!SPM43</f>
        <v>0</v>
      </c>
      <c r="SPH6" s="369"/>
      <c r="SPI6" s="369">
        <f>[7]Projections!SPO43</f>
        <v>0</v>
      </c>
      <c r="SPJ6" s="369"/>
      <c r="SPK6" s="369">
        <f>[7]Projections!SPQ43</f>
        <v>0</v>
      </c>
      <c r="SPL6" s="369"/>
      <c r="SPM6" s="369">
        <f>[7]Projections!SPS43</f>
        <v>0</v>
      </c>
      <c r="SPN6" s="369"/>
      <c r="SPO6" s="369">
        <f>[7]Projections!SPU43</f>
        <v>0</v>
      </c>
      <c r="SPP6" s="369"/>
      <c r="SPQ6" s="369">
        <f>[7]Projections!SPW43</f>
        <v>0</v>
      </c>
      <c r="SPR6" s="369"/>
      <c r="SPS6" s="369">
        <f>[7]Projections!SPY43</f>
        <v>0</v>
      </c>
      <c r="SPT6" s="369"/>
      <c r="SPU6" s="369">
        <f>[7]Projections!SQA43</f>
        <v>0</v>
      </c>
      <c r="SPV6" s="369"/>
      <c r="SPW6" s="369">
        <f>[7]Projections!SQC43</f>
        <v>0</v>
      </c>
      <c r="SPX6" s="369"/>
      <c r="SPY6" s="369">
        <f>[7]Projections!SQE43</f>
        <v>0</v>
      </c>
      <c r="SPZ6" s="369"/>
      <c r="SQA6" s="369">
        <f>[7]Projections!SQG43</f>
        <v>0</v>
      </c>
      <c r="SQB6" s="369"/>
      <c r="SQC6" s="369">
        <f>[7]Projections!SQI43</f>
        <v>0</v>
      </c>
      <c r="SQD6" s="369"/>
      <c r="SQE6" s="369">
        <f>[7]Projections!SQK43</f>
        <v>0</v>
      </c>
      <c r="SQF6" s="369"/>
      <c r="SQG6" s="369">
        <f>[7]Projections!SQM43</f>
        <v>0</v>
      </c>
      <c r="SQH6" s="369"/>
      <c r="SQI6" s="369">
        <f>[7]Projections!SQO43</f>
        <v>0</v>
      </c>
      <c r="SQJ6" s="369"/>
      <c r="SQK6" s="369">
        <f>[7]Projections!SQQ43</f>
        <v>0</v>
      </c>
      <c r="SQL6" s="369"/>
      <c r="SQM6" s="369">
        <f>[7]Projections!SQS43</f>
        <v>0</v>
      </c>
      <c r="SQN6" s="369"/>
      <c r="SQO6" s="369">
        <f>[7]Projections!SQU43</f>
        <v>0</v>
      </c>
      <c r="SQP6" s="369"/>
      <c r="SQQ6" s="369">
        <f>[7]Projections!SQW43</f>
        <v>0</v>
      </c>
      <c r="SQR6" s="369"/>
      <c r="SQS6" s="369">
        <f>[7]Projections!SQY43</f>
        <v>0</v>
      </c>
      <c r="SQT6" s="369"/>
      <c r="SQU6" s="369">
        <f>[7]Projections!SRA43</f>
        <v>0</v>
      </c>
      <c r="SQV6" s="369"/>
      <c r="SQW6" s="369">
        <f>[7]Projections!SRC43</f>
        <v>0</v>
      </c>
      <c r="SQX6" s="369"/>
      <c r="SQY6" s="369">
        <f>[7]Projections!SRE43</f>
        <v>0</v>
      </c>
      <c r="SQZ6" s="369"/>
      <c r="SRA6" s="369">
        <f>[7]Projections!SRG43</f>
        <v>0</v>
      </c>
      <c r="SRB6" s="369"/>
      <c r="SRC6" s="369">
        <f>[7]Projections!SRI43</f>
        <v>0</v>
      </c>
      <c r="SRD6" s="369"/>
      <c r="SRE6" s="369">
        <f>[7]Projections!SRK43</f>
        <v>0</v>
      </c>
      <c r="SRF6" s="369"/>
      <c r="SRG6" s="369">
        <f>[7]Projections!SRM43</f>
        <v>0</v>
      </c>
      <c r="SRH6" s="369"/>
      <c r="SRI6" s="369">
        <f>[7]Projections!SRO43</f>
        <v>0</v>
      </c>
      <c r="SRJ6" s="369"/>
      <c r="SRK6" s="369">
        <f>[7]Projections!SRQ43</f>
        <v>0</v>
      </c>
      <c r="SRL6" s="369"/>
      <c r="SRM6" s="369">
        <f>[7]Projections!SRS43</f>
        <v>0</v>
      </c>
      <c r="SRN6" s="369"/>
      <c r="SRO6" s="369">
        <f>[7]Projections!SRU43</f>
        <v>0</v>
      </c>
      <c r="SRP6" s="369"/>
      <c r="SRQ6" s="369">
        <f>[7]Projections!SRW43</f>
        <v>0</v>
      </c>
      <c r="SRR6" s="369"/>
      <c r="SRS6" s="369">
        <f>[7]Projections!SRY43</f>
        <v>0</v>
      </c>
      <c r="SRT6" s="369"/>
      <c r="SRU6" s="369">
        <f>[7]Projections!SSA43</f>
        <v>0</v>
      </c>
      <c r="SRV6" s="369"/>
      <c r="SRW6" s="369">
        <f>[7]Projections!SSC43</f>
        <v>0</v>
      </c>
      <c r="SRX6" s="369"/>
      <c r="SRY6" s="369">
        <f>[7]Projections!SSE43</f>
        <v>0</v>
      </c>
      <c r="SRZ6" s="369"/>
      <c r="SSA6" s="369">
        <f>[7]Projections!SSG43</f>
        <v>0</v>
      </c>
      <c r="SSB6" s="369"/>
      <c r="SSC6" s="369">
        <f>[7]Projections!SSI43</f>
        <v>0</v>
      </c>
      <c r="SSD6" s="369"/>
      <c r="SSE6" s="369">
        <f>[7]Projections!SSK43</f>
        <v>0</v>
      </c>
      <c r="SSF6" s="369"/>
      <c r="SSG6" s="369">
        <f>[7]Projections!SSM43</f>
        <v>0</v>
      </c>
      <c r="SSH6" s="369"/>
      <c r="SSI6" s="369">
        <f>[7]Projections!SSO43</f>
        <v>0</v>
      </c>
      <c r="SSJ6" s="369"/>
      <c r="SSK6" s="369">
        <f>[7]Projections!SSQ43</f>
        <v>0</v>
      </c>
      <c r="SSL6" s="369"/>
      <c r="SSM6" s="369">
        <f>[7]Projections!SSS43</f>
        <v>0</v>
      </c>
      <c r="SSN6" s="369"/>
      <c r="SSO6" s="369">
        <f>[7]Projections!SSU43</f>
        <v>0</v>
      </c>
      <c r="SSP6" s="369"/>
      <c r="SSQ6" s="369">
        <f>[7]Projections!SSW43</f>
        <v>0</v>
      </c>
      <c r="SSR6" s="369"/>
      <c r="SSS6" s="369">
        <f>[7]Projections!SSY43</f>
        <v>0</v>
      </c>
      <c r="SST6" s="369"/>
      <c r="SSU6" s="369">
        <f>[7]Projections!STA43</f>
        <v>0</v>
      </c>
      <c r="SSV6" s="369"/>
      <c r="SSW6" s="369">
        <f>[7]Projections!STC43</f>
        <v>0</v>
      </c>
      <c r="SSX6" s="369"/>
      <c r="SSY6" s="369">
        <f>[7]Projections!STE43</f>
        <v>0</v>
      </c>
      <c r="SSZ6" s="369"/>
      <c r="STA6" s="369">
        <f>[7]Projections!STG43</f>
        <v>0</v>
      </c>
      <c r="STB6" s="369"/>
      <c r="STC6" s="369">
        <f>[7]Projections!STI43</f>
        <v>0</v>
      </c>
      <c r="STD6" s="369"/>
      <c r="STE6" s="369">
        <f>[7]Projections!STK43</f>
        <v>0</v>
      </c>
      <c r="STF6" s="369"/>
      <c r="STG6" s="369">
        <f>[7]Projections!STM43</f>
        <v>0</v>
      </c>
      <c r="STH6" s="369"/>
      <c r="STI6" s="369">
        <f>[7]Projections!STO43</f>
        <v>0</v>
      </c>
      <c r="STJ6" s="369"/>
      <c r="STK6" s="369">
        <f>[7]Projections!STQ43</f>
        <v>0</v>
      </c>
      <c r="STL6" s="369"/>
      <c r="STM6" s="369">
        <f>[7]Projections!STS43</f>
        <v>0</v>
      </c>
      <c r="STN6" s="369"/>
      <c r="STO6" s="369">
        <f>[7]Projections!STU43</f>
        <v>0</v>
      </c>
      <c r="STP6" s="369"/>
      <c r="STQ6" s="369">
        <f>[7]Projections!STW43</f>
        <v>0</v>
      </c>
      <c r="STR6" s="369"/>
      <c r="STS6" s="369">
        <f>[7]Projections!STY43</f>
        <v>0</v>
      </c>
      <c r="STT6" s="369"/>
      <c r="STU6" s="369">
        <f>[7]Projections!SUA43</f>
        <v>0</v>
      </c>
      <c r="STV6" s="369"/>
      <c r="STW6" s="369">
        <f>[7]Projections!SUC43</f>
        <v>0</v>
      </c>
      <c r="STX6" s="369"/>
      <c r="STY6" s="369">
        <f>[7]Projections!SUE43</f>
        <v>0</v>
      </c>
      <c r="STZ6" s="369"/>
      <c r="SUA6" s="369">
        <f>[7]Projections!SUG43</f>
        <v>0</v>
      </c>
      <c r="SUB6" s="369"/>
      <c r="SUC6" s="369">
        <f>[7]Projections!SUI43</f>
        <v>0</v>
      </c>
      <c r="SUD6" s="369"/>
      <c r="SUE6" s="369">
        <f>[7]Projections!SUK43</f>
        <v>0</v>
      </c>
      <c r="SUF6" s="369"/>
      <c r="SUG6" s="369">
        <f>[7]Projections!SUM43</f>
        <v>0</v>
      </c>
      <c r="SUH6" s="369"/>
      <c r="SUI6" s="369">
        <f>[7]Projections!SUO43</f>
        <v>0</v>
      </c>
      <c r="SUJ6" s="369"/>
      <c r="SUK6" s="369">
        <f>[7]Projections!SUQ43</f>
        <v>0</v>
      </c>
      <c r="SUL6" s="369"/>
      <c r="SUM6" s="369">
        <f>[7]Projections!SUS43</f>
        <v>0</v>
      </c>
      <c r="SUN6" s="369"/>
      <c r="SUO6" s="369">
        <f>[7]Projections!SUU43</f>
        <v>0</v>
      </c>
      <c r="SUP6" s="369"/>
      <c r="SUQ6" s="369">
        <f>[7]Projections!SUW43</f>
        <v>0</v>
      </c>
      <c r="SUR6" s="369"/>
      <c r="SUS6" s="369">
        <f>[7]Projections!SUY43</f>
        <v>0</v>
      </c>
      <c r="SUT6" s="369"/>
      <c r="SUU6" s="369">
        <f>[7]Projections!SVA43</f>
        <v>0</v>
      </c>
      <c r="SUV6" s="369"/>
      <c r="SUW6" s="369">
        <f>[7]Projections!SVC43</f>
        <v>0</v>
      </c>
      <c r="SUX6" s="369"/>
      <c r="SUY6" s="369">
        <f>[7]Projections!SVE43</f>
        <v>0</v>
      </c>
      <c r="SUZ6" s="369"/>
      <c r="SVA6" s="369">
        <f>[7]Projections!SVG43</f>
        <v>0</v>
      </c>
      <c r="SVB6" s="369"/>
      <c r="SVC6" s="369">
        <f>[7]Projections!SVI43</f>
        <v>0</v>
      </c>
      <c r="SVD6" s="369"/>
      <c r="SVE6" s="369">
        <f>[7]Projections!SVK43</f>
        <v>0</v>
      </c>
      <c r="SVF6" s="369"/>
      <c r="SVG6" s="369">
        <f>[7]Projections!SVM43</f>
        <v>0</v>
      </c>
      <c r="SVH6" s="369"/>
      <c r="SVI6" s="369">
        <f>[7]Projections!SVO43</f>
        <v>0</v>
      </c>
      <c r="SVJ6" s="369"/>
      <c r="SVK6" s="369">
        <f>[7]Projections!SVQ43</f>
        <v>0</v>
      </c>
      <c r="SVL6" s="369"/>
      <c r="SVM6" s="369">
        <f>[7]Projections!SVS43</f>
        <v>0</v>
      </c>
      <c r="SVN6" s="369"/>
      <c r="SVO6" s="369">
        <f>[7]Projections!SVU43</f>
        <v>0</v>
      </c>
      <c r="SVP6" s="369"/>
      <c r="SVQ6" s="369">
        <f>[7]Projections!SVW43</f>
        <v>0</v>
      </c>
      <c r="SVR6" s="369"/>
      <c r="SVS6" s="369">
        <f>[7]Projections!SVY43</f>
        <v>0</v>
      </c>
      <c r="SVT6" s="369"/>
      <c r="SVU6" s="369">
        <f>[7]Projections!SWA43</f>
        <v>0</v>
      </c>
      <c r="SVV6" s="369"/>
      <c r="SVW6" s="369">
        <f>[7]Projections!SWC43</f>
        <v>0</v>
      </c>
      <c r="SVX6" s="369"/>
      <c r="SVY6" s="369">
        <f>[7]Projections!SWE43</f>
        <v>0</v>
      </c>
      <c r="SVZ6" s="369"/>
      <c r="SWA6" s="369">
        <f>[7]Projections!SWG43</f>
        <v>0</v>
      </c>
      <c r="SWB6" s="369"/>
      <c r="SWC6" s="369">
        <f>[7]Projections!SWI43</f>
        <v>0</v>
      </c>
      <c r="SWD6" s="369"/>
      <c r="SWE6" s="369">
        <f>[7]Projections!SWK43</f>
        <v>0</v>
      </c>
      <c r="SWF6" s="369"/>
      <c r="SWG6" s="369">
        <f>[7]Projections!SWM43</f>
        <v>0</v>
      </c>
      <c r="SWH6" s="369"/>
      <c r="SWI6" s="369">
        <f>[7]Projections!SWO43</f>
        <v>0</v>
      </c>
      <c r="SWJ6" s="369"/>
      <c r="SWK6" s="369">
        <f>[7]Projections!SWQ43</f>
        <v>0</v>
      </c>
      <c r="SWL6" s="369"/>
      <c r="SWM6" s="369">
        <f>[7]Projections!SWS43</f>
        <v>0</v>
      </c>
      <c r="SWN6" s="369"/>
      <c r="SWO6" s="369">
        <f>[7]Projections!SWU43</f>
        <v>0</v>
      </c>
      <c r="SWP6" s="369"/>
      <c r="SWQ6" s="369">
        <f>[7]Projections!SWW43</f>
        <v>0</v>
      </c>
      <c r="SWR6" s="369"/>
      <c r="SWS6" s="369">
        <f>[7]Projections!SWY43</f>
        <v>0</v>
      </c>
      <c r="SWT6" s="369"/>
      <c r="SWU6" s="369">
        <f>[7]Projections!SXA43</f>
        <v>0</v>
      </c>
      <c r="SWV6" s="369"/>
      <c r="SWW6" s="369">
        <f>[7]Projections!SXC43</f>
        <v>0</v>
      </c>
      <c r="SWX6" s="369"/>
      <c r="SWY6" s="369">
        <f>[7]Projections!SXE43</f>
        <v>0</v>
      </c>
      <c r="SWZ6" s="369"/>
      <c r="SXA6" s="369">
        <f>[7]Projections!SXG43</f>
        <v>0</v>
      </c>
      <c r="SXB6" s="369"/>
      <c r="SXC6" s="369">
        <f>[7]Projections!SXI43</f>
        <v>0</v>
      </c>
      <c r="SXD6" s="369"/>
      <c r="SXE6" s="369">
        <f>[7]Projections!SXK43</f>
        <v>0</v>
      </c>
      <c r="SXF6" s="369"/>
      <c r="SXG6" s="369">
        <f>[7]Projections!SXM43</f>
        <v>0</v>
      </c>
      <c r="SXH6" s="369"/>
      <c r="SXI6" s="369">
        <f>[7]Projections!SXO43</f>
        <v>0</v>
      </c>
      <c r="SXJ6" s="369"/>
      <c r="SXK6" s="369">
        <f>[7]Projections!SXQ43</f>
        <v>0</v>
      </c>
      <c r="SXL6" s="369"/>
      <c r="SXM6" s="369">
        <f>[7]Projections!SXS43</f>
        <v>0</v>
      </c>
      <c r="SXN6" s="369"/>
      <c r="SXO6" s="369">
        <f>[7]Projections!SXU43</f>
        <v>0</v>
      </c>
      <c r="SXP6" s="369"/>
      <c r="SXQ6" s="369">
        <f>[7]Projections!SXW43</f>
        <v>0</v>
      </c>
      <c r="SXR6" s="369"/>
      <c r="SXS6" s="369">
        <f>[7]Projections!SXY43</f>
        <v>0</v>
      </c>
      <c r="SXT6" s="369"/>
      <c r="SXU6" s="369">
        <f>[7]Projections!SYA43</f>
        <v>0</v>
      </c>
      <c r="SXV6" s="369"/>
      <c r="SXW6" s="369">
        <f>[7]Projections!SYC43</f>
        <v>0</v>
      </c>
      <c r="SXX6" s="369"/>
      <c r="SXY6" s="369">
        <f>[7]Projections!SYE43</f>
        <v>0</v>
      </c>
      <c r="SXZ6" s="369"/>
      <c r="SYA6" s="369">
        <f>[7]Projections!SYG43</f>
        <v>0</v>
      </c>
      <c r="SYB6" s="369"/>
      <c r="SYC6" s="369">
        <f>[7]Projections!SYI43</f>
        <v>0</v>
      </c>
      <c r="SYD6" s="369"/>
      <c r="SYE6" s="369">
        <f>[7]Projections!SYK43</f>
        <v>0</v>
      </c>
      <c r="SYF6" s="369"/>
      <c r="SYG6" s="369">
        <f>[7]Projections!SYM43</f>
        <v>0</v>
      </c>
      <c r="SYH6" s="369"/>
      <c r="SYI6" s="369">
        <f>[7]Projections!SYO43</f>
        <v>0</v>
      </c>
      <c r="SYJ6" s="369"/>
      <c r="SYK6" s="369">
        <f>[7]Projections!SYQ43</f>
        <v>0</v>
      </c>
      <c r="SYL6" s="369"/>
      <c r="SYM6" s="369">
        <f>[7]Projections!SYS43</f>
        <v>0</v>
      </c>
      <c r="SYN6" s="369"/>
      <c r="SYO6" s="369">
        <f>[7]Projections!SYU43</f>
        <v>0</v>
      </c>
      <c r="SYP6" s="369"/>
      <c r="SYQ6" s="369">
        <f>[7]Projections!SYW43</f>
        <v>0</v>
      </c>
      <c r="SYR6" s="369"/>
      <c r="SYS6" s="369">
        <f>[7]Projections!SYY43</f>
        <v>0</v>
      </c>
      <c r="SYT6" s="369"/>
      <c r="SYU6" s="369">
        <f>[7]Projections!SZA43</f>
        <v>0</v>
      </c>
      <c r="SYV6" s="369"/>
      <c r="SYW6" s="369">
        <f>[7]Projections!SZC43</f>
        <v>0</v>
      </c>
      <c r="SYX6" s="369"/>
      <c r="SYY6" s="369">
        <f>[7]Projections!SZE43</f>
        <v>0</v>
      </c>
      <c r="SYZ6" s="369"/>
      <c r="SZA6" s="369">
        <f>[7]Projections!SZG43</f>
        <v>0</v>
      </c>
      <c r="SZB6" s="369"/>
      <c r="SZC6" s="369">
        <f>[7]Projections!SZI43</f>
        <v>0</v>
      </c>
      <c r="SZD6" s="369"/>
      <c r="SZE6" s="369">
        <f>[7]Projections!SZK43</f>
        <v>0</v>
      </c>
      <c r="SZF6" s="369"/>
      <c r="SZG6" s="369">
        <f>[7]Projections!SZM43</f>
        <v>0</v>
      </c>
      <c r="SZH6" s="369"/>
      <c r="SZI6" s="369">
        <f>[7]Projections!SZO43</f>
        <v>0</v>
      </c>
      <c r="SZJ6" s="369"/>
      <c r="SZK6" s="369">
        <f>[7]Projections!SZQ43</f>
        <v>0</v>
      </c>
      <c r="SZL6" s="369"/>
      <c r="SZM6" s="369">
        <f>[7]Projections!SZS43</f>
        <v>0</v>
      </c>
      <c r="SZN6" s="369"/>
      <c r="SZO6" s="369">
        <f>[7]Projections!SZU43</f>
        <v>0</v>
      </c>
      <c r="SZP6" s="369"/>
      <c r="SZQ6" s="369">
        <f>[7]Projections!SZW43</f>
        <v>0</v>
      </c>
      <c r="SZR6" s="369"/>
      <c r="SZS6" s="369">
        <f>[7]Projections!SZY43</f>
        <v>0</v>
      </c>
      <c r="SZT6" s="369"/>
      <c r="SZU6" s="369">
        <f>[7]Projections!TAA43</f>
        <v>0</v>
      </c>
      <c r="SZV6" s="369"/>
      <c r="SZW6" s="369">
        <f>[7]Projections!TAC43</f>
        <v>0</v>
      </c>
      <c r="SZX6" s="369"/>
      <c r="SZY6" s="369">
        <f>[7]Projections!TAE43</f>
        <v>0</v>
      </c>
      <c r="SZZ6" s="369"/>
      <c r="TAA6" s="369">
        <f>[7]Projections!TAG43</f>
        <v>0</v>
      </c>
      <c r="TAB6" s="369"/>
      <c r="TAC6" s="369">
        <f>[7]Projections!TAI43</f>
        <v>0</v>
      </c>
      <c r="TAD6" s="369"/>
      <c r="TAE6" s="369">
        <f>[7]Projections!TAK43</f>
        <v>0</v>
      </c>
      <c r="TAF6" s="369"/>
      <c r="TAG6" s="369">
        <f>[7]Projections!TAM43</f>
        <v>0</v>
      </c>
      <c r="TAH6" s="369"/>
      <c r="TAI6" s="369">
        <f>[7]Projections!TAO43</f>
        <v>0</v>
      </c>
      <c r="TAJ6" s="369"/>
      <c r="TAK6" s="369">
        <f>[7]Projections!TAQ43</f>
        <v>0</v>
      </c>
      <c r="TAL6" s="369"/>
      <c r="TAM6" s="369">
        <f>[7]Projections!TAS43</f>
        <v>0</v>
      </c>
      <c r="TAN6" s="369"/>
      <c r="TAO6" s="369">
        <f>[7]Projections!TAU43</f>
        <v>0</v>
      </c>
      <c r="TAP6" s="369"/>
      <c r="TAQ6" s="369">
        <f>[7]Projections!TAW43</f>
        <v>0</v>
      </c>
      <c r="TAR6" s="369"/>
      <c r="TAS6" s="369">
        <f>[7]Projections!TAY43</f>
        <v>0</v>
      </c>
      <c r="TAT6" s="369"/>
      <c r="TAU6" s="369">
        <f>[7]Projections!TBA43</f>
        <v>0</v>
      </c>
      <c r="TAV6" s="369"/>
      <c r="TAW6" s="369">
        <f>[7]Projections!TBC43</f>
        <v>0</v>
      </c>
      <c r="TAX6" s="369"/>
      <c r="TAY6" s="369">
        <f>[7]Projections!TBE43</f>
        <v>0</v>
      </c>
      <c r="TAZ6" s="369"/>
      <c r="TBA6" s="369">
        <f>[7]Projections!TBG43</f>
        <v>0</v>
      </c>
      <c r="TBB6" s="369"/>
      <c r="TBC6" s="369">
        <f>[7]Projections!TBI43</f>
        <v>0</v>
      </c>
      <c r="TBD6" s="369"/>
      <c r="TBE6" s="369">
        <f>[7]Projections!TBK43</f>
        <v>0</v>
      </c>
      <c r="TBF6" s="369"/>
      <c r="TBG6" s="369">
        <f>[7]Projections!TBM43</f>
        <v>0</v>
      </c>
      <c r="TBH6" s="369"/>
      <c r="TBI6" s="369">
        <f>[7]Projections!TBO43</f>
        <v>0</v>
      </c>
      <c r="TBJ6" s="369"/>
      <c r="TBK6" s="369">
        <f>[7]Projections!TBQ43</f>
        <v>0</v>
      </c>
      <c r="TBL6" s="369"/>
      <c r="TBM6" s="369">
        <f>[7]Projections!TBS43</f>
        <v>0</v>
      </c>
      <c r="TBN6" s="369"/>
      <c r="TBO6" s="369">
        <f>[7]Projections!TBU43</f>
        <v>0</v>
      </c>
      <c r="TBP6" s="369"/>
      <c r="TBQ6" s="369">
        <f>[7]Projections!TBW43</f>
        <v>0</v>
      </c>
      <c r="TBR6" s="369"/>
      <c r="TBS6" s="369">
        <f>[7]Projections!TBY43</f>
        <v>0</v>
      </c>
      <c r="TBT6" s="369"/>
      <c r="TBU6" s="369">
        <f>[7]Projections!TCA43</f>
        <v>0</v>
      </c>
      <c r="TBV6" s="369"/>
      <c r="TBW6" s="369">
        <f>[7]Projections!TCC43</f>
        <v>0</v>
      </c>
      <c r="TBX6" s="369"/>
      <c r="TBY6" s="369">
        <f>[7]Projections!TCE43</f>
        <v>0</v>
      </c>
      <c r="TBZ6" s="369"/>
      <c r="TCA6" s="369">
        <f>[7]Projections!TCG43</f>
        <v>0</v>
      </c>
      <c r="TCB6" s="369"/>
      <c r="TCC6" s="369">
        <f>[7]Projections!TCI43</f>
        <v>0</v>
      </c>
      <c r="TCD6" s="369"/>
      <c r="TCE6" s="369">
        <f>[7]Projections!TCK43</f>
        <v>0</v>
      </c>
      <c r="TCF6" s="369"/>
      <c r="TCG6" s="369">
        <f>[7]Projections!TCM43</f>
        <v>0</v>
      </c>
      <c r="TCH6" s="369"/>
      <c r="TCI6" s="369">
        <f>[7]Projections!TCO43</f>
        <v>0</v>
      </c>
      <c r="TCJ6" s="369"/>
      <c r="TCK6" s="369">
        <f>[7]Projections!TCQ43</f>
        <v>0</v>
      </c>
      <c r="TCL6" s="369"/>
      <c r="TCM6" s="369">
        <f>[7]Projections!TCS43</f>
        <v>0</v>
      </c>
      <c r="TCN6" s="369"/>
      <c r="TCO6" s="369">
        <f>[7]Projections!TCU43</f>
        <v>0</v>
      </c>
      <c r="TCP6" s="369"/>
      <c r="TCQ6" s="369">
        <f>[7]Projections!TCW43</f>
        <v>0</v>
      </c>
      <c r="TCR6" s="369"/>
      <c r="TCS6" s="369">
        <f>[7]Projections!TCY43</f>
        <v>0</v>
      </c>
      <c r="TCT6" s="369"/>
      <c r="TCU6" s="369">
        <f>[7]Projections!TDA43</f>
        <v>0</v>
      </c>
      <c r="TCV6" s="369"/>
      <c r="TCW6" s="369">
        <f>[7]Projections!TDC43</f>
        <v>0</v>
      </c>
      <c r="TCX6" s="369"/>
      <c r="TCY6" s="369">
        <f>[7]Projections!TDE43</f>
        <v>0</v>
      </c>
      <c r="TCZ6" s="369"/>
      <c r="TDA6" s="369">
        <f>[7]Projections!TDG43</f>
        <v>0</v>
      </c>
      <c r="TDB6" s="369"/>
      <c r="TDC6" s="369">
        <f>[7]Projections!TDI43</f>
        <v>0</v>
      </c>
      <c r="TDD6" s="369"/>
      <c r="TDE6" s="369">
        <f>[7]Projections!TDK43</f>
        <v>0</v>
      </c>
      <c r="TDF6" s="369"/>
      <c r="TDG6" s="369">
        <f>[7]Projections!TDM43</f>
        <v>0</v>
      </c>
      <c r="TDH6" s="369"/>
      <c r="TDI6" s="369">
        <f>[7]Projections!TDO43</f>
        <v>0</v>
      </c>
      <c r="TDJ6" s="369"/>
      <c r="TDK6" s="369">
        <f>[7]Projections!TDQ43</f>
        <v>0</v>
      </c>
      <c r="TDL6" s="369"/>
      <c r="TDM6" s="369">
        <f>[7]Projections!TDS43</f>
        <v>0</v>
      </c>
      <c r="TDN6" s="369"/>
      <c r="TDO6" s="369">
        <f>[7]Projections!TDU43</f>
        <v>0</v>
      </c>
      <c r="TDP6" s="369"/>
      <c r="TDQ6" s="369">
        <f>[7]Projections!TDW43</f>
        <v>0</v>
      </c>
      <c r="TDR6" s="369"/>
      <c r="TDS6" s="369">
        <f>[7]Projections!TDY43</f>
        <v>0</v>
      </c>
      <c r="TDT6" s="369"/>
      <c r="TDU6" s="369">
        <f>[7]Projections!TEA43</f>
        <v>0</v>
      </c>
      <c r="TDV6" s="369"/>
      <c r="TDW6" s="369">
        <f>[7]Projections!TEC43</f>
        <v>0</v>
      </c>
      <c r="TDX6" s="369"/>
      <c r="TDY6" s="369">
        <f>[7]Projections!TEE43</f>
        <v>0</v>
      </c>
      <c r="TDZ6" s="369"/>
      <c r="TEA6" s="369">
        <f>[7]Projections!TEG43</f>
        <v>0</v>
      </c>
      <c r="TEB6" s="369"/>
      <c r="TEC6" s="369">
        <f>[7]Projections!TEI43</f>
        <v>0</v>
      </c>
      <c r="TED6" s="369"/>
      <c r="TEE6" s="369">
        <f>[7]Projections!TEK43</f>
        <v>0</v>
      </c>
      <c r="TEF6" s="369"/>
      <c r="TEG6" s="369">
        <f>[7]Projections!TEM43</f>
        <v>0</v>
      </c>
      <c r="TEH6" s="369"/>
      <c r="TEI6" s="369">
        <f>[7]Projections!TEO43</f>
        <v>0</v>
      </c>
      <c r="TEJ6" s="369"/>
      <c r="TEK6" s="369">
        <f>[7]Projections!TEQ43</f>
        <v>0</v>
      </c>
      <c r="TEL6" s="369"/>
      <c r="TEM6" s="369">
        <f>[7]Projections!TES43</f>
        <v>0</v>
      </c>
      <c r="TEN6" s="369"/>
      <c r="TEO6" s="369">
        <f>[7]Projections!TEU43</f>
        <v>0</v>
      </c>
      <c r="TEP6" s="369"/>
      <c r="TEQ6" s="369">
        <f>[7]Projections!TEW43</f>
        <v>0</v>
      </c>
      <c r="TER6" s="369"/>
      <c r="TES6" s="369">
        <f>[7]Projections!TEY43</f>
        <v>0</v>
      </c>
      <c r="TET6" s="369"/>
      <c r="TEU6" s="369">
        <f>[7]Projections!TFA43</f>
        <v>0</v>
      </c>
      <c r="TEV6" s="369"/>
      <c r="TEW6" s="369">
        <f>[7]Projections!TFC43</f>
        <v>0</v>
      </c>
      <c r="TEX6" s="369"/>
      <c r="TEY6" s="369">
        <f>[7]Projections!TFE43</f>
        <v>0</v>
      </c>
      <c r="TEZ6" s="369"/>
      <c r="TFA6" s="369">
        <f>[7]Projections!TFG43</f>
        <v>0</v>
      </c>
      <c r="TFB6" s="369"/>
      <c r="TFC6" s="369">
        <f>[7]Projections!TFI43</f>
        <v>0</v>
      </c>
      <c r="TFD6" s="369"/>
      <c r="TFE6" s="369">
        <f>[7]Projections!TFK43</f>
        <v>0</v>
      </c>
      <c r="TFF6" s="369"/>
      <c r="TFG6" s="369">
        <f>[7]Projections!TFM43</f>
        <v>0</v>
      </c>
      <c r="TFH6" s="369"/>
      <c r="TFI6" s="369">
        <f>[7]Projections!TFO43</f>
        <v>0</v>
      </c>
      <c r="TFJ6" s="369"/>
      <c r="TFK6" s="369">
        <f>[7]Projections!TFQ43</f>
        <v>0</v>
      </c>
      <c r="TFL6" s="369"/>
      <c r="TFM6" s="369">
        <f>[7]Projections!TFS43</f>
        <v>0</v>
      </c>
      <c r="TFN6" s="369"/>
      <c r="TFO6" s="369">
        <f>[7]Projections!TFU43</f>
        <v>0</v>
      </c>
      <c r="TFP6" s="369"/>
      <c r="TFQ6" s="369">
        <f>[7]Projections!TFW43</f>
        <v>0</v>
      </c>
      <c r="TFR6" s="369"/>
      <c r="TFS6" s="369">
        <f>[7]Projections!TFY43</f>
        <v>0</v>
      </c>
      <c r="TFT6" s="369"/>
      <c r="TFU6" s="369">
        <f>[7]Projections!TGA43</f>
        <v>0</v>
      </c>
      <c r="TFV6" s="369"/>
      <c r="TFW6" s="369">
        <f>[7]Projections!TGC43</f>
        <v>0</v>
      </c>
      <c r="TFX6" s="369"/>
      <c r="TFY6" s="369">
        <f>[7]Projections!TGE43</f>
        <v>0</v>
      </c>
      <c r="TFZ6" s="369"/>
      <c r="TGA6" s="369">
        <f>[7]Projections!TGG43</f>
        <v>0</v>
      </c>
      <c r="TGB6" s="369"/>
      <c r="TGC6" s="369">
        <f>[7]Projections!TGI43</f>
        <v>0</v>
      </c>
      <c r="TGD6" s="369"/>
      <c r="TGE6" s="369">
        <f>[7]Projections!TGK43</f>
        <v>0</v>
      </c>
      <c r="TGF6" s="369"/>
      <c r="TGG6" s="369">
        <f>[7]Projections!TGM43</f>
        <v>0</v>
      </c>
      <c r="TGH6" s="369"/>
      <c r="TGI6" s="369">
        <f>[7]Projections!TGO43</f>
        <v>0</v>
      </c>
      <c r="TGJ6" s="369"/>
      <c r="TGK6" s="369">
        <f>[7]Projections!TGQ43</f>
        <v>0</v>
      </c>
      <c r="TGL6" s="369"/>
      <c r="TGM6" s="369">
        <f>[7]Projections!TGS43</f>
        <v>0</v>
      </c>
      <c r="TGN6" s="369"/>
      <c r="TGO6" s="369">
        <f>[7]Projections!TGU43</f>
        <v>0</v>
      </c>
      <c r="TGP6" s="369"/>
      <c r="TGQ6" s="369">
        <f>[7]Projections!TGW43</f>
        <v>0</v>
      </c>
      <c r="TGR6" s="369"/>
      <c r="TGS6" s="369">
        <f>[7]Projections!TGY43</f>
        <v>0</v>
      </c>
      <c r="TGT6" s="369"/>
      <c r="TGU6" s="369">
        <f>[7]Projections!THA43</f>
        <v>0</v>
      </c>
      <c r="TGV6" s="369"/>
      <c r="TGW6" s="369">
        <f>[7]Projections!THC43</f>
        <v>0</v>
      </c>
      <c r="TGX6" s="369"/>
      <c r="TGY6" s="369">
        <f>[7]Projections!THE43</f>
        <v>0</v>
      </c>
      <c r="TGZ6" s="369"/>
      <c r="THA6" s="369">
        <f>[7]Projections!THG43</f>
        <v>0</v>
      </c>
      <c r="THB6" s="369"/>
      <c r="THC6" s="369">
        <f>[7]Projections!THI43</f>
        <v>0</v>
      </c>
      <c r="THD6" s="369"/>
      <c r="THE6" s="369">
        <f>[7]Projections!THK43</f>
        <v>0</v>
      </c>
      <c r="THF6" s="369"/>
      <c r="THG6" s="369">
        <f>[7]Projections!THM43</f>
        <v>0</v>
      </c>
      <c r="THH6" s="369"/>
      <c r="THI6" s="369">
        <f>[7]Projections!THO43</f>
        <v>0</v>
      </c>
      <c r="THJ6" s="369"/>
      <c r="THK6" s="369">
        <f>[7]Projections!THQ43</f>
        <v>0</v>
      </c>
      <c r="THL6" s="369"/>
      <c r="THM6" s="369">
        <f>[7]Projections!THS43</f>
        <v>0</v>
      </c>
      <c r="THN6" s="369"/>
      <c r="THO6" s="369">
        <f>[7]Projections!THU43</f>
        <v>0</v>
      </c>
      <c r="THP6" s="369"/>
      <c r="THQ6" s="369">
        <f>[7]Projections!THW43</f>
        <v>0</v>
      </c>
      <c r="THR6" s="369"/>
      <c r="THS6" s="369">
        <f>[7]Projections!THY43</f>
        <v>0</v>
      </c>
      <c r="THT6" s="369"/>
      <c r="THU6" s="369">
        <f>[7]Projections!TIA43</f>
        <v>0</v>
      </c>
      <c r="THV6" s="369"/>
      <c r="THW6" s="369">
        <f>[7]Projections!TIC43</f>
        <v>0</v>
      </c>
      <c r="THX6" s="369"/>
      <c r="THY6" s="369">
        <f>[7]Projections!TIE43</f>
        <v>0</v>
      </c>
      <c r="THZ6" s="369"/>
      <c r="TIA6" s="369">
        <f>[7]Projections!TIG43</f>
        <v>0</v>
      </c>
      <c r="TIB6" s="369"/>
      <c r="TIC6" s="369">
        <f>[7]Projections!TII43</f>
        <v>0</v>
      </c>
      <c r="TID6" s="369"/>
      <c r="TIE6" s="369">
        <f>[7]Projections!TIK43</f>
        <v>0</v>
      </c>
      <c r="TIF6" s="369"/>
      <c r="TIG6" s="369">
        <f>[7]Projections!TIM43</f>
        <v>0</v>
      </c>
      <c r="TIH6" s="369"/>
      <c r="TII6" s="369">
        <f>[7]Projections!TIO43</f>
        <v>0</v>
      </c>
      <c r="TIJ6" s="369"/>
      <c r="TIK6" s="369">
        <f>[7]Projections!TIQ43</f>
        <v>0</v>
      </c>
      <c r="TIL6" s="369"/>
      <c r="TIM6" s="369">
        <f>[7]Projections!TIS43</f>
        <v>0</v>
      </c>
      <c r="TIN6" s="369"/>
      <c r="TIO6" s="369">
        <f>[7]Projections!TIU43</f>
        <v>0</v>
      </c>
      <c r="TIP6" s="369"/>
      <c r="TIQ6" s="369">
        <f>[7]Projections!TIW43</f>
        <v>0</v>
      </c>
      <c r="TIR6" s="369"/>
      <c r="TIS6" s="369">
        <f>[7]Projections!TIY43</f>
        <v>0</v>
      </c>
      <c r="TIT6" s="369"/>
      <c r="TIU6" s="369">
        <f>[7]Projections!TJA43</f>
        <v>0</v>
      </c>
      <c r="TIV6" s="369"/>
      <c r="TIW6" s="369">
        <f>[7]Projections!TJC43</f>
        <v>0</v>
      </c>
      <c r="TIX6" s="369"/>
      <c r="TIY6" s="369">
        <f>[7]Projections!TJE43</f>
        <v>0</v>
      </c>
      <c r="TIZ6" s="369"/>
      <c r="TJA6" s="369">
        <f>[7]Projections!TJG43</f>
        <v>0</v>
      </c>
      <c r="TJB6" s="369"/>
      <c r="TJC6" s="369">
        <f>[7]Projections!TJI43</f>
        <v>0</v>
      </c>
      <c r="TJD6" s="369"/>
      <c r="TJE6" s="369">
        <f>[7]Projections!TJK43</f>
        <v>0</v>
      </c>
      <c r="TJF6" s="369"/>
      <c r="TJG6" s="369">
        <f>[7]Projections!TJM43</f>
        <v>0</v>
      </c>
      <c r="TJH6" s="369"/>
      <c r="TJI6" s="369">
        <f>[7]Projections!TJO43</f>
        <v>0</v>
      </c>
      <c r="TJJ6" s="369"/>
      <c r="TJK6" s="369">
        <f>[7]Projections!TJQ43</f>
        <v>0</v>
      </c>
      <c r="TJL6" s="369"/>
      <c r="TJM6" s="369">
        <f>[7]Projections!TJS43</f>
        <v>0</v>
      </c>
      <c r="TJN6" s="369"/>
      <c r="TJO6" s="369">
        <f>[7]Projections!TJU43</f>
        <v>0</v>
      </c>
      <c r="TJP6" s="369"/>
      <c r="TJQ6" s="369">
        <f>[7]Projections!TJW43</f>
        <v>0</v>
      </c>
      <c r="TJR6" s="369"/>
      <c r="TJS6" s="369">
        <f>[7]Projections!TJY43</f>
        <v>0</v>
      </c>
      <c r="TJT6" s="369"/>
      <c r="TJU6" s="369">
        <f>[7]Projections!TKA43</f>
        <v>0</v>
      </c>
      <c r="TJV6" s="369"/>
      <c r="TJW6" s="369">
        <f>[7]Projections!TKC43</f>
        <v>0</v>
      </c>
      <c r="TJX6" s="369"/>
      <c r="TJY6" s="369">
        <f>[7]Projections!TKE43</f>
        <v>0</v>
      </c>
      <c r="TJZ6" s="369"/>
      <c r="TKA6" s="369">
        <f>[7]Projections!TKG43</f>
        <v>0</v>
      </c>
      <c r="TKB6" s="369"/>
      <c r="TKC6" s="369">
        <f>[7]Projections!TKI43</f>
        <v>0</v>
      </c>
      <c r="TKD6" s="369"/>
      <c r="TKE6" s="369">
        <f>[7]Projections!TKK43</f>
        <v>0</v>
      </c>
      <c r="TKF6" s="369"/>
      <c r="TKG6" s="369">
        <f>[7]Projections!TKM43</f>
        <v>0</v>
      </c>
      <c r="TKH6" s="369"/>
      <c r="TKI6" s="369">
        <f>[7]Projections!TKO43</f>
        <v>0</v>
      </c>
      <c r="TKJ6" s="369"/>
      <c r="TKK6" s="369">
        <f>[7]Projections!TKQ43</f>
        <v>0</v>
      </c>
      <c r="TKL6" s="369"/>
      <c r="TKM6" s="369">
        <f>[7]Projections!TKS43</f>
        <v>0</v>
      </c>
      <c r="TKN6" s="369"/>
      <c r="TKO6" s="369">
        <f>[7]Projections!TKU43</f>
        <v>0</v>
      </c>
      <c r="TKP6" s="369"/>
      <c r="TKQ6" s="369">
        <f>[7]Projections!TKW43</f>
        <v>0</v>
      </c>
      <c r="TKR6" s="369"/>
      <c r="TKS6" s="369">
        <f>[7]Projections!TKY43</f>
        <v>0</v>
      </c>
      <c r="TKT6" s="369"/>
      <c r="TKU6" s="369">
        <f>[7]Projections!TLA43</f>
        <v>0</v>
      </c>
      <c r="TKV6" s="369"/>
      <c r="TKW6" s="369">
        <f>[7]Projections!TLC43</f>
        <v>0</v>
      </c>
      <c r="TKX6" s="369"/>
      <c r="TKY6" s="369">
        <f>[7]Projections!TLE43</f>
        <v>0</v>
      </c>
      <c r="TKZ6" s="369"/>
      <c r="TLA6" s="369">
        <f>[7]Projections!TLG43</f>
        <v>0</v>
      </c>
      <c r="TLB6" s="369"/>
      <c r="TLC6" s="369">
        <f>[7]Projections!TLI43</f>
        <v>0</v>
      </c>
      <c r="TLD6" s="369"/>
      <c r="TLE6" s="369">
        <f>[7]Projections!TLK43</f>
        <v>0</v>
      </c>
      <c r="TLF6" s="369"/>
      <c r="TLG6" s="369">
        <f>[7]Projections!TLM43</f>
        <v>0</v>
      </c>
      <c r="TLH6" s="369"/>
      <c r="TLI6" s="369">
        <f>[7]Projections!TLO43</f>
        <v>0</v>
      </c>
      <c r="TLJ6" s="369"/>
      <c r="TLK6" s="369">
        <f>[7]Projections!TLQ43</f>
        <v>0</v>
      </c>
      <c r="TLL6" s="369"/>
      <c r="TLM6" s="369">
        <f>[7]Projections!TLS43</f>
        <v>0</v>
      </c>
      <c r="TLN6" s="369"/>
      <c r="TLO6" s="369">
        <f>[7]Projections!TLU43</f>
        <v>0</v>
      </c>
      <c r="TLP6" s="369"/>
      <c r="TLQ6" s="369">
        <f>[7]Projections!TLW43</f>
        <v>0</v>
      </c>
      <c r="TLR6" s="369"/>
      <c r="TLS6" s="369">
        <f>[7]Projections!TLY43</f>
        <v>0</v>
      </c>
      <c r="TLT6" s="369"/>
      <c r="TLU6" s="369">
        <f>[7]Projections!TMA43</f>
        <v>0</v>
      </c>
      <c r="TLV6" s="369"/>
      <c r="TLW6" s="369">
        <f>[7]Projections!TMC43</f>
        <v>0</v>
      </c>
      <c r="TLX6" s="369"/>
      <c r="TLY6" s="369">
        <f>[7]Projections!TME43</f>
        <v>0</v>
      </c>
      <c r="TLZ6" s="369"/>
      <c r="TMA6" s="369">
        <f>[7]Projections!TMG43</f>
        <v>0</v>
      </c>
      <c r="TMB6" s="369"/>
      <c r="TMC6" s="369">
        <f>[7]Projections!TMI43</f>
        <v>0</v>
      </c>
      <c r="TMD6" s="369"/>
      <c r="TME6" s="369">
        <f>[7]Projections!TMK43</f>
        <v>0</v>
      </c>
      <c r="TMF6" s="369"/>
      <c r="TMG6" s="369">
        <f>[7]Projections!TMM43</f>
        <v>0</v>
      </c>
      <c r="TMH6" s="369"/>
      <c r="TMI6" s="369">
        <f>[7]Projections!TMO43</f>
        <v>0</v>
      </c>
      <c r="TMJ6" s="369"/>
      <c r="TMK6" s="369">
        <f>[7]Projections!TMQ43</f>
        <v>0</v>
      </c>
      <c r="TML6" s="369"/>
      <c r="TMM6" s="369">
        <f>[7]Projections!TMS43</f>
        <v>0</v>
      </c>
      <c r="TMN6" s="369"/>
      <c r="TMO6" s="369">
        <f>[7]Projections!TMU43</f>
        <v>0</v>
      </c>
      <c r="TMP6" s="369"/>
      <c r="TMQ6" s="369">
        <f>[7]Projections!TMW43</f>
        <v>0</v>
      </c>
      <c r="TMR6" s="369"/>
      <c r="TMS6" s="369">
        <f>[7]Projections!TMY43</f>
        <v>0</v>
      </c>
      <c r="TMT6" s="369"/>
      <c r="TMU6" s="369">
        <f>[7]Projections!TNA43</f>
        <v>0</v>
      </c>
      <c r="TMV6" s="369"/>
      <c r="TMW6" s="369">
        <f>[7]Projections!TNC43</f>
        <v>0</v>
      </c>
      <c r="TMX6" s="369"/>
      <c r="TMY6" s="369">
        <f>[7]Projections!TNE43</f>
        <v>0</v>
      </c>
      <c r="TMZ6" s="369"/>
      <c r="TNA6" s="369">
        <f>[7]Projections!TNG43</f>
        <v>0</v>
      </c>
      <c r="TNB6" s="369"/>
      <c r="TNC6" s="369">
        <f>[7]Projections!TNI43</f>
        <v>0</v>
      </c>
      <c r="TND6" s="369"/>
      <c r="TNE6" s="369">
        <f>[7]Projections!TNK43</f>
        <v>0</v>
      </c>
      <c r="TNF6" s="369"/>
      <c r="TNG6" s="369">
        <f>[7]Projections!TNM43</f>
        <v>0</v>
      </c>
      <c r="TNH6" s="369"/>
      <c r="TNI6" s="369">
        <f>[7]Projections!TNO43</f>
        <v>0</v>
      </c>
      <c r="TNJ6" s="369"/>
      <c r="TNK6" s="369">
        <f>[7]Projections!TNQ43</f>
        <v>0</v>
      </c>
      <c r="TNL6" s="369"/>
      <c r="TNM6" s="369">
        <f>[7]Projections!TNS43</f>
        <v>0</v>
      </c>
      <c r="TNN6" s="369"/>
      <c r="TNO6" s="369">
        <f>[7]Projections!TNU43</f>
        <v>0</v>
      </c>
      <c r="TNP6" s="369"/>
      <c r="TNQ6" s="369">
        <f>[7]Projections!TNW43</f>
        <v>0</v>
      </c>
      <c r="TNR6" s="369"/>
      <c r="TNS6" s="369">
        <f>[7]Projections!TNY43</f>
        <v>0</v>
      </c>
      <c r="TNT6" s="369"/>
      <c r="TNU6" s="369">
        <f>[7]Projections!TOA43</f>
        <v>0</v>
      </c>
      <c r="TNV6" s="369"/>
      <c r="TNW6" s="369">
        <f>[7]Projections!TOC43</f>
        <v>0</v>
      </c>
      <c r="TNX6" s="369"/>
      <c r="TNY6" s="369">
        <f>[7]Projections!TOE43</f>
        <v>0</v>
      </c>
      <c r="TNZ6" s="369"/>
      <c r="TOA6" s="369">
        <f>[7]Projections!TOG43</f>
        <v>0</v>
      </c>
      <c r="TOB6" s="369"/>
      <c r="TOC6" s="369">
        <f>[7]Projections!TOI43</f>
        <v>0</v>
      </c>
      <c r="TOD6" s="369"/>
      <c r="TOE6" s="369">
        <f>[7]Projections!TOK43</f>
        <v>0</v>
      </c>
      <c r="TOF6" s="369"/>
      <c r="TOG6" s="369">
        <f>[7]Projections!TOM43</f>
        <v>0</v>
      </c>
      <c r="TOH6" s="369"/>
      <c r="TOI6" s="369">
        <f>[7]Projections!TOO43</f>
        <v>0</v>
      </c>
      <c r="TOJ6" s="369"/>
      <c r="TOK6" s="369">
        <f>[7]Projections!TOQ43</f>
        <v>0</v>
      </c>
      <c r="TOL6" s="369"/>
      <c r="TOM6" s="369">
        <f>[7]Projections!TOS43</f>
        <v>0</v>
      </c>
      <c r="TON6" s="369"/>
      <c r="TOO6" s="369">
        <f>[7]Projections!TOU43</f>
        <v>0</v>
      </c>
      <c r="TOP6" s="369"/>
      <c r="TOQ6" s="369">
        <f>[7]Projections!TOW43</f>
        <v>0</v>
      </c>
      <c r="TOR6" s="369"/>
      <c r="TOS6" s="369">
        <f>[7]Projections!TOY43</f>
        <v>0</v>
      </c>
      <c r="TOT6" s="369"/>
      <c r="TOU6" s="369">
        <f>[7]Projections!TPA43</f>
        <v>0</v>
      </c>
      <c r="TOV6" s="369"/>
      <c r="TOW6" s="369">
        <f>[7]Projections!TPC43</f>
        <v>0</v>
      </c>
      <c r="TOX6" s="369"/>
      <c r="TOY6" s="369">
        <f>[7]Projections!TPE43</f>
        <v>0</v>
      </c>
      <c r="TOZ6" s="369"/>
      <c r="TPA6" s="369">
        <f>[7]Projections!TPG43</f>
        <v>0</v>
      </c>
      <c r="TPB6" s="369"/>
      <c r="TPC6" s="369">
        <f>[7]Projections!TPI43</f>
        <v>0</v>
      </c>
      <c r="TPD6" s="369"/>
      <c r="TPE6" s="369">
        <f>[7]Projections!TPK43</f>
        <v>0</v>
      </c>
      <c r="TPF6" s="369"/>
      <c r="TPG6" s="369">
        <f>[7]Projections!TPM43</f>
        <v>0</v>
      </c>
      <c r="TPH6" s="369"/>
      <c r="TPI6" s="369">
        <f>[7]Projections!TPO43</f>
        <v>0</v>
      </c>
      <c r="TPJ6" s="369"/>
      <c r="TPK6" s="369">
        <f>[7]Projections!TPQ43</f>
        <v>0</v>
      </c>
      <c r="TPL6" s="369"/>
      <c r="TPM6" s="369">
        <f>[7]Projections!TPS43</f>
        <v>0</v>
      </c>
      <c r="TPN6" s="369"/>
      <c r="TPO6" s="369">
        <f>[7]Projections!TPU43</f>
        <v>0</v>
      </c>
      <c r="TPP6" s="369"/>
      <c r="TPQ6" s="369">
        <f>[7]Projections!TPW43</f>
        <v>0</v>
      </c>
      <c r="TPR6" s="369"/>
      <c r="TPS6" s="369">
        <f>[7]Projections!TPY43</f>
        <v>0</v>
      </c>
      <c r="TPT6" s="369"/>
      <c r="TPU6" s="369">
        <f>[7]Projections!TQA43</f>
        <v>0</v>
      </c>
      <c r="TPV6" s="369"/>
      <c r="TPW6" s="369">
        <f>[7]Projections!TQC43</f>
        <v>0</v>
      </c>
      <c r="TPX6" s="369"/>
      <c r="TPY6" s="369">
        <f>[7]Projections!TQE43</f>
        <v>0</v>
      </c>
      <c r="TPZ6" s="369"/>
      <c r="TQA6" s="369">
        <f>[7]Projections!TQG43</f>
        <v>0</v>
      </c>
      <c r="TQB6" s="369"/>
      <c r="TQC6" s="369">
        <f>[7]Projections!TQI43</f>
        <v>0</v>
      </c>
      <c r="TQD6" s="369"/>
      <c r="TQE6" s="369">
        <f>[7]Projections!TQK43</f>
        <v>0</v>
      </c>
      <c r="TQF6" s="369"/>
      <c r="TQG6" s="369">
        <f>[7]Projections!TQM43</f>
        <v>0</v>
      </c>
      <c r="TQH6" s="369"/>
      <c r="TQI6" s="369">
        <f>[7]Projections!TQO43</f>
        <v>0</v>
      </c>
      <c r="TQJ6" s="369"/>
      <c r="TQK6" s="369">
        <f>[7]Projections!TQQ43</f>
        <v>0</v>
      </c>
      <c r="TQL6" s="369"/>
      <c r="TQM6" s="369">
        <f>[7]Projections!TQS43</f>
        <v>0</v>
      </c>
      <c r="TQN6" s="369"/>
      <c r="TQO6" s="369">
        <f>[7]Projections!TQU43</f>
        <v>0</v>
      </c>
      <c r="TQP6" s="369"/>
      <c r="TQQ6" s="369">
        <f>[7]Projections!TQW43</f>
        <v>0</v>
      </c>
      <c r="TQR6" s="369"/>
      <c r="TQS6" s="369">
        <f>[7]Projections!TQY43</f>
        <v>0</v>
      </c>
      <c r="TQT6" s="369"/>
      <c r="TQU6" s="369">
        <f>[7]Projections!TRA43</f>
        <v>0</v>
      </c>
      <c r="TQV6" s="369"/>
      <c r="TQW6" s="369">
        <f>[7]Projections!TRC43</f>
        <v>0</v>
      </c>
      <c r="TQX6" s="369"/>
      <c r="TQY6" s="369">
        <f>[7]Projections!TRE43</f>
        <v>0</v>
      </c>
      <c r="TQZ6" s="369"/>
      <c r="TRA6" s="369">
        <f>[7]Projections!TRG43</f>
        <v>0</v>
      </c>
      <c r="TRB6" s="369"/>
      <c r="TRC6" s="369">
        <f>[7]Projections!TRI43</f>
        <v>0</v>
      </c>
      <c r="TRD6" s="369"/>
      <c r="TRE6" s="369">
        <f>[7]Projections!TRK43</f>
        <v>0</v>
      </c>
      <c r="TRF6" s="369"/>
      <c r="TRG6" s="369">
        <f>[7]Projections!TRM43</f>
        <v>0</v>
      </c>
      <c r="TRH6" s="369"/>
      <c r="TRI6" s="369">
        <f>[7]Projections!TRO43</f>
        <v>0</v>
      </c>
      <c r="TRJ6" s="369"/>
      <c r="TRK6" s="369">
        <f>[7]Projections!TRQ43</f>
        <v>0</v>
      </c>
      <c r="TRL6" s="369"/>
      <c r="TRM6" s="369">
        <f>[7]Projections!TRS43</f>
        <v>0</v>
      </c>
      <c r="TRN6" s="369"/>
      <c r="TRO6" s="369">
        <f>[7]Projections!TRU43</f>
        <v>0</v>
      </c>
      <c r="TRP6" s="369"/>
      <c r="TRQ6" s="369">
        <f>[7]Projections!TRW43</f>
        <v>0</v>
      </c>
      <c r="TRR6" s="369"/>
      <c r="TRS6" s="369">
        <f>[7]Projections!TRY43</f>
        <v>0</v>
      </c>
      <c r="TRT6" s="369"/>
      <c r="TRU6" s="369">
        <f>[7]Projections!TSA43</f>
        <v>0</v>
      </c>
      <c r="TRV6" s="369"/>
      <c r="TRW6" s="369">
        <f>[7]Projections!TSC43</f>
        <v>0</v>
      </c>
      <c r="TRX6" s="369"/>
      <c r="TRY6" s="369">
        <f>[7]Projections!TSE43</f>
        <v>0</v>
      </c>
      <c r="TRZ6" s="369"/>
      <c r="TSA6" s="369">
        <f>[7]Projections!TSG43</f>
        <v>0</v>
      </c>
      <c r="TSB6" s="369"/>
      <c r="TSC6" s="369">
        <f>[7]Projections!TSI43</f>
        <v>0</v>
      </c>
      <c r="TSD6" s="369"/>
      <c r="TSE6" s="369">
        <f>[7]Projections!TSK43</f>
        <v>0</v>
      </c>
      <c r="TSF6" s="369"/>
      <c r="TSG6" s="369">
        <f>[7]Projections!TSM43</f>
        <v>0</v>
      </c>
      <c r="TSH6" s="369"/>
      <c r="TSI6" s="369">
        <f>[7]Projections!TSO43</f>
        <v>0</v>
      </c>
      <c r="TSJ6" s="369"/>
      <c r="TSK6" s="369">
        <f>[7]Projections!TSQ43</f>
        <v>0</v>
      </c>
      <c r="TSL6" s="369"/>
      <c r="TSM6" s="369">
        <f>[7]Projections!TSS43</f>
        <v>0</v>
      </c>
      <c r="TSN6" s="369"/>
      <c r="TSO6" s="369">
        <f>[7]Projections!TSU43</f>
        <v>0</v>
      </c>
      <c r="TSP6" s="369"/>
      <c r="TSQ6" s="369">
        <f>[7]Projections!TSW43</f>
        <v>0</v>
      </c>
      <c r="TSR6" s="369"/>
      <c r="TSS6" s="369">
        <f>[7]Projections!TSY43</f>
        <v>0</v>
      </c>
      <c r="TST6" s="369"/>
      <c r="TSU6" s="369">
        <f>[7]Projections!TTA43</f>
        <v>0</v>
      </c>
      <c r="TSV6" s="369"/>
      <c r="TSW6" s="369">
        <f>[7]Projections!TTC43</f>
        <v>0</v>
      </c>
      <c r="TSX6" s="369"/>
      <c r="TSY6" s="369">
        <f>[7]Projections!TTE43</f>
        <v>0</v>
      </c>
      <c r="TSZ6" s="369"/>
      <c r="TTA6" s="369">
        <f>[7]Projections!TTG43</f>
        <v>0</v>
      </c>
      <c r="TTB6" s="369"/>
      <c r="TTC6" s="369">
        <f>[7]Projections!TTI43</f>
        <v>0</v>
      </c>
      <c r="TTD6" s="369"/>
      <c r="TTE6" s="369">
        <f>[7]Projections!TTK43</f>
        <v>0</v>
      </c>
      <c r="TTF6" s="369"/>
      <c r="TTG6" s="369">
        <f>[7]Projections!TTM43</f>
        <v>0</v>
      </c>
      <c r="TTH6" s="369"/>
      <c r="TTI6" s="369">
        <f>[7]Projections!TTO43</f>
        <v>0</v>
      </c>
      <c r="TTJ6" s="369"/>
      <c r="TTK6" s="369">
        <f>[7]Projections!TTQ43</f>
        <v>0</v>
      </c>
      <c r="TTL6" s="369"/>
      <c r="TTM6" s="369">
        <f>[7]Projections!TTS43</f>
        <v>0</v>
      </c>
      <c r="TTN6" s="369"/>
      <c r="TTO6" s="369">
        <f>[7]Projections!TTU43</f>
        <v>0</v>
      </c>
      <c r="TTP6" s="369"/>
      <c r="TTQ6" s="369">
        <f>[7]Projections!TTW43</f>
        <v>0</v>
      </c>
      <c r="TTR6" s="369"/>
      <c r="TTS6" s="369">
        <f>[7]Projections!TTY43</f>
        <v>0</v>
      </c>
      <c r="TTT6" s="369"/>
      <c r="TTU6" s="369">
        <f>[7]Projections!TUA43</f>
        <v>0</v>
      </c>
      <c r="TTV6" s="369"/>
      <c r="TTW6" s="369">
        <f>[7]Projections!TUC43</f>
        <v>0</v>
      </c>
      <c r="TTX6" s="369"/>
      <c r="TTY6" s="369">
        <f>[7]Projections!TUE43</f>
        <v>0</v>
      </c>
      <c r="TTZ6" s="369"/>
      <c r="TUA6" s="369">
        <f>[7]Projections!TUG43</f>
        <v>0</v>
      </c>
      <c r="TUB6" s="369"/>
      <c r="TUC6" s="369">
        <f>[7]Projections!TUI43</f>
        <v>0</v>
      </c>
      <c r="TUD6" s="369"/>
      <c r="TUE6" s="369">
        <f>[7]Projections!TUK43</f>
        <v>0</v>
      </c>
      <c r="TUF6" s="369"/>
      <c r="TUG6" s="369">
        <f>[7]Projections!TUM43</f>
        <v>0</v>
      </c>
      <c r="TUH6" s="369"/>
      <c r="TUI6" s="369">
        <f>[7]Projections!TUO43</f>
        <v>0</v>
      </c>
      <c r="TUJ6" s="369"/>
      <c r="TUK6" s="369">
        <f>[7]Projections!TUQ43</f>
        <v>0</v>
      </c>
      <c r="TUL6" s="369"/>
      <c r="TUM6" s="369">
        <f>[7]Projections!TUS43</f>
        <v>0</v>
      </c>
      <c r="TUN6" s="369"/>
      <c r="TUO6" s="369">
        <f>[7]Projections!TUU43</f>
        <v>0</v>
      </c>
      <c r="TUP6" s="369"/>
      <c r="TUQ6" s="369">
        <f>[7]Projections!TUW43</f>
        <v>0</v>
      </c>
      <c r="TUR6" s="369"/>
      <c r="TUS6" s="369">
        <f>[7]Projections!TUY43</f>
        <v>0</v>
      </c>
      <c r="TUT6" s="369"/>
      <c r="TUU6" s="369">
        <f>[7]Projections!TVA43</f>
        <v>0</v>
      </c>
      <c r="TUV6" s="369"/>
      <c r="TUW6" s="369">
        <f>[7]Projections!TVC43</f>
        <v>0</v>
      </c>
      <c r="TUX6" s="369"/>
      <c r="TUY6" s="369">
        <f>[7]Projections!TVE43</f>
        <v>0</v>
      </c>
      <c r="TUZ6" s="369"/>
      <c r="TVA6" s="369">
        <f>[7]Projections!TVG43</f>
        <v>0</v>
      </c>
      <c r="TVB6" s="369"/>
      <c r="TVC6" s="369">
        <f>[7]Projections!TVI43</f>
        <v>0</v>
      </c>
      <c r="TVD6" s="369"/>
      <c r="TVE6" s="369">
        <f>[7]Projections!TVK43</f>
        <v>0</v>
      </c>
      <c r="TVF6" s="369"/>
      <c r="TVG6" s="369">
        <f>[7]Projections!TVM43</f>
        <v>0</v>
      </c>
      <c r="TVH6" s="369"/>
      <c r="TVI6" s="369">
        <f>[7]Projections!TVO43</f>
        <v>0</v>
      </c>
      <c r="TVJ6" s="369"/>
      <c r="TVK6" s="369">
        <f>[7]Projections!TVQ43</f>
        <v>0</v>
      </c>
      <c r="TVL6" s="369"/>
      <c r="TVM6" s="369">
        <f>[7]Projections!TVS43</f>
        <v>0</v>
      </c>
      <c r="TVN6" s="369"/>
      <c r="TVO6" s="369">
        <f>[7]Projections!TVU43</f>
        <v>0</v>
      </c>
      <c r="TVP6" s="369"/>
      <c r="TVQ6" s="369">
        <f>[7]Projections!TVW43</f>
        <v>0</v>
      </c>
      <c r="TVR6" s="369"/>
      <c r="TVS6" s="369">
        <f>[7]Projections!TVY43</f>
        <v>0</v>
      </c>
      <c r="TVT6" s="369"/>
      <c r="TVU6" s="369">
        <f>[7]Projections!TWA43</f>
        <v>0</v>
      </c>
      <c r="TVV6" s="369"/>
      <c r="TVW6" s="369">
        <f>[7]Projections!TWC43</f>
        <v>0</v>
      </c>
      <c r="TVX6" s="369"/>
      <c r="TVY6" s="369">
        <f>[7]Projections!TWE43</f>
        <v>0</v>
      </c>
      <c r="TVZ6" s="369"/>
      <c r="TWA6" s="369">
        <f>[7]Projections!TWG43</f>
        <v>0</v>
      </c>
      <c r="TWB6" s="369"/>
      <c r="TWC6" s="369">
        <f>[7]Projections!TWI43</f>
        <v>0</v>
      </c>
      <c r="TWD6" s="369"/>
      <c r="TWE6" s="369">
        <f>[7]Projections!TWK43</f>
        <v>0</v>
      </c>
      <c r="TWF6" s="369"/>
      <c r="TWG6" s="369">
        <f>[7]Projections!TWM43</f>
        <v>0</v>
      </c>
      <c r="TWH6" s="369"/>
      <c r="TWI6" s="369">
        <f>[7]Projections!TWO43</f>
        <v>0</v>
      </c>
      <c r="TWJ6" s="369"/>
      <c r="TWK6" s="369">
        <f>[7]Projections!TWQ43</f>
        <v>0</v>
      </c>
      <c r="TWL6" s="369"/>
      <c r="TWM6" s="369">
        <f>[7]Projections!TWS43</f>
        <v>0</v>
      </c>
      <c r="TWN6" s="369"/>
      <c r="TWO6" s="369">
        <f>[7]Projections!TWU43</f>
        <v>0</v>
      </c>
      <c r="TWP6" s="369"/>
      <c r="TWQ6" s="369">
        <f>[7]Projections!TWW43</f>
        <v>0</v>
      </c>
      <c r="TWR6" s="369"/>
      <c r="TWS6" s="369">
        <f>[7]Projections!TWY43</f>
        <v>0</v>
      </c>
      <c r="TWT6" s="369"/>
      <c r="TWU6" s="369">
        <f>[7]Projections!TXA43</f>
        <v>0</v>
      </c>
      <c r="TWV6" s="369"/>
      <c r="TWW6" s="369">
        <f>[7]Projections!TXC43</f>
        <v>0</v>
      </c>
      <c r="TWX6" s="369"/>
      <c r="TWY6" s="369">
        <f>[7]Projections!TXE43</f>
        <v>0</v>
      </c>
      <c r="TWZ6" s="369"/>
      <c r="TXA6" s="369">
        <f>[7]Projections!TXG43</f>
        <v>0</v>
      </c>
      <c r="TXB6" s="369"/>
      <c r="TXC6" s="369">
        <f>[7]Projections!TXI43</f>
        <v>0</v>
      </c>
      <c r="TXD6" s="369"/>
      <c r="TXE6" s="369">
        <f>[7]Projections!TXK43</f>
        <v>0</v>
      </c>
      <c r="TXF6" s="369"/>
      <c r="TXG6" s="369">
        <f>[7]Projections!TXM43</f>
        <v>0</v>
      </c>
      <c r="TXH6" s="369"/>
      <c r="TXI6" s="369">
        <f>[7]Projections!TXO43</f>
        <v>0</v>
      </c>
      <c r="TXJ6" s="369"/>
      <c r="TXK6" s="369">
        <f>[7]Projections!TXQ43</f>
        <v>0</v>
      </c>
      <c r="TXL6" s="369"/>
      <c r="TXM6" s="369">
        <f>[7]Projections!TXS43</f>
        <v>0</v>
      </c>
      <c r="TXN6" s="369"/>
      <c r="TXO6" s="369">
        <f>[7]Projections!TXU43</f>
        <v>0</v>
      </c>
      <c r="TXP6" s="369"/>
      <c r="TXQ6" s="369">
        <f>[7]Projections!TXW43</f>
        <v>0</v>
      </c>
      <c r="TXR6" s="369"/>
      <c r="TXS6" s="369">
        <f>[7]Projections!TXY43</f>
        <v>0</v>
      </c>
      <c r="TXT6" s="369"/>
      <c r="TXU6" s="369">
        <f>[7]Projections!TYA43</f>
        <v>0</v>
      </c>
      <c r="TXV6" s="369"/>
      <c r="TXW6" s="369">
        <f>[7]Projections!TYC43</f>
        <v>0</v>
      </c>
      <c r="TXX6" s="369"/>
      <c r="TXY6" s="369">
        <f>[7]Projections!TYE43</f>
        <v>0</v>
      </c>
      <c r="TXZ6" s="369"/>
      <c r="TYA6" s="369">
        <f>[7]Projections!TYG43</f>
        <v>0</v>
      </c>
      <c r="TYB6" s="369"/>
      <c r="TYC6" s="369">
        <f>[7]Projections!TYI43</f>
        <v>0</v>
      </c>
      <c r="TYD6" s="369"/>
      <c r="TYE6" s="369">
        <f>[7]Projections!TYK43</f>
        <v>0</v>
      </c>
      <c r="TYF6" s="369"/>
      <c r="TYG6" s="369">
        <f>[7]Projections!TYM43</f>
        <v>0</v>
      </c>
      <c r="TYH6" s="369"/>
      <c r="TYI6" s="369">
        <f>[7]Projections!TYO43</f>
        <v>0</v>
      </c>
      <c r="TYJ6" s="369"/>
      <c r="TYK6" s="369">
        <f>[7]Projections!TYQ43</f>
        <v>0</v>
      </c>
      <c r="TYL6" s="369"/>
      <c r="TYM6" s="369">
        <f>[7]Projections!TYS43</f>
        <v>0</v>
      </c>
      <c r="TYN6" s="369"/>
      <c r="TYO6" s="369">
        <f>[7]Projections!TYU43</f>
        <v>0</v>
      </c>
      <c r="TYP6" s="369"/>
      <c r="TYQ6" s="369">
        <f>[7]Projections!TYW43</f>
        <v>0</v>
      </c>
      <c r="TYR6" s="369"/>
      <c r="TYS6" s="369">
        <f>[7]Projections!TYY43</f>
        <v>0</v>
      </c>
      <c r="TYT6" s="369"/>
      <c r="TYU6" s="369">
        <f>[7]Projections!TZA43</f>
        <v>0</v>
      </c>
      <c r="TYV6" s="369"/>
      <c r="TYW6" s="369">
        <f>[7]Projections!TZC43</f>
        <v>0</v>
      </c>
      <c r="TYX6" s="369"/>
      <c r="TYY6" s="369">
        <f>[7]Projections!TZE43</f>
        <v>0</v>
      </c>
      <c r="TYZ6" s="369"/>
      <c r="TZA6" s="369">
        <f>[7]Projections!TZG43</f>
        <v>0</v>
      </c>
      <c r="TZB6" s="369"/>
      <c r="TZC6" s="369">
        <f>[7]Projections!TZI43</f>
        <v>0</v>
      </c>
      <c r="TZD6" s="369"/>
      <c r="TZE6" s="369">
        <f>[7]Projections!TZK43</f>
        <v>0</v>
      </c>
      <c r="TZF6" s="369"/>
      <c r="TZG6" s="369">
        <f>[7]Projections!TZM43</f>
        <v>0</v>
      </c>
      <c r="TZH6" s="369"/>
      <c r="TZI6" s="369">
        <f>[7]Projections!TZO43</f>
        <v>0</v>
      </c>
      <c r="TZJ6" s="369"/>
      <c r="TZK6" s="369">
        <f>[7]Projections!TZQ43</f>
        <v>0</v>
      </c>
      <c r="TZL6" s="369"/>
      <c r="TZM6" s="369">
        <f>[7]Projections!TZS43</f>
        <v>0</v>
      </c>
      <c r="TZN6" s="369"/>
      <c r="TZO6" s="369">
        <f>[7]Projections!TZU43</f>
        <v>0</v>
      </c>
      <c r="TZP6" s="369"/>
      <c r="TZQ6" s="369">
        <f>[7]Projections!TZW43</f>
        <v>0</v>
      </c>
      <c r="TZR6" s="369"/>
      <c r="TZS6" s="369">
        <f>[7]Projections!TZY43</f>
        <v>0</v>
      </c>
      <c r="TZT6" s="369"/>
      <c r="TZU6" s="369">
        <f>[7]Projections!UAA43</f>
        <v>0</v>
      </c>
      <c r="TZV6" s="369"/>
      <c r="TZW6" s="369">
        <f>[7]Projections!UAC43</f>
        <v>0</v>
      </c>
      <c r="TZX6" s="369"/>
      <c r="TZY6" s="369">
        <f>[7]Projections!UAE43</f>
        <v>0</v>
      </c>
      <c r="TZZ6" s="369"/>
      <c r="UAA6" s="369">
        <f>[7]Projections!UAG43</f>
        <v>0</v>
      </c>
      <c r="UAB6" s="369"/>
      <c r="UAC6" s="369">
        <f>[7]Projections!UAI43</f>
        <v>0</v>
      </c>
      <c r="UAD6" s="369"/>
      <c r="UAE6" s="369">
        <f>[7]Projections!UAK43</f>
        <v>0</v>
      </c>
      <c r="UAF6" s="369"/>
      <c r="UAG6" s="369">
        <f>[7]Projections!UAM43</f>
        <v>0</v>
      </c>
      <c r="UAH6" s="369"/>
      <c r="UAI6" s="369">
        <f>[7]Projections!UAO43</f>
        <v>0</v>
      </c>
      <c r="UAJ6" s="369"/>
      <c r="UAK6" s="369">
        <f>[7]Projections!UAQ43</f>
        <v>0</v>
      </c>
      <c r="UAL6" s="369"/>
      <c r="UAM6" s="369">
        <f>[7]Projections!UAS43</f>
        <v>0</v>
      </c>
      <c r="UAN6" s="369"/>
      <c r="UAO6" s="369">
        <f>[7]Projections!UAU43</f>
        <v>0</v>
      </c>
      <c r="UAP6" s="369"/>
      <c r="UAQ6" s="369">
        <f>[7]Projections!UAW43</f>
        <v>0</v>
      </c>
      <c r="UAR6" s="369"/>
      <c r="UAS6" s="369">
        <f>[7]Projections!UAY43</f>
        <v>0</v>
      </c>
      <c r="UAT6" s="369"/>
      <c r="UAU6" s="369">
        <f>[7]Projections!UBA43</f>
        <v>0</v>
      </c>
      <c r="UAV6" s="369"/>
      <c r="UAW6" s="369">
        <f>[7]Projections!UBC43</f>
        <v>0</v>
      </c>
      <c r="UAX6" s="369"/>
      <c r="UAY6" s="369">
        <f>[7]Projections!UBE43</f>
        <v>0</v>
      </c>
      <c r="UAZ6" s="369"/>
      <c r="UBA6" s="369">
        <f>[7]Projections!UBG43</f>
        <v>0</v>
      </c>
      <c r="UBB6" s="369"/>
      <c r="UBC6" s="369">
        <f>[7]Projections!UBI43</f>
        <v>0</v>
      </c>
      <c r="UBD6" s="369"/>
      <c r="UBE6" s="369">
        <f>[7]Projections!UBK43</f>
        <v>0</v>
      </c>
      <c r="UBF6" s="369"/>
      <c r="UBG6" s="369">
        <f>[7]Projections!UBM43</f>
        <v>0</v>
      </c>
      <c r="UBH6" s="369"/>
      <c r="UBI6" s="369">
        <f>[7]Projections!UBO43</f>
        <v>0</v>
      </c>
      <c r="UBJ6" s="369"/>
      <c r="UBK6" s="369">
        <f>[7]Projections!UBQ43</f>
        <v>0</v>
      </c>
      <c r="UBL6" s="369"/>
      <c r="UBM6" s="369">
        <f>[7]Projections!UBS43</f>
        <v>0</v>
      </c>
      <c r="UBN6" s="369"/>
      <c r="UBO6" s="369">
        <f>[7]Projections!UBU43</f>
        <v>0</v>
      </c>
      <c r="UBP6" s="369"/>
      <c r="UBQ6" s="369">
        <f>[7]Projections!UBW43</f>
        <v>0</v>
      </c>
      <c r="UBR6" s="369"/>
      <c r="UBS6" s="369">
        <f>[7]Projections!UBY43</f>
        <v>0</v>
      </c>
      <c r="UBT6" s="369"/>
      <c r="UBU6" s="369">
        <f>[7]Projections!UCA43</f>
        <v>0</v>
      </c>
      <c r="UBV6" s="369"/>
      <c r="UBW6" s="369">
        <f>[7]Projections!UCC43</f>
        <v>0</v>
      </c>
      <c r="UBX6" s="369"/>
      <c r="UBY6" s="369">
        <f>[7]Projections!UCE43</f>
        <v>0</v>
      </c>
      <c r="UBZ6" s="369"/>
      <c r="UCA6" s="369">
        <f>[7]Projections!UCG43</f>
        <v>0</v>
      </c>
      <c r="UCB6" s="369"/>
      <c r="UCC6" s="369">
        <f>[7]Projections!UCI43</f>
        <v>0</v>
      </c>
      <c r="UCD6" s="369"/>
      <c r="UCE6" s="369">
        <f>[7]Projections!UCK43</f>
        <v>0</v>
      </c>
      <c r="UCF6" s="369"/>
      <c r="UCG6" s="369">
        <f>[7]Projections!UCM43</f>
        <v>0</v>
      </c>
      <c r="UCH6" s="369"/>
      <c r="UCI6" s="369">
        <f>[7]Projections!UCO43</f>
        <v>0</v>
      </c>
      <c r="UCJ6" s="369"/>
      <c r="UCK6" s="369">
        <f>[7]Projections!UCQ43</f>
        <v>0</v>
      </c>
      <c r="UCL6" s="369"/>
      <c r="UCM6" s="369">
        <f>[7]Projections!UCS43</f>
        <v>0</v>
      </c>
      <c r="UCN6" s="369"/>
      <c r="UCO6" s="369">
        <f>[7]Projections!UCU43</f>
        <v>0</v>
      </c>
      <c r="UCP6" s="369"/>
      <c r="UCQ6" s="369">
        <f>[7]Projections!UCW43</f>
        <v>0</v>
      </c>
      <c r="UCR6" s="369"/>
      <c r="UCS6" s="369">
        <f>[7]Projections!UCY43</f>
        <v>0</v>
      </c>
      <c r="UCT6" s="369"/>
      <c r="UCU6" s="369">
        <f>[7]Projections!UDA43</f>
        <v>0</v>
      </c>
      <c r="UCV6" s="369"/>
      <c r="UCW6" s="369">
        <f>[7]Projections!UDC43</f>
        <v>0</v>
      </c>
      <c r="UCX6" s="369"/>
      <c r="UCY6" s="369">
        <f>[7]Projections!UDE43</f>
        <v>0</v>
      </c>
      <c r="UCZ6" s="369"/>
      <c r="UDA6" s="369">
        <f>[7]Projections!UDG43</f>
        <v>0</v>
      </c>
      <c r="UDB6" s="369"/>
      <c r="UDC6" s="369">
        <f>[7]Projections!UDI43</f>
        <v>0</v>
      </c>
      <c r="UDD6" s="369"/>
      <c r="UDE6" s="369">
        <f>[7]Projections!UDK43</f>
        <v>0</v>
      </c>
      <c r="UDF6" s="369"/>
      <c r="UDG6" s="369">
        <f>[7]Projections!UDM43</f>
        <v>0</v>
      </c>
      <c r="UDH6" s="369"/>
      <c r="UDI6" s="369">
        <f>[7]Projections!UDO43</f>
        <v>0</v>
      </c>
      <c r="UDJ6" s="369"/>
      <c r="UDK6" s="369">
        <f>[7]Projections!UDQ43</f>
        <v>0</v>
      </c>
      <c r="UDL6" s="369"/>
      <c r="UDM6" s="369">
        <f>[7]Projections!UDS43</f>
        <v>0</v>
      </c>
      <c r="UDN6" s="369"/>
      <c r="UDO6" s="369">
        <f>[7]Projections!UDU43</f>
        <v>0</v>
      </c>
      <c r="UDP6" s="369"/>
      <c r="UDQ6" s="369">
        <f>[7]Projections!UDW43</f>
        <v>0</v>
      </c>
      <c r="UDR6" s="369"/>
      <c r="UDS6" s="369">
        <f>[7]Projections!UDY43</f>
        <v>0</v>
      </c>
      <c r="UDT6" s="369"/>
      <c r="UDU6" s="369">
        <f>[7]Projections!UEA43</f>
        <v>0</v>
      </c>
      <c r="UDV6" s="369"/>
      <c r="UDW6" s="369">
        <f>[7]Projections!UEC43</f>
        <v>0</v>
      </c>
      <c r="UDX6" s="369"/>
      <c r="UDY6" s="369">
        <f>[7]Projections!UEE43</f>
        <v>0</v>
      </c>
      <c r="UDZ6" s="369"/>
      <c r="UEA6" s="369">
        <f>[7]Projections!UEG43</f>
        <v>0</v>
      </c>
      <c r="UEB6" s="369"/>
      <c r="UEC6" s="369">
        <f>[7]Projections!UEI43</f>
        <v>0</v>
      </c>
      <c r="UED6" s="369"/>
      <c r="UEE6" s="369">
        <f>[7]Projections!UEK43</f>
        <v>0</v>
      </c>
      <c r="UEF6" s="369"/>
      <c r="UEG6" s="369">
        <f>[7]Projections!UEM43</f>
        <v>0</v>
      </c>
      <c r="UEH6" s="369"/>
      <c r="UEI6" s="369">
        <f>[7]Projections!UEO43</f>
        <v>0</v>
      </c>
      <c r="UEJ6" s="369"/>
      <c r="UEK6" s="369">
        <f>[7]Projections!UEQ43</f>
        <v>0</v>
      </c>
      <c r="UEL6" s="369"/>
      <c r="UEM6" s="369">
        <f>[7]Projections!UES43</f>
        <v>0</v>
      </c>
      <c r="UEN6" s="369"/>
      <c r="UEO6" s="369">
        <f>[7]Projections!UEU43</f>
        <v>0</v>
      </c>
      <c r="UEP6" s="369"/>
      <c r="UEQ6" s="369">
        <f>[7]Projections!UEW43</f>
        <v>0</v>
      </c>
      <c r="UER6" s="369"/>
      <c r="UES6" s="369">
        <f>[7]Projections!UEY43</f>
        <v>0</v>
      </c>
      <c r="UET6" s="369"/>
      <c r="UEU6" s="369">
        <f>[7]Projections!UFA43</f>
        <v>0</v>
      </c>
      <c r="UEV6" s="369"/>
      <c r="UEW6" s="369">
        <f>[7]Projections!UFC43</f>
        <v>0</v>
      </c>
      <c r="UEX6" s="369"/>
      <c r="UEY6" s="369">
        <f>[7]Projections!UFE43</f>
        <v>0</v>
      </c>
      <c r="UEZ6" s="369"/>
      <c r="UFA6" s="369">
        <f>[7]Projections!UFG43</f>
        <v>0</v>
      </c>
      <c r="UFB6" s="369"/>
      <c r="UFC6" s="369">
        <f>[7]Projections!UFI43</f>
        <v>0</v>
      </c>
      <c r="UFD6" s="369"/>
      <c r="UFE6" s="369">
        <f>[7]Projections!UFK43</f>
        <v>0</v>
      </c>
      <c r="UFF6" s="369"/>
      <c r="UFG6" s="369">
        <f>[7]Projections!UFM43</f>
        <v>0</v>
      </c>
      <c r="UFH6" s="369"/>
      <c r="UFI6" s="369">
        <f>[7]Projections!UFO43</f>
        <v>0</v>
      </c>
      <c r="UFJ6" s="369"/>
      <c r="UFK6" s="369">
        <f>[7]Projections!UFQ43</f>
        <v>0</v>
      </c>
      <c r="UFL6" s="369"/>
      <c r="UFM6" s="369">
        <f>[7]Projections!UFS43</f>
        <v>0</v>
      </c>
      <c r="UFN6" s="369"/>
      <c r="UFO6" s="369">
        <f>[7]Projections!UFU43</f>
        <v>0</v>
      </c>
      <c r="UFP6" s="369"/>
      <c r="UFQ6" s="369">
        <f>[7]Projections!UFW43</f>
        <v>0</v>
      </c>
      <c r="UFR6" s="369"/>
      <c r="UFS6" s="369">
        <f>[7]Projections!UFY43</f>
        <v>0</v>
      </c>
      <c r="UFT6" s="369"/>
      <c r="UFU6" s="369">
        <f>[7]Projections!UGA43</f>
        <v>0</v>
      </c>
      <c r="UFV6" s="369"/>
      <c r="UFW6" s="369">
        <f>[7]Projections!UGC43</f>
        <v>0</v>
      </c>
      <c r="UFX6" s="369"/>
      <c r="UFY6" s="369">
        <f>[7]Projections!UGE43</f>
        <v>0</v>
      </c>
      <c r="UFZ6" s="369"/>
      <c r="UGA6" s="369">
        <f>[7]Projections!UGG43</f>
        <v>0</v>
      </c>
      <c r="UGB6" s="369"/>
      <c r="UGC6" s="369">
        <f>[7]Projections!UGI43</f>
        <v>0</v>
      </c>
      <c r="UGD6" s="369"/>
      <c r="UGE6" s="369">
        <f>[7]Projections!UGK43</f>
        <v>0</v>
      </c>
      <c r="UGF6" s="369"/>
      <c r="UGG6" s="369">
        <f>[7]Projections!UGM43</f>
        <v>0</v>
      </c>
      <c r="UGH6" s="369"/>
      <c r="UGI6" s="369">
        <f>[7]Projections!UGO43</f>
        <v>0</v>
      </c>
      <c r="UGJ6" s="369"/>
      <c r="UGK6" s="369">
        <f>[7]Projections!UGQ43</f>
        <v>0</v>
      </c>
      <c r="UGL6" s="369"/>
      <c r="UGM6" s="369">
        <f>[7]Projections!UGS43</f>
        <v>0</v>
      </c>
      <c r="UGN6" s="369"/>
      <c r="UGO6" s="369">
        <f>[7]Projections!UGU43</f>
        <v>0</v>
      </c>
      <c r="UGP6" s="369"/>
      <c r="UGQ6" s="369">
        <f>[7]Projections!UGW43</f>
        <v>0</v>
      </c>
      <c r="UGR6" s="369"/>
      <c r="UGS6" s="369">
        <f>[7]Projections!UGY43</f>
        <v>0</v>
      </c>
      <c r="UGT6" s="369"/>
      <c r="UGU6" s="369">
        <f>[7]Projections!UHA43</f>
        <v>0</v>
      </c>
      <c r="UGV6" s="369"/>
      <c r="UGW6" s="369">
        <f>[7]Projections!UHC43</f>
        <v>0</v>
      </c>
      <c r="UGX6" s="369"/>
      <c r="UGY6" s="369">
        <f>[7]Projections!UHE43</f>
        <v>0</v>
      </c>
      <c r="UGZ6" s="369"/>
      <c r="UHA6" s="369">
        <f>[7]Projections!UHG43</f>
        <v>0</v>
      </c>
      <c r="UHB6" s="369"/>
      <c r="UHC6" s="369">
        <f>[7]Projections!UHI43</f>
        <v>0</v>
      </c>
      <c r="UHD6" s="369"/>
      <c r="UHE6" s="369">
        <f>[7]Projections!UHK43</f>
        <v>0</v>
      </c>
      <c r="UHF6" s="369"/>
      <c r="UHG6" s="369">
        <f>[7]Projections!UHM43</f>
        <v>0</v>
      </c>
      <c r="UHH6" s="369"/>
      <c r="UHI6" s="369">
        <f>[7]Projections!UHO43</f>
        <v>0</v>
      </c>
      <c r="UHJ6" s="369"/>
      <c r="UHK6" s="369">
        <f>[7]Projections!UHQ43</f>
        <v>0</v>
      </c>
      <c r="UHL6" s="369"/>
      <c r="UHM6" s="369">
        <f>[7]Projections!UHS43</f>
        <v>0</v>
      </c>
      <c r="UHN6" s="369"/>
      <c r="UHO6" s="369">
        <f>[7]Projections!UHU43</f>
        <v>0</v>
      </c>
      <c r="UHP6" s="369"/>
      <c r="UHQ6" s="369">
        <f>[7]Projections!UHW43</f>
        <v>0</v>
      </c>
      <c r="UHR6" s="369"/>
      <c r="UHS6" s="369">
        <f>[7]Projections!UHY43</f>
        <v>0</v>
      </c>
      <c r="UHT6" s="369"/>
      <c r="UHU6" s="369">
        <f>[7]Projections!UIA43</f>
        <v>0</v>
      </c>
      <c r="UHV6" s="369"/>
      <c r="UHW6" s="369">
        <f>[7]Projections!UIC43</f>
        <v>0</v>
      </c>
      <c r="UHX6" s="369"/>
      <c r="UHY6" s="369">
        <f>[7]Projections!UIE43</f>
        <v>0</v>
      </c>
      <c r="UHZ6" s="369"/>
      <c r="UIA6" s="369">
        <f>[7]Projections!UIG43</f>
        <v>0</v>
      </c>
      <c r="UIB6" s="369"/>
      <c r="UIC6" s="369">
        <f>[7]Projections!UII43</f>
        <v>0</v>
      </c>
      <c r="UID6" s="369"/>
      <c r="UIE6" s="369">
        <f>[7]Projections!UIK43</f>
        <v>0</v>
      </c>
      <c r="UIF6" s="369"/>
      <c r="UIG6" s="369">
        <f>[7]Projections!UIM43</f>
        <v>0</v>
      </c>
      <c r="UIH6" s="369"/>
      <c r="UII6" s="369">
        <f>[7]Projections!UIO43</f>
        <v>0</v>
      </c>
      <c r="UIJ6" s="369"/>
      <c r="UIK6" s="369">
        <f>[7]Projections!UIQ43</f>
        <v>0</v>
      </c>
      <c r="UIL6" s="369"/>
      <c r="UIM6" s="369">
        <f>[7]Projections!UIS43</f>
        <v>0</v>
      </c>
      <c r="UIN6" s="369"/>
      <c r="UIO6" s="369">
        <f>[7]Projections!UIU43</f>
        <v>0</v>
      </c>
      <c r="UIP6" s="369"/>
      <c r="UIQ6" s="369">
        <f>[7]Projections!UIW43</f>
        <v>0</v>
      </c>
      <c r="UIR6" s="369"/>
      <c r="UIS6" s="369">
        <f>[7]Projections!UIY43</f>
        <v>0</v>
      </c>
      <c r="UIT6" s="369"/>
      <c r="UIU6" s="369">
        <f>[7]Projections!UJA43</f>
        <v>0</v>
      </c>
      <c r="UIV6" s="369"/>
      <c r="UIW6" s="369">
        <f>[7]Projections!UJC43</f>
        <v>0</v>
      </c>
      <c r="UIX6" s="369"/>
      <c r="UIY6" s="369">
        <f>[7]Projections!UJE43</f>
        <v>0</v>
      </c>
      <c r="UIZ6" s="369"/>
      <c r="UJA6" s="369">
        <f>[7]Projections!UJG43</f>
        <v>0</v>
      </c>
      <c r="UJB6" s="369"/>
      <c r="UJC6" s="369">
        <f>[7]Projections!UJI43</f>
        <v>0</v>
      </c>
      <c r="UJD6" s="369"/>
      <c r="UJE6" s="369">
        <f>[7]Projections!UJK43</f>
        <v>0</v>
      </c>
      <c r="UJF6" s="369"/>
      <c r="UJG6" s="369">
        <f>[7]Projections!UJM43</f>
        <v>0</v>
      </c>
      <c r="UJH6" s="369"/>
      <c r="UJI6" s="369">
        <f>[7]Projections!UJO43</f>
        <v>0</v>
      </c>
      <c r="UJJ6" s="369"/>
      <c r="UJK6" s="369">
        <f>[7]Projections!UJQ43</f>
        <v>0</v>
      </c>
      <c r="UJL6" s="369"/>
      <c r="UJM6" s="369">
        <f>[7]Projections!UJS43</f>
        <v>0</v>
      </c>
      <c r="UJN6" s="369"/>
      <c r="UJO6" s="369">
        <f>[7]Projections!UJU43</f>
        <v>0</v>
      </c>
      <c r="UJP6" s="369"/>
      <c r="UJQ6" s="369">
        <f>[7]Projections!UJW43</f>
        <v>0</v>
      </c>
      <c r="UJR6" s="369"/>
      <c r="UJS6" s="369">
        <f>[7]Projections!UJY43</f>
        <v>0</v>
      </c>
      <c r="UJT6" s="369"/>
      <c r="UJU6" s="369">
        <f>[7]Projections!UKA43</f>
        <v>0</v>
      </c>
      <c r="UJV6" s="369"/>
      <c r="UJW6" s="369">
        <f>[7]Projections!UKC43</f>
        <v>0</v>
      </c>
      <c r="UJX6" s="369"/>
      <c r="UJY6" s="369">
        <f>[7]Projections!UKE43</f>
        <v>0</v>
      </c>
      <c r="UJZ6" s="369"/>
      <c r="UKA6" s="369">
        <f>[7]Projections!UKG43</f>
        <v>0</v>
      </c>
      <c r="UKB6" s="369"/>
      <c r="UKC6" s="369">
        <f>[7]Projections!UKI43</f>
        <v>0</v>
      </c>
      <c r="UKD6" s="369"/>
      <c r="UKE6" s="369">
        <f>[7]Projections!UKK43</f>
        <v>0</v>
      </c>
      <c r="UKF6" s="369"/>
      <c r="UKG6" s="369">
        <f>[7]Projections!UKM43</f>
        <v>0</v>
      </c>
      <c r="UKH6" s="369"/>
      <c r="UKI6" s="369">
        <f>[7]Projections!UKO43</f>
        <v>0</v>
      </c>
      <c r="UKJ6" s="369"/>
      <c r="UKK6" s="369">
        <f>[7]Projections!UKQ43</f>
        <v>0</v>
      </c>
      <c r="UKL6" s="369"/>
      <c r="UKM6" s="369">
        <f>[7]Projections!UKS43</f>
        <v>0</v>
      </c>
      <c r="UKN6" s="369"/>
      <c r="UKO6" s="369">
        <f>[7]Projections!UKU43</f>
        <v>0</v>
      </c>
      <c r="UKP6" s="369"/>
      <c r="UKQ6" s="369">
        <f>[7]Projections!UKW43</f>
        <v>0</v>
      </c>
      <c r="UKR6" s="369"/>
      <c r="UKS6" s="369">
        <f>[7]Projections!UKY43</f>
        <v>0</v>
      </c>
      <c r="UKT6" s="369"/>
      <c r="UKU6" s="369">
        <f>[7]Projections!ULA43</f>
        <v>0</v>
      </c>
      <c r="UKV6" s="369"/>
      <c r="UKW6" s="369">
        <f>[7]Projections!ULC43</f>
        <v>0</v>
      </c>
      <c r="UKX6" s="369"/>
      <c r="UKY6" s="369">
        <f>[7]Projections!ULE43</f>
        <v>0</v>
      </c>
      <c r="UKZ6" s="369"/>
      <c r="ULA6" s="369">
        <f>[7]Projections!ULG43</f>
        <v>0</v>
      </c>
      <c r="ULB6" s="369"/>
      <c r="ULC6" s="369">
        <f>[7]Projections!ULI43</f>
        <v>0</v>
      </c>
      <c r="ULD6" s="369"/>
      <c r="ULE6" s="369">
        <f>[7]Projections!ULK43</f>
        <v>0</v>
      </c>
      <c r="ULF6" s="369"/>
      <c r="ULG6" s="369">
        <f>[7]Projections!ULM43</f>
        <v>0</v>
      </c>
      <c r="ULH6" s="369"/>
      <c r="ULI6" s="369">
        <f>[7]Projections!ULO43</f>
        <v>0</v>
      </c>
      <c r="ULJ6" s="369"/>
      <c r="ULK6" s="369">
        <f>[7]Projections!ULQ43</f>
        <v>0</v>
      </c>
      <c r="ULL6" s="369"/>
      <c r="ULM6" s="369">
        <f>[7]Projections!ULS43</f>
        <v>0</v>
      </c>
      <c r="ULN6" s="369"/>
      <c r="ULO6" s="369">
        <f>[7]Projections!ULU43</f>
        <v>0</v>
      </c>
      <c r="ULP6" s="369"/>
      <c r="ULQ6" s="369">
        <f>[7]Projections!ULW43</f>
        <v>0</v>
      </c>
      <c r="ULR6" s="369"/>
      <c r="ULS6" s="369">
        <f>[7]Projections!ULY43</f>
        <v>0</v>
      </c>
      <c r="ULT6" s="369"/>
      <c r="ULU6" s="369">
        <f>[7]Projections!UMA43</f>
        <v>0</v>
      </c>
      <c r="ULV6" s="369"/>
      <c r="ULW6" s="369">
        <f>[7]Projections!UMC43</f>
        <v>0</v>
      </c>
      <c r="ULX6" s="369"/>
      <c r="ULY6" s="369">
        <f>[7]Projections!UME43</f>
        <v>0</v>
      </c>
      <c r="ULZ6" s="369"/>
      <c r="UMA6" s="369">
        <f>[7]Projections!UMG43</f>
        <v>0</v>
      </c>
      <c r="UMB6" s="369"/>
      <c r="UMC6" s="369">
        <f>[7]Projections!UMI43</f>
        <v>0</v>
      </c>
      <c r="UMD6" s="369"/>
      <c r="UME6" s="369">
        <f>[7]Projections!UMK43</f>
        <v>0</v>
      </c>
      <c r="UMF6" s="369"/>
      <c r="UMG6" s="369">
        <f>[7]Projections!UMM43</f>
        <v>0</v>
      </c>
      <c r="UMH6" s="369"/>
      <c r="UMI6" s="369">
        <f>[7]Projections!UMO43</f>
        <v>0</v>
      </c>
      <c r="UMJ6" s="369"/>
      <c r="UMK6" s="369">
        <f>[7]Projections!UMQ43</f>
        <v>0</v>
      </c>
      <c r="UML6" s="369"/>
      <c r="UMM6" s="369">
        <f>[7]Projections!UMS43</f>
        <v>0</v>
      </c>
      <c r="UMN6" s="369"/>
      <c r="UMO6" s="369">
        <f>[7]Projections!UMU43</f>
        <v>0</v>
      </c>
      <c r="UMP6" s="369"/>
      <c r="UMQ6" s="369">
        <f>[7]Projections!UMW43</f>
        <v>0</v>
      </c>
      <c r="UMR6" s="369"/>
      <c r="UMS6" s="369">
        <f>[7]Projections!UMY43</f>
        <v>0</v>
      </c>
      <c r="UMT6" s="369"/>
      <c r="UMU6" s="369">
        <f>[7]Projections!UNA43</f>
        <v>0</v>
      </c>
      <c r="UMV6" s="369"/>
      <c r="UMW6" s="369">
        <f>[7]Projections!UNC43</f>
        <v>0</v>
      </c>
      <c r="UMX6" s="369"/>
      <c r="UMY6" s="369">
        <f>[7]Projections!UNE43</f>
        <v>0</v>
      </c>
      <c r="UMZ6" s="369"/>
      <c r="UNA6" s="369">
        <f>[7]Projections!UNG43</f>
        <v>0</v>
      </c>
      <c r="UNB6" s="369"/>
      <c r="UNC6" s="369">
        <f>[7]Projections!UNI43</f>
        <v>0</v>
      </c>
      <c r="UND6" s="369"/>
      <c r="UNE6" s="369">
        <f>[7]Projections!UNK43</f>
        <v>0</v>
      </c>
      <c r="UNF6" s="369"/>
      <c r="UNG6" s="369">
        <f>[7]Projections!UNM43</f>
        <v>0</v>
      </c>
      <c r="UNH6" s="369"/>
      <c r="UNI6" s="369">
        <f>[7]Projections!UNO43</f>
        <v>0</v>
      </c>
      <c r="UNJ6" s="369"/>
      <c r="UNK6" s="369">
        <f>[7]Projections!UNQ43</f>
        <v>0</v>
      </c>
      <c r="UNL6" s="369"/>
      <c r="UNM6" s="369">
        <f>[7]Projections!UNS43</f>
        <v>0</v>
      </c>
      <c r="UNN6" s="369"/>
      <c r="UNO6" s="369">
        <f>[7]Projections!UNU43</f>
        <v>0</v>
      </c>
      <c r="UNP6" s="369"/>
      <c r="UNQ6" s="369">
        <f>[7]Projections!UNW43</f>
        <v>0</v>
      </c>
      <c r="UNR6" s="369"/>
      <c r="UNS6" s="369">
        <f>[7]Projections!UNY43</f>
        <v>0</v>
      </c>
      <c r="UNT6" s="369"/>
      <c r="UNU6" s="369">
        <f>[7]Projections!UOA43</f>
        <v>0</v>
      </c>
      <c r="UNV6" s="369"/>
      <c r="UNW6" s="369">
        <f>[7]Projections!UOC43</f>
        <v>0</v>
      </c>
      <c r="UNX6" s="369"/>
      <c r="UNY6" s="369">
        <f>[7]Projections!UOE43</f>
        <v>0</v>
      </c>
      <c r="UNZ6" s="369"/>
      <c r="UOA6" s="369">
        <f>[7]Projections!UOG43</f>
        <v>0</v>
      </c>
      <c r="UOB6" s="369"/>
      <c r="UOC6" s="369">
        <f>[7]Projections!UOI43</f>
        <v>0</v>
      </c>
      <c r="UOD6" s="369"/>
      <c r="UOE6" s="369">
        <f>[7]Projections!UOK43</f>
        <v>0</v>
      </c>
      <c r="UOF6" s="369"/>
      <c r="UOG6" s="369">
        <f>[7]Projections!UOM43</f>
        <v>0</v>
      </c>
      <c r="UOH6" s="369"/>
      <c r="UOI6" s="369">
        <f>[7]Projections!UOO43</f>
        <v>0</v>
      </c>
      <c r="UOJ6" s="369"/>
      <c r="UOK6" s="369">
        <f>[7]Projections!UOQ43</f>
        <v>0</v>
      </c>
      <c r="UOL6" s="369"/>
      <c r="UOM6" s="369">
        <f>[7]Projections!UOS43</f>
        <v>0</v>
      </c>
      <c r="UON6" s="369"/>
      <c r="UOO6" s="369">
        <f>[7]Projections!UOU43</f>
        <v>0</v>
      </c>
      <c r="UOP6" s="369"/>
      <c r="UOQ6" s="369">
        <f>[7]Projections!UOW43</f>
        <v>0</v>
      </c>
      <c r="UOR6" s="369"/>
      <c r="UOS6" s="369">
        <f>[7]Projections!UOY43</f>
        <v>0</v>
      </c>
      <c r="UOT6" s="369"/>
      <c r="UOU6" s="369">
        <f>[7]Projections!UPA43</f>
        <v>0</v>
      </c>
      <c r="UOV6" s="369"/>
      <c r="UOW6" s="369">
        <f>[7]Projections!UPC43</f>
        <v>0</v>
      </c>
      <c r="UOX6" s="369"/>
      <c r="UOY6" s="369">
        <f>[7]Projections!UPE43</f>
        <v>0</v>
      </c>
      <c r="UOZ6" s="369"/>
      <c r="UPA6" s="369">
        <f>[7]Projections!UPG43</f>
        <v>0</v>
      </c>
      <c r="UPB6" s="369"/>
      <c r="UPC6" s="369">
        <f>[7]Projections!UPI43</f>
        <v>0</v>
      </c>
      <c r="UPD6" s="369"/>
      <c r="UPE6" s="369">
        <f>[7]Projections!UPK43</f>
        <v>0</v>
      </c>
      <c r="UPF6" s="369"/>
      <c r="UPG6" s="369">
        <f>[7]Projections!UPM43</f>
        <v>0</v>
      </c>
      <c r="UPH6" s="369"/>
      <c r="UPI6" s="369">
        <f>[7]Projections!UPO43</f>
        <v>0</v>
      </c>
      <c r="UPJ6" s="369"/>
      <c r="UPK6" s="369">
        <f>[7]Projections!UPQ43</f>
        <v>0</v>
      </c>
      <c r="UPL6" s="369"/>
      <c r="UPM6" s="369">
        <f>[7]Projections!UPS43</f>
        <v>0</v>
      </c>
      <c r="UPN6" s="369"/>
      <c r="UPO6" s="369">
        <f>[7]Projections!UPU43</f>
        <v>0</v>
      </c>
      <c r="UPP6" s="369"/>
      <c r="UPQ6" s="369">
        <f>[7]Projections!UPW43</f>
        <v>0</v>
      </c>
      <c r="UPR6" s="369"/>
      <c r="UPS6" s="369">
        <f>[7]Projections!UPY43</f>
        <v>0</v>
      </c>
      <c r="UPT6" s="369"/>
      <c r="UPU6" s="369">
        <f>[7]Projections!UQA43</f>
        <v>0</v>
      </c>
      <c r="UPV6" s="369"/>
      <c r="UPW6" s="369">
        <f>[7]Projections!UQC43</f>
        <v>0</v>
      </c>
      <c r="UPX6" s="369"/>
      <c r="UPY6" s="369">
        <f>[7]Projections!UQE43</f>
        <v>0</v>
      </c>
      <c r="UPZ6" s="369"/>
      <c r="UQA6" s="369">
        <f>[7]Projections!UQG43</f>
        <v>0</v>
      </c>
      <c r="UQB6" s="369"/>
      <c r="UQC6" s="369">
        <f>[7]Projections!UQI43</f>
        <v>0</v>
      </c>
      <c r="UQD6" s="369"/>
      <c r="UQE6" s="369">
        <f>[7]Projections!UQK43</f>
        <v>0</v>
      </c>
      <c r="UQF6" s="369"/>
      <c r="UQG6" s="369">
        <f>[7]Projections!UQM43</f>
        <v>0</v>
      </c>
      <c r="UQH6" s="369"/>
      <c r="UQI6" s="369">
        <f>[7]Projections!UQO43</f>
        <v>0</v>
      </c>
      <c r="UQJ6" s="369"/>
      <c r="UQK6" s="369">
        <f>[7]Projections!UQQ43</f>
        <v>0</v>
      </c>
      <c r="UQL6" s="369"/>
      <c r="UQM6" s="369">
        <f>[7]Projections!UQS43</f>
        <v>0</v>
      </c>
      <c r="UQN6" s="369"/>
      <c r="UQO6" s="369">
        <f>[7]Projections!UQU43</f>
        <v>0</v>
      </c>
      <c r="UQP6" s="369"/>
      <c r="UQQ6" s="369">
        <f>[7]Projections!UQW43</f>
        <v>0</v>
      </c>
      <c r="UQR6" s="369"/>
      <c r="UQS6" s="369">
        <f>[7]Projections!UQY43</f>
        <v>0</v>
      </c>
      <c r="UQT6" s="369"/>
      <c r="UQU6" s="369">
        <f>[7]Projections!URA43</f>
        <v>0</v>
      </c>
      <c r="UQV6" s="369"/>
      <c r="UQW6" s="369">
        <f>[7]Projections!URC43</f>
        <v>0</v>
      </c>
      <c r="UQX6" s="369"/>
      <c r="UQY6" s="369">
        <f>[7]Projections!URE43</f>
        <v>0</v>
      </c>
      <c r="UQZ6" s="369"/>
      <c r="URA6" s="369">
        <f>[7]Projections!URG43</f>
        <v>0</v>
      </c>
      <c r="URB6" s="369"/>
      <c r="URC6" s="369">
        <f>[7]Projections!URI43</f>
        <v>0</v>
      </c>
      <c r="URD6" s="369"/>
      <c r="URE6" s="369">
        <f>[7]Projections!URK43</f>
        <v>0</v>
      </c>
      <c r="URF6" s="369"/>
      <c r="URG6" s="369">
        <f>[7]Projections!URM43</f>
        <v>0</v>
      </c>
      <c r="URH6" s="369"/>
      <c r="URI6" s="369">
        <f>[7]Projections!URO43</f>
        <v>0</v>
      </c>
      <c r="URJ6" s="369"/>
      <c r="URK6" s="369">
        <f>[7]Projections!URQ43</f>
        <v>0</v>
      </c>
      <c r="URL6" s="369"/>
      <c r="URM6" s="369">
        <f>[7]Projections!URS43</f>
        <v>0</v>
      </c>
      <c r="URN6" s="369"/>
      <c r="URO6" s="369">
        <f>[7]Projections!URU43</f>
        <v>0</v>
      </c>
      <c r="URP6" s="369"/>
      <c r="URQ6" s="369">
        <f>[7]Projections!URW43</f>
        <v>0</v>
      </c>
      <c r="URR6" s="369"/>
      <c r="URS6" s="369">
        <f>[7]Projections!URY43</f>
        <v>0</v>
      </c>
      <c r="URT6" s="369"/>
      <c r="URU6" s="369">
        <f>[7]Projections!USA43</f>
        <v>0</v>
      </c>
      <c r="URV6" s="369"/>
      <c r="URW6" s="369">
        <f>[7]Projections!USC43</f>
        <v>0</v>
      </c>
      <c r="URX6" s="369"/>
      <c r="URY6" s="369">
        <f>[7]Projections!USE43</f>
        <v>0</v>
      </c>
      <c r="URZ6" s="369"/>
      <c r="USA6" s="369">
        <f>[7]Projections!USG43</f>
        <v>0</v>
      </c>
      <c r="USB6" s="369"/>
      <c r="USC6" s="369">
        <f>[7]Projections!USI43</f>
        <v>0</v>
      </c>
      <c r="USD6" s="369"/>
      <c r="USE6" s="369">
        <f>[7]Projections!USK43</f>
        <v>0</v>
      </c>
      <c r="USF6" s="369"/>
      <c r="USG6" s="369">
        <f>[7]Projections!USM43</f>
        <v>0</v>
      </c>
      <c r="USH6" s="369"/>
      <c r="USI6" s="369">
        <f>[7]Projections!USO43</f>
        <v>0</v>
      </c>
      <c r="USJ6" s="369"/>
      <c r="USK6" s="369">
        <f>[7]Projections!USQ43</f>
        <v>0</v>
      </c>
      <c r="USL6" s="369"/>
      <c r="USM6" s="369">
        <f>[7]Projections!USS43</f>
        <v>0</v>
      </c>
      <c r="USN6" s="369"/>
      <c r="USO6" s="369">
        <f>[7]Projections!USU43</f>
        <v>0</v>
      </c>
      <c r="USP6" s="369"/>
      <c r="USQ6" s="369">
        <f>[7]Projections!USW43</f>
        <v>0</v>
      </c>
      <c r="USR6" s="369"/>
      <c r="USS6" s="369">
        <f>[7]Projections!USY43</f>
        <v>0</v>
      </c>
      <c r="UST6" s="369"/>
      <c r="USU6" s="369">
        <f>[7]Projections!UTA43</f>
        <v>0</v>
      </c>
      <c r="USV6" s="369"/>
      <c r="USW6" s="369">
        <f>[7]Projections!UTC43</f>
        <v>0</v>
      </c>
      <c r="USX6" s="369"/>
      <c r="USY6" s="369">
        <f>[7]Projections!UTE43</f>
        <v>0</v>
      </c>
      <c r="USZ6" s="369"/>
      <c r="UTA6" s="369">
        <f>[7]Projections!UTG43</f>
        <v>0</v>
      </c>
      <c r="UTB6" s="369"/>
      <c r="UTC6" s="369">
        <f>[7]Projections!UTI43</f>
        <v>0</v>
      </c>
      <c r="UTD6" s="369"/>
      <c r="UTE6" s="369">
        <f>[7]Projections!UTK43</f>
        <v>0</v>
      </c>
      <c r="UTF6" s="369"/>
      <c r="UTG6" s="369">
        <f>[7]Projections!UTM43</f>
        <v>0</v>
      </c>
      <c r="UTH6" s="369"/>
      <c r="UTI6" s="369">
        <f>[7]Projections!UTO43</f>
        <v>0</v>
      </c>
      <c r="UTJ6" s="369"/>
      <c r="UTK6" s="369">
        <f>[7]Projections!UTQ43</f>
        <v>0</v>
      </c>
      <c r="UTL6" s="369"/>
      <c r="UTM6" s="369">
        <f>[7]Projections!UTS43</f>
        <v>0</v>
      </c>
      <c r="UTN6" s="369"/>
      <c r="UTO6" s="369">
        <f>[7]Projections!UTU43</f>
        <v>0</v>
      </c>
      <c r="UTP6" s="369"/>
      <c r="UTQ6" s="369">
        <f>[7]Projections!UTW43</f>
        <v>0</v>
      </c>
      <c r="UTR6" s="369"/>
      <c r="UTS6" s="369">
        <f>[7]Projections!UTY43</f>
        <v>0</v>
      </c>
      <c r="UTT6" s="369"/>
      <c r="UTU6" s="369">
        <f>[7]Projections!UUA43</f>
        <v>0</v>
      </c>
      <c r="UTV6" s="369"/>
      <c r="UTW6" s="369">
        <f>[7]Projections!UUC43</f>
        <v>0</v>
      </c>
      <c r="UTX6" s="369"/>
      <c r="UTY6" s="369">
        <f>[7]Projections!UUE43</f>
        <v>0</v>
      </c>
      <c r="UTZ6" s="369"/>
      <c r="UUA6" s="369">
        <f>[7]Projections!UUG43</f>
        <v>0</v>
      </c>
      <c r="UUB6" s="369"/>
      <c r="UUC6" s="369">
        <f>[7]Projections!UUI43</f>
        <v>0</v>
      </c>
      <c r="UUD6" s="369"/>
      <c r="UUE6" s="369">
        <f>[7]Projections!UUK43</f>
        <v>0</v>
      </c>
      <c r="UUF6" s="369"/>
      <c r="UUG6" s="369">
        <f>[7]Projections!UUM43</f>
        <v>0</v>
      </c>
      <c r="UUH6" s="369"/>
      <c r="UUI6" s="369">
        <f>[7]Projections!UUO43</f>
        <v>0</v>
      </c>
      <c r="UUJ6" s="369"/>
      <c r="UUK6" s="369">
        <f>[7]Projections!UUQ43</f>
        <v>0</v>
      </c>
      <c r="UUL6" s="369"/>
      <c r="UUM6" s="369">
        <f>[7]Projections!UUS43</f>
        <v>0</v>
      </c>
      <c r="UUN6" s="369"/>
      <c r="UUO6" s="369">
        <f>[7]Projections!UUU43</f>
        <v>0</v>
      </c>
      <c r="UUP6" s="369"/>
      <c r="UUQ6" s="369">
        <f>[7]Projections!UUW43</f>
        <v>0</v>
      </c>
      <c r="UUR6" s="369"/>
      <c r="UUS6" s="369">
        <f>[7]Projections!UUY43</f>
        <v>0</v>
      </c>
      <c r="UUT6" s="369"/>
      <c r="UUU6" s="369">
        <f>[7]Projections!UVA43</f>
        <v>0</v>
      </c>
      <c r="UUV6" s="369"/>
      <c r="UUW6" s="369">
        <f>[7]Projections!UVC43</f>
        <v>0</v>
      </c>
      <c r="UUX6" s="369"/>
      <c r="UUY6" s="369">
        <f>[7]Projections!UVE43</f>
        <v>0</v>
      </c>
      <c r="UUZ6" s="369"/>
      <c r="UVA6" s="369">
        <f>[7]Projections!UVG43</f>
        <v>0</v>
      </c>
      <c r="UVB6" s="369"/>
      <c r="UVC6" s="369">
        <f>[7]Projections!UVI43</f>
        <v>0</v>
      </c>
      <c r="UVD6" s="369"/>
      <c r="UVE6" s="369">
        <f>[7]Projections!UVK43</f>
        <v>0</v>
      </c>
      <c r="UVF6" s="369"/>
      <c r="UVG6" s="369">
        <f>[7]Projections!UVM43</f>
        <v>0</v>
      </c>
      <c r="UVH6" s="369"/>
      <c r="UVI6" s="369">
        <f>[7]Projections!UVO43</f>
        <v>0</v>
      </c>
      <c r="UVJ6" s="369"/>
      <c r="UVK6" s="369">
        <f>[7]Projections!UVQ43</f>
        <v>0</v>
      </c>
      <c r="UVL6" s="369"/>
      <c r="UVM6" s="369">
        <f>[7]Projections!UVS43</f>
        <v>0</v>
      </c>
      <c r="UVN6" s="369"/>
      <c r="UVO6" s="369">
        <f>[7]Projections!UVU43</f>
        <v>0</v>
      </c>
      <c r="UVP6" s="369"/>
      <c r="UVQ6" s="369">
        <f>[7]Projections!UVW43</f>
        <v>0</v>
      </c>
      <c r="UVR6" s="369"/>
      <c r="UVS6" s="369">
        <f>[7]Projections!UVY43</f>
        <v>0</v>
      </c>
      <c r="UVT6" s="369"/>
      <c r="UVU6" s="369">
        <f>[7]Projections!UWA43</f>
        <v>0</v>
      </c>
      <c r="UVV6" s="369"/>
      <c r="UVW6" s="369">
        <f>[7]Projections!UWC43</f>
        <v>0</v>
      </c>
      <c r="UVX6" s="369"/>
      <c r="UVY6" s="369">
        <f>[7]Projections!UWE43</f>
        <v>0</v>
      </c>
      <c r="UVZ6" s="369"/>
      <c r="UWA6" s="369">
        <f>[7]Projections!UWG43</f>
        <v>0</v>
      </c>
      <c r="UWB6" s="369"/>
      <c r="UWC6" s="369">
        <f>[7]Projections!UWI43</f>
        <v>0</v>
      </c>
      <c r="UWD6" s="369"/>
      <c r="UWE6" s="369">
        <f>[7]Projections!UWK43</f>
        <v>0</v>
      </c>
      <c r="UWF6" s="369"/>
      <c r="UWG6" s="369">
        <f>[7]Projections!UWM43</f>
        <v>0</v>
      </c>
      <c r="UWH6" s="369"/>
      <c r="UWI6" s="369">
        <f>[7]Projections!UWO43</f>
        <v>0</v>
      </c>
      <c r="UWJ6" s="369"/>
      <c r="UWK6" s="369">
        <f>[7]Projections!UWQ43</f>
        <v>0</v>
      </c>
      <c r="UWL6" s="369"/>
      <c r="UWM6" s="369">
        <f>[7]Projections!UWS43</f>
        <v>0</v>
      </c>
      <c r="UWN6" s="369"/>
      <c r="UWO6" s="369">
        <f>[7]Projections!UWU43</f>
        <v>0</v>
      </c>
      <c r="UWP6" s="369"/>
      <c r="UWQ6" s="369">
        <f>[7]Projections!UWW43</f>
        <v>0</v>
      </c>
      <c r="UWR6" s="369"/>
      <c r="UWS6" s="369">
        <f>[7]Projections!UWY43</f>
        <v>0</v>
      </c>
      <c r="UWT6" s="369"/>
      <c r="UWU6" s="369">
        <f>[7]Projections!UXA43</f>
        <v>0</v>
      </c>
      <c r="UWV6" s="369"/>
      <c r="UWW6" s="369">
        <f>[7]Projections!UXC43</f>
        <v>0</v>
      </c>
      <c r="UWX6" s="369"/>
      <c r="UWY6" s="369">
        <f>[7]Projections!UXE43</f>
        <v>0</v>
      </c>
      <c r="UWZ6" s="369"/>
      <c r="UXA6" s="369">
        <f>[7]Projections!UXG43</f>
        <v>0</v>
      </c>
      <c r="UXB6" s="369"/>
      <c r="UXC6" s="369">
        <f>[7]Projections!UXI43</f>
        <v>0</v>
      </c>
      <c r="UXD6" s="369"/>
      <c r="UXE6" s="369">
        <f>[7]Projections!UXK43</f>
        <v>0</v>
      </c>
      <c r="UXF6" s="369"/>
      <c r="UXG6" s="369">
        <f>[7]Projections!UXM43</f>
        <v>0</v>
      </c>
      <c r="UXH6" s="369"/>
      <c r="UXI6" s="369">
        <f>[7]Projections!UXO43</f>
        <v>0</v>
      </c>
      <c r="UXJ6" s="369"/>
      <c r="UXK6" s="369">
        <f>[7]Projections!UXQ43</f>
        <v>0</v>
      </c>
      <c r="UXL6" s="369"/>
      <c r="UXM6" s="369">
        <f>[7]Projections!UXS43</f>
        <v>0</v>
      </c>
      <c r="UXN6" s="369"/>
      <c r="UXO6" s="369">
        <f>[7]Projections!UXU43</f>
        <v>0</v>
      </c>
      <c r="UXP6" s="369"/>
      <c r="UXQ6" s="369">
        <f>[7]Projections!UXW43</f>
        <v>0</v>
      </c>
      <c r="UXR6" s="369"/>
      <c r="UXS6" s="369">
        <f>[7]Projections!UXY43</f>
        <v>0</v>
      </c>
      <c r="UXT6" s="369"/>
      <c r="UXU6" s="369">
        <f>[7]Projections!UYA43</f>
        <v>0</v>
      </c>
      <c r="UXV6" s="369"/>
      <c r="UXW6" s="369">
        <f>[7]Projections!UYC43</f>
        <v>0</v>
      </c>
      <c r="UXX6" s="369"/>
      <c r="UXY6" s="369">
        <f>[7]Projections!UYE43</f>
        <v>0</v>
      </c>
      <c r="UXZ6" s="369"/>
      <c r="UYA6" s="369">
        <f>[7]Projections!UYG43</f>
        <v>0</v>
      </c>
      <c r="UYB6" s="369"/>
      <c r="UYC6" s="369">
        <f>[7]Projections!UYI43</f>
        <v>0</v>
      </c>
      <c r="UYD6" s="369"/>
      <c r="UYE6" s="369">
        <f>[7]Projections!UYK43</f>
        <v>0</v>
      </c>
      <c r="UYF6" s="369"/>
      <c r="UYG6" s="369">
        <f>[7]Projections!UYM43</f>
        <v>0</v>
      </c>
      <c r="UYH6" s="369"/>
      <c r="UYI6" s="369">
        <f>[7]Projections!UYO43</f>
        <v>0</v>
      </c>
      <c r="UYJ6" s="369"/>
      <c r="UYK6" s="369">
        <f>[7]Projections!UYQ43</f>
        <v>0</v>
      </c>
      <c r="UYL6" s="369"/>
      <c r="UYM6" s="369">
        <f>[7]Projections!UYS43</f>
        <v>0</v>
      </c>
      <c r="UYN6" s="369"/>
      <c r="UYO6" s="369">
        <f>[7]Projections!UYU43</f>
        <v>0</v>
      </c>
      <c r="UYP6" s="369"/>
      <c r="UYQ6" s="369">
        <f>[7]Projections!UYW43</f>
        <v>0</v>
      </c>
      <c r="UYR6" s="369"/>
      <c r="UYS6" s="369">
        <f>[7]Projections!UYY43</f>
        <v>0</v>
      </c>
      <c r="UYT6" s="369"/>
      <c r="UYU6" s="369">
        <f>[7]Projections!UZA43</f>
        <v>0</v>
      </c>
      <c r="UYV6" s="369"/>
      <c r="UYW6" s="369">
        <f>[7]Projections!UZC43</f>
        <v>0</v>
      </c>
      <c r="UYX6" s="369"/>
      <c r="UYY6" s="369">
        <f>[7]Projections!UZE43</f>
        <v>0</v>
      </c>
      <c r="UYZ6" s="369"/>
      <c r="UZA6" s="369">
        <f>[7]Projections!UZG43</f>
        <v>0</v>
      </c>
      <c r="UZB6" s="369"/>
      <c r="UZC6" s="369">
        <f>[7]Projections!UZI43</f>
        <v>0</v>
      </c>
      <c r="UZD6" s="369"/>
      <c r="UZE6" s="369">
        <f>[7]Projections!UZK43</f>
        <v>0</v>
      </c>
      <c r="UZF6" s="369"/>
      <c r="UZG6" s="369">
        <f>[7]Projections!UZM43</f>
        <v>0</v>
      </c>
      <c r="UZH6" s="369"/>
      <c r="UZI6" s="369">
        <f>[7]Projections!UZO43</f>
        <v>0</v>
      </c>
      <c r="UZJ6" s="369"/>
      <c r="UZK6" s="369">
        <f>[7]Projections!UZQ43</f>
        <v>0</v>
      </c>
      <c r="UZL6" s="369"/>
      <c r="UZM6" s="369">
        <f>[7]Projections!UZS43</f>
        <v>0</v>
      </c>
      <c r="UZN6" s="369"/>
      <c r="UZO6" s="369">
        <f>[7]Projections!UZU43</f>
        <v>0</v>
      </c>
      <c r="UZP6" s="369"/>
      <c r="UZQ6" s="369">
        <f>[7]Projections!UZW43</f>
        <v>0</v>
      </c>
      <c r="UZR6" s="369"/>
      <c r="UZS6" s="369">
        <f>[7]Projections!UZY43</f>
        <v>0</v>
      </c>
      <c r="UZT6" s="369"/>
      <c r="UZU6" s="369">
        <f>[7]Projections!VAA43</f>
        <v>0</v>
      </c>
      <c r="UZV6" s="369"/>
      <c r="UZW6" s="369">
        <f>[7]Projections!VAC43</f>
        <v>0</v>
      </c>
      <c r="UZX6" s="369"/>
      <c r="UZY6" s="369">
        <f>[7]Projections!VAE43</f>
        <v>0</v>
      </c>
      <c r="UZZ6" s="369"/>
      <c r="VAA6" s="369">
        <f>[7]Projections!VAG43</f>
        <v>0</v>
      </c>
      <c r="VAB6" s="369"/>
      <c r="VAC6" s="369">
        <f>[7]Projections!VAI43</f>
        <v>0</v>
      </c>
      <c r="VAD6" s="369"/>
      <c r="VAE6" s="369">
        <f>[7]Projections!VAK43</f>
        <v>0</v>
      </c>
      <c r="VAF6" s="369"/>
      <c r="VAG6" s="369">
        <f>[7]Projections!VAM43</f>
        <v>0</v>
      </c>
      <c r="VAH6" s="369"/>
      <c r="VAI6" s="369">
        <f>[7]Projections!VAO43</f>
        <v>0</v>
      </c>
      <c r="VAJ6" s="369"/>
      <c r="VAK6" s="369">
        <f>[7]Projections!VAQ43</f>
        <v>0</v>
      </c>
      <c r="VAL6" s="369"/>
      <c r="VAM6" s="369">
        <f>[7]Projections!VAS43</f>
        <v>0</v>
      </c>
      <c r="VAN6" s="369"/>
      <c r="VAO6" s="369">
        <f>[7]Projections!VAU43</f>
        <v>0</v>
      </c>
      <c r="VAP6" s="369"/>
      <c r="VAQ6" s="369">
        <f>[7]Projections!VAW43</f>
        <v>0</v>
      </c>
      <c r="VAR6" s="369"/>
      <c r="VAS6" s="369">
        <f>[7]Projections!VAY43</f>
        <v>0</v>
      </c>
      <c r="VAT6" s="369"/>
      <c r="VAU6" s="369">
        <f>[7]Projections!VBA43</f>
        <v>0</v>
      </c>
      <c r="VAV6" s="369"/>
      <c r="VAW6" s="369">
        <f>[7]Projections!VBC43</f>
        <v>0</v>
      </c>
      <c r="VAX6" s="369"/>
      <c r="VAY6" s="369">
        <f>[7]Projections!VBE43</f>
        <v>0</v>
      </c>
      <c r="VAZ6" s="369"/>
      <c r="VBA6" s="369">
        <f>[7]Projections!VBG43</f>
        <v>0</v>
      </c>
      <c r="VBB6" s="369"/>
      <c r="VBC6" s="369">
        <f>[7]Projections!VBI43</f>
        <v>0</v>
      </c>
      <c r="VBD6" s="369"/>
      <c r="VBE6" s="369">
        <f>[7]Projections!VBK43</f>
        <v>0</v>
      </c>
      <c r="VBF6" s="369"/>
      <c r="VBG6" s="369">
        <f>[7]Projections!VBM43</f>
        <v>0</v>
      </c>
      <c r="VBH6" s="369"/>
      <c r="VBI6" s="369">
        <f>[7]Projections!VBO43</f>
        <v>0</v>
      </c>
      <c r="VBJ6" s="369"/>
      <c r="VBK6" s="369">
        <f>[7]Projections!VBQ43</f>
        <v>0</v>
      </c>
      <c r="VBL6" s="369"/>
      <c r="VBM6" s="369">
        <f>[7]Projections!VBS43</f>
        <v>0</v>
      </c>
      <c r="VBN6" s="369"/>
      <c r="VBO6" s="369">
        <f>[7]Projections!VBU43</f>
        <v>0</v>
      </c>
      <c r="VBP6" s="369"/>
      <c r="VBQ6" s="369">
        <f>[7]Projections!VBW43</f>
        <v>0</v>
      </c>
      <c r="VBR6" s="369"/>
      <c r="VBS6" s="369">
        <f>[7]Projections!VBY43</f>
        <v>0</v>
      </c>
      <c r="VBT6" s="369"/>
      <c r="VBU6" s="369">
        <f>[7]Projections!VCA43</f>
        <v>0</v>
      </c>
      <c r="VBV6" s="369"/>
      <c r="VBW6" s="369">
        <f>[7]Projections!VCC43</f>
        <v>0</v>
      </c>
      <c r="VBX6" s="369"/>
      <c r="VBY6" s="369">
        <f>[7]Projections!VCE43</f>
        <v>0</v>
      </c>
      <c r="VBZ6" s="369"/>
      <c r="VCA6" s="369">
        <f>[7]Projections!VCG43</f>
        <v>0</v>
      </c>
      <c r="VCB6" s="369"/>
      <c r="VCC6" s="369">
        <f>[7]Projections!VCI43</f>
        <v>0</v>
      </c>
      <c r="VCD6" s="369"/>
      <c r="VCE6" s="369">
        <f>[7]Projections!VCK43</f>
        <v>0</v>
      </c>
      <c r="VCF6" s="369"/>
      <c r="VCG6" s="369">
        <f>[7]Projections!VCM43</f>
        <v>0</v>
      </c>
      <c r="VCH6" s="369"/>
      <c r="VCI6" s="369">
        <f>[7]Projections!VCO43</f>
        <v>0</v>
      </c>
      <c r="VCJ6" s="369"/>
      <c r="VCK6" s="369">
        <f>[7]Projections!VCQ43</f>
        <v>0</v>
      </c>
      <c r="VCL6" s="369"/>
      <c r="VCM6" s="369">
        <f>[7]Projections!VCS43</f>
        <v>0</v>
      </c>
      <c r="VCN6" s="369"/>
      <c r="VCO6" s="369">
        <f>[7]Projections!VCU43</f>
        <v>0</v>
      </c>
      <c r="VCP6" s="369"/>
      <c r="VCQ6" s="369">
        <f>[7]Projections!VCW43</f>
        <v>0</v>
      </c>
      <c r="VCR6" s="369"/>
      <c r="VCS6" s="369">
        <f>[7]Projections!VCY43</f>
        <v>0</v>
      </c>
      <c r="VCT6" s="369"/>
      <c r="VCU6" s="369">
        <f>[7]Projections!VDA43</f>
        <v>0</v>
      </c>
      <c r="VCV6" s="369"/>
      <c r="VCW6" s="369">
        <f>[7]Projections!VDC43</f>
        <v>0</v>
      </c>
      <c r="VCX6" s="369"/>
      <c r="VCY6" s="369">
        <f>[7]Projections!VDE43</f>
        <v>0</v>
      </c>
      <c r="VCZ6" s="369"/>
      <c r="VDA6" s="369">
        <f>[7]Projections!VDG43</f>
        <v>0</v>
      </c>
      <c r="VDB6" s="369"/>
      <c r="VDC6" s="369">
        <f>[7]Projections!VDI43</f>
        <v>0</v>
      </c>
      <c r="VDD6" s="369"/>
      <c r="VDE6" s="369">
        <f>[7]Projections!VDK43</f>
        <v>0</v>
      </c>
      <c r="VDF6" s="369"/>
      <c r="VDG6" s="369">
        <f>[7]Projections!VDM43</f>
        <v>0</v>
      </c>
      <c r="VDH6" s="369"/>
      <c r="VDI6" s="369">
        <f>[7]Projections!VDO43</f>
        <v>0</v>
      </c>
      <c r="VDJ6" s="369"/>
      <c r="VDK6" s="369">
        <f>[7]Projections!VDQ43</f>
        <v>0</v>
      </c>
      <c r="VDL6" s="369"/>
      <c r="VDM6" s="369">
        <f>[7]Projections!VDS43</f>
        <v>0</v>
      </c>
      <c r="VDN6" s="369"/>
      <c r="VDO6" s="369">
        <f>[7]Projections!VDU43</f>
        <v>0</v>
      </c>
      <c r="VDP6" s="369"/>
      <c r="VDQ6" s="369">
        <f>[7]Projections!VDW43</f>
        <v>0</v>
      </c>
      <c r="VDR6" s="369"/>
      <c r="VDS6" s="369">
        <f>[7]Projections!VDY43</f>
        <v>0</v>
      </c>
      <c r="VDT6" s="369"/>
      <c r="VDU6" s="369">
        <f>[7]Projections!VEA43</f>
        <v>0</v>
      </c>
      <c r="VDV6" s="369"/>
      <c r="VDW6" s="369">
        <f>[7]Projections!VEC43</f>
        <v>0</v>
      </c>
      <c r="VDX6" s="369"/>
      <c r="VDY6" s="369">
        <f>[7]Projections!VEE43</f>
        <v>0</v>
      </c>
      <c r="VDZ6" s="369"/>
      <c r="VEA6" s="369">
        <f>[7]Projections!VEG43</f>
        <v>0</v>
      </c>
      <c r="VEB6" s="369"/>
      <c r="VEC6" s="369">
        <f>[7]Projections!VEI43</f>
        <v>0</v>
      </c>
      <c r="VED6" s="369"/>
      <c r="VEE6" s="369">
        <f>[7]Projections!VEK43</f>
        <v>0</v>
      </c>
      <c r="VEF6" s="369"/>
      <c r="VEG6" s="369">
        <f>[7]Projections!VEM43</f>
        <v>0</v>
      </c>
      <c r="VEH6" s="369"/>
      <c r="VEI6" s="369">
        <f>[7]Projections!VEO43</f>
        <v>0</v>
      </c>
      <c r="VEJ6" s="369"/>
      <c r="VEK6" s="369">
        <f>[7]Projections!VEQ43</f>
        <v>0</v>
      </c>
      <c r="VEL6" s="369"/>
      <c r="VEM6" s="369">
        <f>[7]Projections!VES43</f>
        <v>0</v>
      </c>
      <c r="VEN6" s="369"/>
      <c r="VEO6" s="369">
        <f>[7]Projections!VEU43</f>
        <v>0</v>
      </c>
      <c r="VEP6" s="369"/>
      <c r="VEQ6" s="369">
        <f>[7]Projections!VEW43</f>
        <v>0</v>
      </c>
      <c r="VER6" s="369"/>
      <c r="VES6" s="369">
        <f>[7]Projections!VEY43</f>
        <v>0</v>
      </c>
      <c r="VET6" s="369"/>
      <c r="VEU6" s="369">
        <f>[7]Projections!VFA43</f>
        <v>0</v>
      </c>
      <c r="VEV6" s="369"/>
      <c r="VEW6" s="369">
        <f>[7]Projections!VFC43</f>
        <v>0</v>
      </c>
      <c r="VEX6" s="369"/>
      <c r="VEY6" s="369">
        <f>[7]Projections!VFE43</f>
        <v>0</v>
      </c>
      <c r="VEZ6" s="369"/>
      <c r="VFA6" s="369">
        <f>[7]Projections!VFG43</f>
        <v>0</v>
      </c>
      <c r="VFB6" s="369"/>
      <c r="VFC6" s="369">
        <f>[7]Projections!VFI43</f>
        <v>0</v>
      </c>
      <c r="VFD6" s="369"/>
      <c r="VFE6" s="369">
        <f>[7]Projections!VFK43</f>
        <v>0</v>
      </c>
      <c r="VFF6" s="369"/>
      <c r="VFG6" s="369">
        <f>[7]Projections!VFM43</f>
        <v>0</v>
      </c>
      <c r="VFH6" s="369"/>
      <c r="VFI6" s="369">
        <f>[7]Projections!VFO43</f>
        <v>0</v>
      </c>
      <c r="VFJ6" s="369"/>
      <c r="VFK6" s="369">
        <f>[7]Projections!VFQ43</f>
        <v>0</v>
      </c>
      <c r="VFL6" s="369"/>
      <c r="VFM6" s="369">
        <f>[7]Projections!VFS43</f>
        <v>0</v>
      </c>
      <c r="VFN6" s="369"/>
      <c r="VFO6" s="369">
        <f>[7]Projections!VFU43</f>
        <v>0</v>
      </c>
      <c r="VFP6" s="369"/>
      <c r="VFQ6" s="369">
        <f>[7]Projections!VFW43</f>
        <v>0</v>
      </c>
      <c r="VFR6" s="369"/>
      <c r="VFS6" s="369">
        <f>[7]Projections!VFY43</f>
        <v>0</v>
      </c>
      <c r="VFT6" s="369"/>
      <c r="VFU6" s="369">
        <f>[7]Projections!VGA43</f>
        <v>0</v>
      </c>
      <c r="VFV6" s="369"/>
      <c r="VFW6" s="369">
        <f>[7]Projections!VGC43</f>
        <v>0</v>
      </c>
      <c r="VFX6" s="369"/>
      <c r="VFY6" s="369">
        <f>[7]Projections!VGE43</f>
        <v>0</v>
      </c>
      <c r="VFZ6" s="369"/>
      <c r="VGA6" s="369">
        <f>[7]Projections!VGG43</f>
        <v>0</v>
      </c>
      <c r="VGB6" s="369"/>
      <c r="VGC6" s="369">
        <f>[7]Projections!VGI43</f>
        <v>0</v>
      </c>
      <c r="VGD6" s="369"/>
      <c r="VGE6" s="369">
        <f>[7]Projections!VGK43</f>
        <v>0</v>
      </c>
      <c r="VGF6" s="369"/>
      <c r="VGG6" s="369">
        <f>[7]Projections!VGM43</f>
        <v>0</v>
      </c>
      <c r="VGH6" s="369"/>
      <c r="VGI6" s="369">
        <f>[7]Projections!VGO43</f>
        <v>0</v>
      </c>
      <c r="VGJ6" s="369"/>
      <c r="VGK6" s="369">
        <f>[7]Projections!VGQ43</f>
        <v>0</v>
      </c>
      <c r="VGL6" s="369"/>
      <c r="VGM6" s="369">
        <f>[7]Projections!VGS43</f>
        <v>0</v>
      </c>
      <c r="VGN6" s="369"/>
      <c r="VGO6" s="369">
        <f>[7]Projections!VGU43</f>
        <v>0</v>
      </c>
      <c r="VGP6" s="369"/>
      <c r="VGQ6" s="369">
        <f>[7]Projections!VGW43</f>
        <v>0</v>
      </c>
      <c r="VGR6" s="369"/>
      <c r="VGS6" s="369">
        <f>[7]Projections!VGY43</f>
        <v>0</v>
      </c>
      <c r="VGT6" s="369"/>
      <c r="VGU6" s="369">
        <f>[7]Projections!VHA43</f>
        <v>0</v>
      </c>
      <c r="VGV6" s="369"/>
      <c r="VGW6" s="369">
        <f>[7]Projections!VHC43</f>
        <v>0</v>
      </c>
      <c r="VGX6" s="369"/>
      <c r="VGY6" s="369">
        <f>[7]Projections!VHE43</f>
        <v>0</v>
      </c>
      <c r="VGZ6" s="369"/>
      <c r="VHA6" s="369">
        <f>[7]Projections!VHG43</f>
        <v>0</v>
      </c>
      <c r="VHB6" s="369"/>
      <c r="VHC6" s="369">
        <f>[7]Projections!VHI43</f>
        <v>0</v>
      </c>
      <c r="VHD6" s="369"/>
      <c r="VHE6" s="369">
        <f>[7]Projections!VHK43</f>
        <v>0</v>
      </c>
      <c r="VHF6" s="369"/>
      <c r="VHG6" s="369">
        <f>[7]Projections!VHM43</f>
        <v>0</v>
      </c>
      <c r="VHH6" s="369"/>
      <c r="VHI6" s="369">
        <f>[7]Projections!VHO43</f>
        <v>0</v>
      </c>
      <c r="VHJ6" s="369"/>
      <c r="VHK6" s="369">
        <f>[7]Projections!VHQ43</f>
        <v>0</v>
      </c>
      <c r="VHL6" s="369"/>
      <c r="VHM6" s="369">
        <f>[7]Projections!VHS43</f>
        <v>0</v>
      </c>
      <c r="VHN6" s="369"/>
      <c r="VHO6" s="369">
        <f>[7]Projections!VHU43</f>
        <v>0</v>
      </c>
      <c r="VHP6" s="369"/>
      <c r="VHQ6" s="369">
        <f>[7]Projections!VHW43</f>
        <v>0</v>
      </c>
      <c r="VHR6" s="369"/>
      <c r="VHS6" s="369">
        <f>[7]Projections!VHY43</f>
        <v>0</v>
      </c>
      <c r="VHT6" s="369"/>
      <c r="VHU6" s="369">
        <f>[7]Projections!VIA43</f>
        <v>0</v>
      </c>
      <c r="VHV6" s="369"/>
      <c r="VHW6" s="369">
        <f>[7]Projections!VIC43</f>
        <v>0</v>
      </c>
      <c r="VHX6" s="369"/>
      <c r="VHY6" s="369">
        <f>[7]Projections!VIE43</f>
        <v>0</v>
      </c>
      <c r="VHZ6" s="369"/>
      <c r="VIA6" s="369">
        <f>[7]Projections!VIG43</f>
        <v>0</v>
      </c>
      <c r="VIB6" s="369"/>
      <c r="VIC6" s="369">
        <f>[7]Projections!VII43</f>
        <v>0</v>
      </c>
      <c r="VID6" s="369"/>
      <c r="VIE6" s="369">
        <f>[7]Projections!VIK43</f>
        <v>0</v>
      </c>
      <c r="VIF6" s="369"/>
      <c r="VIG6" s="369">
        <f>[7]Projections!VIM43</f>
        <v>0</v>
      </c>
      <c r="VIH6" s="369"/>
      <c r="VII6" s="369">
        <f>[7]Projections!VIO43</f>
        <v>0</v>
      </c>
      <c r="VIJ6" s="369"/>
      <c r="VIK6" s="369">
        <f>[7]Projections!VIQ43</f>
        <v>0</v>
      </c>
      <c r="VIL6" s="369"/>
      <c r="VIM6" s="369">
        <f>[7]Projections!VIS43</f>
        <v>0</v>
      </c>
      <c r="VIN6" s="369"/>
      <c r="VIO6" s="369">
        <f>[7]Projections!VIU43</f>
        <v>0</v>
      </c>
      <c r="VIP6" s="369"/>
      <c r="VIQ6" s="369">
        <f>[7]Projections!VIW43</f>
        <v>0</v>
      </c>
      <c r="VIR6" s="369"/>
      <c r="VIS6" s="369">
        <f>[7]Projections!VIY43</f>
        <v>0</v>
      </c>
      <c r="VIT6" s="369"/>
      <c r="VIU6" s="369">
        <f>[7]Projections!VJA43</f>
        <v>0</v>
      </c>
      <c r="VIV6" s="369"/>
      <c r="VIW6" s="369">
        <f>[7]Projections!VJC43</f>
        <v>0</v>
      </c>
      <c r="VIX6" s="369"/>
      <c r="VIY6" s="369">
        <f>[7]Projections!VJE43</f>
        <v>0</v>
      </c>
      <c r="VIZ6" s="369"/>
      <c r="VJA6" s="369">
        <f>[7]Projections!VJG43</f>
        <v>0</v>
      </c>
      <c r="VJB6" s="369"/>
      <c r="VJC6" s="369">
        <f>[7]Projections!VJI43</f>
        <v>0</v>
      </c>
      <c r="VJD6" s="369"/>
      <c r="VJE6" s="369">
        <f>[7]Projections!VJK43</f>
        <v>0</v>
      </c>
      <c r="VJF6" s="369"/>
      <c r="VJG6" s="369">
        <f>[7]Projections!VJM43</f>
        <v>0</v>
      </c>
      <c r="VJH6" s="369"/>
      <c r="VJI6" s="369">
        <f>[7]Projections!VJO43</f>
        <v>0</v>
      </c>
      <c r="VJJ6" s="369"/>
      <c r="VJK6" s="369">
        <f>[7]Projections!VJQ43</f>
        <v>0</v>
      </c>
      <c r="VJL6" s="369"/>
      <c r="VJM6" s="369">
        <f>[7]Projections!VJS43</f>
        <v>0</v>
      </c>
      <c r="VJN6" s="369"/>
      <c r="VJO6" s="369">
        <f>[7]Projections!VJU43</f>
        <v>0</v>
      </c>
      <c r="VJP6" s="369"/>
      <c r="VJQ6" s="369">
        <f>[7]Projections!VJW43</f>
        <v>0</v>
      </c>
      <c r="VJR6" s="369"/>
      <c r="VJS6" s="369">
        <f>[7]Projections!VJY43</f>
        <v>0</v>
      </c>
      <c r="VJT6" s="369"/>
      <c r="VJU6" s="369">
        <f>[7]Projections!VKA43</f>
        <v>0</v>
      </c>
      <c r="VJV6" s="369"/>
      <c r="VJW6" s="369">
        <f>[7]Projections!VKC43</f>
        <v>0</v>
      </c>
      <c r="VJX6" s="369"/>
      <c r="VJY6" s="369">
        <f>[7]Projections!VKE43</f>
        <v>0</v>
      </c>
      <c r="VJZ6" s="369"/>
      <c r="VKA6" s="369">
        <f>[7]Projections!VKG43</f>
        <v>0</v>
      </c>
      <c r="VKB6" s="369"/>
      <c r="VKC6" s="369">
        <f>[7]Projections!VKI43</f>
        <v>0</v>
      </c>
      <c r="VKD6" s="369"/>
      <c r="VKE6" s="369">
        <f>[7]Projections!VKK43</f>
        <v>0</v>
      </c>
      <c r="VKF6" s="369"/>
      <c r="VKG6" s="369">
        <f>[7]Projections!VKM43</f>
        <v>0</v>
      </c>
      <c r="VKH6" s="369"/>
      <c r="VKI6" s="369">
        <f>[7]Projections!VKO43</f>
        <v>0</v>
      </c>
      <c r="VKJ6" s="369"/>
      <c r="VKK6" s="369">
        <f>[7]Projections!VKQ43</f>
        <v>0</v>
      </c>
      <c r="VKL6" s="369"/>
      <c r="VKM6" s="369">
        <f>[7]Projections!VKS43</f>
        <v>0</v>
      </c>
      <c r="VKN6" s="369"/>
      <c r="VKO6" s="369">
        <f>[7]Projections!VKU43</f>
        <v>0</v>
      </c>
      <c r="VKP6" s="369"/>
      <c r="VKQ6" s="369">
        <f>[7]Projections!VKW43</f>
        <v>0</v>
      </c>
      <c r="VKR6" s="369"/>
      <c r="VKS6" s="369">
        <f>[7]Projections!VKY43</f>
        <v>0</v>
      </c>
      <c r="VKT6" s="369"/>
      <c r="VKU6" s="369">
        <f>[7]Projections!VLA43</f>
        <v>0</v>
      </c>
      <c r="VKV6" s="369"/>
      <c r="VKW6" s="369">
        <f>[7]Projections!VLC43</f>
        <v>0</v>
      </c>
      <c r="VKX6" s="369"/>
      <c r="VKY6" s="369">
        <f>[7]Projections!VLE43</f>
        <v>0</v>
      </c>
      <c r="VKZ6" s="369"/>
      <c r="VLA6" s="369">
        <f>[7]Projections!VLG43</f>
        <v>0</v>
      </c>
      <c r="VLB6" s="369"/>
      <c r="VLC6" s="369">
        <f>[7]Projections!VLI43</f>
        <v>0</v>
      </c>
      <c r="VLD6" s="369"/>
      <c r="VLE6" s="369">
        <f>[7]Projections!VLK43</f>
        <v>0</v>
      </c>
      <c r="VLF6" s="369"/>
      <c r="VLG6" s="369">
        <f>[7]Projections!VLM43</f>
        <v>0</v>
      </c>
      <c r="VLH6" s="369"/>
      <c r="VLI6" s="369">
        <f>[7]Projections!VLO43</f>
        <v>0</v>
      </c>
      <c r="VLJ6" s="369"/>
      <c r="VLK6" s="369">
        <f>[7]Projections!VLQ43</f>
        <v>0</v>
      </c>
      <c r="VLL6" s="369"/>
      <c r="VLM6" s="369">
        <f>[7]Projections!VLS43</f>
        <v>0</v>
      </c>
      <c r="VLN6" s="369"/>
      <c r="VLO6" s="369">
        <f>[7]Projections!VLU43</f>
        <v>0</v>
      </c>
      <c r="VLP6" s="369"/>
      <c r="VLQ6" s="369">
        <f>[7]Projections!VLW43</f>
        <v>0</v>
      </c>
      <c r="VLR6" s="369"/>
      <c r="VLS6" s="369">
        <f>[7]Projections!VLY43</f>
        <v>0</v>
      </c>
      <c r="VLT6" s="369"/>
      <c r="VLU6" s="369">
        <f>[7]Projections!VMA43</f>
        <v>0</v>
      </c>
      <c r="VLV6" s="369"/>
      <c r="VLW6" s="369">
        <f>[7]Projections!VMC43</f>
        <v>0</v>
      </c>
      <c r="VLX6" s="369"/>
      <c r="VLY6" s="369">
        <f>[7]Projections!VME43</f>
        <v>0</v>
      </c>
      <c r="VLZ6" s="369"/>
      <c r="VMA6" s="369">
        <f>[7]Projections!VMG43</f>
        <v>0</v>
      </c>
      <c r="VMB6" s="369"/>
      <c r="VMC6" s="369">
        <f>[7]Projections!VMI43</f>
        <v>0</v>
      </c>
      <c r="VMD6" s="369"/>
      <c r="VME6" s="369">
        <f>[7]Projections!VMK43</f>
        <v>0</v>
      </c>
      <c r="VMF6" s="369"/>
      <c r="VMG6" s="369">
        <f>[7]Projections!VMM43</f>
        <v>0</v>
      </c>
      <c r="VMH6" s="369"/>
      <c r="VMI6" s="369">
        <f>[7]Projections!VMO43</f>
        <v>0</v>
      </c>
      <c r="VMJ6" s="369"/>
      <c r="VMK6" s="369">
        <f>[7]Projections!VMQ43</f>
        <v>0</v>
      </c>
      <c r="VML6" s="369"/>
      <c r="VMM6" s="369">
        <f>[7]Projections!VMS43</f>
        <v>0</v>
      </c>
      <c r="VMN6" s="369"/>
      <c r="VMO6" s="369">
        <f>[7]Projections!VMU43</f>
        <v>0</v>
      </c>
      <c r="VMP6" s="369"/>
      <c r="VMQ6" s="369">
        <f>[7]Projections!VMW43</f>
        <v>0</v>
      </c>
      <c r="VMR6" s="369"/>
      <c r="VMS6" s="369">
        <f>[7]Projections!VMY43</f>
        <v>0</v>
      </c>
      <c r="VMT6" s="369"/>
      <c r="VMU6" s="369">
        <f>[7]Projections!VNA43</f>
        <v>0</v>
      </c>
      <c r="VMV6" s="369"/>
      <c r="VMW6" s="369">
        <f>[7]Projections!VNC43</f>
        <v>0</v>
      </c>
      <c r="VMX6" s="369"/>
      <c r="VMY6" s="369">
        <f>[7]Projections!VNE43</f>
        <v>0</v>
      </c>
      <c r="VMZ6" s="369"/>
      <c r="VNA6" s="369">
        <f>[7]Projections!VNG43</f>
        <v>0</v>
      </c>
      <c r="VNB6" s="369"/>
      <c r="VNC6" s="369">
        <f>[7]Projections!VNI43</f>
        <v>0</v>
      </c>
      <c r="VND6" s="369"/>
      <c r="VNE6" s="369">
        <f>[7]Projections!VNK43</f>
        <v>0</v>
      </c>
      <c r="VNF6" s="369"/>
      <c r="VNG6" s="369">
        <f>[7]Projections!VNM43</f>
        <v>0</v>
      </c>
      <c r="VNH6" s="369"/>
      <c r="VNI6" s="369">
        <f>[7]Projections!VNO43</f>
        <v>0</v>
      </c>
      <c r="VNJ6" s="369"/>
      <c r="VNK6" s="369">
        <f>[7]Projections!VNQ43</f>
        <v>0</v>
      </c>
      <c r="VNL6" s="369"/>
      <c r="VNM6" s="369">
        <f>[7]Projections!VNS43</f>
        <v>0</v>
      </c>
      <c r="VNN6" s="369"/>
      <c r="VNO6" s="369">
        <f>[7]Projections!VNU43</f>
        <v>0</v>
      </c>
      <c r="VNP6" s="369"/>
      <c r="VNQ6" s="369">
        <f>[7]Projections!VNW43</f>
        <v>0</v>
      </c>
      <c r="VNR6" s="369"/>
      <c r="VNS6" s="369">
        <f>[7]Projections!VNY43</f>
        <v>0</v>
      </c>
      <c r="VNT6" s="369"/>
      <c r="VNU6" s="369">
        <f>[7]Projections!VOA43</f>
        <v>0</v>
      </c>
      <c r="VNV6" s="369"/>
      <c r="VNW6" s="369">
        <f>[7]Projections!VOC43</f>
        <v>0</v>
      </c>
      <c r="VNX6" s="369"/>
      <c r="VNY6" s="369">
        <f>[7]Projections!VOE43</f>
        <v>0</v>
      </c>
      <c r="VNZ6" s="369"/>
      <c r="VOA6" s="369">
        <f>[7]Projections!VOG43</f>
        <v>0</v>
      </c>
      <c r="VOB6" s="369"/>
      <c r="VOC6" s="369">
        <f>[7]Projections!VOI43</f>
        <v>0</v>
      </c>
      <c r="VOD6" s="369"/>
      <c r="VOE6" s="369">
        <f>[7]Projections!VOK43</f>
        <v>0</v>
      </c>
      <c r="VOF6" s="369"/>
      <c r="VOG6" s="369">
        <f>[7]Projections!VOM43</f>
        <v>0</v>
      </c>
      <c r="VOH6" s="369"/>
      <c r="VOI6" s="369">
        <f>[7]Projections!VOO43</f>
        <v>0</v>
      </c>
      <c r="VOJ6" s="369"/>
      <c r="VOK6" s="369">
        <f>[7]Projections!VOQ43</f>
        <v>0</v>
      </c>
      <c r="VOL6" s="369"/>
      <c r="VOM6" s="369">
        <f>[7]Projections!VOS43</f>
        <v>0</v>
      </c>
      <c r="VON6" s="369"/>
      <c r="VOO6" s="369">
        <f>[7]Projections!VOU43</f>
        <v>0</v>
      </c>
      <c r="VOP6" s="369"/>
      <c r="VOQ6" s="369">
        <f>[7]Projections!VOW43</f>
        <v>0</v>
      </c>
      <c r="VOR6" s="369"/>
      <c r="VOS6" s="369">
        <f>[7]Projections!VOY43</f>
        <v>0</v>
      </c>
      <c r="VOT6" s="369"/>
      <c r="VOU6" s="369">
        <f>[7]Projections!VPA43</f>
        <v>0</v>
      </c>
      <c r="VOV6" s="369"/>
      <c r="VOW6" s="369">
        <f>[7]Projections!VPC43</f>
        <v>0</v>
      </c>
      <c r="VOX6" s="369"/>
      <c r="VOY6" s="369">
        <f>[7]Projections!VPE43</f>
        <v>0</v>
      </c>
      <c r="VOZ6" s="369"/>
      <c r="VPA6" s="369">
        <f>[7]Projections!VPG43</f>
        <v>0</v>
      </c>
      <c r="VPB6" s="369"/>
      <c r="VPC6" s="369">
        <f>[7]Projections!VPI43</f>
        <v>0</v>
      </c>
      <c r="VPD6" s="369"/>
      <c r="VPE6" s="369">
        <f>[7]Projections!VPK43</f>
        <v>0</v>
      </c>
      <c r="VPF6" s="369"/>
      <c r="VPG6" s="369">
        <f>[7]Projections!VPM43</f>
        <v>0</v>
      </c>
      <c r="VPH6" s="369"/>
      <c r="VPI6" s="369">
        <f>[7]Projections!VPO43</f>
        <v>0</v>
      </c>
      <c r="VPJ6" s="369"/>
      <c r="VPK6" s="369">
        <f>[7]Projections!VPQ43</f>
        <v>0</v>
      </c>
      <c r="VPL6" s="369"/>
      <c r="VPM6" s="369">
        <f>[7]Projections!VPS43</f>
        <v>0</v>
      </c>
      <c r="VPN6" s="369"/>
      <c r="VPO6" s="369">
        <f>[7]Projections!VPU43</f>
        <v>0</v>
      </c>
      <c r="VPP6" s="369"/>
      <c r="VPQ6" s="369">
        <f>[7]Projections!VPW43</f>
        <v>0</v>
      </c>
      <c r="VPR6" s="369"/>
      <c r="VPS6" s="369">
        <f>[7]Projections!VPY43</f>
        <v>0</v>
      </c>
      <c r="VPT6" s="369"/>
      <c r="VPU6" s="369">
        <f>[7]Projections!VQA43</f>
        <v>0</v>
      </c>
      <c r="VPV6" s="369"/>
      <c r="VPW6" s="369">
        <f>[7]Projections!VQC43</f>
        <v>0</v>
      </c>
      <c r="VPX6" s="369"/>
      <c r="VPY6" s="369">
        <f>[7]Projections!VQE43</f>
        <v>0</v>
      </c>
      <c r="VPZ6" s="369"/>
      <c r="VQA6" s="369">
        <f>[7]Projections!VQG43</f>
        <v>0</v>
      </c>
      <c r="VQB6" s="369"/>
      <c r="VQC6" s="369">
        <f>[7]Projections!VQI43</f>
        <v>0</v>
      </c>
      <c r="VQD6" s="369"/>
      <c r="VQE6" s="369">
        <f>[7]Projections!VQK43</f>
        <v>0</v>
      </c>
      <c r="VQF6" s="369"/>
      <c r="VQG6" s="369">
        <f>[7]Projections!VQM43</f>
        <v>0</v>
      </c>
      <c r="VQH6" s="369"/>
      <c r="VQI6" s="369">
        <f>[7]Projections!VQO43</f>
        <v>0</v>
      </c>
      <c r="VQJ6" s="369"/>
      <c r="VQK6" s="369">
        <f>[7]Projections!VQQ43</f>
        <v>0</v>
      </c>
      <c r="VQL6" s="369"/>
      <c r="VQM6" s="369">
        <f>[7]Projections!VQS43</f>
        <v>0</v>
      </c>
      <c r="VQN6" s="369"/>
      <c r="VQO6" s="369">
        <f>[7]Projections!VQU43</f>
        <v>0</v>
      </c>
      <c r="VQP6" s="369"/>
      <c r="VQQ6" s="369">
        <f>[7]Projections!VQW43</f>
        <v>0</v>
      </c>
      <c r="VQR6" s="369"/>
      <c r="VQS6" s="369">
        <f>[7]Projections!VQY43</f>
        <v>0</v>
      </c>
      <c r="VQT6" s="369"/>
      <c r="VQU6" s="369">
        <f>[7]Projections!VRA43</f>
        <v>0</v>
      </c>
      <c r="VQV6" s="369"/>
      <c r="VQW6" s="369">
        <f>[7]Projections!VRC43</f>
        <v>0</v>
      </c>
      <c r="VQX6" s="369"/>
      <c r="VQY6" s="369">
        <f>[7]Projections!VRE43</f>
        <v>0</v>
      </c>
      <c r="VQZ6" s="369"/>
      <c r="VRA6" s="369">
        <f>[7]Projections!VRG43</f>
        <v>0</v>
      </c>
      <c r="VRB6" s="369"/>
      <c r="VRC6" s="369">
        <f>[7]Projections!VRI43</f>
        <v>0</v>
      </c>
      <c r="VRD6" s="369"/>
      <c r="VRE6" s="369">
        <f>[7]Projections!VRK43</f>
        <v>0</v>
      </c>
      <c r="VRF6" s="369"/>
      <c r="VRG6" s="369">
        <f>[7]Projections!VRM43</f>
        <v>0</v>
      </c>
      <c r="VRH6" s="369"/>
      <c r="VRI6" s="369">
        <f>[7]Projections!VRO43</f>
        <v>0</v>
      </c>
      <c r="VRJ6" s="369"/>
      <c r="VRK6" s="369">
        <f>[7]Projections!VRQ43</f>
        <v>0</v>
      </c>
      <c r="VRL6" s="369"/>
      <c r="VRM6" s="369">
        <f>[7]Projections!VRS43</f>
        <v>0</v>
      </c>
      <c r="VRN6" s="369"/>
      <c r="VRO6" s="369">
        <f>[7]Projections!VRU43</f>
        <v>0</v>
      </c>
      <c r="VRP6" s="369"/>
      <c r="VRQ6" s="369">
        <f>[7]Projections!VRW43</f>
        <v>0</v>
      </c>
      <c r="VRR6" s="369"/>
      <c r="VRS6" s="369">
        <f>[7]Projections!VRY43</f>
        <v>0</v>
      </c>
      <c r="VRT6" s="369"/>
      <c r="VRU6" s="369">
        <f>[7]Projections!VSA43</f>
        <v>0</v>
      </c>
      <c r="VRV6" s="369"/>
      <c r="VRW6" s="369">
        <f>[7]Projections!VSC43</f>
        <v>0</v>
      </c>
      <c r="VRX6" s="369"/>
      <c r="VRY6" s="369">
        <f>[7]Projections!VSE43</f>
        <v>0</v>
      </c>
      <c r="VRZ6" s="369"/>
      <c r="VSA6" s="369">
        <f>[7]Projections!VSG43</f>
        <v>0</v>
      </c>
      <c r="VSB6" s="369"/>
      <c r="VSC6" s="369">
        <f>[7]Projections!VSI43</f>
        <v>0</v>
      </c>
      <c r="VSD6" s="369"/>
      <c r="VSE6" s="369">
        <f>[7]Projections!VSK43</f>
        <v>0</v>
      </c>
      <c r="VSF6" s="369"/>
      <c r="VSG6" s="369">
        <f>[7]Projections!VSM43</f>
        <v>0</v>
      </c>
      <c r="VSH6" s="369"/>
      <c r="VSI6" s="369">
        <f>[7]Projections!VSO43</f>
        <v>0</v>
      </c>
      <c r="VSJ6" s="369"/>
      <c r="VSK6" s="369">
        <f>[7]Projections!VSQ43</f>
        <v>0</v>
      </c>
      <c r="VSL6" s="369"/>
      <c r="VSM6" s="369">
        <f>[7]Projections!VSS43</f>
        <v>0</v>
      </c>
      <c r="VSN6" s="369"/>
      <c r="VSO6" s="369">
        <f>[7]Projections!VSU43</f>
        <v>0</v>
      </c>
      <c r="VSP6" s="369"/>
      <c r="VSQ6" s="369">
        <f>[7]Projections!VSW43</f>
        <v>0</v>
      </c>
      <c r="VSR6" s="369"/>
      <c r="VSS6" s="369">
        <f>[7]Projections!VSY43</f>
        <v>0</v>
      </c>
      <c r="VST6" s="369"/>
      <c r="VSU6" s="369">
        <f>[7]Projections!VTA43</f>
        <v>0</v>
      </c>
      <c r="VSV6" s="369"/>
      <c r="VSW6" s="369">
        <f>[7]Projections!VTC43</f>
        <v>0</v>
      </c>
      <c r="VSX6" s="369"/>
      <c r="VSY6" s="369">
        <f>[7]Projections!VTE43</f>
        <v>0</v>
      </c>
      <c r="VSZ6" s="369"/>
      <c r="VTA6" s="369">
        <f>[7]Projections!VTG43</f>
        <v>0</v>
      </c>
      <c r="VTB6" s="369"/>
      <c r="VTC6" s="369">
        <f>[7]Projections!VTI43</f>
        <v>0</v>
      </c>
      <c r="VTD6" s="369"/>
      <c r="VTE6" s="369">
        <f>[7]Projections!VTK43</f>
        <v>0</v>
      </c>
      <c r="VTF6" s="369"/>
      <c r="VTG6" s="369">
        <f>[7]Projections!VTM43</f>
        <v>0</v>
      </c>
      <c r="VTH6" s="369"/>
      <c r="VTI6" s="369">
        <f>[7]Projections!VTO43</f>
        <v>0</v>
      </c>
      <c r="VTJ6" s="369"/>
      <c r="VTK6" s="369">
        <f>[7]Projections!VTQ43</f>
        <v>0</v>
      </c>
      <c r="VTL6" s="369"/>
      <c r="VTM6" s="369">
        <f>[7]Projections!VTS43</f>
        <v>0</v>
      </c>
      <c r="VTN6" s="369"/>
      <c r="VTO6" s="369">
        <f>[7]Projections!VTU43</f>
        <v>0</v>
      </c>
      <c r="VTP6" s="369"/>
      <c r="VTQ6" s="369">
        <f>[7]Projections!VTW43</f>
        <v>0</v>
      </c>
      <c r="VTR6" s="369"/>
      <c r="VTS6" s="369">
        <f>[7]Projections!VTY43</f>
        <v>0</v>
      </c>
      <c r="VTT6" s="369"/>
      <c r="VTU6" s="369">
        <f>[7]Projections!VUA43</f>
        <v>0</v>
      </c>
      <c r="VTV6" s="369"/>
      <c r="VTW6" s="369">
        <f>[7]Projections!VUC43</f>
        <v>0</v>
      </c>
      <c r="VTX6" s="369"/>
      <c r="VTY6" s="369">
        <f>[7]Projections!VUE43</f>
        <v>0</v>
      </c>
      <c r="VTZ6" s="369"/>
      <c r="VUA6" s="369">
        <f>[7]Projections!VUG43</f>
        <v>0</v>
      </c>
      <c r="VUB6" s="369"/>
      <c r="VUC6" s="369">
        <f>[7]Projections!VUI43</f>
        <v>0</v>
      </c>
      <c r="VUD6" s="369"/>
      <c r="VUE6" s="369">
        <f>[7]Projections!VUK43</f>
        <v>0</v>
      </c>
      <c r="VUF6" s="369"/>
      <c r="VUG6" s="369">
        <f>[7]Projections!VUM43</f>
        <v>0</v>
      </c>
      <c r="VUH6" s="369"/>
      <c r="VUI6" s="369">
        <f>[7]Projections!VUO43</f>
        <v>0</v>
      </c>
      <c r="VUJ6" s="369"/>
      <c r="VUK6" s="369">
        <f>[7]Projections!VUQ43</f>
        <v>0</v>
      </c>
      <c r="VUL6" s="369"/>
      <c r="VUM6" s="369">
        <f>[7]Projections!VUS43</f>
        <v>0</v>
      </c>
      <c r="VUN6" s="369"/>
      <c r="VUO6" s="369">
        <f>[7]Projections!VUU43</f>
        <v>0</v>
      </c>
      <c r="VUP6" s="369"/>
      <c r="VUQ6" s="369">
        <f>[7]Projections!VUW43</f>
        <v>0</v>
      </c>
      <c r="VUR6" s="369"/>
      <c r="VUS6" s="369">
        <f>[7]Projections!VUY43</f>
        <v>0</v>
      </c>
      <c r="VUT6" s="369"/>
      <c r="VUU6" s="369">
        <f>[7]Projections!VVA43</f>
        <v>0</v>
      </c>
      <c r="VUV6" s="369"/>
      <c r="VUW6" s="369">
        <f>[7]Projections!VVC43</f>
        <v>0</v>
      </c>
      <c r="VUX6" s="369"/>
      <c r="VUY6" s="369">
        <f>[7]Projections!VVE43</f>
        <v>0</v>
      </c>
      <c r="VUZ6" s="369"/>
      <c r="VVA6" s="369">
        <f>[7]Projections!VVG43</f>
        <v>0</v>
      </c>
      <c r="VVB6" s="369"/>
      <c r="VVC6" s="369">
        <f>[7]Projections!VVI43</f>
        <v>0</v>
      </c>
      <c r="VVD6" s="369"/>
      <c r="VVE6" s="369">
        <f>[7]Projections!VVK43</f>
        <v>0</v>
      </c>
      <c r="VVF6" s="369"/>
      <c r="VVG6" s="369">
        <f>[7]Projections!VVM43</f>
        <v>0</v>
      </c>
      <c r="VVH6" s="369"/>
      <c r="VVI6" s="369">
        <f>[7]Projections!VVO43</f>
        <v>0</v>
      </c>
      <c r="VVJ6" s="369"/>
      <c r="VVK6" s="369">
        <f>[7]Projections!VVQ43</f>
        <v>0</v>
      </c>
      <c r="VVL6" s="369"/>
      <c r="VVM6" s="369">
        <f>[7]Projections!VVS43</f>
        <v>0</v>
      </c>
      <c r="VVN6" s="369"/>
      <c r="VVO6" s="369">
        <f>[7]Projections!VVU43</f>
        <v>0</v>
      </c>
      <c r="VVP6" s="369"/>
      <c r="VVQ6" s="369">
        <f>[7]Projections!VVW43</f>
        <v>0</v>
      </c>
      <c r="VVR6" s="369"/>
      <c r="VVS6" s="369">
        <f>[7]Projections!VVY43</f>
        <v>0</v>
      </c>
      <c r="VVT6" s="369"/>
      <c r="VVU6" s="369">
        <f>[7]Projections!VWA43</f>
        <v>0</v>
      </c>
      <c r="VVV6" s="369"/>
      <c r="VVW6" s="369">
        <f>[7]Projections!VWC43</f>
        <v>0</v>
      </c>
      <c r="VVX6" s="369"/>
      <c r="VVY6" s="369">
        <f>[7]Projections!VWE43</f>
        <v>0</v>
      </c>
      <c r="VVZ6" s="369"/>
      <c r="VWA6" s="369">
        <f>[7]Projections!VWG43</f>
        <v>0</v>
      </c>
      <c r="VWB6" s="369"/>
      <c r="VWC6" s="369">
        <f>[7]Projections!VWI43</f>
        <v>0</v>
      </c>
      <c r="VWD6" s="369"/>
      <c r="VWE6" s="369">
        <f>[7]Projections!VWK43</f>
        <v>0</v>
      </c>
      <c r="VWF6" s="369"/>
      <c r="VWG6" s="369">
        <f>[7]Projections!VWM43</f>
        <v>0</v>
      </c>
      <c r="VWH6" s="369"/>
      <c r="VWI6" s="369">
        <f>[7]Projections!VWO43</f>
        <v>0</v>
      </c>
      <c r="VWJ6" s="369"/>
      <c r="VWK6" s="369">
        <f>[7]Projections!VWQ43</f>
        <v>0</v>
      </c>
      <c r="VWL6" s="369"/>
      <c r="VWM6" s="369">
        <f>[7]Projections!VWS43</f>
        <v>0</v>
      </c>
      <c r="VWN6" s="369"/>
      <c r="VWO6" s="369">
        <f>[7]Projections!VWU43</f>
        <v>0</v>
      </c>
      <c r="VWP6" s="369"/>
      <c r="VWQ6" s="369">
        <f>[7]Projections!VWW43</f>
        <v>0</v>
      </c>
      <c r="VWR6" s="369"/>
      <c r="VWS6" s="369">
        <f>[7]Projections!VWY43</f>
        <v>0</v>
      </c>
      <c r="VWT6" s="369"/>
      <c r="VWU6" s="369">
        <f>[7]Projections!VXA43</f>
        <v>0</v>
      </c>
      <c r="VWV6" s="369"/>
      <c r="VWW6" s="369">
        <f>[7]Projections!VXC43</f>
        <v>0</v>
      </c>
      <c r="VWX6" s="369"/>
      <c r="VWY6" s="369">
        <f>[7]Projections!VXE43</f>
        <v>0</v>
      </c>
      <c r="VWZ6" s="369"/>
      <c r="VXA6" s="369">
        <f>[7]Projections!VXG43</f>
        <v>0</v>
      </c>
      <c r="VXB6" s="369"/>
      <c r="VXC6" s="369">
        <f>[7]Projections!VXI43</f>
        <v>0</v>
      </c>
      <c r="VXD6" s="369"/>
      <c r="VXE6" s="369">
        <f>[7]Projections!VXK43</f>
        <v>0</v>
      </c>
      <c r="VXF6" s="369"/>
      <c r="VXG6" s="369">
        <f>[7]Projections!VXM43</f>
        <v>0</v>
      </c>
      <c r="VXH6" s="369"/>
      <c r="VXI6" s="369">
        <f>[7]Projections!VXO43</f>
        <v>0</v>
      </c>
      <c r="VXJ6" s="369"/>
      <c r="VXK6" s="369">
        <f>[7]Projections!VXQ43</f>
        <v>0</v>
      </c>
      <c r="VXL6" s="369"/>
      <c r="VXM6" s="369">
        <f>[7]Projections!VXS43</f>
        <v>0</v>
      </c>
      <c r="VXN6" s="369"/>
      <c r="VXO6" s="369">
        <f>[7]Projections!VXU43</f>
        <v>0</v>
      </c>
      <c r="VXP6" s="369"/>
      <c r="VXQ6" s="369">
        <f>[7]Projections!VXW43</f>
        <v>0</v>
      </c>
      <c r="VXR6" s="369"/>
      <c r="VXS6" s="369">
        <f>[7]Projections!VXY43</f>
        <v>0</v>
      </c>
      <c r="VXT6" s="369"/>
      <c r="VXU6" s="369">
        <f>[7]Projections!VYA43</f>
        <v>0</v>
      </c>
      <c r="VXV6" s="369"/>
      <c r="VXW6" s="369">
        <f>[7]Projections!VYC43</f>
        <v>0</v>
      </c>
      <c r="VXX6" s="369"/>
      <c r="VXY6" s="369">
        <f>[7]Projections!VYE43</f>
        <v>0</v>
      </c>
      <c r="VXZ6" s="369"/>
      <c r="VYA6" s="369">
        <f>[7]Projections!VYG43</f>
        <v>0</v>
      </c>
      <c r="VYB6" s="369"/>
      <c r="VYC6" s="369">
        <f>[7]Projections!VYI43</f>
        <v>0</v>
      </c>
      <c r="VYD6" s="369"/>
      <c r="VYE6" s="369">
        <f>[7]Projections!VYK43</f>
        <v>0</v>
      </c>
      <c r="VYF6" s="369"/>
      <c r="VYG6" s="369">
        <f>[7]Projections!VYM43</f>
        <v>0</v>
      </c>
      <c r="VYH6" s="369"/>
      <c r="VYI6" s="369">
        <f>[7]Projections!VYO43</f>
        <v>0</v>
      </c>
      <c r="VYJ6" s="369"/>
      <c r="VYK6" s="369">
        <f>[7]Projections!VYQ43</f>
        <v>0</v>
      </c>
      <c r="VYL6" s="369"/>
      <c r="VYM6" s="369">
        <f>[7]Projections!VYS43</f>
        <v>0</v>
      </c>
      <c r="VYN6" s="369"/>
      <c r="VYO6" s="369">
        <f>[7]Projections!VYU43</f>
        <v>0</v>
      </c>
      <c r="VYP6" s="369"/>
      <c r="VYQ6" s="369">
        <f>[7]Projections!VYW43</f>
        <v>0</v>
      </c>
      <c r="VYR6" s="369"/>
      <c r="VYS6" s="369">
        <f>[7]Projections!VYY43</f>
        <v>0</v>
      </c>
      <c r="VYT6" s="369"/>
      <c r="VYU6" s="369">
        <f>[7]Projections!VZA43</f>
        <v>0</v>
      </c>
      <c r="VYV6" s="369"/>
      <c r="VYW6" s="369">
        <f>[7]Projections!VZC43</f>
        <v>0</v>
      </c>
      <c r="VYX6" s="369"/>
      <c r="VYY6" s="369">
        <f>[7]Projections!VZE43</f>
        <v>0</v>
      </c>
      <c r="VYZ6" s="369"/>
      <c r="VZA6" s="369">
        <f>[7]Projections!VZG43</f>
        <v>0</v>
      </c>
      <c r="VZB6" s="369"/>
      <c r="VZC6" s="369">
        <f>[7]Projections!VZI43</f>
        <v>0</v>
      </c>
      <c r="VZD6" s="369"/>
      <c r="VZE6" s="369">
        <f>[7]Projections!VZK43</f>
        <v>0</v>
      </c>
      <c r="VZF6" s="369"/>
      <c r="VZG6" s="369">
        <f>[7]Projections!VZM43</f>
        <v>0</v>
      </c>
      <c r="VZH6" s="369"/>
      <c r="VZI6" s="369">
        <f>[7]Projections!VZO43</f>
        <v>0</v>
      </c>
      <c r="VZJ6" s="369"/>
      <c r="VZK6" s="369">
        <f>[7]Projections!VZQ43</f>
        <v>0</v>
      </c>
      <c r="VZL6" s="369"/>
      <c r="VZM6" s="369">
        <f>[7]Projections!VZS43</f>
        <v>0</v>
      </c>
      <c r="VZN6" s="369"/>
      <c r="VZO6" s="369">
        <f>[7]Projections!VZU43</f>
        <v>0</v>
      </c>
      <c r="VZP6" s="369"/>
      <c r="VZQ6" s="369">
        <f>[7]Projections!VZW43</f>
        <v>0</v>
      </c>
      <c r="VZR6" s="369"/>
      <c r="VZS6" s="369">
        <f>[7]Projections!VZY43</f>
        <v>0</v>
      </c>
      <c r="VZT6" s="369"/>
      <c r="VZU6" s="369">
        <f>[7]Projections!WAA43</f>
        <v>0</v>
      </c>
      <c r="VZV6" s="369"/>
      <c r="VZW6" s="369">
        <f>[7]Projections!WAC43</f>
        <v>0</v>
      </c>
      <c r="VZX6" s="369"/>
      <c r="VZY6" s="369">
        <f>[7]Projections!WAE43</f>
        <v>0</v>
      </c>
      <c r="VZZ6" s="369"/>
      <c r="WAA6" s="369">
        <f>[7]Projections!WAG43</f>
        <v>0</v>
      </c>
      <c r="WAB6" s="369"/>
      <c r="WAC6" s="369">
        <f>[7]Projections!WAI43</f>
        <v>0</v>
      </c>
      <c r="WAD6" s="369"/>
      <c r="WAE6" s="369">
        <f>[7]Projections!WAK43</f>
        <v>0</v>
      </c>
      <c r="WAF6" s="369"/>
      <c r="WAG6" s="369">
        <f>[7]Projections!WAM43</f>
        <v>0</v>
      </c>
      <c r="WAH6" s="369"/>
      <c r="WAI6" s="369">
        <f>[7]Projections!WAO43</f>
        <v>0</v>
      </c>
      <c r="WAJ6" s="369"/>
      <c r="WAK6" s="369">
        <f>[7]Projections!WAQ43</f>
        <v>0</v>
      </c>
      <c r="WAL6" s="369"/>
      <c r="WAM6" s="369">
        <f>[7]Projections!WAS43</f>
        <v>0</v>
      </c>
      <c r="WAN6" s="369"/>
      <c r="WAO6" s="369">
        <f>[7]Projections!WAU43</f>
        <v>0</v>
      </c>
      <c r="WAP6" s="369"/>
      <c r="WAQ6" s="369">
        <f>[7]Projections!WAW43</f>
        <v>0</v>
      </c>
      <c r="WAR6" s="369"/>
      <c r="WAS6" s="369">
        <f>[7]Projections!WAY43</f>
        <v>0</v>
      </c>
      <c r="WAT6" s="369"/>
      <c r="WAU6" s="369">
        <f>[7]Projections!WBA43</f>
        <v>0</v>
      </c>
      <c r="WAV6" s="369"/>
      <c r="WAW6" s="369">
        <f>[7]Projections!WBC43</f>
        <v>0</v>
      </c>
      <c r="WAX6" s="369"/>
      <c r="WAY6" s="369">
        <f>[7]Projections!WBE43</f>
        <v>0</v>
      </c>
      <c r="WAZ6" s="369"/>
      <c r="WBA6" s="369">
        <f>[7]Projections!WBG43</f>
        <v>0</v>
      </c>
      <c r="WBB6" s="369"/>
      <c r="WBC6" s="369">
        <f>[7]Projections!WBI43</f>
        <v>0</v>
      </c>
      <c r="WBD6" s="369"/>
      <c r="WBE6" s="369">
        <f>[7]Projections!WBK43</f>
        <v>0</v>
      </c>
      <c r="WBF6" s="369"/>
      <c r="WBG6" s="369">
        <f>[7]Projections!WBM43</f>
        <v>0</v>
      </c>
      <c r="WBH6" s="369"/>
      <c r="WBI6" s="369">
        <f>[7]Projections!WBO43</f>
        <v>0</v>
      </c>
      <c r="WBJ6" s="369"/>
      <c r="WBK6" s="369">
        <f>[7]Projections!WBQ43</f>
        <v>0</v>
      </c>
      <c r="WBL6" s="369"/>
      <c r="WBM6" s="369">
        <f>[7]Projections!WBS43</f>
        <v>0</v>
      </c>
      <c r="WBN6" s="369"/>
      <c r="WBO6" s="369">
        <f>[7]Projections!WBU43</f>
        <v>0</v>
      </c>
      <c r="WBP6" s="369"/>
      <c r="WBQ6" s="369">
        <f>[7]Projections!WBW43</f>
        <v>0</v>
      </c>
      <c r="WBR6" s="369"/>
      <c r="WBS6" s="369">
        <f>[7]Projections!WBY43</f>
        <v>0</v>
      </c>
      <c r="WBT6" s="369"/>
      <c r="WBU6" s="369">
        <f>[7]Projections!WCA43</f>
        <v>0</v>
      </c>
      <c r="WBV6" s="369"/>
      <c r="WBW6" s="369">
        <f>[7]Projections!WCC43</f>
        <v>0</v>
      </c>
      <c r="WBX6" s="369"/>
      <c r="WBY6" s="369">
        <f>[7]Projections!WCE43</f>
        <v>0</v>
      </c>
      <c r="WBZ6" s="369"/>
      <c r="WCA6" s="369">
        <f>[7]Projections!WCG43</f>
        <v>0</v>
      </c>
      <c r="WCB6" s="369"/>
      <c r="WCC6" s="369">
        <f>[7]Projections!WCI43</f>
        <v>0</v>
      </c>
      <c r="WCD6" s="369"/>
      <c r="WCE6" s="369">
        <f>[7]Projections!WCK43</f>
        <v>0</v>
      </c>
      <c r="WCF6" s="369"/>
      <c r="WCG6" s="369">
        <f>[7]Projections!WCM43</f>
        <v>0</v>
      </c>
      <c r="WCH6" s="369"/>
      <c r="WCI6" s="369">
        <f>[7]Projections!WCO43</f>
        <v>0</v>
      </c>
      <c r="WCJ6" s="369"/>
      <c r="WCK6" s="369">
        <f>[7]Projections!WCQ43</f>
        <v>0</v>
      </c>
      <c r="WCL6" s="369"/>
      <c r="WCM6" s="369">
        <f>[7]Projections!WCS43</f>
        <v>0</v>
      </c>
      <c r="WCN6" s="369"/>
      <c r="WCO6" s="369">
        <f>[7]Projections!WCU43</f>
        <v>0</v>
      </c>
      <c r="WCP6" s="369"/>
      <c r="WCQ6" s="369">
        <f>[7]Projections!WCW43</f>
        <v>0</v>
      </c>
      <c r="WCR6" s="369"/>
      <c r="WCS6" s="369">
        <f>[7]Projections!WCY43</f>
        <v>0</v>
      </c>
      <c r="WCT6" s="369"/>
      <c r="WCU6" s="369">
        <f>[7]Projections!WDA43</f>
        <v>0</v>
      </c>
      <c r="WCV6" s="369"/>
      <c r="WCW6" s="369">
        <f>[7]Projections!WDC43</f>
        <v>0</v>
      </c>
      <c r="WCX6" s="369"/>
      <c r="WCY6" s="369">
        <f>[7]Projections!WDE43</f>
        <v>0</v>
      </c>
      <c r="WCZ6" s="369"/>
      <c r="WDA6" s="369">
        <f>[7]Projections!WDG43</f>
        <v>0</v>
      </c>
      <c r="WDB6" s="369"/>
      <c r="WDC6" s="369">
        <f>[7]Projections!WDI43</f>
        <v>0</v>
      </c>
      <c r="WDD6" s="369"/>
      <c r="WDE6" s="369">
        <f>[7]Projections!WDK43</f>
        <v>0</v>
      </c>
      <c r="WDF6" s="369"/>
      <c r="WDG6" s="369">
        <f>[7]Projections!WDM43</f>
        <v>0</v>
      </c>
      <c r="WDH6" s="369"/>
      <c r="WDI6" s="369">
        <f>[7]Projections!WDO43</f>
        <v>0</v>
      </c>
      <c r="WDJ6" s="369"/>
      <c r="WDK6" s="369">
        <f>[7]Projections!WDQ43</f>
        <v>0</v>
      </c>
      <c r="WDL6" s="369"/>
      <c r="WDM6" s="369">
        <f>[7]Projections!WDS43</f>
        <v>0</v>
      </c>
      <c r="WDN6" s="369"/>
      <c r="WDO6" s="369">
        <f>[7]Projections!WDU43</f>
        <v>0</v>
      </c>
      <c r="WDP6" s="369"/>
      <c r="WDQ6" s="369">
        <f>[7]Projections!WDW43</f>
        <v>0</v>
      </c>
      <c r="WDR6" s="369"/>
      <c r="WDS6" s="369">
        <f>[7]Projections!WDY43</f>
        <v>0</v>
      </c>
      <c r="WDT6" s="369"/>
      <c r="WDU6" s="369">
        <f>[7]Projections!WEA43</f>
        <v>0</v>
      </c>
      <c r="WDV6" s="369"/>
      <c r="WDW6" s="369">
        <f>[7]Projections!WEC43</f>
        <v>0</v>
      </c>
      <c r="WDX6" s="369"/>
      <c r="WDY6" s="369">
        <f>[7]Projections!WEE43</f>
        <v>0</v>
      </c>
      <c r="WDZ6" s="369"/>
      <c r="WEA6" s="369">
        <f>[7]Projections!WEG43</f>
        <v>0</v>
      </c>
      <c r="WEB6" s="369"/>
      <c r="WEC6" s="369">
        <f>[7]Projections!WEI43</f>
        <v>0</v>
      </c>
      <c r="WED6" s="369"/>
      <c r="WEE6" s="369">
        <f>[7]Projections!WEK43</f>
        <v>0</v>
      </c>
      <c r="WEF6" s="369"/>
      <c r="WEG6" s="369">
        <f>[7]Projections!WEM43</f>
        <v>0</v>
      </c>
      <c r="WEH6" s="369"/>
      <c r="WEI6" s="369">
        <f>[7]Projections!WEO43</f>
        <v>0</v>
      </c>
      <c r="WEJ6" s="369"/>
      <c r="WEK6" s="369">
        <f>[7]Projections!WEQ43</f>
        <v>0</v>
      </c>
      <c r="WEL6" s="369"/>
      <c r="WEM6" s="369">
        <f>[7]Projections!WES43</f>
        <v>0</v>
      </c>
      <c r="WEN6" s="369"/>
      <c r="WEO6" s="369">
        <f>[7]Projections!WEU43</f>
        <v>0</v>
      </c>
      <c r="WEP6" s="369"/>
      <c r="WEQ6" s="369">
        <f>[7]Projections!WEW43</f>
        <v>0</v>
      </c>
      <c r="WER6" s="369"/>
      <c r="WES6" s="369">
        <f>[7]Projections!WEY43</f>
        <v>0</v>
      </c>
      <c r="WET6" s="369"/>
      <c r="WEU6" s="369">
        <f>[7]Projections!WFA43</f>
        <v>0</v>
      </c>
      <c r="WEV6" s="369"/>
      <c r="WEW6" s="369">
        <f>[7]Projections!WFC43</f>
        <v>0</v>
      </c>
      <c r="WEX6" s="369"/>
      <c r="WEY6" s="369">
        <f>[7]Projections!WFE43</f>
        <v>0</v>
      </c>
      <c r="WEZ6" s="369"/>
      <c r="WFA6" s="369">
        <f>[7]Projections!WFG43</f>
        <v>0</v>
      </c>
      <c r="WFB6" s="369"/>
      <c r="WFC6" s="369">
        <f>[7]Projections!WFI43</f>
        <v>0</v>
      </c>
      <c r="WFD6" s="369"/>
      <c r="WFE6" s="369">
        <f>[7]Projections!WFK43</f>
        <v>0</v>
      </c>
      <c r="WFF6" s="369"/>
      <c r="WFG6" s="369">
        <f>[7]Projections!WFM43</f>
        <v>0</v>
      </c>
      <c r="WFH6" s="369"/>
      <c r="WFI6" s="369">
        <f>[7]Projections!WFO43</f>
        <v>0</v>
      </c>
      <c r="WFJ6" s="369"/>
      <c r="WFK6" s="369">
        <f>[7]Projections!WFQ43</f>
        <v>0</v>
      </c>
      <c r="WFL6" s="369"/>
      <c r="WFM6" s="369">
        <f>[7]Projections!WFS43</f>
        <v>0</v>
      </c>
      <c r="WFN6" s="369"/>
      <c r="WFO6" s="369">
        <f>[7]Projections!WFU43</f>
        <v>0</v>
      </c>
      <c r="WFP6" s="369"/>
      <c r="WFQ6" s="369">
        <f>[7]Projections!WFW43</f>
        <v>0</v>
      </c>
      <c r="WFR6" s="369"/>
      <c r="WFS6" s="369">
        <f>[7]Projections!WFY43</f>
        <v>0</v>
      </c>
      <c r="WFT6" s="369"/>
      <c r="WFU6" s="369">
        <f>[7]Projections!WGA43</f>
        <v>0</v>
      </c>
      <c r="WFV6" s="369"/>
      <c r="WFW6" s="369">
        <f>[7]Projections!WGC43</f>
        <v>0</v>
      </c>
      <c r="WFX6" s="369"/>
      <c r="WFY6" s="369">
        <f>[7]Projections!WGE43</f>
        <v>0</v>
      </c>
      <c r="WFZ6" s="369"/>
      <c r="WGA6" s="369">
        <f>[7]Projections!WGG43</f>
        <v>0</v>
      </c>
      <c r="WGB6" s="369"/>
      <c r="WGC6" s="369">
        <f>[7]Projections!WGI43</f>
        <v>0</v>
      </c>
      <c r="WGD6" s="369"/>
      <c r="WGE6" s="369">
        <f>[7]Projections!WGK43</f>
        <v>0</v>
      </c>
      <c r="WGF6" s="369"/>
      <c r="WGG6" s="369">
        <f>[7]Projections!WGM43</f>
        <v>0</v>
      </c>
      <c r="WGH6" s="369"/>
      <c r="WGI6" s="369">
        <f>[7]Projections!WGO43</f>
        <v>0</v>
      </c>
      <c r="WGJ6" s="369"/>
      <c r="WGK6" s="369">
        <f>[7]Projections!WGQ43</f>
        <v>0</v>
      </c>
      <c r="WGL6" s="369"/>
      <c r="WGM6" s="369">
        <f>[7]Projections!WGS43</f>
        <v>0</v>
      </c>
      <c r="WGN6" s="369"/>
      <c r="WGO6" s="369">
        <f>[7]Projections!WGU43</f>
        <v>0</v>
      </c>
      <c r="WGP6" s="369"/>
      <c r="WGQ6" s="369">
        <f>[7]Projections!WGW43</f>
        <v>0</v>
      </c>
      <c r="WGR6" s="369"/>
      <c r="WGS6" s="369">
        <f>[7]Projections!WGY43</f>
        <v>0</v>
      </c>
      <c r="WGT6" s="369"/>
      <c r="WGU6" s="369">
        <f>[7]Projections!WHA43</f>
        <v>0</v>
      </c>
      <c r="WGV6" s="369"/>
      <c r="WGW6" s="369">
        <f>[7]Projections!WHC43</f>
        <v>0</v>
      </c>
      <c r="WGX6" s="369"/>
      <c r="WGY6" s="369">
        <f>[7]Projections!WHE43</f>
        <v>0</v>
      </c>
      <c r="WGZ6" s="369"/>
      <c r="WHA6" s="369">
        <f>[7]Projections!WHG43</f>
        <v>0</v>
      </c>
      <c r="WHB6" s="369"/>
      <c r="WHC6" s="369">
        <f>[7]Projections!WHI43</f>
        <v>0</v>
      </c>
      <c r="WHD6" s="369"/>
      <c r="WHE6" s="369">
        <f>[7]Projections!WHK43</f>
        <v>0</v>
      </c>
      <c r="WHF6" s="369"/>
      <c r="WHG6" s="369">
        <f>[7]Projections!WHM43</f>
        <v>0</v>
      </c>
      <c r="WHH6" s="369"/>
      <c r="WHI6" s="369">
        <f>[7]Projections!WHO43</f>
        <v>0</v>
      </c>
      <c r="WHJ6" s="369"/>
      <c r="WHK6" s="369">
        <f>[7]Projections!WHQ43</f>
        <v>0</v>
      </c>
      <c r="WHL6" s="369"/>
      <c r="WHM6" s="369">
        <f>[7]Projections!WHS43</f>
        <v>0</v>
      </c>
      <c r="WHN6" s="369"/>
      <c r="WHO6" s="369">
        <f>[7]Projections!WHU43</f>
        <v>0</v>
      </c>
      <c r="WHP6" s="369"/>
      <c r="WHQ6" s="369">
        <f>[7]Projections!WHW43</f>
        <v>0</v>
      </c>
      <c r="WHR6" s="369"/>
      <c r="WHS6" s="369">
        <f>[7]Projections!WHY43</f>
        <v>0</v>
      </c>
      <c r="WHT6" s="369"/>
      <c r="WHU6" s="369">
        <f>[7]Projections!WIA43</f>
        <v>0</v>
      </c>
      <c r="WHV6" s="369"/>
      <c r="WHW6" s="369">
        <f>[7]Projections!WIC43</f>
        <v>0</v>
      </c>
      <c r="WHX6" s="369"/>
      <c r="WHY6" s="369">
        <f>[7]Projections!WIE43</f>
        <v>0</v>
      </c>
      <c r="WHZ6" s="369"/>
      <c r="WIA6" s="369">
        <f>[7]Projections!WIG43</f>
        <v>0</v>
      </c>
      <c r="WIB6" s="369"/>
      <c r="WIC6" s="369">
        <f>[7]Projections!WII43</f>
        <v>0</v>
      </c>
      <c r="WID6" s="369"/>
      <c r="WIE6" s="369">
        <f>[7]Projections!WIK43</f>
        <v>0</v>
      </c>
      <c r="WIF6" s="369"/>
      <c r="WIG6" s="369">
        <f>[7]Projections!WIM43</f>
        <v>0</v>
      </c>
      <c r="WIH6" s="369"/>
      <c r="WII6" s="369">
        <f>[7]Projections!WIO43</f>
        <v>0</v>
      </c>
      <c r="WIJ6" s="369"/>
      <c r="WIK6" s="369">
        <f>[7]Projections!WIQ43</f>
        <v>0</v>
      </c>
      <c r="WIL6" s="369"/>
      <c r="WIM6" s="369">
        <f>[7]Projections!WIS43</f>
        <v>0</v>
      </c>
      <c r="WIN6" s="369"/>
      <c r="WIO6" s="369">
        <f>[7]Projections!WIU43</f>
        <v>0</v>
      </c>
      <c r="WIP6" s="369"/>
      <c r="WIQ6" s="369">
        <f>[7]Projections!WIW43</f>
        <v>0</v>
      </c>
      <c r="WIR6" s="369"/>
      <c r="WIS6" s="369">
        <f>[7]Projections!WIY43</f>
        <v>0</v>
      </c>
      <c r="WIT6" s="369"/>
      <c r="WIU6" s="369">
        <f>[7]Projections!WJA43</f>
        <v>0</v>
      </c>
      <c r="WIV6" s="369"/>
      <c r="WIW6" s="369">
        <f>[7]Projections!WJC43</f>
        <v>0</v>
      </c>
      <c r="WIX6" s="369"/>
      <c r="WIY6" s="369">
        <f>[7]Projections!WJE43</f>
        <v>0</v>
      </c>
      <c r="WIZ6" s="369"/>
      <c r="WJA6" s="369">
        <f>[7]Projections!WJG43</f>
        <v>0</v>
      </c>
      <c r="WJB6" s="369"/>
      <c r="WJC6" s="369">
        <f>[7]Projections!WJI43</f>
        <v>0</v>
      </c>
      <c r="WJD6" s="369"/>
      <c r="WJE6" s="369">
        <f>[7]Projections!WJK43</f>
        <v>0</v>
      </c>
      <c r="WJF6" s="369"/>
      <c r="WJG6" s="369">
        <f>[7]Projections!WJM43</f>
        <v>0</v>
      </c>
      <c r="WJH6" s="369"/>
      <c r="WJI6" s="369">
        <f>[7]Projections!WJO43</f>
        <v>0</v>
      </c>
      <c r="WJJ6" s="369"/>
      <c r="WJK6" s="369">
        <f>[7]Projections!WJQ43</f>
        <v>0</v>
      </c>
      <c r="WJL6" s="369"/>
      <c r="WJM6" s="369">
        <f>[7]Projections!WJS43</f>
        <v>0</v>
      </c>
      <c r="WJN6" s="369"/>
      <c r="WJO6" s="369">
        <f>[7]Projections!WJU43</f>
        <v>0</v>
      </c>
      <c r="WJP6" s="369"/>
      <c r="WJQ6" s="369">
        <f>[7]Projections!WJW43</f>
        <v>0</v>
      </c>
      <c r="WJR6" s="369"/>
      <c r="WJS6" s="369">
        <f>[7]Projections!WJY43</f>
        <v>0</v>
      </c>
      <c r="WJT6" s="369"/>
      <c r="WJU6" s="369">
        <f>[7]Projections!WKA43</f>
        <v>0</v>
      </c>
      <c r="WJV6" s="369"/>
      <c r="WJW6" s="369">
        <f>[7]Projections!WKC43</f>
        <v>0</v>
      </c>
      <c r="WJX6" s="369"/>
      <c r="WJY6" s="369">
        <f>[7]Projections!WKE43</f>
        <v>0</v>
      </c>
      <c r="WJZ6" s="369"/>
      <c r="WKA6" s="369">
        <f>[7]Projections!WKG43</f>
        <v>0</v>
      </c>
      <c r="WKB6" s="369"/>
      <c r="WKC6" s="369">
        <f>[7]Projections!WKI43</f>
        <v>0</v>
      </c>
      <c r="WKD6" s="369"/>
      <c r="WKE6" s="369">
        <f>[7]Projections!WKK43</f>
        <v>0</v>
      </c>
      <c r="WKF6" s="369"/>
      <c r="WKG6" s="369">
        <f>[7]Projections!WKM43</f>
        <v>0</v>
      </c>
      <c r="WKH6" s="369"/>
      <c r="WKI6" s="369">
        <f>[7]Projections!WKO43</f>
        <v>0</v>
      </c>
      <c r="WKJ6" s="369"/>
      <c r="WKK6" s="369">
        <f>[7]Projections!WKQ43</f>
        <v>0</v>
      </c>
      <c r="WKL6" s="369"/>
      <c r="WKM6" s="369">
        <f>[7]Projections!WKS43</f>
        <v>0</v>
      </c>
      <c r="WKN6" s="369"/>
      <c r="WKO6" s="369">
        <f>[7]Projections!WKU43</f>
        <v>0</v>
      </c>
      <c r="WKP6" s="369"/>
      <c r="WKQ6" s="369">
        <f>[7]Projections!WKW43</f>
        <v>0</v>
      </c>
      <c r="WKR6" s="369"/>
      <c r="WKS6" s="369">
        <f>[7]Projections!WKY43</f>
        <v>0</v>
      </c>
      <c r="WKT6" s="369"/>
      <c r="WKU6" s="369">
        <f>[7]Projections!WLA43</f>
        <v>0</v>
      </c>
      <c r="WKV6" s="369"/>
      <c r="WKW6" s="369">
        <f>[7]Projections!WLC43</f>
        <v>0</v>
      </c>
      <c r="WKX6" s="369"/>
      <c r="WKY6" s="369">
        <f>[7]Projections!WLE43</f>
        <v>0</v>
      </c>
      <c r="WKZ6" s="369"/>
      <c r="WLA6" s="369">
        <f>[7]Projections!WLG43</f>
        <v>0</v>
      </c>
      <c r="WLB6" s="369"/>
      <c r="WLC6" s="369">
        <f>[7]Projections!WLI43</f>
        <v>0</v>
      </c>
      <c r="WLD6" s="369"/>
      <c r="WLE6" s="369">
        <f>[7]Projections!WLK43</f>
        <v>0</v>
      </c>
      <c r="WLF6" s="369"/>
      <c r="WLG6" s="369">
        <f>[7]Projections!WLM43</f>
        <v>0</v>
      </c>
      <c r="WLH6" s="369"/>
      <c r="WLI6" s="369">
        <f>[7]Projections!WLO43</f>
        <v>0</v>
      </c>
      <c r="WLJ6" s="369"/>
      <c r="WLK6" s="369">
        <f>[7]Projections!WLQ43</f>
        <v>0</v>
      </c>
      <c r="WLL6" s="369"/>
      <c r="WLM6" s="369">
        <f>[7]Projections!WLS43</f>
        <v>0</v>
      </c>
      <c r="WLN6" s="369"/>
      <c r="WLO6" s="369">
        <f>[7]Projections!WLU43</f>
        <v>0</v>
      </c>
      <c r="WLP6" s="369"/>
      <c r="WLQ6" s="369">
        <f>[7]Projections!WLW43</f>
        <v>0</v>
      </c>
      <c r="WLR6" s="369"/>
      <c r="WLS6" s="369">
        <f>[7]Projections!WLY43</f>
        <v>0</v>
      </c>
      <c r="WLT6" s="369"/>
      <c r="WLU6" s="369">
        <f>[7]Projections!WMA43</f>
        <v>0</v>
      </c>
      <c r="WLV6" s="369"/>
      <c r="WLW6" s="369">
        <f>[7]Projections!WMC43</f>
        <v>0</v>
      </c>
      <c r="WLX6" s="369"/>
      <c r="WLY6" s="369">
        <f>[7]Projections!WME43</f>
        <v>0</v>
      </c>
      <c r="WLZ6" s="369"/>
      <c r="WMA6" s="369">
        <f>[7]Projections!WMG43</f>
        <v>0</v>
      </c>
      <c r="WMB6" s="369"/>
      <c r="WMC6" s="369">
        <f>[7]Projections!WMI43</f>
        <v>0</v>
      </c>
      <c r="WMD6" s="369"/>
      <c r="WME6" s="369">
        <f>[7]Projections!WMK43</f>
        <v>0</v>
      </c>
      <c r="WMF6" s="369"/>
      <c r="WMG6" s="369">
        <f>[7]Projections!WMM43</f>
        <v>0</v>
      </c>
      <c r="WMH6" s="369"/>
      <c r="WMI6" s="369">
        <f>[7]Projections!WMO43</f>
        <v>0</v>
      </c>
      <c r="WMJ6" s="369"/>
      <c r="WMK6" s="369">
        <f>[7]Projections!WMQ43</f>
        <v>0</v>
      </c>
      <c r="WML6" s="369"/>
      <c r="WMM6" s="369">
        <f>[7]Projections!WMS43</f>
        <v>0</v>
      </c>
      <c r="WMN6" s="369"/>
      <c r="WMO6" s="369">
        <f>[7]Projections!WMU43</f>
        <v>0</v>
      </c>
      <c r="WMP6" s="369"/>
      <c r="WMQ6" s="369">
        <f>[7]Projections!WMW43</f>
        <v>0</v>
      </c>
      <c r="WMR6" s="369"/>
      <c r="WMS6" s="369">
        <f>[7]Projections!WMY43</f>
        <v>0</v>
      </c>
      <c r="WMT6" s="369"/>
      <c r="WMU6" s="369">
        <f>[7]Projections!WNA43</f>
        <v>0</v>
      </c>
      <c r="WMV6" s="369"/>
      <c r="WMW6" s="369">
        <f>[7]Projections!WNC43</f>
        <v>0</v>
      </c>
      <c r="WMX6" s="369"/>
      <c r="WMY6" s="369">
        <f>[7]Projections!WNE43</f>
        <v>0</v>
      </c>
      <c r="WMZ6" s="369"/>
      <c r="WNA6" s="369">
        <f>[7]Projections!WNG43</f>
        <v>0</v>
      </c>
      <c r="WNB6" s="369"/>
      <c r="WNC6" s="369">
        <f>[7]Projections!WNI43</f>
        <v>0</v>
      </c>
      <c r="WND6" s="369"/>
      <c r="WNE6" s="369">
        <f>[7]Projections!WNK43</f>
        <v>0</v>
      </c>
      <c r="WNF6" s="369"/>
      <c r="WNG6" s="369">
        <f>[7]Projections!WNM43</f>
        <v>0</v>
      </c>
      <c r="WNH6" s="369"/>
      <c r="WNI6" s="369">
        <f>[7]Projections!WNO43</f>
        <v>0</v>
      </c>
      <c r="WNJ6" s="369"/>
      <c r="WNK6" s="369">
        <f>[7]Projections!WNQ43</f>
        <v>0</v>
      </c>
      <c r="WNL6" s="369"/>
      <c r="WNM6" s="369">
        <f>[7]Projections!WNS43</f>
        <v>0</v>
      </c>
      <c r="WNN6" s="369"/>
      <c r="WNO6" s="369">
        <f>[7]Projections!WNU43</f>
        <v>0</v>
      </c>
      <c r="WNP6" s="369"/>
      <c r="WNQ6" s="369">
        <f>[7]Projections!WNW43</f>
        <v>0</v>
      </c>
      <c r="WNR6" s="369"/>
      <c r="WNS6" s="369">
        <f>[7]Projections!WNY43</f>
        <v>0</v>
      </c>
      <c r="WNT6" s="369"/>
      <c r="WNU6" s="369">
        <f>[7]Projections!WOA43</f>
        <v>0</v>
      </c>
      <c r="WNV6" s="369"/>
      <c r="WNW6" s="369">
        <f>[7]Projections!WOC43</f>
        <v>0</v>
      </c>
      <c r="WNX6" s="369"/>
      <c r="WNY6" s="369">
        <f>[7]Projections!WOE43</f>
        <v>0</v>
      </c>
      <c r="WNZ6" s="369"/>
      <c r="WOA6" s="369">
        <f>[7]Projections!WOG43</f>
        <v>0</v>
      </c>
      <c r="WOB6" s="369"/>
      <c r="WOC6" s="369">
        <f>[7]Projections!WOI43</f>
        <v>0</v>
      </c>
      <c r="WOD6" s="369"/>
      <c r="WOE6" s="369">
        <f>[7]Projections!WOK43</f>
        <v>0</v>
      </c>
      <c r="WOF6" s="369"/>
      <c r="WOG6" s="369">
        <f>[7]Projections!WOM43</f>
        <v>0</v>
      </c>
      <c r="WOH6" s="369"/>
      <c r="WOI6" s="369">
        <f>[7]Projections!WOO43</f>
        <v>0</v>
      </c>
      <c r="WOJ6" s="369"/>
      <c r="WOK6" s="369">
        <f>[7]Projections!WOQ43</f>
        <v>0</v>
      </c>
      <c r="WOL6" s="369"/>
      <c r="WOM6" s="369">
        <f>[7]Projections!WOS43</f>
        <v>0</v>
      </c>
      <c r="WON6" s="369"/>
      <c r="WOO6" s="369">
        <f>[7]Projections!WOU43</f>
        <v>0</v>
      </c>
      <c r="WOP6" s="369"/>
      <c r="WOQ6" s="369">
        <f>[7]Projections!WOW43</f>
        <v>0</v>
      </c>
      <c r="WOR6" s="369"/>
      <c r="WOS6" s="369">
        <f>[7]Projections!WOY43</f>
        <v>0</v>
      </c>
      <c r="WOT6" s="369"/>
      <c r="WOU6" s="369">
        <f>[7]Projections!WPA43</f>
        <v>0</v>
      </c>
      <c r="WOV6" s="369"/>
      <c r="WOW6" s="369">
        <f>[7]Projections!WPC43</f>
        <v>0</v>
      </c>
      <c r="WOX6" s="369"/>
      <c r="WOY6" s="369">
        <f>[7]Projections!WPE43</f>
        <v>0</v>
      </c>
      <c r="WOZ6" s="369"/>
      <c r="WPA6" s="369">
        <f>[7]Projections!WPG43</f>
        <v>0</v>
      </c>
      <c r="WPB6" s="369"/>
      <c r="WPC6" s="369">
        <f>[7]Projections!WPI43</f>
        <v>0</v>
      </c>
      <c r="WPD6" s="369"/>
      <c r="WPE6" s="369">
        <f>[7]Projections!WPK43</f>
        <v>0</v>
      </c>
      <c r="WPF6" s="369"/>
      <c r="WPG6" s="369">
        <f>[7]Projections!WPM43</f>
        <v>0</v>
      </c>
      <c r="WPH6" s="369"/>
      <c r="WPI6" s="369">
        <f>[7]Projections!WPO43</f>
        <v>0</v>
      </c>
      <c r="WPJ6" s="369"/>
      <c r="WPK6" s="369">
        <f>[7]Projections!WPQ43</f>
        <v>0</v>
      </c>
      <c r="WPL6" s="369"/>
      <c r="WPM6" s="369">
        <f>[7]Projections!WPS43</f>
        <v>0</v>
      </c>
      <c r="WPN6" s="369"/>
      <c r="WPO6" s="369">
        <f>[7]Projections!WPU43</f>
        <v>0</v>
      </c>
      <c r="WPP6" s="369"/>
      <c r="WPQ6" s="369">
        <f>[7]Projections!WPW43</f>
        <v>0</v>
      </c>
      <c r="WPR6" s="369"/>
      <c r="WPS6" s="369">
        <f>[7]Projections!WPY43</f>
        <v>0</v>
      </c>
      <c r="WPT6" s="369"/>
      <c r="WPU6" s="369">
        <f>[7]Projections!WQA43</f>
        <v>0</v>
      </c>
      <c r="WPV6" s="369"/>
      <c r="WPW6" s="369">
        <f>[7]Projections!WQC43</f>
        <v>0</v>
      </c>
      <c r="WPX6" s="369"/>
      <c r="WPY6" s="369">
        <f>[7]Projections!WQE43</f>
        <v>0</v>
      </c>
      <c r="WPZ6" s="369"/>
      <c r="WQA6" s="369">
        <f>[7]Projections!WQG43</f>
        <v>0</v>
      </c>
      <c r="WQB6" s="369"/>
      <c r="WQC6" s="369">
        <f>[7]Projections!WQI43</f>
        <v>0</v>
      </c>
      <c r="WQD6" s="369"/>
      <c r="WQE6" s="369">
        <f>[7]Projections!WQK43</f>
        <v>0</v>
      </c>
      <c r="WQF6" s="369"/>
      <c r="WQG6" s="369">
        <f>[7]Projections!WQM43</f>
        <v>0</v>
      </c>
      <c r="WQH6" s="369"/>
      <c r="WQI6" s="369">
        <f>[7]Projections!WQO43</f>
        <v>0</v>
      </c>
      <c r="WQJ6" s="369"/>
      <c r="WQK6" s="369">
        <f>[7]Projections!WQQ43</f>
        <v>0</v>
      </c>
      <c r="WQL6" s="369"/>
      <c r="WQM6" s="369">
        <f>[7]Projections!WQS43</f>
        <v>0</v>
      </c>
      <c r="WQN6" s="369"/>
      <c r="WQO6" s="369">
        <f>[7]Projections!WQU43</f>
        <v>0</v>
      </c>
      <c r="WQP6" s="369"/>
      <c r="WQQ6" s="369">
        <f>[7]Projections!WQW43</f>
        <v>0</v>
      </c>
      <c r="WQR6" s="369"/>
      <c r="WQS6" s="369">
        <f>[7]Projections!WQY43</f>
        <v>0</v>
      </c>
      <c r="WQT6" s="369"/>
      <c r="WQU6" s="369">
        <f>[7]Projections!WRA43</f>
        <v>0</v>
      </c>
      <c r="WQV6" s="369"/>
      <c r="WQW6" s="369">
        <f>[7]Projections!WRC43</f>
        <v>0</v>
      </c>
      <c r="WQX6" s="369"/>
      <c r="WQY6" s="369">
        <f>[7]Projections!WRE43</f>
        <v>0</v>
      </c>
      <c r="WQZ6" s="369"/>
      <c r="WRA6" s="369">
        <f>[7]Projections!WRG43</f>
        <v>0</v>
      </c>
      <c r="WRB6" s="369"/>
      <c r="WRC6" s="369">
        <f>[7]Projections!WRI43</f>
        <v>0</v>
      </c>
      <c r="WRD6" s="369"/>
      <c r="WRE6" s="369">
        <f>[7]Projections!WRK43</f>
        <v>0</v>
      </c>
      <c r="WRF6" s="369"/>
      <c r="WRG6" s="369">
        <f>[7]Projections!WRM43</f>
        <v>0</v>
      </c>
      <c r="WRH6" s="369"/>
      <c r="WRI6" s="369">
        <f>[7]Projections!WRO43</f>
        <v>0</v>
      </c>
      <c r="WRJ6" s="369"/>
      <c r="WRK6" s="369">
        <f>[7]Projections!WRQ43</f>
        <v>0</v>
      </c>
      <c r="WRL6" s="369"/>
      <c r="WRM6" s="369">
        <f>[7]Projections!WRS43</f>
        <v>0</v>
      </c>
      <c r="WRN6" s="369"/>
      <c r="WRO6" s="369">
        <f>[7]Projections!WRU43</f>
        <v>0</v>
      </c>
      <c r="WRP6" s="369"/>
      <c r="WRQ6" s="369">
        <f>[7]Projections!WRW43</f>
        <v>0</v>
      </c>
      <c r="WRR6" s="369"/>
      <c r="WRS6" s="369">
        <f>[7]Projections!WRY43</f>
        <v>0</v>
      </c>
      <c r="WRT6" s="369"/>
      <c r="WRU6" s="369">
        <f>[7]Projections!WSA43</f>
        <v>0</v>
      </c>
      <c r="WRV6" s="369"/>
      <c r="WRW6" s="369">
        <f>[7]Projections!WSC43</f>
        <v>0</v>
      </c>
      <c r="WRX6" s="369"/>
      <c r="WRY6" s="369">
        <f>[7]Projections!WSE43</f>
        <v>0</v>
      </c>
      <c r="WRZ6" s="369"/>
      <c r="WSA6" s="369">
        <f>[7]Projections!WSG43</f>
        <v>0</v>
      </c>
      <c r="WSB6" s="369"/>
      <c r="WSC6" s="369">
        <f>[7]Projections!WSI43</f>
        <v>0</v>
      </c>
      <c r="WSD6" s="369"/>
      <c r="WSE6" s="369">
        <f>[7]Projections!WSK43</f>
        <v>0</v>
      </c>
      <c r="WSF6" s="369"/>
      <c r="WSG6" s="369">
        <f>[7]Projections!WSM43</f>
        <v>0</v>
      </c>
      <c r="WSH6" s="369"/>
      <c r="WSI6" s="369">
        <f>[7]Projections!WSO43</f>
        <v>0</v>
      </c>
      <c r="WSJ6" s="369"/>
      <c r="WSK6" s="369">
        <f>[7]Projections!WSQ43</f>
        <v>0</v>
      </c>
      <c r="WSL6" s="369"/>
      <c r="WSM6" s="369">
        <f>[7]Projections!WSS43</f>
        <v>0</v>
      </c>
      <c r="WSN6" s="369"/>
      <c r="WSO6" s="369">
        <f>[7]Projections!WSU43</f>
        <v>0</v>
      </c>
      <c r="WSP6" s="369"/>
      <c r="WSQ6" s="369">
        <f>[7]Projections!WSW43</f>
        <v>0</v>
      </c>
      <c r="WSR6" s="369"/>
      <c r="WSS6" s="369">
        <f>[7]Projections!WSY43</f>
        <v>0</v>
      </c>
      <c r="WST6" s="369"/>
      <c r="WSU6" s="369">
        <f>[7]Projections!WTA43</f>
        <v>0</v>
      </c>
      <c r="WSV6" s="369"/>
      <c r="WSW6" s="369">
        <f>[7]Projections!WTC43</f>
        <v>0</v>
      </c>
      <c r="WSX6" s="369"/>
      <c r="WSY6" s="369">
        <f>[7]Projections!WTE43</f>
        <v>0</v>
      </c>
      <c r="WSZ6" s="369"/>
      <c r="WTA6" s="369">
        <f>[7]Projections!WTG43</f>
        <v>0</v>
      </c>
      <c r="WTB6" s="369"/>
      <c r="WTC6" s="369">
        <f>[7]Projections!WTI43</f>
        <v>0</v>
      </c>
      <c r="WTD6" s="369"/>
      <c r="WTE6" s="369">
        <f>[7]Projections!WTK43</f>
        <v>0</v>
      </c>
      <c r="WTF6" s="369"/>
      <c r="WTG6" s="369">
        <f>[7]Projections!WTM43</f>
        <v>0</v>
      </c>
      <c r="WTH6" s="369"/>
      <c r="WTI6" s="369">
        <f>[7]Projections!WTO43</f>
        <v>0</v>
      </c>
      <c r="WTJ6" s="369"/>
      <c r="WTK6" s="369">
        <f>[7]Projections!WTQ43</f>
        <v>0</v>
      </c>
      <c r="WTL6" s="369"/>
      <c r="WTM6" s="369">
        <f>[7]Projections!WTS43</f>
        <v>0</v>
      </c>
      <c r="WTN6" s="369"/>
      <c r="WTO6" s="369">
        <f>[7]Projections!WTU43</f>
        <v>0</v>
      </c>
      <c r="WTP6" s="369"/>
      <c r="WTQ6" s="369">
        <f>[7]Projections!WTW43</f>
        <v>0</v>
      </c>
      <c r="WTR6" s="369"/>
      <c r="WTS6" s="369">
        <f>[7]Projections!WTY43</f>
        <v>0</v>
      </c>
      <c r="WTT6" s="369"/>
      <c r="WTU6" s="369">
        <f>[7]Projections!WUA43</f>
        <v>0</v>
      </c>
      <c r="WTV6" s="369"/>
      <c r="WTW6" s="369">
        <f>[7]Projections!WUC43</f>
        <v>0</v>
      </c>
      <c r="WTX6" s="369"/>
      <c r="WTY6" s="369">
        <f>[7]Projections!WUE43</f>
        <v>0</v>
      </c>
      <c r="WTZ6" s="369"/>
      <c r="WUA6" s="369">
        <f>[7]Projections!WUG43</f>
        <v>0</v>
      </c>
      <c r="WUB6" s="369"/>
      <c r="WUC6" s="369">
        <f>[7]Projections!WUI43</f>
        <v>0</v>
      </c>
      <c r="WUD6" s="369"/>
      <c r="WUE6" s="369">
        <f>[7]Projections!WUK43</f>
        <v>0</v>
      </c>
      <c r="WUF6" s="369"/>
      <c r="WUG6" s="369">
        <f>[7]Projections!WUM43</f>
        <v>0</v>
      </c>
      <c r="WUH6" s="369"/>
      <c r="WUI6" s="369">
        <f>[7]Projections!WUO43</f>
        <v>0</v>
      </c>
      <c r="WUJ6" s="369"/>
      <c r="WUK6" s="369">
        <f>[7]Projections!WUQ43</f>
        <v>0</v>
      </c>
      <c r="WUL6" s="369"/>
      <c r="WUM6" s="369">
        <f>[7]Projections!WUS43</f>
        <v>0</v>
      </c>
      <c r="WUN6" s="369"/>
      <c r="WUO6" s="369">
        <f>[7]Projections!WUU43</f>
        <v>0</v>
      </c>
      <c r="WUP6" s="369"/>
      <c r="WUQ6" s="369">
        <f>[7]Projections!WUW43</f>
        <v>0</v>
      </c>
      <c r="WUR6" s="369"/>
      <c r="WUS6" s="369">
        <f>[7]Projections!WUY43</f>
        <v>0</v>
      </c>
      <c r="WUT6" s="369"/>
      <c r="WUU6" s="369">
        <f>[7]Projections!WVA43</f>
        <v>0</v>
      </c>
      <c r="WUV6" s="369"/>
      <c r="WUW6" s="369">
        <f>[7]Projections!WVC43</f>
        <v>0</v>
      </c>
      <c r="WUX6" s="369"/>
      <c r="WUY6" s="369">
        <f>[7]Projections!WVE43</f>
        <v>0</v>
      </c>
      <c r="WUZ6" s="369"/>
      <c r="WVA6" s="369">
        <f>[7]Projections!WVG43</f>
        <v>0</v>
      </c>
      <c r="WVB6" s="369"/>
      <c r="WVC6" s="369">
        <f>[7]Projections!WVI43</f>
        <v>0</v>
      </c>
      <c r="WVD6" s="369"/>
      <c r="WVE6" s="369">
        <f>[7]Projections!WVK43</f>
        <v>0</v>
      </c>
      <c r="WVF6" s="369"/>
      <c r="WVG6" s="369">
        <f>[7]Projections!WVM43</f>
        <v>0</v>
      </c>
      <c r="WVH6" s="369"/>
      <c r="WVI6" s="369">
        <f>[7]Projections!WVO43</f>
        <v>0</v>
      </c>
      <c r="WVJ6" s="369"/>
      <c r="WVK6" s="369">
        <f>[7]Projections!WVQ43</f>
        <v>0</v>
      </c>
      <c r="WVL6" s="369"/>
      <c r="WVM6" s="369">
        <f>[7]Projections!WVS43</f>
        <v>0</v>
      </c>
      <c r="WVN6" s="369"/>
      <c r="WVO6" s="369">
        <f>[7]Projections!WVU43</f>
        <v>0</v>
      </c>
      <c r="WVP6" s="369"/>
      <c r="WVQ6" s="369">
        <f>[7]Projections!WVW43</f>
        <v>0</v>
      </c>
      <c r="WVR6" s="369"/>
      <c r="WVS6" s="369">
        <f>[7]Projections!WVY43</f>
        <v>0</v>
      </c>
      <c r="WVT6" s="369"/>
      <c r="WVU6" s="369">
        <f>[7]Projections!WWA43</f>
        <v>0</v>
      </c>
      <c r="WVV6" s="369"/>
      <c r="WVW6" s="369">
        <f>[7]Projections!WWC43</f>
        <v>0</v>
      </c>
      <c r="WVX6" s="369"/>
      <c r="WVY6" s="369">
        <f>[7]Projections!WWE43</f>
        <v>0</v>
      </c>
      <c r="WVZ6" s="369"/>
      <c r="WWA6" s="369">
        <f>[7]Projections!WWG43</f>
        <v>0</v>
      </c>
      <c r="WWB6" s="369"/>
      <c r="WWC6" s="369">
        <f>[7]Projections!WWI43</f>
        <v>0</v>
      </c>
      <c r="WWD6" s="369"/>
      <c r="WWE6" s="369">
        <f>[7]Projections!WWK43</f>
        <v>0</v>
      </c>
      <c r="WWF6" s="369"/>
      <c r="WWG6" s="369">
        <f>[7]Projections!WWM43</f>
        <v>0</v>
      </c>
      <c r="WWH6" s="369"/>
      <c r="WWI6" s="369">
        <f>[7]Projections!WWO43</f>
        <v>0</v>
      </c>
      <c r="WWJ6" s="369"/>
      <c r="WWK6" s="369">
        <f>[7]Projections!WWQ43</f>
        <v>0</v>
      </c>
      <c r="WWL6" s="369"/>
      <c r="WWM6" s="369">
        <f>[7]Projections!WWS43</f>
        <v>0</v>
      </c>
      <c r="WWN6" s="369"/>
      <c r="WWO6" s="369">
        <f>[7]Projections!WWU43</f>
        <v>0</v>
      </c>
      <c r="WWP6" s="369"/>
      <c r="WWQ6" s="369">
        <f>[7]Projections!WWW43</f>
        <v>0</v>
      </c>
      <c r="WWR6" s="369"/>
      <c r="WWS6" s="369">
        <f>[7]Projections!WWY43</f>
        <v>0</v>
      </c>
      <c r="WWT6" s="369"/>
      <c r="WWU6" s="369">
        <f>[7]Projections!WXA43</f>
        <v>0</v>
      </c>
      <c r="WWV6" s="369"/>
      <c r="WWW6" s="369">
        <f>[7]Projections!WXC43</f>
        <v>0</v>
      </c>
      <c r="WWX6" s="369"/>
      <c r="WWY6" s="369">
        <f>[7]Projections!WXE43</f>
        <v>0</v>
      </c>
      <c r="WWZ6" s="369"/>
      <c r="WXA6" s="369">
        <f>[7]Projections!WXG43</f>
        <v>0</v>
      </c>
      <c r="WXB6" s="369"/>
      <c r="WXC6" s="369">
        <f>[7]Projections!WXI43</f>
        <v>0</v>
      </c>
      <c r="WXD6" s="369"/>
      <c r="WXE6" s="369">
        <f>[7]Projections!WXK43</f>
        <v>0</v>
      </c>
      <c r="WXF6" s="369"/>
      <c r="WXG6" s="369">
        <f>[7]Projections!WXM43</f>
        <v>0</v>
      </c>
      <c r="WXH6" s="369"/>
      <c r="WXI6" s="369">
        <f>[7]Projections!WXO43</f>
        <v>0</v>
      </c>
      <c r="WXJ6" s="369"/>
      <c r="WXK6" s="369">
        <f>[7]Projections!WXQ43</f>
        <v>0</v>
      </c>
      <c r="WXL6" s="369"/>
      <c r="WXM6" s="369">
        <f>[7]Projections!WXS43</f>
        <v>0</v>
      </c>
      <c r="WXN6" s="369"/>
      <c r="WXO6" s="369">
        <f>[7]Projections!WXU43</f>
        <v>0</v>
      </c>
      <c r="WXP6" s="369"/>
      <c r="WXQ6" s="369">
        <f>[7]Projections!WXW43</f>
        <v>0</v>
      </c>
      <c r="WXR6" s="369"/>
      <c r="WXS6" s="369">
        <f>[7]Projections!WXY43</f>
        <v>0</v>
      </c>
      <c r="WXT6" s="369"/>
      <c r="WXU6" s="369">
        <f>[7]Projections!WYA43</f>
        <v>0</v>
      </c>
      <c r="WXV6" s="369"/>
      <c r="WXW6" s="369">
        <f>[7]Projections!WYC43</f>
        <v>0</v>
      </c>
      <c r="WXX6" s="369"/>
      <c r="WXY6" s="369">
        <f>[7]Projections!WYE43</f>
        <v>0</v>
      </c>
      <c r="WXZ6" s="369"/>
      <c r="WYA6" s="369">
        <f>[7]Projections!WYG43</f>
        <v>0</v>
      </c>
      <c r="WYB6" s="369"/>
      <c r="WYC6" s="369">
        <f>[7]Projections!WYI43</f>
        <v>0</v>
      </c>
      <c r="WYD6" s="369"/>
      <c r="WYE6" s="369">
        <f>[7]Projections!WYK43</f>
        <v>0</v>
      </c>
      <c r="WYF6" s="369"/>
      <c r="WYG6" s="369">
        <f>[7]Projections!WYM43</f>
        <v>0</v>
      </c>
      <c r="WYH6" s="369"/>
      <c r="WYI6" s="369">
        <f>[7]Projections!WYO43</f>
        <v>0</v>
      </c>
      <c r="WYJ6" s="369"/>
      <c r="WYK6" s="369">
        <f>[7]Projections!WYQ43</f>
        <v>0</v>
      </c>
      <c r="WYL6" s="369"/>
      <c r="WYM6" s="369">
        <f>[7]Projections!WYS43</f>
        <v>0</v>
      </c>
      <c r="WYN6" s="369"/>
      <c r="WYO6" s="369">
        <f>[7]Projections!WYU43</f>
        <v>0</v>
      </c>
      <c r="WYP6" s="369"/>
      <c r="WYQ6" s="369">
        <f>[7]Projections!WYW43</f>
        <v>0</v>
      </c>
      <c r="WYR6" s="369"/>
      <c r="WYS6" s="369">
        <f>[7]Projections!WYY43</f>
        <v>0</v>
      </c>
      <c r="WYT6" s="369"/>
      <c r="WYU6" s="369">
        <f>[7]Projections!WZA43</f>
        <v>0</v>
      </c>
      <c r="WYV6" s="369"/>
      <c r="WYW6" s="369">
        <f>[7]Projections!WZC43</f>
        <v>0</v>
      </c>
      <c r="WYX6" s="369"/>
      <c r="WYY6" s="369">
        <f>[7]Projections!WZE43</f>
        <v>0</v>
      </c>
      <c r="WYZ6" s="369"/>
      <c r="WZA6" s="369">
        <f>[7]Projections!WZG43</f>
        <v>0</v>
      </c>
      <c r="WZB6" s="369"/>
      <c r="WZC6" s="369">
        <f>[7]Projections!WZI43</f>
        <v>0</v>
      </c>
      <c r="WZD6" s="369"/>
      <c r="WZE6" s="369">
        <f>[7]Projections!WZK43</f>
        <v>0</v>
      </c>
      <c r="WZF6" s="369"/>
      <c r="WZG6" s="369">
        <f>[7]Projections!WZM43</f>
        <v>0</v>
      </c>
      <c r="WZH6" s="369"/>
      <c r="WZI6" s="369">
        <f>[7]Projections!WZO43</f>
        <v>0</v>
      </c>
      <c r="WZJ6" s="369"/>
      <c r="WZK6" s="369">
        <f>[7]Projections!WZQ43</f>
        <v>0</v>
      </c>
      <c r="WZL6" s="369"/>
      <c r="WZM6" s="369">
        <f>[7]Projections!WZS43</f>
        <v>0</v>
      </c>
      <c r="WZN6" s="369"/>
      <c r="WZO6" s="369">
        <f>[7]Projections!WZU43</f>
        <v>0</v>
      </c>
      <c r="WZP6" s="369"/>
      <c r="WZQ6" s="369">
        <f>[7]Projections!WZW43</f>
        <v>0</v>
      </c>
      <c r="WZR6" s="369"/>
      <c r="WZS6" s="369">
        <f>[7]Projections!WZY43</f>
        <v>0</v>
      </c>
      <c r="WZT6" s="369"/>
      <c r="WZU6" s="369">
        <f>[7]Projections!XAA43</f>
        <v>0</v>
      </c>
      <c r="WZV6" s="369"/>
      <c r="WZW6" s="369">
        <f>[7]Projections!XAC43</f>
        <v>0</v>
      </c>
      <c r="WZX6" s="369"/>
      <c r="WZY6" s="369">
        <f>[7]Projections!XAE43</f>
        <v>0</v>
      </c>
      <c r="WZZ6" s="369"/>
      <c r="XAA6" s="369">
        <f>[7]Projections!XAG43</f>
        <v>0</v>
      </c>
      <c r="XAB6" s="369"/>
      <c r="XAC6" s="369">
        <f>[7]Projections!XAI43</f>
        <v>0</v>
      </c>
      <c r="XAD6" s="369"/>
      <c r="XAE6" s="369">
        <f>[7]Projections!XAK43</f>
        <v>0</v>
      </c>
      <c r="XAF6" s="369"/>
      <c r="XAG6" s="369">
        <f>[7]Projections!XAM43</f>
        <v>0</v>
      </c>
      <c r="XAH6" s="369"/>
      <c r="XAI6" s="369">
        <f>[7]Projections!XAO43</f>
        <v>0</v>
      </c>
      <c r="XAJ6" s="369"/>
      <c r="XAK6" s="369">
        <f>[7]Projections!XAQ43</f>
        <v>0</v>
      </c>
      <c r="XAL6" s="369"/>
      <c r="XAM6" s="369">
        <f>[7]Projections!XAS43</f>
        <v>0</v>
      </c>
      <c r="XAN6" s="369"/>
      <c r="XAO6" s="369">
        <f>[7]Projections!XAU43</f>
        <v>0</v>
      </c>
      <c r="XAP6" s="369"/>
      <c r="XAQ6" s="369">
        <f>[7]Projections!XAW43</f>
        <v>0</v>
      </c>
      <c r="XAR6" s="369"/>
      <c r="XAS6" s="369">
        <f>[7]Projections!XAY43</f>
        <v>0</v>
      </c>
      <c r="XAT6" s="369"/>
      <c r="XAU6" s="369">
        <f>[7]Projections!XBA43</f>
        <v>0</v>
      </c>
      <c r="XAV6" s="369"/>
      <c r="XAW6" s="369">
        <f>[7]Projections!XBC43</f>
        <v>0</v>
      </c>
      <c r="XAX6" s="369"/>
      <c r="XAY6" s="369">
        <f>[7]Projections!XBE43</f>
        <v>0</v>
      </c>
      <c r="XAZ6" s="369"/>
      <c r="XBA6" s="369">
        <f>[7]Projections!XBG43</f>
        <v>0</v>
      </c>
      <c r="XBB6" s="369"/>
      <c r="XBC6" s="369">
        <f>[7]Projections!XBI43</f>
        <v>0</v>
      </c>
      <c r="XBD6" s="369"/>
      <c r="XBE6" s="369">
        <f>[7]Projections!XBK43</f>
        <v>0</v>
      </c>
      <c r="XBF6" s="369"/>
      <c r="XBG6" s="369">
        <f>[7]Projections!XBM43</f>
        <v>0</v>
      </c>
      <c r="XBH6" s="369"/>
      <c r="XBI6" s="369">
        <f>[7]Projections!XBO43</f>
        <v>0</v>
      </c>
      <c r="XBJ6" s="369"/>
      <c r="XBK6" s="369">
        <f>[7]Projections!XBQ43</f>
        <v>0</v>
      </c>
      <c r="XBL6" s="369"/>
      <c r="XBM6" s="369">
        <f>[7]Projections!XBS43</f>
        <v>0</v>
      </c>
      <c r="XBN6" s="369"/>
      <c r="XBO6" s="369">
        <f>[7]Projections!XBU43</f>
        <v>0</v>
      </c>
      <c r="XBP6" s="369"/>
      <c r="XBQ6" s="369">
        <f>[7]Projections!XBW43</f>
        <v>0</v>
      </c>
      <c r="XBR6" s="369"/>
      <c r="XBS6" s="369">
        <f>[7]Projections!XBY43</f>
        <v>0</v>
      </c>
      <c r="XBT6" s="369"/>
      <c r="XBU6" s="369">
        <f>[7]Projections!XCA43</f>
        <v>0</v>
      </c>
      <c r="XBV6" s="369"/>
      <c r="XBW6" s="369">
        <f>[7]Projections!XCC43</f>
        <v>0</v>
      </c>
      <c r="XBX6" s="369"/>
      <c r="XBY6" s="369">
        <f>[7]Projections!XCE43</f>
        <v>0</v>
      </c>
      <c r="XBZ6" s="369"/>
      <c r="XCA6" s="369">
        <f>[7]Projections!XCG43</f>
        <v>0</v>
      </c>
      <c r="XCB6" s="369"/>
      <c r="XCC6" s="369">
        <f>[7]Projections!XCI43</f>
        <v>0</v>
      </c>
      <c r="XCD6" s="369"/>
      <c r="XCE6" s="369">
        <f>[7]Projections!XCK43</f>
        <v>0</v>
      </c>
      <c r="XCF6" s="369"/>
      <c r="XCG6" s="369">
        <f>[7]Projections!XCM43</f>
        <v>0</v>
      </c>
      <c r="XCH6" s="369"/>
      <c r="XCI6" s="369">
        <f>[7]Projections!XCO43</f>
        <v>0</v>
      </c>
      <c r="XCJ6" s="369"/>
      <c r="XCK6" s="369">
        <f>[7]Projections!XCQ43</f>
        <v>0</v>
      </c>
      <c r="XCL6" s="369"/>
      <c r="XCM6" s="369">
        <f>[7]Projections!XCS43</f>
        <v>0</v>
      </c>
      <c r="XCN6" s="369"/>
      <c r="XCO6" s="369">
        <f>[7]Projections!XCU43</f>
        <v>0</v>
      </c>
      <c r="XCP6" s="369"/>
      <c r="XCQ6" s="369">
        <f>[7]Projections!XCW43</f>
        <v>0</v>
      </c>
      <c r="XCR6" s="369"/>
      <c r="XCS6" s="369">
        <f>[7]Projections!XCY43</f>
        <v>0</v>
      </c>
      <c r="XCT6" s="369"/>
      <c r="XCU6" s="369">
        <f>[7]Projections!XDA43</f>
        <v>0</v>
      </c>
      <c r="XCV6" s="369"/>
      <c r="XCW6" s="369">
        <f>[7]Projections!XDC43</f>
        <v>0</v>
      </c>
      <c r="XCX6" s="369"/>
      <c r="XCY6" s="369">
        <f>[7]Projections!XDE43</f>
        <v>0</v>
      </c>
      <c r="XCZ6" s="369"/>
      <c r="XDA6" s="369">
        <f>[7]Projections!XDG43</f>
        <v>0</v>
      </c>
      <c r="XDB6" s="369"/>
      <c r="XDC6" s="369">
        <f>[7]Projections!XDI43</f>
        <v>0</v>
      </c>
      <c r="XDD6" s="369"/>
      <c r="XDE6" s="369">
        <f>[7]Projections!XDK43</f>
        <v>0</v>
      </c>
      <c r="XDF6" s="369"/>
      <c r="XDG6" s="369">
        <f>[7]Projections!XDM43</f>
        <v>0</v>
      </c>
      <c r="XDH6" s="369"/>
      <c r="XDI6" s="369">
        <f>[7]Projections!XDO43</f>
        <v>0</v>
      </c>
      <c r="XDJ6" s="369"/>
      <c r="XDK6" s="369">
        <f>[7]Projections!XDQ43</f>
        <v>0</v>
      </c>
      <c r="XDL6" s="369"/>
      <c r="XDM6" s="369">
        <f>[7]Projections!XDS43</f>
        <v>0</v>
      </c>
      <c r="XDN6" s="369"/>
      <c r="XDO6" s="369">
        <f>[7]Projections!XDU43</f>
        <v>0</v>
      </c>
      <c r="XDP6" s="369"/>
      <c r="XDQ6" s="369">
        <f>[7]Projections!XDW43</f>
        <v>0</v>
      </c>
      <c r="XDR6" s="369"/>
      <c r="XDS6" s="369">
        <f>[7]Projections!XDY43</f>
        <v>0</v>
      </c>
      <c r="XDT6" s="369"/>
      <c r="XDU6" s="369">
        <f>[7]Projections!XEA43</f>
        <v>0</v>
      </c>
      <c r="XDV6" s="369"/>
      <c r="XDW6" s="369">
        <f>[7]Projections!XEC43</f>
        <v>0</v>
      </c>
      <c r="XDX6" s="369"/>
      <c r="XDY6" s="369">
        <f>[7]Projections!XEE43</f>
        <v>0</v>
      </c>
      <c r="XDZ6" s="369"/>
      <c r="XEA6" s="369">
        <f>[7]Projections!XEG43</f>
        <v>0</v>
      </c>
      <c r="XEB6" s="369"/>
      <c r="XEC6" s="369">
        <f>[7]Projections!XEI43</f>
        <v>0</v>
      </c>
      <c r="XED6" s="369"/>
      <c r="XEE6" s="369">
        <f>[7]Projections!XEK43</f>
        <v>0</v>
      </c>
      <c r="XEF6" s="369"/>
      <c r="XEG6" s="369">
        <f>[7]Projections!XEM43</f>
        <v>0</v>
      </c>
      <c r="XEH6" s="369"/>
      <c r="XEI6" s="369">
        <f>[7]Projections!XEO43</f>
        <v>0</v>
      </c>
      <c r="XEJ6" s="369"/>
      <c r="XEK6" s="369">
        <f>[7]Projections!XEQ43</f>
        <v>0</v>
      </c>
      <c r="XEL6" s="369"/>
      <c r="XEM6" s="369">
        <f>[7]Projections!XES43</f>
        <v>0</v>
      </c>
      <c r="XEN6" s="369"/>
      <c r="XEO6" s="369">
        <f>[7]Projections!XEU43</f>
        <v>0</v>
      </c>
      <c r="XEP6" s="369"/>
      <c r="XEQ6" s="369">
        <f>[7]Projections!XEW43</f>
        <v>0</v>
      </c>
      <c r="XER6" s="369"/>
      <c r="XES6" s="369">
        <f>[7]Projections!XEY43</f>
        <v>0</v>
      </c>
      <c r="XET6" s="369"/>
      <c r="XEU6" s="369">
        <f>[7]Projections!XFA43</f>
        <v>0</v>
      </c>
      <c r="XEV6" s="369"/>
      <c r="XEW6" s="369">
        <f>[7]Projections!XFC43</f>
        <v>0</v>
      </c>
      <c r="XEX6" s="369"/>
      <c r="XEY6" s="369" t="e">
        <f>[7]Projections!#REF!</f>
        <v>#REF!</v>
      </c>
      <c r="XEZ6" s="369"/>
      <c r="XFA6" s="369" t="e">
        <f>[7]Projections!#REF!</f>
        <v>#REF!</v>
      </c>
      <c r="XFB6" s="369"/>
      <c r="XFC6" s="369" t="e">
        <f>[7]Projections!#REF!</f>
        <v>#REF!</v>
      </c>
      <c r="XFD6" s="369"/>
    </row>
    <row r="7" spans="1:16384" s="350" customFormat="1" ht="14.25">
      <c r="B7" s="350" t="s">
        <v>923</v>
      </c>
      <c r="C7" s="391">
        <f>IF(Application!$D$210="Special Needs",0.1,0.05)</f>
        <v>0.05</v>
      </c>
      <c r="E7" s="368">
        <f>-E6*$C$7</f>
        <v>-13773.240000000003</v>
      </c>
      <c r="F7" s="368"/>
      <c r="G7" s="368">
        <f>-G6*$C$7</f>
        <v>-14117.571000000004</v>
      </c>
      <c r="H7" s="368"/>
      <c r="I7" s="368">
        <f>-I6*$C$7</f>
        <v>-14470.510275000002</v>
      </c>
      <c r="J7" s="368"/>
      <c r="K7" s="368">
        <f>-K6*$C$7</f>
        <v>-14832.273031875004</v>
      </c>
      <c r="L7" s="368"/>
      <c r="M7" s="368">
        <f>-M6*$C$7</f>
        <v>-15203.079857671875</v>
      </c>
      <c r="N7" s="368"/>
      <c r="O7" s="368">
        <f>-O6*$C$7</f>
        <v>-15583.156854113673</v>
      </c>
      <c r="P7" s="368"/>
      <c r="Q7" s="368">
        <f>-Q6*$C$7</f>
        <v>-15972.735775466512</v>
      </c>
      <c r="R7" s="368"/>
      <c r="S7" s="368">
        <f>-S6*$C$7</f>
        <v>-16372.054169853172</v>
      </c>
      <c r="T7" s="368"/>
      <c r="U7" s="368">
        <f>-U6*$C$7</f>
        <v>-16781.355524099501</v>
      </c>
      <c r="V7" s="368"/>
      <c r="W7" s="368">
        <f>-W6*$C$7</f>
        <v>-17200.889412201985</v>
      </c>
      <c r="X7" s="368"/>
      <c r="Y7" s="368">
        <f>-Y6*$C$7</f>
        <v>-17630.911647507033</v>
      </c>
      <c r="Z7" s="368"/>
      <c r="AA7" s="368">
        <f>-AA6*$C$7</f>
        <v>-18071.684438694709</v>
      </c>
      <c r="AB7" s="368"/>
      <c r="AC7" s="368">
        <f>-AC6*$C$7</f>
        <v>-18523.476549662075</v>
      </c>
      <c r="AD7" s="368"/>
      <c r="AE7" s="368">
        <f>-AE6*$C$7</f>
        <v>-18986.563463403621</v>
      </c>
      <c r="AF7" s="368"/>
      <c r="AG7" s="368">
        <f>-AG6*$C$7</f>
        <v>-19461.227549988715</v>
      </c>
    </row>
    <row r="8" spans="1:16384" s="350" customFormat="1" ht="14.25">
      <c r="A8" s="350" t="s">
        <v>306</v>
      </c>
      <c r="C8" s="390">
        <v>1.0249999999999999</v>
      </c>
      <c r="E8" s="369">
        <f>Application!Z797</f>
        <v>7800</v>
      </c>
      <c r="F8" s="369"/>
      <c r="G8" s="369">
        <f>E8*$C$8</f>
        <v>7994.9999999999991</v>
      </c>
      <c r="H8" s="369"/>
      <c r="I8" s="369">
        <f>G8*$C$8</f>
        <v>8194.8749999999982</v>
      </c>
      <c r="J8" s="369"/>
      <c r="K8" s="369">
        <f>I8*$C$8</f>
        <v>8399.7468749999971</v>
      </c>
      <c r="L8" s="369"/>
      <c r="M8" s="369">
        <f>K8*$C$8</f>
        <v>8609.7405468749967</v>
      </c>
      <c r="N8" s="369"/>
      <c r="O8" s="369">
        <f>M8*$C$8</f>
        <v>8824.9840605468708</v>
      </c>
      <c r="P8" s="369"/>
      <c r="Q8" s="369">
        <f>O8*$C$8</f>
        <v>9045.608662060542</v>
      </c>
      <c r="R8" s="369"/>
      <c r="S8" s="369">
        <f>Q8*$C$8</f>
        <v>9271.7488786120539</v>
      </c>
      <c r="T8" s="369"/>
      <c r="U8" s="369">
        <f>S8*$C$8</f>
        <v>9503.5426005773552</v>
      </c>
      <c r="V8" s="369"/>
      <c r="W8" s="369">
        <f>U8*$C$8</f>
        <v>9741.1311655917889</v>
      </c>
      <c r="X8" s="369"/>
      <c r="Y8" s="369">
        <f>W8*$C$8</f>
        <v>9984.659444731582</v>
      </c>
      <c r="Z8" s="369"/>
      <c r="AA8" s="369">
        <f>Y8*$C$8</f>
        <v>10234.27593084987</v>
      </c>
      <c r="AB8" s="369"/>
      <c r="AC8" s="369">
        <f>AA8*$C$8</f>
        <v>10490.132829121116</v>
      </c>
      <c r="AD8" s="369"/>
      <c r="AE8" s="369">
        <f>AC8*$C$8</f>
        <v>10752.386149849142</v>
      </c>
      <c r="AF8" s="369"/>
      <c r="AG8" s="369">
        <f>AE8*$C$8</f>
        <v>11021.19580359537</v>
      </c>
    </row>
    <row r="9" spans="1:16384" s="350" customFormat="1" ht="14.25">
      <c r="B9" s="350" t="s">
        <v>923</v>
      </c>
      <c r="C9" s="391">
        <f>IF(Application!$D$210="Special Needs",0.1,0.05)</f>
        <v>0.05</v>
      </c>
      <c r="E9" s="388">
        <f>-E8*$C$9</f>
        <v>-390</v>
      </c>
      <c r="F9" s="368"/>
      <c r="G9" s="388">
        <f>-G8*$C$9</f>
        <v>-399.75</v>
      </c>
      <c r="H9" s="368"/>
      <c r="I9" s="388">
        <f>-I8*$C$9</f>
        <v>-409.74374999999992</v>
      </c>
      <c r="J9" s="368"/>
      <c r="K9" s="388">
        <f>-K8*$C$9</f>
        <v>-419.98734374999987</v>
      </c>
      <c r="L9" s="368"/>
      <c r="M9" s="388">
        <f>-M8*$C$9</f>
        <v>-430.48702734374984</v>
      </c>
      <c r="N9" s="368"/>
      <c r="O9" s="388">
        <f>-O8*$C$9</f>
        <v>-441.24920302734358</v>
      </c>
      <c r="P9" s="368"/>
      <c r="Q9" s="388">
        <f>-Q8*$C$9</f>
        <v>-452.28043310302712</v>
      </c>
      <c r="R9" s="368"/>
      <c r="S9" s="388">
        <f>-S8*$C$9</f>
        <v>-463.58744393060272</v>
      </c>
      <c r="T9" s="368"/>
      <c r="U9" s="388">
        <f>-U8*$C$9</f>
        <v>-475.17713002886779</v>
      </c>
      <c r="V9" s="368"/>
      <c r="W9" s="388">
        <f>-W8*$C$9</f>
        <v>-487.05655827958947</v>
      </c>
      <c r="X9" s="368"/>
      <c r="Y9" s="388">
        <f>-Y8*$C$9</f>
        <v>-499.23297223657914</v>
      </c>
      <c r="Z9" s="368"/>
      <c r="AA9" s="388">
        <f>-AA8*$C$9</f>
        <v>-511.71379654249353</v>
      </c>
      <c r="AB9" s="368"/>
      <c r="AC9" s="388">
        <f>-AC8*$C$9</f>
        <v>-524.50664145605583</v>
      </c>
      <c r="AD9" s="368"/>
      <c r="AE9" s="388">
        <f>-AE8*$C$9</f>
        <v>-537.6193074924571</v>
      </c>
      <c r="AF9" s="368"/>
      <c r="AG9" s="388">
        <f>-AG8*$C$9</f>
        <v>-551.05979017976858</v>
      </c>
    </row>
    <row r="10" spans="1:16384" s="370" customFormat="1" ht="15">
      <c r="A10" s="370" t="s">
        <v>945</v>
      </c>
      <c r="C10" s="361"/>
      <c r="E10" s="370">
        <f>SUM(E4:E9)</f>
        <v>1834196.1600000001</v>
      </c>
      <c r="G10" s="370">
        <f>SUM(G4:G9)</f>
        <v>1880051.0639999998</v>
      </c>
      <c r="I10" s="370">
        <f>SUM(I4:I9)</f>
        <v>1927052.3406</v>
      </c>
      <c r="K10" s="370">
        <f>SUM(K4:K9)</f>
        <v>1975228.6491149997</v>
      </c>
      <c r="M10" s="370">
        <f>SUM(M4:M9)</f>
        <v>2024609.3653428745</v>
      </c>
      <c r="O10" s="370">
        <f>SUM(O4:O9)</f>
        <v>2075224.5994764464</v>
      </c>
      <c r="Q10" s="370">
        <f>SUM(Q4:Q9)</f>
        <v>2127105.2144633573</v>
      </c>
      <c r="S10" s="370">
        <f>SUM(S4:S9)</f>
        <v>2180282.8448249414</v>
      </c>
      <c r="U10" s="370">
        <f>SUM(U4:U9)</f>
        <v>2234789.9159455639</v>
      </c>
      <c r="W10" s="370">
        <f>SUM(W4:W9)</f>
        <v>2290659.6638442031</v>
      </c>
      <c r="Y10" s="370">
        <f>SUM(Y4:Y9)</f>
        <v>2347926.1554403086</v>
      </c>
      <c r="AA10" s="370">
        <f>SUM(AA4:AA9)</f>
        <v>2406624.3093263158</v>
      </c>
      <c r="AC10" s="370">
        <f>SUM(AC4:AC9)</f>
        <v>2466789.9170594737</v>
      </c>
      <c r="AE10" s="370">
        <f>SUM(AE4:AE9)</f>
        <v>2528459.6649859594</v>
      </c>
      <c r="AG10" s="370">
        <f>SUM(AG4:AG9)</f>
        <v>2591671.1566106086</v>
      </c>
    </row>
    <row r="11" spans="1:1638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16384" ht="15.75">
      <c r="A12" s="352" t="s">
        <v>924</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16384" s="350" customFormat="1" ht="14.25">
      <c r="A13" s="350" t="s">
        <v>925</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16384" s="366" customFormat="1" ht="14.25">
      <c r="A14" s="366" t="s">
        <v>926</v>
      </c>
      <c r="C14" s="381"/>
      <c r="E14" s="366">
        <f>Application!W827</f>
        <v>72274.191717276844</v>
      </c>
      <c r="G14" s="366">
        <f>E14*$C$13</f>
        <v>74803.788427381529</v>
      </c>
      <c r="I14" s="366">
        <f>G14*$C$13</f>
        <v>77421.92102233987</v>
      </c>
      <c r="K14" s="366">
        <f>I14*$C$13</f>
        <v>80131.688258121765</v>
      </c>
      <c r="M14" s="366">
        <f>K14*$C$13</f>
        <v>82936.297347156025</v>
      </c>
      <c r="O14" s="366">
        <f>M14*$C$13</f>
        <v>85839.067754306481</v>
      </c>
      <c r="Q14" s="366">
        <f>O14*$C$13</f>
        <v>88843.435125707198</v>
      </c>
      <c r="S14" s="366">
        <f>Q14*$C$13</f>
        <v>91952.95535510694</v>
      </c>
      <c r="U14" s="366">
        <f>S14*$C$13</f>
        <v>95171.308792535681</v>
      </c>
      <c r="W14" s="366">
        <f>U14*$C$13</f>
        <v>98502.304600274423</v>
      </c>
      <c r="Y14" s="366">
        <f>W14*$C$13</f>
        <v>101949.88526128401</v>
      </c>
      <c r="AA14" s="366">
        <f>Y14*$C$13</f>
        <v>105518.13124542894</v>
      </c>
      <c r="AC14" s="366">
        <f>AA14*$C$13</f>
        <v>109211.26583901895</v>
      </c>
      <c r="AE14" s="366">
        <f>AC14*$C$13</f>
        <v>113033.66014338459</v>
      </c>
      <c r="AG14" s="366">
        <f>AE14*$C$13</f>
        <v>116989.83824840304</v>
      </c>
    </row>
    <row r="15" spans="1:16384" s="350" customFormat="1" ht="14.25">
      <c r="A15" s="350" t="s">
        <v>367</v>
      </c>
      <c r="C15" s="380"/>
      <c r="E15" s="369">
        <f>Application!W829</f>
        <v>107640</v>
      </c>
      <c r="F15" s="369"/>
      <c r="G15" s="369">
        <f t="shared" ref="G15:AG20" si="13">E15*$C$13</f>
        <v>111407.4</v>
      </c>
      <c r="H15" s="369"/>
      <c r="I15" s="369">
        <f t="shared" si="13"/>
        <v>115306.65899999999</v>
      </c>
      <c r="J15" s="369"/>
      <c r="K15" s="369">
        <f t="shared" si="13"/>
        <v>119342.39206499998</v>
      </c>
      <c r="L15" s="369"/>
      <c r="M15" s="369">
        <f t="shared" si="13"/>
        <v>123519.37578727497</v>
      </c>
      <c r="N15" s="369"/>
      <c r="O15" s="369">
        <f t="shared" si="13"/>
        <v>127842.55393982958</v>
      </c>
      <c r="P15" s="369"/>
      <c r="Q15" s="369">
        <f t="shared" si="13"/>
        <v>132317.0433277236</v>
      </c>
      <c r="R15" s="369"/>
      <c r="S15" s="369">
        <f t="shared" si="13"/>
        <v>136948.13984419391</v>
      </c>
      <c r="T15" s="369"/>
      <c r="U15" s="369">
        <f t="shared" si="13"/>
        <v>141741.32473874069</v>
      </c>
      <c r="V15" s="369"/>
      <c r="W15" s="369">
        <f t="shared" si="13"/>
        <v>146702.27110459661</v>
      </c>
      <c r="X15" s="369"/>
      <c r="Y15" s="369">
        <f t="shared" si="13"/>
        <v>151836.85059325749</v>
      </c>
      <c r="Z15" s="369"/>
      <c r="AA15" s="369">
        <f t="shared" si="13"/>
        <v>157151.1403640215</v>
      </c>
      <c r="AB15" s="369"/>
      <c r="AC15" s="369">
        <f t="shared" si="13"/>
        <v>162651.43027676223</v>
      </c>
      <c r="AD15" s="369"/>
      <c r="AE15" s="369">
        <f t="shared" si="13"/>
        <v>168344.23033644891</v>
      </c>
      <c r="AF15" s="369"/>
      <c r="AG15" s="369">
        <f t="shared" si="13"/>
        <v>174236.27839822459</v>
      </c>
    </row>
    <row r="16" spans="1:16384" s="350" customFormat="1" ht="14.25">
      <c r="A16" s="350" t="s">
        <v>608</v>
      </c>
      <c r="C16" s="380"/>
      <c r="E16" s="369">
        <f>Application!W835</f>
        <v>284271.54783478344</v>
      </c>
      <c r="F16" s="369"/>
      <c r="G16" s="369">
        <f t="shared" si="13"/>
        <v>294221.05200900085</v>
      </c>
      <c r="H16" s="369"/>
      <c r="I16" s="369">
        <f t="shared" si="13"/>
        <v>304518.78882931586</v>
      </c>
      <c r="J16" s="369"/>
      <c r="K16" s="369">
        <f t="shared" si="13"/>
        <v>315176.94643834187</v>
      </c>
      <c r="L16" s="369"/>
      <c r="M16" s="369">
        <f t="shared" si="13"/>
        <v>326208.13956368383</v>
      </c>
      <c r="N16" s="369"/>
      <c r="O16" s="369">
        <f t="shared" si="13"/>
        <v>337625.42444841273</v>
      </c>
      <c r="P16" s="369"/>
      <c r="Q16" s="369">
        <f t="shared" si="13"/>
        <v>349442.31430410716</v>
      </c>
      <c r="R16" s="369"/>
      <c r="S16" s="369">
        <f t="shared" si="13"/>
        <v>361672.79530475091</v>
      </c>
      <c r="T16" s="369"/>
      <c r="U16" s="369">
        <f t="shared" si="13"/>
        <v>374331.34314041719</v>
      </c>
      <c r="V16" s="369"/>
      <c r="W16" s="369">
        <f t="shared" si="13"/>
        <v>387432.94015033176</v>
      </c>
      <c r="X16" s="369"/>
      <c r="Y16" s="369">
        <f t="shared" si="13"/>
        <v>400993.09305559337</v>
      </c>
      <c r="Z16" s="369"/>
      <c r="AA16" s="369">
        <f t="shared" si="13"/>
        <v>415027.85131253913</v>
      </c>
      <c r="AB16" s="369"/>
      <c r="AC16" s="369">
        <f t="shared" si="13"/>
        <v>429553.82610847795</v>
      </c>
      <c r="AD16" s="369"/>
      <c r="AE16" s="369">
        <f t="shared" si="13"/>
        <v>444588.21002227464</v>
      </c>
      <c r="AF16" s="369"/>
      <c r="AG16" s="369">
        <f t="shared" si="13"/>
        <v>460148.7973730542</v>
      </c>
    </row>
    <row r="17" spans="1:33" s="350" customFormat="1" ht="14.25">
      <c r="A17" s="350" t="s">
        <v>927</v>
      </c>
      <c r="C17" s="380"/>
      <c r="E17" s="369">
        <f>Application!W840</f>
        <v>533132.01809999999</v>
      </c>
      <c r="F17" s="369"/>
      <c r="G17" s="369">
        <f t="shared" si="13"/>
        <v>551791.63873349992</v>
      </c>
      <c r="H17" s="369"/>
      <c r="I17" s="369">
        <f t="shared" si="13"/>
        <v>571104.34608917241</v>
      </c>
      <c r="J17" s="369"/>
      <c r="K17" s="369">
        <f t="shared" si="13"/>
        <v>591092.99820229341</v>
      </c>
      <c r="L17" s="369"/>
      <c r="M17" s="369">
        <f t="shared" si="13"/>
        <v>611781.25313937361</v>
      </c>
      <c r="N17" s="369"/>
      <c r="O17" s="369">
        <f t="shared" si="13"/>
        <v>633193.59699925163</v>
      </c>
      <c r="P17" s="369"/>
      <c r="Q17" s="369">
        <f t="shared" si="13"/>
        <v>655355.37289422541</v>
      </c>
      <c r="R17" s="369"/>
      <c r="S17" s="369">
        <f t="shared" si="13"/>
        <v>678292.8109455232</v>
      </c>
      <c r="T17" s="369"/>
      <c r="U17" s="369">
        <f t="shared" si="13"/>
        <v>702033.05932861648</v>
      </c>
      <c r="V17" s="369"/>
      <c r="W17" s="369">
        <f t="shared" si="13"/>
        <v>726604.216405118</v>
      </c>
      <c r="X17" s="369"/>
      <c r="Y17" s="369">
        <f t="shared" si="13"/>
        <v>752035.36397929711</v>
      </c>
      <c r="Z17" s="369"/>
      <c r="AA17" s="369">
        <f t="shared" si="13"/>
        <v>778356.60171857243</v>
      </c>
      <c r="AB17" s="369"/>
      <c r="AC17" s="369">
        <f t="shared" si="13"/>
        <v>805599.0827787224</v>
      </c>
      <c r="AD17" s="369"/>
      <c r="AE17" s="369">
        <f t="shared" si="13"/>
        <v>833795.0506759776</v>
      </c>
      <c r="AF17" s="369"/>
      <c r="AG17" s="369">
        <f t="shared" si="13"/>
        <v>862977.8774496367</v>
      </c>
    </row>
    <row r="18" spans="1:33" s="350" customFormat="1" ht="14.25">
      <c r="A18" s="350" t="s">
        <v>162</v>
      </c>
      <c r="C18" s="380"/>
      <c r="E18" s="369">
        <f>Application!W841</f>
        <v>45430.85</v>
      </c>
      <c r="F18" s="369"/>
      <c r="G18" s="369">
        <f t="shared" si="13"/>
        <v>47020.929749999996</v>
      </c>
      <c r="H18" s="369"/>
      <c r="I18" s="369">
        <f t="shared" si="13"/>
        <v>48666.662291249995</v>
      </c>
      <c r="J18" s="369"/>
      <c r="K18" s="369">
        <f t="shared" si="13"/>
        <v>50369.995471443741</v>
      </c>
      <c r="L18" s="369"/>
      <c r="M18" s="369">
        <f t="shared" si="13"/>
        <v>52132.94531294427</v>
      </c>
      <c r="N18" s="369"/>
      <c r="O18" s="369">
        <f t="shared" si="13"/>
        <v>53957.598398897317</v>
      </c>
      <c r="P18" s="369"/>
      <c r="Q18" s="369">
        <f t="shared" si="13"/>
        <v>55846.114342858717</v>
      </c>
      <c r="R18" s="369"/>
      <c r="S18" s="369">
        <f t="shared" si="13"/>
        <v>57800.72834485877</v>
      </c>
      <c r="T18" s="369"/>
      <c r="U18" s="369">
        <f t="shared" si="13"/>
        <v>59823.753836928823</v>
      </c>
      <c r="V18" s="369"/>
      <c r="W18" s="369">
        <f t="shared" si="13"/>
        <v>61917.585221221329</v>
      </c>
      <c r="X18" s="369"/>
      <c r="Y18" s="369">
        <f t="shared" si="13"/>
        <v>64084.700703964067</v>
      </c>
      <c r="Z18" s="369"/>
      <c r="AA18" s="369">
        <f t="shared" si="13"/>
        <v>66327.665228602811</v>
      </c>
      <c r="AB18" s="369"/>
      <c r="AC18" s="369">
        <f t="shared" si="13"/>
        <v>68649.133511603897</v>
      </c>
      <c r="AD18" s="369"/>
      <c r="AE18" s="369">
        <f t="shared" si="13"/>
        <v>71051.853184510022</v>
      </c>
      <c r="AF18" s="369"/>
      <c r="AG18" s="369">
        <f t="shared" si="13"/>
        <v>73538.668045967861</v>
      </c>
    </row>
    <row r="19" spans="1:33" s="350" customFormat="1" ht="14.25">
      <c r="A19" s="350" t="s">
        <v>422</v>
      </c>
      <c r="C19" s="380"/>
      <c r="E19" s="369">
        <f>Application!W850</f>
        <v>184775.15292182902</v>
      </c>
      <c r="F19" s="369"/>
      <c r="G19" s="369">
        <f t="shared" si="13"/>
        <v>191242.28327409303</v>
      </c>
      <c r="H19" s="369"/>
      <c r="I19" s="369">
        <f t="shared" si="13"/>
        <v>197935.76318868628</v>
      </c>
      <c r="J19" s="369"/>
      <c r="K19" s="369">
        <f t="shared" si="13"/>
        <v>204863.51490029029</v>
      </c>
      <c r="L19" s="369"/>
      <c r="M19" s="369">
        <f t="shared" si="13"/>
        <v>212033.73792180044</v>
      </c>
      <c r="N19" s="369"/>
      <c r="O19" s="369">
        <f t="shared" si="13"/>
        <v>219454.91874906342</v>
      </c>
      <c r="P19" s="369"/>
      <c r="Q19" s="369">
        <f t="shared" si="13"/>
        <v>227135.84090528061</v>
      </c>
      <c r="R19" s="369"/>
      <c r="S19" s="369">
        <f t="shared" si="13"/>
        <v>235085.5953369654</v>
      </c>
      <c r="T19" s="369"/>
      <c r="U19" s="369">
        <f t="shared" si="13"/>
        <v>243313.59117375917</v>
      </c>
      <c r="V19" s="369"/>
      <c r="W19" s="369">
        <f t="shared" si="13"/>
        <v>251829.56686484072</v>
      </c>
      <c r="X19" s="369"/>
      <c r="Y19" s="369">
        <f t="shared" si="13"/>
        <v>260643.60170511011</v>
      </c>
      <c r="Z19" s="369"/>
      <c r="AA19" s="369">
        <f t="shared" si="13"/>
        <v>269766.12776478892</v>
      </c>
      <c r="AB19" s="369"/>
      <c r="AC19" s="369">
        <f t="shared" si="13"/>
        <v>279207.9422365565</v>
      </c>
      <c r="AD19" s="369"/>
      <c r="AE19" s="369">
        <f t="shared" si="13"/>
        <v>288980.22021483595</v>
      </c>
      <c r="AF19" s="369"/>
      <c r="AG19" s="369">
        <f t="shared" si="13"/>
        <v>299094.52792235516</v>
      </c>
    </row>
    <row r="20" spans="1:33" s="350" customFormat="1" ht="14.25">
      <c r="A20" s="373" t="s">
        <v>1788</v>
      </c>
      <c r="B20" s="373"/>
      <c r="C20" s="380"/>
      <c r="E20" s="379">
        <f>Application!W857</f>
        <v>43182.310596883915</v>
      </c>
      <c r="F20" s="369"/>
      <c r="G20" s="379">
        <f t="shared" si="13"/>
        <v>44693.69146777485</v>
      </c>
      <c r="H20" s="369"/>
      <c r="I20" s="379">
        <f t="shared" si="13"/>
        <v>46257.970669146969</v>
      </c>
      <c r="J20" s="369"/>
      <c r="K20" s="379">
        <f t="shared" si="13"/>
        <v>47876.999642567112</v>
      </c>
      <c r="L20" s="369"/>
      <c r="M20" s="379">
        <f t="shared" si="13"/>
        <v>49552.694630056954</v>
      </c>
      <c r="N20" s="369"/>
      <c r="O20" s="379">
        <f t="shared" si="13"/>
        <v>51287.038942108942</v>
      </c>
      <c r="P20" s="369"/>
      <c r="Q20" s="379">
        <f t="shared" si="13"/>
        <v>53082.08530508275</v>
      </c>
      <c r="R20" s="369"/>
      <c r="S20" s="379">
        <f t="shared" si="13"/>
        <v>54939.958290760645</v>
      </c>
      <c r="T20" s="369"/>
      <c r="U20" s="379">
        <f t="shared" si="13"/>
        <v>56862.856830937264</v>
      </c>
      <c r="V20" s="369"/>
      <c r="W20" s="379">
        <f t="shared" si="13"/>
        <v>58853.056820020065</v>
      </c>
      <c r="X20" s="369"/>
      <c r="Y20" s="379">
        <f t="shared" si="13"/>
        <v>60912.913808720761</v>
      </c>
      <c r="Z20" s="369"/>
      <c r="AA20" s="379">
        <f t="shared" si="13"/>
        <v>63044.865792025979</v>
      </c>
      <c r="AB20" s="369"/>
      <c r="AC20" s="379">
        <f t="shared" si="13"/>
        <v>65251.436094746881</v>
      </c>
      <c r="AD20" s="369"/>
      <c r="AE20" s="379">
        <f t="shared" si="13"/>
        <v>67535.236358063019</v>
      </c>
      <c r="AF20" s="369"/>
      <c r="AG20" s="379">
        <f t="shared" si="13"/>
        <v>69898.969630595224</v>
      </c>
    </row>
    <row r="21" spans="1:33" s="370" customFormat="1" ht="15">
      <c r="A21" s="370" t="s">
        <v>928</v>
      </c>
      <c r="C21" s="380"/>
      <c r="E21" s="370">
        <f>SUM(E14:E20)</f>
        <v>1270706.0711707731</v>
      </c>
      <c r="G21" s="370">
        <f>SUM(G14:G20)</f>
        <v>1315180.7836617499</v>
      </c>
      <c r="I21" s="370">
        <f>SUM(I14:I20)</f>
        <v>1361212.1110899113</v>
      </c>
      <c r="K21" s="370">
        <f>SUM(K14:K20)</f>
        <v>1408854.534978058</v>
      </c>
      <c r="M21" s="370">
        <f>SUM(M14:M20)</f>
        <v>1458164.4437022901</v>
      </c>
      <c r="O21" s="370">
        <f>SUM(O14:O20)</f>
        <v>1509200.1992318702</v>
      </c>
      <c r="Q21" s="370">
        <f>SUM(Q14:Q20)</f>
        <v>1562022.2062049855</v>
      </c>
      <c r="S21" s="370">
        <f>SUM(S14:S20)</f>
        <v>1616692.9834221599</v>
      </c>
      <c r="U21" s="370">
        <f>SUM(U14:U20)</f>
        <v>1673277.2378419354</v>
      </c>
      <c r="W21" s="370">
        <f>SUM(W14:W20)</f>
        <v>1731841.941166403</v>
      </c>
      <c r="Y21" s="370">
        <f>SUM(Y14:Y20)</f>
        <v>1792456.4091072269</v>
      </c>
      <c r="AA21" s="370">
        <f>SUM(AA14:AA20)</f>
        <v>1855192.3834259796</v>
      </c>
      <c r="AC21" s="370">
        <f>SUM(AC14:AC20)</f>
        <v>1920124.1168458888</v>
      </c>
      <c r="AE21" s="370">
        <f>SUM(AE14:AE20)</f>
        <v>1987328.4609354946</v>
      </c>
      <c r="AG21" s="370">
        <f>SUM(AG14:AG20)</f>
        <v>2056884.9570682368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1391</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930</v>
      </c>
      <c r="C24" s="392">
        <v>1.0349999999999999</v>
      </c>
      <c r="E24" s="369">
        <f>Application!AC866</f>
        <v>113094</v>
      </c>
      <c r="F24" s="369"/>
      <c r="G24" s="369">
        <f>E24*$C$24</f>
        <v>117052.29</v>
      </c>
      <c r="H24" s="369"/>
      <c r="I24" s="369">
        <f>G24*$C$24</f>
        <v>121149.12014999999</v>
      </c>
      <c r="J24" s="369"/>
      <c r="K24" s="369">
        <f>I24*$C$24</f>
        <v>125389.33935524998</v>
      </c>
      <c r="L24" s="369"/>
      <c r="M24" s="369">
        <f>K24*$C$24</f>
        <v>129777.96623268371</v>
      </c>
      <c r="N24" s="369"/>
      <c r="O24" s="369">
        <f>M24*$C$24</f>
        <v>134320.19505082763</v>
      </c>
      <c r="P24" s="369"/>
      <c r="Q24" s="369">
        <f>O24*$C$24</f>
        <v>139021.40187760658</v>
      </c>
      <c r="R24" s="369"/>
      <c r="S24" s="369">
        <f>Q24*$C$24</f>
        <v>143887.15094332281</v>
      </c>
      <c r="T24" s="369"/>
      <c r="U24" s="369">
        <f>S24*$C$24</f>
        <v>148923.20122633909</v>
      </c>
      <c r="V24" s="369"/>
      <c r="W24" s="369">
        <f>U24*$C$24</f>
        <v>154135.51326926096</v>
      </c>
      <c r="X24" s="369"/>
      <c r="Y24" s="369">
        <f>W24*$C$24</f>
        <v>159530.2562336851</v>
      </c>
      <c r="Z24" s="369"/>
      <c r="AA24" s="369">
        <f>Y24*$C$24</f>
        <v>165113.81520186405</v>
      </c>
      <c r="AB24" s="369"/>
      <c r="AC24" s="369">
        <f>AA24*$C$24</f>
        <v>170892.79873392929</v>
      </c>
      <c r="AD24" s="369"/>
      <c r="AE24" s="369">
        <f>AC24*$C$24</f>
        <v>176874.04668961681</v>
      </c>
      <c r="AF24" s="369"/>
      <c r="AG24" s="369">
        <f>AE24*$C$24</f>
        <v>183064.63832375337</v>
      </c>
    </row>
    <row r="25" spans="1:33" s="350" customFormat="1" ht="14.25">
      <c r="A25" s="350" t="s">
        <v>931</v>
      </c>
      <c r="C25" s="392"/>
      <c r="E25" s="369">
        <f>Application!AC867</f>
        <v>65000</v>
      </c>
      <c r="F25" s="369"/>
      <c r="G25" s="369">
        <f>$E$25</f>
        <v>65000</v>
      </c>
      <c r="H25" s="369"/>
      <c r="I25" s="369">
        <f>$E$25</f>
        <v>65000</v>
      </c>
      <c r="J25" s="369"/>
      <c r="K25" s="369">
        <f>$E$25</f>
        <v>65000</v>
      </c>
      <c r="L25" s="369"/>
      <c r="M25" s="369">
        <f>$E$25</f>
        <v>65000</v>
      </c>
      <c r="N25" s="369"/>
      <c r="O25" s="369">
        <f>$E$25</f>
        <v>65000</v>
      </c>
      <c r="P25" s="369"/>
      <c r="Q25" s="369">
        <f>$E$25</f>
        <v>65000</v>
      </c>
      <c r="R25" s="369"/>
      <c r="S25" s="369">
        <f>$E$25</f>
        <v>65000</v>
      </c>
      <c r="T25" s="369"/>
      <c r="U25" s="369">
        <f>$E$25</f>
        <v>65000</v>
      </c>
      <c r="V25" s="369"/>
      <c r="W25" s="369">
        <f>$E$25</f>
        <v>65000</v>
      </c>
      <c r="X25" s="369"/>
      <c r="Y25" s="369">
        <f>$E$25</f>
        <v>65000</v>
      </c>
      <c r="Z25" s="369"/>
      <c r="AA25" s="369">
        <f>$E$25</f>
        <v>65000</v>
      </c>
      <c r="AB25" s="369"/>
      <c r="AC25" s="369">
        <f>$E$25</f>
        <v>65000</v>
      </c>
      <c r="AD25" s="369"/>
      <c r="AE25" s="369">
        <f>$E$25</f>
        <v>65000</v>
      </c>
      <c r="AF25" s="369"/>
      <c r="AG25" s="369">
        <f>$E$25</f>
        <v>65000</v>
      </c>
    </row>
    <row r="26" spans="1:33" s="350" customFormat="1" ht="14.25">
      <c r="A26" s="350" t="s">
        <v>929</v>
      </c>
      <c r="C26" s="390">
        <v>1.02</v>
      </c>
      <c r="E26" s="369">
        <f>Application!AC868</f>
        <v>5000</v>
      </c>
      <c r="F26" s="369"/>
      <c r="G26" s="369">
        <f>E26*$C$26</f>
        <v>5100</v>
      </c>
      <c r="H26" s="369"/>
      <c r="I26" s="369">
        <f>G26*$C$26</f>
        <v>5202</v>
      </c>
      <c r="J26" s="369"/>
      <c r="K26" s="369">
        <f>I26*$C$26</f>
        <v>5306.04</v>
      </c>
      <c r="L26" s="369"/>
      <c r="M26" s="369">
        <f>K26*$C$26</f>
        <v>5412.1607999999997</v>
      </c>
      <c r="N26" s="369"/>
      <c r="O26" s="369">
        <f>M26*$C$26</f>
        <v>5520.4040159999995</v>
      </c>
      <c r="P26" s="369"/>
      <c r="Q26" s="369">
        <f>O26*$C$26</f>
        <v>5630.8120963199999</v>
      </c>
      <c r="R26" s="369"/>
      <c r="S26" s="369">
        <f>Q26*$C$26</f>
        <v>5743.4283382464</v>
      </c>
      <c r="T26" s="369"/>
      <c r="U26" s="369">
        <f>S26*$C$26</f>
        <v>5858.2969050113279</v>
      </c>
      <c r="V26" s="369"/>
      <c r="W26" s="369">
        <f>U26*$C$26</f>
        <v>5975.4628431115543</v>
      </c>
      <c r="X26" s="369"/>
      <c r="Y26" s="369">
        <f>W26*$C$26</f>
        <v>6094.9720999737856</v>
      </c>
      <c r="Z26" s="369"/>
      <c r="AA26" s="369">
        <f>Y26*$C$26</f>
        <v>6216.8715419732616</v>
      </c>
      <c r="AB26" s="369"/>
      <c r="AC26" s="369">
        <f>AA26*$C$26</f>
        <v>6341.2089728127266</v>
      </c>
      <c r="AD26" s="369"/>
      <c r="AE26" s="369">
        <f>AC26*$C$26</f>
        <v>6468.0331522689812</v>
      </c>
      <c r="AF26" s="369"/>
      <c r="AG26" s="369">
        <f>AE26*$C$26</f>
        <v>6597.3938153143608</v>
      </c>
    </row>
    <row r="27" spans="1:33" s="350" customFormat="1" ht="14.25">
      <c r="A27" s="373" t="str">
        <f>Application!E869</f>
        <v>Other (Issuer Fee):</v>
      </c>
      <c r="B27" s="373"/>
      <c r="C27" s="509">
        <v>1.0349999999999999</v>
      </c>
      <c r="E27" s="369">
        <f>Application!AC869</f>
        <v>8965</v>
      </c>
      <c r="F27" s="369"/>
      <c r="G27" s="369">
        <f>E27*$C$27</f>
        <v>9278.7749999999996</v>
      </c>
      <c r="H27" s="369"/>
      <c r="I27" s="369">
        <f>G27*$C$27</f>
        <v>9603.5321249999997</v>
      </c>
      <c r="J27" s="369"/>
      <c r="K27" s="369">
        <f>I27*$C$27</f>
        <v>9939.6557493749988</v>
      </c>
      <c r="L27" s="369"/>
      <c r="M27" s="369">
        <f>K27*$C$27</f>
        <v>10287.543700603122</v>
      </c>
      <c r="N27" s="369"/>
      <c r="O27" s="369">
        <f>M27*$C$27</f>
        <v>10647.607730124231</v>
      </c>
      <c r="P27" s="369"/>
      <c r="Q27" s="369">
        <f>O27*$C$27</f>
        <v>11020.274000678579</v>
      </c>
      <c r="R27" s="369"/>
      <c r="S27" s="369">
        <f>Q27*$C$27</f>
        <v>11405.983590702328</v>
      </c>
      <c r="T27" s="369"/>
      <c r="U27" s="369">
        <f>S27*$C$27</f>
        <v>11805.193016376908</v>
      </c>
      <c r="V27" s="369"/>
      <c r="W27" s="369">
        <f>U27*$C$27</f>
        <v>12218.374771950099</v>
      </c>
      <c r="X27" s="369"/>
      <c r="Y27" s="369">
        <f>W27*$C$27</f>
        <v>12646.017888968352</v>
      </c>
      <c r="Z27" s="369"/>
      <c r="AA27" s="369">
        <f>Y27*$C$27</f>
        <v>13088.628515082244</v>
      </c>
      <c r="AB27" s="369"/>
      <c r="AC27" s="369">
        <f>AA27*$C$27</f>
        <v>13546.730513110122</v>
      </c>
      <c r="AD27" s="369"/>
      <c r="AE27" s="369">
        <f>AC27*$C$27</f>
        <v>14020.866081068974</v>
      </c>
      <c r="AF27" s="369"/>
      <c r="AG27" s="369">
        <f>AE27*$C$27</f>
        <v>14511.596393906388</v>
      </c>
    </row>
    <row r="28" spans="1:33" s="350" customFormat="1" ht="14.25">
      <c r="A28" s="373" t="str">
        <f>Application!E870</f>
        <v>Other (Ground Lease):</v>
      </c>
      <c r="B28" s="373"/>
      <c r="C28" s="509">
        <v>1.0349999999999999</v>
      </c>
      <c r="E28" s="369">
        <f>Application!AC870</f>
        <v>15000</v>
      </c>
      <c r="F28" s="369"/>
      <c r="G28" s="369">
        <f>E28*$C$28</f>
        <v>15524.999999999998</v>
      </c>
      <c r="H28" s="369"/>
      <c r="I28" s="369">
        <f>G28*$C$28</f>
        <v>16068.374999999996</v>
      </c>
      <c r="J28" s="369"/>
      <c r="K28" s="369">
        <f>I28*$C$28</f>
        <v>16630.768124999995</v>
      </c>
      <c r="L28" s="369"/>
      <c r="M28" s="369">
        <f>K28*$C$28</f>
        <v>17212.845009374993</v>
      </c>
      <c r="N28" s="369"/>
      <c r="O28" s="369">
        <f>M28*$C$28</f>
        <v>17815.294584703115</v>
      </c>
      <c r="P28" s="369"/>
      <c r="Q28" s="369">
        <f>O28*$C$28</f>
        <v>18438.829895167724</v>
      </c>
      <c r="R28" s="369"/>
      <c r="S28" s="369">
        <f>Q28*$C$28</f>
        <v>19084.188941498593</v>
      </c>
      <c r="T28" s="369"/>
      <c r="U28" s="369">
        <f>S28*$C$28</f>
        <v>19752.135554451041</v>
      </c>
      <c r="V28" s="369"/>
      <c r="W28" s="369">
        <f>U28*$C$28</f>
        <v>20443.460298856826</v>
      </c>
      <c r="X28" s="369"/>
      <c r="Y28" s="369">
        <f>W28*$C$28</f>
        <v>21158.981409316813</v>
      </c>
      <c r="Z28" s="369"/>
      <c r="AA28" s="369">
        <f>Y28*$C$28</f>
        <v>21899.5457586429</v>
      </c>
      <c r="AB28" s="369"/>
      <c r="AC28" s="369">
        <f>AA28*$C$28</f>
        <v>22666.029860195398</v>
      </c>
      <c r="AD28" s="369"/>
      <c r="AE28" s="369">
        <f>AC28*$C$28</f>
        <v>23459.340905302237</v>
      </c>
      <c r="AF28" s="369"/>
      <c r="AG28" s="369">
        <f>AE28*$C$28</f>
        <v>24280.417836987814</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1477765.0711707731</v>
      </c>
      <c r="G30" s="370">
        <f>SUM(G21:G28)</f>
        <v>1527136.8486617499</v>
      </c>
      <c r="I30" s="370">
        <f>SUM(I21:I28)</f>
        <v>1578235.1383649113</v>
      </c>
      <c r="K30" s="370">
        <f>SUM(K21:K28)</f>
        <v>1631120.3382076828</v>
      </c>
      <c r="M30" s="370">
        <f>SUM(M21:M28)</f>
        <v>1685854.9594449517</v>
      </c>
      <c r="O30" s="370">
        <f>SUM(O21:O28)</f>
        <v>1742503.7006135252</v>
      </c>
      <c r="Q30" s="370">
        <f>SUM(Q21:Q28)</f>
        <v>1801133.5240747584</v>
      </c>
      <c r="S30" s="370">
        <f>SUM(S21:S28)</f>
        <v>1861813.73523593</v>
      </c>
      <c r="U30" s="370">
        <f>SUM(U21:U28)</f>
        <v>1924616.0645441138</v>
      </c>
      <c r="W30" s="370">
        <f>SUM(W21:W28)</f>
        <v>1989614.7523495823</v>
      </c>
      <c r="Y30" s="370">
        <f>SUM(Y21:Y28)</f>
        <v>2056886.6367391711</v>
      </c>
      <c r="AA30" s="370">
        <f>SUM(AA21:AA28)</f>
        <v>2126511.2444435419</v>
      </c>
      <c r="AC30" s="370">
        <f>SUM(AC21:AC28)</f>
        <v>2198570.8849259363</v>
      </c>
      <c r="AE30" s="370">
        <f>SUM(AE21:AE28)</f>
        <v>2273150.7477637515</v>
      </c>
      <c r="AG30" s="370">
        <f>SUM(AG21:AG28)</f>
        <v>2350339.0034381989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932</v>
      </c>
      <c r="C32" s="371"/>
      <c r="E32" s="370">
        <f>E10-E30</f>
        <v>356431.08882922702</v>
      </c>
      <c r="G32" s="370">
        <f>G10-G30</f>
        <v>352914.21533824992</v>
      </c>
      <c r="I32" s="370">
        <f>I10-I30</f>
        <v>348817.20223508868</v>
      </c>
      <c r="K32" s="370">
        <f>K10-K30</f>
        <v>344108.31090731686</v>
      </c>
      <c r="M32" s="370">
        <f>M10-M30</f>
        <v>338754.40589792281</v>
      </c>
      <c r="O32" s="370">
        <f>O10-O30</f>
        <v>332720.89886292117</v>
      </c>
      <c r="Q32" s="370">
        <f>Q10-Q30</f>
        <v>325971.69038859894</v>
      </c>
      <c r="S32" s="370">
        <f>S10-S30</f>
        <v>318469.10958901141</v>
      </c>
      <c r="U32" s="370">
        <f>U10-U30</f>
        <v>310173.85140145011</v>
      </c>
      <c r="W32" s="370">
        <f>W10-W30</f>
        <v>301044.91149462084</v>
      </c>
      <c r="Y32" s="370">
        <f>Y10-Y30</f>
        <v>291039.51870113751</v>
      </c>
      <c r="AA32" s="370">
        <f>AA10-AA30</f>
        <v>280113.06488277391</v>
      </c>
      <c r="AC32" s="370">
        <f>AC10-AC30</f>
        <v>268219.03213353734</v>
      </c>
      <c r="AE32" s="370">
        <f>AE10-AE30</f>
        <v>255308.91722220788</v>
      </c>
      <c r="AG32" s="370">
        <f>AG10-AG30</f>
        <v>241332.15317240963</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Permanent Loan - CCRC</v>
      </c>
      <c r="B35" s="373"/>
      <c r="C35" s="367"/>
      <c r="E35" s="369">
        <f>Application!AB618</f>
        <v>206131.92826493122</v>
      </c>
      <c r="F35" s="369"/>
      <c r="G35" s="369">
        <f>$E$35</f>
        <v>206131.92826493122</v>
      </c>
      <c r="H35" s="369"/>
      <c r="I35" s="369">
        <f>$E$35</f>
        <v>206131.92826493122</v>
      </c>
      <c r="J35" s="369"/>
      <c r="K35" s="369">
        <f>$E$35</f>
        <v>206131.92826493122</v>
      </c>
      <c r="L35" s="369"/>
      <c r="M35" s="369">
        <f>$E$35</f>
        <v>206131.92826493122</v>
      </c>
      <c r="N35" s="369"/>
      <c r="O35" s="369">
        <f>$E$35</f>
        <v>206131.92826493122</v>
      </c>
      <c r="P35" s="369"/>
      <c r="Q35" s="369">
        <f>$E$35</f>
        <v>206131.92826493122</v>
      </c>
      <c r="R35" s="369"/>
      <c r="S35" s="369">
        <f>$E$35</f>
        <v>206131.92826493122</v>
      </c>
      <c r="T35" s="369"/>
      <c r="U35" s="369">
        <f>$E$35</f>
        <v>206131.92826493122</v>
      </c>
      <c r="V35" s="369"/>
      <c r="W35" s="369">
        <f>$E$35</f>
        <v>206131.92826493122</v>
      </c>
      <c r="X35" s="369"/>
      <c r="Y35" s="369">
        <f>$E$35</f>
        <v>206131.92826493122</v>
      </c>
      <c r="Z35" s="369"/>
      <c r="AA35" s="369">
        <f>$E$35</f>
        <v>206131.92826493122</v>
      </c>
      <c r="AB35" s="369"/>
      <c r="AC35" s="369">
        <f>$E$35</f>
        <v>206131.92826493122</v>
      </c>
      <c r="AD35" s="369"/>
      <c r="AE35" s="369">
        <f>$E$35</f>
        <v>206131.92826493122</v>
      </c>
      <c r="AF35" s="369"/>
      <c r="AG35" s="369">
        <f>$E$35</f>
        <v>206131.92826493122</v>
      </c>
    </row>
    <row r="36" spans="1:35" s="350" customFormat="1" ht="14.25">
      <c r="A36" s="372" t="str">
        <f>Application!C620</f>
        <v>CA HCD MHP Loan</v>
      </c>
      <c r="B36" s="373"/>
      <c r="C36" s="367"/>
      <c r="E36" s="369">
        <f>Application!AB620</f>
        <v>61765.2</v>
      </c>
      <c r="F36" s="369"/>
      <c r="G36" s="369">
        <f>$E$36</f>
        <v>61765.2</v>
      </c>
      <c r="H36" s="369"/>
      <c r="I36" s="369">
        <f>$E$36</f>
        <v>61765.2</v>
      </c>
      <c r="J36" s="369"/>
      <c r="K36" s="369">
        <f>$E$36</f>
        <v>61765.2</v>
      </c>
      <c r="L36" s="369"/>
      <c r="M36" s="369">
        <f>$E$36</f>
        <v>61765.2</v>
      </c>
      <c r="N36" s="369"/>
      <c r="O36" s="369">
        <f>$E$36</f>
        <v>61765.2</v>
      </c>
      <c r="P36" s="369"/>
      <c r="Q36" s="369">
        <f>$E$36</f>
        <v>61765.2</v>
      </c>
      <c r="R36" s="369"/>
      <c r="S36" s="369">
        <f>$E$36</f>
        <v>61765.2</v>
      </c>
      <c r="T36" s="369"/>
      <c r="U36" s="369">
        <f>$E$36</f>
        <v>61765.2</v>
      </c>
      <c r="V36" s="369"/>
      <c r="W36" s="369">
        <f>$E$36</f>
        <v>61765.2</v>
      </c>
      <c r="X36" s="369"/>
      <c r="Y36" s="369">
        <f>$E$36</f>
        <v>61765.2</v>
      </c>
      <c r="Z36" s="369"/>
      <c r="AA36" s="369">
        <f>$E$36</f>
        <v>61765.2</v>
      </c>
      <c r="AB36" s="369"/>
      <c r="AC36" s="369">
        <f>$E$36</f>
        <v>61765.2</v>
      </c>
      <c r="AD36" s="369"/>
      <c r="AE36" s="369">
        <f>$E$36</f>
        <v>61765.2</v>
      </c>
      <c r="AF36" s="369"/>
      <c r="AG36" s="369">
        <f>$E$36</f>
        <v>61765.2</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933</v>
      </c>
      <c r="C38" s="371"/>
      <c r="E38" s="370">
        <f>SUM(E35:E37)</f>
        <v>267897.12826493121</v>
      </c>
      <c r="G38" s="370">
        <f>SUM(G35:G37)</f>
        <v>267897.12826493121</v>
      </c>
      <c r="I38" s="370">
        <f>SUM(I35:I37)</f>
        <v>267897.12826493121</v>
      </c>
      <c r="K38" s="370">
        <f>SUM(K35:K37)</f>
        <v>267897.12826493121</v>
      </c>
      <c r="M38" s="370">
        <f>SUM(M35:M37)</f>
        <v>267897.12826493121</v>
      </c>
      <c r="O38" s="370">
        <f>SUM(O35:O37)</f>
        <v>267897.12826493121</v>
      </c>
      <c r="Q38" s="370">
        <f>SUM(Q35:Q37)</f>
        <v>267897.12826493121</v>
      </c>
      <c r="S38" s="370">
        <f>SUM(S35:S37)</f>
        <v>267897.12826493121</v>
      </c>
      <c r="U38" s="370">
        <f>SUM(U35:U37)</f>
        <v>267897.12826493121</v>
      </c>
      <c r="W38" s="370">
        <f>SUM(W35:W37)</f>
        <v>267897.12826493121</v>
      </c>
      <c r="Y38" s="370">
        <f>SUM(Y35:Y37)</f>
        <v>267897.12826493121</v>
      </c>
      <c r="AA38" s="370">
        <f>SUM(AA35:AA37)</f>
        <v>267897.12826493121</v>
      </c>
      <c r="AC38" s="370">
        <f>SUM(AC35:AC37)</f>
        <v>267897.12826493121</v>
      </c>
      <c r="AE38" s="370">
        <f>SUM(AE35:AE37)</f>
        <v>267897.12826493121</v>
      </c>
      <c r="AG38" s="370">
        <f>SUM(AG35:AG37)</f>
        <v>267897.12826493121</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934</v>
      </c>
      <c r="C40" s="371"/>
      <c r="E40" s="370">
        <f>E32-E38</f>
        <v>88533.960564295819</v>
      </c>
      <c r="G40" s="370">
        <f>G32-G38</f>
        <v>85017.087073318718</v>
      </c>
      <c r="I40" s="370">
        <f>I32-I38</f>
        <v>80920.073970157478</v>
      </c>
      <c r="K40" s="370">
        <f>K32-K38</f>
        <v>76211.182642385655</v>
      </c>
      <c r="M40" s="370">
        <f>M32-M38</f>
        <v>70857.277632991609</v>
      </c>
      <c r="O40" s="370">
        <f>O32-O38</f>
        <v>64823.770597989962</v>
      </c>
      <c r="Q40" s="370">
        <f>Q32-Q38</f>
        <v>58074.56212366774</v>
      </c>
      <c r="S40" s="370">
        <f>S32-S38</f>
        <v>50571.981324080203</v>
      </c>
      <c r="U40" s="370">
        <f>U32-U38</f>
        <v>42276.723136518907</v>
      </c>
      <c r="W40" s="370">
        <f>W32-W38</f>
        <v>33147.783229689638</v>
      </c>
      <c r="Y40" s="370">
        <f>Y32-Y38</f>
        <v>23142.390436206304</v>
      </c>
      <c r="AA40" s="370">
        <f>AA32-AA38</f>
        <v>12215.936617842701</v>
      </c>
      <c r="AC40" s="370">
        <f>AC32-AC38</f>
        <v>321.90386860613944</v>
      </c>
      <c r="AE40" s="370">
        <f>AE32-AE38</f>
        <v>-12588.211042723327</v>
      </c>
      <c r="AG40" s="370">
        <f>AG32-AG38</f>
        <v>-26564.975092521578</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936</v>
      </c>
      <c r="C42" s="367"/>
      <c r="E42" s="374">
        <f>E40/(E4+E6+E8)</f>
        <v>4.5855107741628369E-2</v>
      </c>
      <c r="G42" s="374">
        <f>G40/(G4+G6+G8)</f>
        <v>4.295959522919255E-2</v>
      </c>
      <c r="I42" s="374">
        <f>I40/(I4+I6+I8)</f>
        <v>3.9892051010775538E-2</v>
      </c>
      <c r="K42" s="374">
        <f>K40/(K4+K6+K8)</f>
        <v>3.665430001873729E-2</v>
      </c>
      <c r="M42" s="374">
        <f>M40/(M4+M6+M8)</f>
        <v>3.3248099561142795E-2</v>
      </c>
      <c r="O42" s="374">
        <f>O40/(O4+O6+O8)</f>
        <v>2.9675140745549659E-2</v>
      </c>
      <c r="Q42" s="374">
        <f>Q40/(Q4+Q6+Q8)</f>
        <v>2.5937049865868193E-2</v>
      </c>
      <c r="S42" s="374">
        <f>S40/(S4+S6+S8)</f>
        <v>2.2035389753173828E-2</v>
      </c>
      <c r="U42" s="374">
        <f>U40/(U4+U6+U8)</f>
        <v>1.7971661091328847E-2</v>
      </c>
      <c r="W42" s="374">
        <f>W40/(W4+W6+W8)</f>
        <v>1.3747303698253334E-2</v>
      </c>
      <c r="Y42" s="374">
        <f>Y40/(Y4+Y6+Y8)</f>
        <v>9.363697773652117E-3</v>
      </c>
      <c r="AA42" s="374">
        <f>AA40/(AA4+AA6+AA8)</f>
        <v>4.822165114005344E-3</v>
      </c>
      <c r="AC42" s="374">
        <f>AC40/(AC4+AC6+AC8)</f>
        <v>1.2397029558981268E-4</v>
      </c>
      <c r="AE42" s="955">
        <f>AE40/(AE4+AE6+AE8)</f>
        <v>-4.729678173708801E-3</v>
      </c>
      <c r="AF42" s="955"/>
      <c r="AG42" s="955">
        <f>AG40/(AG4+AG6+AG8)</f>
        <v>-9.7376267330536361E-3</v>
      </c>
    </row>
    <row r="43" spans="1:35" s="374" customFormat="1" ht="14.25">
      <c r="A43" s="374" t="s">
        <v>937</v>
      </c>
      <c r="C43" s="367"/>
      <c r="E43" s="374">
        <f>E40/E38</f>
        <v>0.3304774528106999</v>
      </c>
      <c r="G43" s="374">
        <f>G40/G38</f>
        <v>0.31734975146595401</v>
      </c>
      <c r="I43" s="374">
        <f>I40/I38</f>
        <v>0.30205651883708617</v>
      </c>
      <c r="K43" s="374">
        <f>K40/K38</f>
        <v>0.28447928178990489</v>
      </c>
      <c r="M43" s="374">
        <f>M40/M38</f>
        <v>0.26449435308212338</v>
      </c>
      <c r="O43" s="374">
        <f>O40/O38</f>
        <v>0.24197262216967053</v>
      </c>
      <c r="Q43" s="374">
        <f>Q40/Q38</f>
        <v>0.21677933802349733</v>
      </c>
      <c r="S43" s="374">
        <f>S40/S38</f>
        <v>0.18877388366055239</v>
      </c>
      <c r="U43" s="374">
        <f>U40/U38</f>
        <v>0.15780954208180326</v>
      </c>
      <c r="W43" s="374">
        <f>W40/W38</f>
        <v>0.12373325329903812</v>
      </c>
      <c r="Y43" s="374">
        <f>Y40/Y38</f>
        <v>8.6385362120493234E-2</v>
      </c>
      <c r="AA43" s="374">
        <f>AA40/AA38</f>
        <v>4.5599356353540337E-2</v>
      </c>
      <c r="AC43" s="374">
        <f>AC40/AC38</f>
        <v>1.2015950700591288E-3</v>
      </c>
      <c r="AE43" s="955">
        <f>AE40/AE38</f>
        <v>-4.6988973432647185E-2</v>
      </c>
      <c r="AF43" s="955"/>
      <c r="AG43" s="955">
        <f>AG40/AG38</f>
        <v>-9.9161104355888083E-2</v>
      </c>
    </row>
    <row r="44" spans="1:35" s="375" customFormat="1" ht="14.25">
      <c r="A44" s="375" t="s">
        <v>935</v>
      </c>
      <c r="C44" s="376"/>
      <c r="E44" s="375">
        <f>E32/E38</f>
        <v>1.3304774528107</v>
      </c>
      <c r="G44" s="375">
        <f>G32/G38</f>
        <v>1.317349751465954</v>
      </c>
      <c r="I44" s="375">
        <f>I32/I38</f>
        <v>1.3020565188370861</v>
      </c>
      <c r="K44" s="375">
        <f>K32/K38</f>
        <v>1.2844792817899049</v>
      </c>
      <c r="M44" s="375">
        <f>M32/M38</f>
        <v>1.2644943530821233</v>
      </c>
      <c r="O44" s="375">
        <f>O32/O38</f>
        <v>1.2419726221696705</v>
      </c>
      <c r="Q44" s="375">
        <f>Q32/Q38</f>
        <v>1.2167793380234972</v>
      </c>
      <c r="S44" s="375">
        <f>S32/S38</f>
        <v>1.1887738836605524</v>
      </c>
      <c r="U44" s="375">
        <f>U32/U38</f>
        <v>1.1578095420818033</v>
      </c>
      <c r="W44" s="375">
        <f>W32/W38</f>
        <v>1.1237332532990381</v>
      </c>
      <c r="Y44" s="375">
        <f>Y32/Y38</f>
        <v>1.0863853621204933</v>
      </c>
      <c r="AA44" s="375">
        <f>AA32/AA38</f>
        <v>1.0455993563535404</v>
      </c>
      <c r="AC44" s="375">
        <f>AC32/AC38</f>
        <v>1.0012015950700592</v>
      </c>
      <c r="AE44" s="956">
        <f>AE32/AE38</f>
        <v>0.95301102656735281</v>
      </c>
      <c r="AF44" s="956"/>
      <c r="AG44" s="956">
        <f>AG32/AG38</f>
        <v>0.9008388956441119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939</v>
      </c>
      <c r="C47" s="394"/>
      <c r="E47" s="383"/>
    </row>
    <row r="48" spans="1:35" s="152" customFormat="1" ht="14.25">
      <c r="A48" s="152" t="s">
        <v>940</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938</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88533.960564295819</v>
      </c>
      <c r="G54" s="255">
        <f>G40-G52</f>
        <v>85017.087073318718</v>
      </c>
      <c r="I54" s="255">
        <f>I40-I52</f>
        <v>80920.073970157478</v>
      </c>
      <c r="K54" s="255">
        <f>K40-K52</f>
        <v>76211.182642385655</v>
      </c>
      <c r="M54" s="255">
        <f>M40-M52</f>
        <v>70857.277632991609</v>
      </c>
      <c r="O54" s="255">
        <f>O40-O52</f>
        <v>64823.770597989962</v>
      </c>
      <c r="Q54" s="255">
        <f>Q40-Q52</f>
        <v>58074.56212366774</v>
      </c>
      <c r="S54" s="255">
        <f>S40-S52</f>
        <v>50571.981324080203</v>
      </c>
      <c r="U54" s="255">
        <f>U40-U52</f>
        <v>42276.723136518907</v>
      </c>
      <c r="W54" s="255">
        <f>W40-W52</f>
        <v>33147.783229689638</v>
      </c>
      <c r="Y54" s="255">
        <f>Y40-Y52</f>
        <v>23142.390436206304</v>
      </c>
      <c r="AA54" s="255">
        <f>AA40-AA52</f>
        <v>12215.936617842701</v>
      </c>
      <c r="AC54" s="255">
        <f>AC40-AC52</f>
        <v>321.90386860613944</v>
      </c>
      <c r="AE54" s="255">
        <f>AE40-AE52</f>
        <v>-12588.211042723327</v>
      </c>
      <c r="AG54" s="255">
        <f>AG40-AG52</f>
        <v>-26564.975092521578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947</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944</v>
      </c>
      <c r="C63" s="364"/>
    </row>
    <row r="64" spans="1:35" s="363" customFormat="1">
      <c r="C64" s="364"/>
    </row>
    <row r="65" spans="1:33" s="385" customFormat="1" ht="30" customHeight="1">
      <c r="A65" s="1729" t="s">
        <v>949</v>
      </c>
      <c r="B65" s="1729"/>
      <c r="C65" s="1729"/>
      <c r="D65" s="1729"/>
      <c r="E65" s="1729"/>
      <c r="F65" s="1729"/>
      <c r="G65" s="1729"/>
      <c r="H65" s="1729"/>
      <c r="I65" s="1729"/>
      <c r="J65" s="1729"/>
      <c r="K65" s="1729"/>
      <c r="L65" s="1729"/>
      <c r="M65" s="1729"/>
      <c r="N65" s="1729"/>
      <c r="O65" s="1729"/>
      <c r="P65" s="1729"/>
      <c r="Q65" s="1729"/>
      <c r="R65" s="1729"/>
      <c r="S65" s="1729"/>
      <c r="T65" s="1729"/>
      <c r="U65" s="1729"/>
      <c r="V65" s="1729"/>
      <c r="W65" s="1729"/>
      <c r="X65" s="1729"/>
      <c r="Y65" s="1729"/>
      <c r="Z65" s="1729"/>
      <c r="AA65" s="1729"/>
      <c r="AB65" s="1729"/>
      <c r="AC65" s="1729"/>
      <c r="AD65" s="1729"/>
      <c r="AE65" s="1729"/>
      <c r="AF65" s="1729"/>
      <c r="AG65" s="172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2019-10-31T00:27:42Z</cp:lastPrinted>
  <dcterms:created xsi:type="dcterms:W3CDTF">2007-12-27T18:26:28Z</dcterms:created>
  <dcterms:modified xsi:type="dcterms:W3CDTF">2021-03-11T18:48:34Z</dcterms:modified>
</cp:coreProperties>
</file>