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Annual Reports\2023 Annual Report\2023 Annual Report for Website\"/>
    </mc:Choice>
  </mc:AlternateContent>
  <xr:revisionPtr revIDLastSave="0" documentId="13_ncr:1_{90CB7759-AEC6-4E07-9045-5B9E11480E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 9% Project Financing" sheetId="5" r:id="rId1"/>
    <sheet name="2023 4% Project Financing" sheetId="6" r:id="rId2"/>
  </sheets>
  <externalReferences>
    <externalReference r:id="rId3"/>
    <externalReference r:id="rId4"/>
  </externalReferences>
  <definedNames>
    <definedName name="SORT_R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5" l="1"/>
  <c r="P4" i="5"/>
  <c r="P5" i="5"/>
  <c r="P7" i="5"/>
  <c r="P8" i="5"/>
  <c r="P9" i="5"/>
  <c r="P10" i="5"/>
  <c r="P12" i="5"/>
  <c r="P13" i="5"/>
  <c r="P14" i="5"/>
  <c r="P15" i="5"/>
  <c r="P16" i="5"/>
  <c r="P17" i="5"/>
  <c r="P18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40" i="5"/>
  <c r="P41" i="5"/>
  <c r="P42" i="5"/>
  <c r="P43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Y2" i="5" l="1"/>
  <c r="Y4" i="5"/>
  <c r="Y5" i="5"/>
  <c r="Y7" i="5"/>
  <c r="Y8" i="5"/>
  <c r="Y9" i="5"/>
  <c r="Y10" i="5"/>
  <c r="Y12" i="5"/>
  <c r="Y13" i="5"/>
  <c r="Y14" i="5"/>
  <c r="Y15" i="5"/>
  <c r="Y16" i="5"/>
  <c r="Y17" i="5"/>
  <c r="Y18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40" i="5"/>
  <c r="Y41" i="5"/>
  <c r="Y42" i="5"/>
  <c r="Y43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W44" i="5"/>
  <c r="W39" i="5"/>
  <c r="Y39" i="5" s="1"/>
  <c r="W19" i="5"/>
  <c r="W11" i="5"/>
  <c r="W6" i="5"/>
  <c r="W3" i="5"/>
  <c r="Y3" i="5" l="1"/>
  <c r="P3" i="5"/>
  <c r="Y11" i="5"/>
  <c r="P11" i="5"/>
  <c r="Y19" i="5"/>
  <c r="P19" i="5"/>
  <c r="Y6" i="5"/>
  <c r="P6" i="5"/>
  <c r="Y44" i="5"/>
  <c r="P44" i="5"/>
  <c r="AA4" i="5" l="1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7" i="5"/>
  <c r="AA48" i="5"/>
  <c r="AA49" i="5"/>
  <c r="AA50" i="5"/>
  <c r="AA51" i="5"/>
  <c r="AA52" i="5"/>
  <c r="AA55" i="5"/>
  <c r="AA56" i="5"/>
  <c r="AA57" i="5"/>
  <c r="AA58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2" i="5"/>
  <c r="T39" i="5"/>
  <c r="V39" i="5" l="1"/>
  <c r="P39" i="5"/>
  <c r="M58" i="5"/>
  <c r="M57" i="5"/>
  <c r="M56" i="5"/>
  <c r="M55" i="5"/>
  <c r="M54" i="5"/>
  <c r="L53" i="5"/>
  <c r="M53" i="5" s="1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L2" i="5"/>
  <c r="M2" i="5" s="1"/>
  <c r="Z54" i="5"/>
  <c r="AA54" i="5" s="1"/>
  <c r="Z53" i="5"/>
  <c r="AA53" i="5" s="1"/>
  <c r="Z43" i="5"/>
  <c r="AA43" i="5" s="1"/>
  <c r="M2" i="6"/>
  <c r="P2" i="6"/>
  <c r="R2" i="6"/>
  <c r="T2" i="6"/>
  <c r="X2" i="6"/>
  <c r="M3" i="6"/>
  <c r="P3" i="6"/>
  <c r="R3" i="6"/>
  <c r="T3" i="6"/>
  <c r="X3" i="6"/>
  <c r="M4" i="6"/>
  <c r="P4" i="6"/>
  <c r="R4" i="6"/>
  <c r="T4" i="6"/>
  <c r="X4" i="6"/>
  <c r="M5" i="6"/>
  <c r="P5" i="6"/>
  <c r="R5" i="6"/>
  <c r="T5" i="6"/>
  <c r="X5" i="6"/>
  <c r="M6" i="6"/>
  <c r="P6" i="6"/>
  <c r="R6" i="6"/>
  <c r="T6" i="6"/>
  <c r="X6" i="6"/>
  <c r="M7" i="6"/>
  <c r="P7" i="6"/>
  <c r="R7" i="6"/>
  <c r="T7" i="6"/>
  <c r="X7" i="6"/>
  <c r="M8" i="6"/>
  <c r="P8" i="6"/>
  <c r="R8" i="6"/>
  <c r="T8" i="6"/>
  <c r="X8" i="6"/>
  <c r="M9" i="6"/>
  <c r="P9" i="6"/>
  <c r="R9" i="6"/>
  <c r="T9" i="6"/>
  <c r="X9" i="6"/>
  <c r="M10" i="6"/>
  <c r="P10" i="6"/>
  <c r="R10" i="6"/>
  <c r="T10" i="6"/>
  <c r="X10" i="6"/>
  <c r="M11" i="6"/>
  <c r="P11" i="6"/>
  <c r="R11" i="6"/>
  <c r="T11" i="6"/>
  <c r="X11" i="6"/>
  <c r="M12" i="6"/>
  <c r="P12" i="6"/>
  <c r="R12" i="6"/>
  <c r="T12" i="6"/>
  <c r="X12" i="6"/>
  <c r="M13" i="6"/>
  <c r="P13" i="6"/>
  <c r="R13" i="6"/>
  <c r="T13" i="6"/>
  <c r="X13" i="6"/>
  <c r="M14" i="6"/>
  <c r="P14" i="6"/>
  <c r="R14" i="6"/>
  <c r="T14" i="6"/>
  <c r="X14" i="6"/>
  <c r="M15" i="6"/>
  <c r="P15" i="6"/>
  <c r="R15" i="6"/>
  <c r="T15" i="6"/>
  <c r="X15" i="6"/>
  <c r="M16" i="6"/>
  <c r="P16" i="6"/>
  <c r="R16" i="6"/>
  <c r="T16" i="6"/>
  <c r="X16" i="6"/>
  <c r="M17" i="6"/>
  <c r="P17" i="6"/>
  <c r="R17" i="6"/>
  <c r="T17" i="6"/>
  <c r="X17" i="6"/>
  <c r="M18" i="6"/>
  <c r="P18" i="6"/>
  <c r="R18" i="6"/>
  <c r="T18" i="6"/>
  <c r="X18" i="6"/>
  <c r="M19" i="6"/>
  <c r="P19" i="6"/>
  <c r="R19" i="6"/>
  <c r="T19" i="6"/>
  <c r="X19" i="6"/>
  <c r="M20" i="6"/>
  <c r="P20" i="6"/>
  <c r="R20" i="6"/>
  <c r="T20" i="6"/>
  <c r="X20" i="6"/>
  <c r="M21" i="6"/>
  <c r="P21" i="6"/>
  <c r="R21" i="6"/>
  <c r="T21" i="6"/>
  <c r="X21" i="6"/>
  <c r="M22" i="6"/>
  <c r="P22" i="6"/>
  <c r="R22" i="6"/>
  <c r="T22" i="6"/>
  <c r="X22" i="6"/>
  <c r="M23" i="6"/>
  <c r="P23" i="6"/>
  <c r="R23" i="6"/>
  <c r="T23" i="6"/>
  <c r="X23" i="6"/>
  <c r="M24" i="6"/>
  <c r="P24" i="6"/>
  <c r="R24" i="6"/>
  <c r="T24" i="6"/>
  <c r="X24" i="6"/>
  <c r="M25" i="6"/>
  <c r="P25" i="6"/>
  <c r="R25" i="6"/>
  <c r="T25" i="6"/>
  <c r="X25" i="6"/>
  <c r="M26" i="6"/>
  <c r="P26" i="6"/>
  <c r="R26" i="6"/>
  <c r="T26" i="6"/>
  <c r="X26" i="6"/>
  <c r="M27" i="6"/>
  <c r="P27" i="6"/>
  <c r="R27" i="6"/>
  <c r="T27" i="6"/>
  <c r="X27" i="6"/>
  <c r="M28" i="6"/>
  <c r="P28" i="6"/>
  <c r="R28" i="6"/>
  <c r="T28" i="6"/>
  <c r="X28" i="6"/>
  <c r="M29" i="6"/>
  <c r="P29" i="6"/>
  <c r="R29" i="6"/>
  <c r="T29" i="6"/>
  <c r="X29" i="6"/>
  <c r="M30" i="6"/>
  <c r="P30" i="6"/>
  <c r="R30" i="6"/>
  <c r="T30" i="6"/>
  <c r="X30" i="6"/>
  <c r="M31" i="6"/>
  <c r="P31" i="6"/>
  <c r="R31" i="6"/>
  <c r="T31" i="6"/>
  <c r="X31" i="6"/>
  <c r="M32" i="6"/>
  <c r="P32" i="6"/>
  <c r="R32" i="6"/>
  <c r="T32" i="6"/>
  <c r="X32" i="6"/>
  <c r="M33" i="6"/>
  <c r="P33" i="6"/>
  <c r="R33" i="6"/>
  <c r="T33" i="6"/>
  <c r="X33" i="6"/>
  <c r="M34" i="6"/>
  <c r="P34" i="6"/>
  <c r="R34" i="6"/>
  <c r="T34" i="6"/>
  <c r="X34" i="6"/>
  <c r="M35" i="6"/>
  <c r="P35" i="6"/>
  <c r="R35" i="6"/>
  <c r="T35" i="6"/>
  <c r="X35" i="6"/>
  <c r="M36" i="6"/>
  <c r="P36" i="6"/>
  <c r="R36" i="6"/>
  <c r="T36" i="6"/>
  <c r="X36" i="6"/>
  <c r="M37" i="6"/>
  <c r="P37" i="6"/>
  <c r="R37" i="6"/>
  <c r="T37" i="6"/>
  <c r="X37" i="6"/>
  <c r="M38" i="6"/>
  <c r="P38" i="6"/>
  <c r="R38" i="6"/>
  <c r="T38" i="6"/>
  <c r="X38" i="6"/>
  <c r="M39" i="6"/>
  <c r="P39" i="6"/>
  <c r="R39" i="6"/>
  <c r="T39" i="6"/>
  <c r="X39" i="6"/>
  <c r="M40" i="6"/>
  <c r="P40" i="6"/>
  <c r="R40" i="6"/>
  <c r="T40" i="6"/>
  <c r="X40" i="6"/>
  <c r="M41" i="6"/>
  <c r="P41" i="6"/>
  <c r="R41" i="6"/>
  <c r="T41" i="6"/>
  <c r="X41" i="6"/>
  <c r="M42" i="6"/>
  <c r="P42" i="6"/>
  <c r="R42" i="6"/>
  <c r="T42" i="6"/>
  <c r="X42" i="6"/>
  <c r="M43" i="6"/>
  <c r="P43" i="6"/>
  <c r="R43" i="6"/>
  <c r="T43" i="6"/>
  <c r="X43" i="6"/>
  <c r="M44" i="6"/>
  <c r="P44" i="6"/>
  <c r="R44" i="6"/>
  <c r="T44" i="6"/>
  <c r="X44" i="6"/>
  <c r="M45" i="6"/>
  <c r="P45" i="6"/>
  <c r="R45" i="6"/>
  <c r="T45" i="6"/>
  <c r="X45" i="6"/>
  <c r="M46" i="6"/>
  <c r="P46" i="6"/>
  <c r="R46" i="6"/>
  <c r="T46" i="6"/>
  <c r="X46" i="6"/>
  <c r="M47" i="6"/>
  <c r="P47" i="6"/>
  <c r="R47" i="6"/>
  <c r="T47" i="6"/>
  <c r="X47" i="6"/>
  <c r="M48" i="6"/>
  <c r="P48" i="6"/>
  <c r="R48" i="6"/>
  <c r="T48" i="6"/>
  <c r="X48" i="6"/>
  <c r="M49" i="6"/>
  <c r="P49" i="6"/>
  <c r="R49" i="6"/>
  <c r="T49" i="6"/>
  <c r="X49" i="6"/>
  <c r="M50" i="6"/>
  <c r="P50" i="6"/>
  <c r="R50" i="6"/>
  <c r="T50" i="6"/>
  <c r="X50" i="6"/>
  <c r="M51" i="6"/>
  <c r="P51" i="6"/>
  <c r="R51" i="6"/>
  <c r="T51" i="6"/>
  <c r="X51" i="6"/>
  <c r="M52" i="6"/>
  <c r="P52" i="6"/>
  <c r="R52" i="6"/>
  <c r="T52" i="6"/>
  <c r="X52" i="6"/>
  <c r="M53" i="6"/>
  <c r="P53" i="6"/>
  <c r="R53" i="6"/>
  <c r="T53" i="6"/>
  <c r="X53" i="6"/>
  <c r="M54" i="6"/>
  <c r="P54" i="6"/>
  <c r="R54" i="6"/>
  <c r="T54" i="6"/>
  <c r="X54" i="6"/>
  <c r="M55" i="6"/>
  <c r="P55" i="6"/>
  <c r="R55" i="6"/>
  <c r="T55" i="6"/>
  <c r="X55" i="6"/>
  <c r="M56" i="6"/>
  <c r="P56" i="6"/>
  <c r="R56" i="6"/>
  <c r="T56" i="6"/>
  <c r="X56" i="6"/>
  <c r="M57" i="6"/>
  <c r="P57" i="6"/>
  <c r="R57" i="6"/>
  <c r="T57" i="6"/>
  <c r="X57" i="6"/>
  <c r="M58" i="6"/>
  <c r="P58" i="6"/>
  <c r="R58" i="6"/>
  <c r="T58" i="6"/>
  <c r="X58" i="6"/>
  <c r="M59" i="6"/>
  <c r="P59" i="6"/>
  <c r="R59" i="6"/>
  <c r="T59" i="6"/>
  <c r="X59" i="6"/>
  <c r="M60" i="6"/>
  <c r="P60" i="6"/>
  <c r="R60" i="6"/>
  <c r="T60" i="6"/>
  <c r="X60" i="6"/>
  <c r="M61" i="6"/>
  <c r="P61" i="6"/>
  <c r="R61" i="6"/>
  <c r="T61" i="6"/>
  <c r="X61" i="6"/>
  <c r="M62" i="6"/>
  <c r="P62" i="6"/>
  <c r="R62" i="6"/>
  <c r="T62" i="6"/>
  <c r="X62" i="6"/>
  <c r="M63" i="6"/>
  <c r="P63" i="6"/>
  <c r="R63" i="6"/>
  <c r="T63" i="6"/>
  <c r="X63" i="6"/>
  <c r="M64" i="6"/>
  <c r="P64" i="6"/>
  <c r="R64" i="6"/>
  <c r="T64" i="6"/>
  <c r="X64" i="6"/>
  <c r="M65" i="6"/>
  <c r="P65" i="6"/>
  <c r="R65" i="6"/>
  <c r="T65" i="6"/>
  <c r="X65" i="6"/>
  <c r="M66" i="6"/>
  <c r="P66" i="6"/>
  <c r="R66" i="6"/>
  <c r="T66" i="6"/>
  <c r="X66" i="6"/>
  <c r="M67" i="6"/>
  <c r="P67" i="6"/>
  <c r="R67" i="6"/>
  <c r="T67" i="6"/>
  <c r="X67" i="6"/>
  <c r="M68" i="6"/>
  <c r="P68" i="6"/>
  <c r="R68" i="6"/>
  <c r="T68" i="6"/>
  <c r="X68" i="6"/>
  <c r="M69" i="6"/>
  <c r="P69" i="6"/>
  <c r="R69" i="6"/>
  <c r="T69" i="6"/>
  <c r="X69" i="6"/>
  <c r="M70" i="6"/>
  <c r="P70" i="6"/>
  <c r="R70" i="6"/>
  <c r="T70" i="6"/>
  <c r="X70" i="6"/>
  <c r="M71" i="6"/>
  <c r="P71" i="6"/>
  <c r="R71" i="6"/>
  <c r="T71" i="6"/>
  <c r="X71" i="6"/>
  <c r="M72" i="6"/>
  <c r="P72" i="6"/>
  <c r="R72" i="6"/>
  <c r="T72" i="6"/>
  <c r="X72" i="6"/>
  <c r="M73" i="6"/>
  <c r="P73" i="6"/>
  <c r="R73" i="6"/>
  <c r="T73" i="6"/>
  <c r="X73" i="6"/>
  <c r="M74" i="6"/>
  <c r="P74" i="6"/>
  <c r="R74" i="6"/>
  <c r="T74" i="6"/>
  <c r="X74" i="6"/>
  <c r="M75" i="6"/>
  <c r="P75" i="6"/>
  <c r="R75" i="6"/>
  <c r="T75" i="6"/>
  <c r="X75" i="6"/>
  <c r="M76" i="6"/>
  <c r="P76" i="6"/>
  <c r="R76" i="6"/>
  <c r="T76" i="6"/>
  <c r="X76" i="6"/>
  <c r="M77" i="6"/>
  <c r="P77" i="6"/>
  <c r="R77" i="6"/>
  <c r="T77" i="6"/>
  <c r="X77" i="6"/>
  <c r="M78" i="6"/>
  <c r="P78" i="6"/>
  <c r="R78" i="6"/>
  <c r="T78" i="6"/>
  <c r="X78" i="6"/>
  <c r="M79" i="6"/>
  <c r="P79" i="6"/>
  <c r="R79" i="6"/>
  <c r="T79" i="6"/>
  <c r="X79" i="6"/>
  <c r="M80" i="6"/>
  <c r="P80" i="6"/>
  <c r="R80" i="6"/>
  <c r="T80" i="6"/>
  <c r="X80" i="6"/>
  <c r="M81" i="6"/>
  <c r="P81" i="6"/>
  <c r="R81" i="6"/>
  <c r="T81" i="6"/>
  <c r="X81" i="6"/>
  <c r="M82" i="6"/>
  <c r="P82" i="6"/>
  <c r="R82" i="6"/>
  <c r="T82" i="6"/>
  <c r="X82" i="6"/>
  <c r="M83" i="6"/>
  <c r="P83" i="6"/>
  <c r="R83" i="6"/>
  <c r="T83" i="6"/>
  <c r="X83" i="6"/>
  <c r="M84" i="6"/>
  <c r="P84" i="6"/>
  <c r="R84" i="6"/>
  <c r="T84" i="6"/>
  <c r="X84" i="6"/>
  <c r="M85" i="6"/>
  <c r="P85" i="6"/>
  <c r="R85" i="6"/>
  <c r="T85" i="6"/>
  <c r="X85" i="6"/>
  <c r="M86" i="6"/>
  <c r="P86" i="6"/>
  <c r="R86" i="6"/>
  <c r="T86" i="6"/>
  <c r="X86" i="6"/>
  <c r="M87" i="6"/>
  <c r="P87" i="6"/>
  <c r="R87" i="6"/>
  <c r="T87" i="6"/>
  <c r="X87" i="6"/>
  <c r="M88" i="6"/>
  <c r="P88" i="6"/>
  <c r="R88" i="6"/>
  <c r="T88" i="6"/>
  <c r="X88" i="6"/>
  <c r="M89" i="6"/>
  <c r="P89" i="6"/>
  <c r="R89" i="6"/>
  <c r="T89" i="6"/>
  <c r="X89" i="6"/>
  <c r="M90" i="6"/>
  <c r="P90" i="6"/>
  <c r="R90" i="6"/>
  <c r="T90" i="6"/>
  <c r="X90" i="6"/>
  <c r="M91" i="6"/>
  <c r="P91" i="6"/>
  <c r="R91" i="6"/>
  <c r="T91" i="6"/>
  <c r="X91" i="6"/>
  <c r="M92" i="6"/>
  <c r="P92" i="6"/>
  <c r="R92" i="6"/>
  <c r="T92" i="6"/>
  <c r="X92" i="6"/>
  <c r="M93" i="6"/>
  <c r="P93" i="6"/>
  <c r="R93" i="6"/>
  <c r="T93" i="6"/>
  <c r="X93" i="6"/>
  <c r="M94" i="6"/>
  <c r="P94" i="6"/>
  <c r="R94" i="6"/>
  <c r="T94" i="6"/>
  <c r="X94" i="6"/>
  <c r="M95" i="6"/>
  <c r="P95" i="6"/>
  <c r="R95" i="6"/>
  <c r="T95" i="6"/>
  <c r="X95" i="6"/>
  <c r="M96" i="6"/>
  <c r="P96" i="6"/>
  <c r="R96" i="6"/>
  <c r="T96" i="6"/>
  <c r="X96" i="6"/>
  <c r="M97" i="6"/>
  <c r="P97" i="6"/>
  <c r="R97" i="6"/>
  <c r="T97" i="6"/>
  <c r="X97" i="6"/>
  <c r="M98" i="6"/>
  <c r="P98" i="6"/>
  <c r="R98" i="6"/>
  <c r="T98" i="6"/>
  <c r="X98" i="6"/>
  <c r="M99" i="6"/>
  <c r="P99" i="6"/>
  <c r="R99" i="6"/>
  <c r="T99" i="6"/>
  <c r="X99" i="6"/>
  <c r="M100" i="6"/>
  <c r="P100" i="6"/>
  <c r="R100" i="6"/>
  <c r="T100" i="6"/>
  <c r="X100" i="6"/>
  <c r="M101" i="6"/>
  <c r="P101" i="6"/>
  <c r="R101" i="6"/>
  <c r="T101" i="6"/>
  <c r="X101" i="6"/>
  <c r="M102" i="6"/>
  <c r="P102" i="6"/>
  <c r="R102" i="6"/>
  <c r="T102" i="6"/>
  <c r="X102" i="6"/>
  <c r="M103" i="6"/>
  <c r="P103" i="6"/>
  <c r="R103" i="6"/>
  <c r="T103" i="6"/>
  <c r="X103" i="6"/>
  <c r="M104" i="6"/>
  <c r="P104" i="6"/>
  <c r="R104" i="6"/>
  <c r="T104" i="6"/>
  <c r="X104" i="6"/>
  <c r="M105" i="6"/>
  <c r="P105" i="6"/>
  <c r="R105" i="6"/>
  <c r="T105" i="6"/>
  <c r="X105" i="6"/>
  <c r="M106" i="6"/>
  <c r="P106" i="6"/>
  <c r="R106" i="6"/>
  <c r="T106" i="6"/>
  <c r="X106" i="6"/>
  <c r="M107" i="6"/>
  <c r="P107" i="6"/>
  <c r="R107" i="6"/>
  <c r="T107" i="6"/>
  <c r="X107" i="6"/>
  <c r="M108" i="6"/>
  <c r="P108" i="6"/>
  <c r="R108" i="6"/>
  <c r="T108" i="6"/>
  <c r="X108" i="6"/>
  <c r="M109" i="6"/>
  <c r="P109" i="6"/>
  <c r="R109" i="6"/>
  <c r="T109" i="6"/>
  <c r="X109" i="6"/>
  <c r="M110" i="6"/>
  <c r="P110" i="6"/>
  <c r="R110" i="6"/>
  <c r="T110" i="6"/>
  <c r="X110" i="6"/>
  <c r="M111" i="6"/>
  <c r="P111" i="6"/>
  <c r="R111" i="6"/>
  <c r="T111" i="6"/>
  <c r="X111" i="6"/>
  <c r="M112" i="6"/>
  <c r="P112" i="6"/>
  <c r="R112" i="6"/>
  <c r="T112" i="6"/>
  <c r="X112" i="6"/>
  <c r="M113" i="6"/>
  <c r="P113" i="6"/>
  <c r="R113" i="6"/>
  <c r="T113" i="6"/>
  <c r="X113" i="6"/>
  <c r="M114" i="6"/>
  <c r="P114" i="6"/>
  <c r="R114" i="6"/>
  <c r="T114" i="6"/>
  <c r="X114" i="6"/>
  <c r="M115" i="6"/>
  <c r="P115" i="6"/>
  <c r="R115" i="6"/>
  <c r="T115" i="6"/>
  <c r="X115" i="6"/>
  <c r="M116" i="6"/>
  <c r="P116" i="6"/>
  <c r="R116" i="6"/>
  <c r="T116" i="6"/>
  <c r="X116" i="6"/>
  <c r="M117" i="6"/>
  <c r="P117" i="6"/>
  <c r="R117" i="6"/>
  <c r="T117" i="6"/>
  <c r="X117" i="6"/>
  <c r="M118" i="6"/>
  <c r="P118" i="6"/>
  <c r="R118" i="6"/>
  <c r="T118" i="6"/>
  <c r="X118" i="6"/>
  <c r="M119" i="6"/>
  <c r="P119" i="6"/>
  <c r="R119" i="6"/>
  <c r="T119" i="6"/>
  <c r="X119" i="6"/>
  <c r="M120" i="6"/>
  <c r="P120" i="6"/>
  <c r="R120" i="6"/>
  <c r="T120" i="6"/>
  <c r="X120" i="6"/>
  <c r="M121" i="6"/>
  <c r="P121" i="6"/>
  <c r="R121" i="6"/>
  <c r="T121" i="6"/>
  <c r="X121" i="6"/>
  <c r="M122" i="6"/>
  <c r="P122" i="6"/>
  <c r="R122" i="6"/>
  <c r="T122" i="6"/>
  <c r="X122" i="6"/>
  <c r="M123" i="6"/>
  <c r="P123" i="6"/>
  <c r="R123" i="6"/>
  <c r="T123" i="6"/>
  <c r="X123" i="6"/>
  <c r="M124" i="6"/>
  <c r="P124" i="6"/>
  <c r="R124" i="6"/>
  <c r="T124" i="6"/>
  <c r="X124" i="6"/>
  <c r="M125" i="6"/>
  <c r="P125" i="6"/>
  <c r="R125" i="6"/>
  <c r="T125" i="6"/>
  <c r="X125" i="6"/>
  <c r="M126" i="6"/>
  <c r="P126" i="6"/>
  <c r="R126" i="6"/>
  <c r="T126" i="6"/>
  <c r="X126" i="6"/>
  <c r="M127" i="6"/>
  <c r="P127" i="6"/>
  <c r="R127" i="6"/>
  <c r="T127" i="6"/>
  <c r="X127" i="6"/>
  <c r="M128" i="6"/>
  <c r="P128" i="6"/>
  <c r="R128" i="6"/>
  <c r="T128" i="6"/>
  <c r="X128" i="6"/>
  <c r="AE30" i="5" l="1"/>
  <c r="AE58" i="5" l="1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3" i="5"/>
  <c r="AE2" i="5"/>
</calcChain>
</file>

<file path=xl/sharedStrings.xml><?xml version="1.0" encoding="utf-8"?>
<sst xmlns="http://schemas.openxmlformats.org/spreadsheetml/2006/main" count="1376" uniqueCount="634">
  <si>
    <t>No</t>
  </si>
  <si>
    <t>San Diego</t>
  </si>
  <si>
    <t>New Construction</t>
  </si>
  <si>
    <t>Imperial</t>
  </si>
  <si>
    <t>Acquisition/Rehabilitation</t>
  </si>
  <si>
    <t>Alameda</t>
  </si>
  <si>
    <t>Los Angeles</t>
  </si>
  <si>
    <t>Yes</t>
  </si>
  <si>
    <t>Tulare</t>
  </si>
  <si>
    <t>Santa Barbara</t>
  </si>
  <si>
    <t>Riverside</t>
  </si>
  <si>
    <t>Fresno</t>
  </si>
  <si>
    <t>Adaptive Reuse</t>
  </si>
  <si>
    <t>Rehabilitation</t>
  </si>
  <si>
    <t>San Luis Obispo</t>
  </si>
  <si>
    <t>Santa Clara</t>
  </si>
  <si>
    <t>Visalia</t>
  </si>
  <si>
    <t>Orange</t>
  </si>
  <si>
    <t>Chico</t>
  </si>
  <si>
    <t>Butte</t>
  </si>
  <si>
    <t>Yuba</t>
  </si>
  <si>
    <t>Shasta</t>
  </si>
  <si>
    <t>Stockton</t>
  </si>
  <si>
    <t>San Joaquin</t>
  </si>
  <si>
    <t>San Francisco</t>
  </si>
  <si>
    <t>Anaheim</t>
  </si>
  <si>
    <t>Glendale</t>
  </si>
  <si>
    <t>Paradise</t>
  </si>
  <si>
    <t>Pasadena</t>
  </si>
  <si>
    <t>Project Name</t>
  </si>
  <si>
    <t xml:space="preserve">City </t>
  </si>
  <si>
    <t>County</t>
  </si>
  <si>
    <t>High / Highest Opportunity Area</t>
  </si>
  <si>
    <t>Construction Type</t>
  </si>
  <si>
    <t>Total Units</t>
  </si>
  <si>
    <t>Low Income Units</t>
  </si>
  <si>
    <t>Annual Federal Credit</t>
  </si>
  <si>
    <t>Total State Credit</t>
  </si>
  <si>
    <t xml:space="preserve">Total Development Cost (TDC)*   </t>
  </si>
  <si>
    <t xml:space="preserve">Current Payment Financing 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</si>
  <si>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</si>
  <si>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</si>
  <si>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</si>
  <si>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</si>
  <si>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</si>
  <si>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</si>
  <si>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Federal Tax Credit Factor</t>
  </si>
  <si>
    <t>State Tax Credit Factor</t>
  </si>
  <si>
    <t>Tax Credit Investor Equity</t>
  </si>
  <si>
    <t>Investor Equity as % of TDC</t>
  </si>
  <si>
    <t>State Funded Financing Agency/Program (If funded from State Programs)</t>
  </si>
  <si>
    <t>HCD NPLH</t>
  </si>
  <si>
    <t>HCD IIG</t>
  </si>
  <si>
    <t>HCD MHP</t>
  </si>
  <si>
    <t>CA-2023-001</t>
  </si>
  <si>
    <t>First Street North B Apartments</t>
  </si>
  <si>
    <t>CA-2023-002</t>
  </si>
  <si>
    <t>Park Center Apartments</t>
  </si>
  <si>
    <t>CA-2023-003</t>
  </si>
  <si>
    <t>North Housing PSH I</t>
  </si>
  <si>
    <t>CA-2023-004</t>
  </si>
  <si>
    <t>Watts Arms II Apartments</t>
  </si>
  <si>
    <t>CA-2023-005</t>
  </si>
  <si>
    <t>Lexington Gardens</t>
  </si>
  <si>
    <t>West Hollywood</t>
  </si>
  <si>
    <t>CA-2023-006</t>
  </si>
  <si>
    <t>Martel EAH</t>
  </si>
  <si>
    <t>CA-2023-007</t>
  </si>
  <si>
    <t>Alvarado Park</t>
  </si>
  <si>
    <t>San Jose</t>
  </si>
  <si>
    <t>CA-2023-009</t>
  </si>
  <si>
    <t>Casas Del Rio</t>
  </si>
  <si>
    <t>CA-2023-013</t>
  </si>
  <si>
    <t>Yurok Homes #4</t>
  </si>
  <si>
    <t>Klamath Glen</t>
  </si>
  <si>
    <t>Del Norte</t>
  </si>
  <si>
    <t>CA-2023-016</t>
  </si>
  <si>
    <t>Shasta Lake Redevelopment</t>
  </si>
  <si>
    <t>Shasta Lake</t>
  </si>
  <si>
    <t>CA-2023-017</t>
  </si>
  <si>
    <t>Cypress Lane Family Apartments</t>
  </si>
  <si>
    <t>CA-2023-020</t>
  </si>
  <si>
    <t>Larkin Place</t>
  </si>
  <si>
    <t>Claremont</t>
  </si>
  <si>
    <t>CA-2023-025</t>
  </si>
  <si>
    <t>Serenade on 43rd</t>
  </si>
  <si>
    <t>CA-2023-026</t>
  </si>
  <si>
    <t>Orchard Grove</t>
  </si>
  <si>
    <t>Garden Grove</t>
  </si>
  <si>
    <t>CA-2023-030</t>
  </si>
  <si>
    <t>Cleaver &amp; Clark Commons</t>
  </si>
  <si>
    <t>Grover Beach</t>
  </si>
  <si>
    <t>CA-2023-046</t>
  </si>
  <si>
    <t>Wheatland Senior Apartments</t>
  </si>
  <si>
    <t>Wheatland</t>
  </si>
  <si>
    <t>CA-2023-047</t>
  </si>
  <si>
    <t>Northview Senior Apartments</t>
  </si>
  <si>
    <t>Williams</t>
  </si>
  <si>
    <t>Colusa</t>
  </si>
  <si>
    <t>CA-2023-049</t>
  </si>
  <si>
    <t>North Harbor</t>
  </si>
  <si>
    <t>CA-2023-054</t>
  </si>
  <si>
    <t>2052 Lake Avenue Apartments</t>
  </si>
  <si>
    <t>Altadena</t>
  </si>
  <si>
    <t>CA-2023-055</t>
  </si>
  <si>
    <t>Bridge Street Family Apartments</t>
  </si>
  <si>
    <t>CA-2023-056</t>
  </si>
  <si>
    <t>Orcutt Road Apartments (aka Maxine Lewis)</t>
  </si>
  <si>
    <t>CA-2023-057</t>
  </si>
  <si>
    <t>Loma Verde</t>
  </si>
  <si>
    <t>CA-2023-063</t>
  </si>
  <si>
    <t>LAAC Apartments</t>
  </si>
  <si>
    <t>CA-2023-064</t>
  </si>
  <si>
    <t>Manchester Apartments</t>
  </si>
  <si>
    <t>CA-2023-070</t>
  </si>
  <si>
    <t>Rose Town Apartments</t>
  </si>
  <si>
    <t>CA-2023-071</t>
  </si>
  <si>
    <t>Mitchell Park Place</t>
  </si>
  <si>
    <t>Palo Alto</t>
  </si>
  <si>
    <t>CA-2023-076</t>
  </si>
  <si>
    <t>Cherry Crossing I</t>
  </si>
  <si>
    <t>Sanger</t>
  </si>
  <si>
    <t>CA-2023-079</t>
  </si>
  <si>
    <t>Canoga Park Apartments</t>
  </si>
  <si>
    <t>CA-2023-083</t>
  </si>
  <si>
    <t>Bar Triangle Apartments</t>
  </si>
  <si>
    <t>CA-2023-084</t>
  </si>
  <si>
    <t>Tierrasanta Villas</t>
  </si>
  <si>
    <t>Livingston</t>
  </si>
  <si>
    <t>Merced</t>
  </si>
  <si>
    <t>CA-2023-085</t>
  </si>
  <si>
    <t>Pleasant Grove Apartments Phase I</t>
  </si>
  <si>
    <t>Roseville</t>
  </si>
  <si>
    <t>Placer</t>
  </si>
  <si>
    <t>CA-2023-092</t>
  </si>
  <si>
    <t>Central Avenue Apartments</t>
  </si>
  <si>
    <t>CA-2023-093</t>
  </si>
  <si>
    <t>Pointe Common</t>
  </si>
  <si>
    <t>Fullerton</t>
  </si>
  <si>
    <t>CA-2023-094</t>
  </si>
  <si>
    <t>Euclid Villas Apartments</t>
  </si>
  <si>
    <t>El Centro</t>
  </si>
  <si>
    <t>CA-2023-098</t>
  </si>
  <si>
    <t>Harbor Point</t>
  </si>
  <si>
    <t>Crescent City</t>
  </si>
  <si>
    <t>CA-2023-103</t>
  </si>
  <si>
    <t>Willow Grove (fka Reedley I)</t>
  </si>
  <si>
    <t>Reedley</t>
  </si>
  <si>
    <t>CA-2023-104</t>
  </si>
  <si>
    <t>Longfellow Corner</t>
  </si>
  <si>
    <t>Oakland</t>
  </si>
  <si>
    <t>CA-2023-108</t>
  </si>
  <si>
    <t>Villa Serena Phase 2</t>
  </si>
  <si>
    <t>San Marcos</t>
  </si>
  <si>
    <t>CA-2023-117</t>
  </si>
  <si>
    <t>HB Oasis</t>
  </si>
  <si>
    <t>Huntington Beach</t>
  </si>
  <si>
    <t>CA-2023-118</t>
  </si>
  <si>
    <t>Baldwin Park Affordable Housing</t>
  </si>
  <si>
    <t>Baldwin Park</t>
  </si>
  <si>
    <t>CA-2023-119</t>
  </si>
  <si>
    <t>Village Senior Apartments</t>
  </si>
  <si>
    <t>Buellton</t>
  </si>
  <si>
    <t>CA-2023-121</t>
  </si>
  <si>
    <t>Mulberry Gardens Senior Apartments</t>
  </si>
  <si>
    <t>CA-2023-123</t>
  </si>
  <si>
    <t>CRCD Normandie Apartments</t>
  </si>
  <si>
    <t>CA-2023-126</t>
  </si>
  <si>
    <t>Rancho Colegio</t>
  </si>
  <si>
    <t>CA-2023-127</t>
  </si>
  <si>
    <t>Corinthian House Apartments</t>
  </si>
  <si>
    <t>Campbell</t>
  </si>
  <si>
    <t>CA-2023-132</t>
  </si>
  <si>
    <t>Brawley Senior Apartments</t>
  </si>
  <si>
    <t>Brawley</t>
  </si>
  <si>
    <t>CA-2023-135</t>
  </si>
  <si>
    <t>Northwind Senior Apartments</t>
  </si>
  <si>
    <t>CA-2023-139</t>
  </si>
  <si>
    <t>The Carlton</t>
  </si>
  <si>
    <t>CA-2023-140</t>
  </si>
  <si>
    <t>Sunnyside</t>
  </si>
  <si>
    <t>CA-2023-142</t>
  </si>
  <si>
    <t>Palmer Park Manor</t>
  </si>
  <si>
    <t>CA-2023-143</t>
  </si>
  <si>
    <t>The Steps on St. Andrews</t>
  </si>
  <si>
    <t>CA-2023-145</t>
  </si>
  <si>
    <t>Olive Tree Senior Citizen Apartments II</t>
  </si>
  <si>
    <t>Olivehurst</t>
  </si>
  <si>
    <t>CA-2023-147</t>
  </si>
  <si>
    <t>La Sabila (fka Santa Fe Apartments)</t>
  </si>
  <si>
    <t>Vista</t>
  </si>
  <si>
    <t>CA-2023-148</t>
  </si>
  <si>
    <t>Miraluz (f/k/a Heber Meadows)</t>
  </si>
  <si>
    <t>Heber</t>
  </si>
  <si>
    <t>CA-2023-149</t>
  </si>
  <si>
    <t>Beaumont 3 (1343 E. 8th St)</t>
  </si>
  <si>
    <t>Beaumont</t>
  </si>
  <si>
    <t>CA-2023-151</t>
  </si>
  <si>
    <t>El Dorado Apartments</t>
  </si>
  <si>
    <t>HCD IIG, HCD VHHP</t>
  </si>
  <si>
    <t>HCD NPLH, HCD IIG</t>
  </si>
  <si>
    <t>HCD MHP, HCD SERNA</t>
  </si>
  <si>
    <t>HCD Homekey</t>
  </si>
  <si>
    <t>HCD VHHP</t>
  </si>
  <si>
    <t>HCD HHC, HCD VHHP</t>
  </si>
  <si>
    <t>HCD - IIG</t>
  </si>
  <si>
    <t>CA-2023-080</t>
  </si>
  <si>
    <t>Westwood Manor</t>
  </si>
  <si>
    <t>Earlimart</t>
  </si>
  <si>
    <t>CTCAC #</t>
  </si>
  <si>
    <t>Carlsbad</t>
  </si>
  <si>
    <t>Laurel Tree Apartments</t>
  </si>
  <si>
    <t>CA-2023-673</t>
  </si>
  <si>
    <t>Goleta</t>
  </si>
  <si>
    <t>Patterson Point</t>
  </si>
  <si>
    <t>CA-2023-667</t>
  </si>
  <si>
    <t>Auburn Park II</t>
  </si>
  <si>
    <t>CA-2023-666</t>
  </si>
  <si>
    <t>Sea Breeze Gardens Apartments</t>
  </si>
  <si>
    <t>CA-2023-665</t>
  </si>
  <si>
    <t>Shoreview Apartments</t>
  </si>
  <si>
    <t>CA-2023-664</t>
  </si>
  <si>
    <t>Lion Creek Crossings Phase II</t>
  </si>
  <si>
    <t>CA-2023-663</t>
  </si>
  <si>
    <t>La Salle Apartments</t>
  </si>
  <si>
    <t>CA-2023-662</t>
  </si>
  <si>
    <t>Bayview Apartments</t>
  </si>
  <si>
    <t>CA-2023-661</t>
  </si>
  <si>
    <t>All Hallows Apartments</t>
  </si>
  <si>
    <t>CA-2023-660</t>
  </si>
  <si>
    <t>Panorama City, Los Angele</t>
  </si>
  <si>
    <t>Panorama View Apartments</t>
  </si>
  <si>
    <t>CA-2023-659</t>
  </si>
  <si>
    <t>Berkeley</t>
  </si>
  <si>
    <t>Oceanview Garden Apartments (Site 1)</t>
  </si>
  <si>
    <t>CA-2023-658</t>
  </si>
  <si>
    <t>Second St Andrews Apartments</t>
  </si>
  <si>
    <t>CA-2023-657</t>
  </si>
  <si>
    <t>Two Worlds Apartments</t>
  </si>
  <si>
    <t>CA-2023-656</t>
  </si>
  <si>
    <t>Chula Vista</t>
  </si>
  <si>
    <t>OTC by Vintage</t>
  </si>
  <si>
    <t>CA-2023-654</t>
  </si>
  <si>
    <t>One San Pedro Phase I (aka 327 Harbor Apartments)</t>
  </si>
  <si>
    <t>CA-2023-653</t>
  </si>
  <si>
    <t>HOME</t>
  </si>
  <si>
    <t>Lion Creek Crossings Phase I</t>
  </si>
  <si>
    <t>CA-2023-652</t>
  </si>
  <si>
    <t>Solana Beach</t>
  </si>
  <si>
    <t>SOHI Seniors Affordable</t>
  </si>
  <si>
    <t>CA-2023-651</t>
  </si>
  <si>
    <t>Playa del Alameda Apartments</t>
  </si>
  <si>
    <t>CA-2023-650</t>
  </si>
  <si>
    <t>Humble Heart</t>
  </si>
  <si>
    <t>CA-2023-648</t>
  </si>
  <si>
    <t>HCD IIG, Cal-STA TIRCP</t>
  </si>
  <si>
    <t>Lake Merritt BART Senior Affordable Housing</t>
  </si>
  <si>
    <t>CA-2023-647</t>
  </si>
  <si>
    <t>San Bernardino</t>
  </si>
  <si>
    <t>Rialto</t>
  </si>
  <si>
    <t>Citrus Grove</t>
  </si>
  <si>
    <t>CA-2023-646</t>
  </si>
  <si>
    <t>Yorba Linda</t>
  </si>
  <si>
    <t>Villa Plumosa</t>
  </si>
  <si>
    <t>CA-2023-645</t>
  </si>
  <si>
    <t>Sacramento</t>
  </si>
  <si>
    <t>Albert Einstein Residence Center</t>
  </si>
  <si>
    <t>CA-2023-643</t>
  </si>
  <si>
    <t>San Juan Apartments by Mutual Housing</t>
  </si>
  <si>
    <t>CA-2023-641</t>
  </si>
  <si>
    <t>Long Beach</t>
  </si>
  <si>
    <t>Grisham Community Housing</t>
  </si>
  <si>
    <t>CA-2023-640</t>
  </si>
  <si>
    <t>Terry Manor Apartments</t>
  </si>
  <si>
    <t>CA-2023-639</t>
  </si>
  <si>
    <t>HCD AHSC</t>
  </si>
  <si>
    <t>Transbay Block 2 Family</t>
  </si>
  <si>
    <t>CA-2023-638</t>
  </si>
  <si>
    <t>Contra Costa</t>
  </si>
  <si>
    <t>San Pablo</t>
  </si>
  <si>
    <t>Giant Road Apartments</t>
  </si>
  <si>
    <t>CA-2023-635</t>
  </si>
  <si>
    <t>HCD MHP, HOME</t>
  </si>
  <si>
    <t>San Clemente</t>
  </si>
  <si>
    <t>Mendocino at Talega I</t>
  </si>
  <si>
    <t>CA-2023-633</t>
  </si>
  <si>
    <t>Mendocino at Talega II</t>
  </si>
  <si>
    <t>CA-2023-631</t>
  </si>
  <si>
    <t>1633 Valencia</t>
  </si>
  <si>
    <t>CA-2023-630</t>
  </si>
  <si>
    <t>Bandar Salaam</t>
  </si>
  <si>
    <t>CA-2023-628</t>
  </si>
  <si>
    <t>Green Hotel Apartments</t>
  </si>
  <si>
    <t>CA-2023-627</t>
  </si>
  <si>
    <t>Pleasanton</t>
  </si>
  <si>
    <t>Ridge View Commons</t>
  </si>
  <si>
    <t>CA-2023-626</t>
  </si>
  <si>
    <t>Carson</t>
  </si>
  <si>
    <t>Avalon Courtyard</t>
  </si>
  <si>
    <t>CA-2023-625</t>
  </si>
  <si>
    <t>2550 Irving</t>
  </si>
  <si>
    <t>CA-2023-624</t>
  </si>
  <si>
    <t>Concord</t>
  </si>
  <si>
    <t>The Ashbury</t>
  </si>
  <si>
    <t>CA-2023-623</t>
  </si>
  <si>
    <t>El Cajon</t>
  </si>
  <si>
    <t>Lexington Green Apartments</t>
  </si>
  <si>
    <t>CA-2023-622</t>
  </si>
  <si>
    <t>440 Arden Way</t>
  </si>
  <si>
    <t>CA-2023-620</t>
  </si>
  <si>
    <t>HCD HOME</t>
  </si>
  <si>
    <t>Siskiyou</t>
  </si>
  <si>
    <t>Yreka</t>
  </si>
  <si>
    <t>Shadows Garden Apartments</t>
  </si>
  <si>
    <t>CA-2023-619</t>
  </si>
  <si>
    <t>Folsom</t>
  </si>
  <si>
    <t>Vintage at Folsom</t>
  </si>
  <si>
    <t>CA-2023-618</t>
  </si>
  <si>
    <t>Central Metro Place</t>
  </si>
  <si>
    <t>CA-2023-616</t>
  </si>
  <si>
    <t>HCD LPR</t>
  </si>
  <si>
    <t>Napa</t>
  </si>
  <si>
    <t>St. Helena</t>
  </si>
  <si>
    <t>Hunt's Grove and La Pradera</t>
  </si>
  <si>
    <t>CA-2023-615</t>
  </si>
  <si>
    <t>The Courtyards on International</t>
  </si>
  <si>
    <t>CA-2023-614</t>
  </si>
  <si>
    <t>Congregational Suites</t>
  </si>
  <si>
    <t>CA-2023-613</t>
  </si>
  <si>
    <t>Solano</t>
  </si>
  <si>
    <t>Vallejo</t>
  </si>
  <si>
    <t>West Harbor Park Affordable Apartments</t>
  </si>
  <si>
    <t>CA-2023-612</t>
  </si>
  <si>
    <t>Villa Del Sol</t>
  </si>
  <si>
    <t>CA-2023-611</t>
  </si>
  <si>
    <t>2880 Alum Rock Avenue Apartments</t>
  </si>
  <si>
    <t>CA-2023-610</t>
  </si>
  <si>
    <t>Monterey Road Apartments</t>
  </si>
  <si>
    <t>CA-2023-609</t>
  </si>
  <si>
    <t>Martha Gardens Apartments</t>
  </si>
  <si>
    <t>CA-2023-608</t>
  </si>
  <si>
    <t>Mono</t>
  </si>
  <si>
    <t>Mammoth Lakes</t>
  </si>
  <si>
    <t>The Parcel Phase 2.2</t>
  </si>
  <si>
    <t>CA-2023-606</t>
  </si>
  <si>
    <t>HCD CA Accelerator Loan &amp; IIG, NPLH</t>
  </si>
  <si>
    <t>The Sawyer</t>
  </si>
  <si>
    <t>CA-2023-605</t>
  </si>
  <si>
    <t>HCD AHSC AHD, HCD AHSC HRI, HCD IIG, HCD PLHA</t>
  </si>
  <si>
    <t>El Cerrito</t>
  </si>
  <si>
    <t>Mayfair Affordable</t>
  </si>
  <si>
    <t>CA-2023-603</t>
  </si>
  <si>
    <t>Sonoma</t>
  </si>
  <si>
    <t>Cloverdale</t>
  </si>
  <si>
    <t>Alexander Valley Apartments</t>
  </si>
  <si>
    <t>CA-2023-602</t>
  </si>
  <si>
    <t>Santa Rosa</t>
  </si>
  <si>
    <t>Del Nido Apartments</t>
  </si>
  <si>
    <t>CA-2023-601</t>
  </si>
  <si>
    <t>U.S. VETS-WLAVA Building 210</t>
  </si>
  <si>
    <t>CA-2023-600</t>
  </si>
  <si>
    <t>Cerro Pueblo Apartments</t>
  </si>
  <si>
    <t>CA-2023-597</t>
  </si>
  <si>
    <t>Gibson Drive Apartments Phase II</t>
  </si>
  <si>
    <t>CA-2023-596</t>
  </si>
  <si>
    <t>Gibson Drive Apartments Phase I</t>
  </si>
  <si>
    <t>CA-2023-595</t>
  </si>
  <si>
    <t>Vigil Light Senior Apartments</t>
  </si>
  <si>
    <t>CA-2023-594</t>
  </si>
  <si>
    <t>FHA 241(a), FHA 223F</t>
  </si>
  <si>
    <t>Monterey Park</t>
  </si>
  <si>
    <t>Monterey Park Senior Village</t>
  </si>
  <si>
    <t>CA-2023-593</t>
  </si>
  <si>
    <t>Kern</t>
  </si>
  <si>
    <t>McFarland</t>
  </si>
  <si>
    <t>Milagro del Valle</t>
  </si>
  <si>
    <t>CA-2023-575</t>
  </si>
  <si>
    <t>Delano</t>
  </si>
  <si>
    <t>Maganda Park</t>
  </si>
  <si>
    <t>CA-2023-574</t>
  </si>
  <si>
    <t>HCD NPLH, SB178 Budget Act of 2022</t>
  </si>
  <si>
    <t>3050 International</t>
  </si>
  <si>
    <t>CA-2023-573</t>
  </si>
  <si>
    <t>HCD NPLH, HCD MHP, HCD IIG</t>
  </si>
  <si>
    <t>Newark</t>
  </si>
  <si>
    <t>Timber Senior Housing</t>
  </si>
  <si>
    <t>CA-2023-568</t>
  </si>
  <si>
    <t>Transbay Block 2 West</t>
  </si>
  <si>
    <t>CA-2023-567</t>
  </si>
  <si>
    <t>8th Avenue Family Housing</t>
  </si>
  <si>
    <t>CA-2023-566</t>
  </si>
  <si>
    <t>HCD VHHP, HCD IIG</t>
  </si>
  <si>
    <t>Los. Angeles</t>
  </si>
  <si>
    <t>First Street North A Apartments</t>
  </si>
  <si>
    <t>CA-2023-564</t>
  </si>
  <si>
    <t>HCD VHHP, HCD MHP, HCD IIG</t>
  </si>
  <si>
    <t>Cuatro at City Heights (Site 1)</t>
  </si>
  <si>
    <t>CA-2023-563</t>
  </si>
  <si>
    <t>CalHFA MIP</t>
  </si>
  <si>
    <t>1400 Long Beach</t>
  </si>
  <si>
    <t>CA-2023-560</t>
  </si>
  <si>
    <t>Sylmar (City of Los Angel</t>
  </si>
  <si>
    <t>Valley Pride Village</t>
  </si>
  <si>
    <t>CA-2023-558</t>
  </si>
  <si>
    <t>HCD IIF, HCD VHHP, HCD IHTF</t>
  </si>
  <si>
    <t>National City</t>
  </si>
  <si>
    <t>Union Tower</t>
  </si>
  <si>
    <t>CA-2023-556</t>
  </si>
  <si>
    <t>Oceanside</t>
  </si>
  <si>
    <t>South River Village</t>
  </si>
  <si>
    <t>CA-2023-554</t>
  </si>
  <si>
    <t>Santa Maria</t>
  </si>
  <si>
    <t>Vintage at Vizcaya</t>
  </si>
  <si>
    <t>CA-2023-551</t>
  </si>
  <si>
    <t>Sunnyvale</t>
  </si>
  <si>
    <t>1178 Sonora Court</t>
  </si>
  <si>
    <t>CA-2023-550</t>
  </si>
  <si>
    <t>Meridian Family Apartments</t>
  </si>
  <si>
    <t>CA-2023-548</t>
  </si>
  <si>
    <t>View at Julian</t>
  </si>
  <si>
    <t>CA-2023-545</t>
  </si>
  <si>
    <t>HCD AHSC, HCD IIG, HCD LHTF</t>
  </si>
  <si>
    <t>Santa Cruz</t>
  </si>
  <si>
    <t>Pacific Station North Apartments</t>
  </si>
  <si>
    <t>CA-2023-544</t>
  </si>
  <si>
    <t>CALFHA MIP, HCD IIG</t>
  </si>
  <si>
    <t>Devonwood Apartments</t>
  </si>
  <si>
    <t>CA-2023-543</t>
  </si>
  <si>
    <t>HCD MHP, HCD VHHP, HCD IIG</t>
  </si>
  <si>
    <t>North Housing Senior Apartments</t>
  </si>
  <si>
    <t>CA-2023-542</t>
  </si>
  <si>
    <t>HCD MIP</t>
  </si>
  <si>
    <t>Lancaster</t>
  </si>
  <si>
    <t>Maison's Sierra</t>
  </si>
  <si>
    <t>CA-2023-541</t>
  </si>
  <si>
    <t>Horton House</t>
  </si>
  <si>
    <t>CA-2023-538</t>
  </si>
  <si>
    <t>HCD PLHA, CalHFA - MIP</t>
  </si>
  <si>
    <t>Stanislaus</t>
  </si>
  <si>
    <t>Modesto</t>
  </si>
  <si>
    <t>1612 Apartments</t>
  </si>
  <si>
    <t>CA-2023-537</t>
  </si>
  <si>
    <t>Mountain View</t>
  </si>
  <si>
    <t>Montecito Multifamily</t>
  </si>
  <si>
    <t>CA-2023-534</t>
  </si>
  <si>
    <t>Capitola</t>
  </si>
  <si>
    <t>The Bluffs at 44th</t>
  </si>
  <si>
    <t>CA-2023-532</t>
  </si>
  <si>
    <t>Casa Nueva</t>
  </si>
  <si>
    <t>CA-2023-531</t>
  </si>
  <si>
    <t>The Orion</t>
  </si>
  <si>
    <t>CA-2023-528</t>
  </si>
  <si>
    <t>East 12th Street</t>
  </si>
  <si>
    <t>CA-2023-527</t>
  </si>
  <si>
    <t>Creekview Affordable (Site1)</t>
  </si>
  <si>
    <t>CA-2023-526</t>
  </si>
  <si>
    <t>Norco</t>
  </si>
  <si>
    <t>Clark Terrace</t>
  </si>
  <si>
    <t>CA-2023-525</t>
  </si>
  <si>
    <t>Lincoln</t>
  </si>
  <si>
    <t>The Gardens at Bella Breeze</t>
  </si>
  <si>
    <t>CA-2023-522</t>
  </si>
  <si>
    <t>Demaree Street Apartments</t>
  </si>
  <si>
    <t>CA-2023-521</t>
  </si>
  <si>
    <t>CalHFA MIP, HCD IIG</t>
  </si>
  <si>
    <t>Battery Point Apartments</t>
  </si>
  <si>
    <t>CA-2023-518</t>
  </si>
  <si>
    <t>Stevens Creek Promenade</t>
  </si>
  <si>
    <t>CA-2023-517</t>
  </si>
  <si>
    <t>Metro @ Florence</t>
  </si>
  <si>
    <t>CA-2023-500</t>
  </si>
  <si>
    <t>Spring Valley</t>
  </si>
  <si>
    <t>San Martin de Porres Apartments Rehab</t>
  </si>
  <si>
    <t>CA-2023-499</t>
  </si>
  <si>
    <t>Buellton Garden Apartments</t>
  </si>
  <si>
    <t>CA-2023-497</t>
  </si>
  <si>
    <t>St. Anton Ascent</t>
  </si>
  <si>
    <t>CA-2023-491</t>
  </si>
  <si>
    <t>Parkmoor</t>
  </si>
  <si>
    <t>CA-2023-490</t>
  </si>
  <si>
    <t>Yolo</t>
  </si>
  <si>
    <t>West Sacramento</t>
  </si>
  <si>
    <t>219-221 5th Street</t>
  </si>
  <si>
    <t>CA-2023-489</t>
  </si>
  <si>
    <t>San Mateo</t>
  </si>
  <si>
    <t>Belmont</t>
  </si>
  <si>
    <t>Belmont Family Apartments</t>
  </si>
  <si>
    <t>CA-2023-488</t>
  </si>
  <si>
    <t>Wildomar</t>
  </si>
  <si>
    <t>Tres Lagos Apartments Phase II</t>
  </si>
  <si>
    <t>CA-2023-487</t>
  </si>
  <si>
    <t>Iris at San Ysidro</t>
  </si>
  <si>
    <t>CA-2023-485</t>
  </si>
  <si>
    <t>HCD HHH, HCD MHP, HCD TOD, HCD IIG</t>
  </si>
  <si>
    <t>Grandview Apartments</t>
  </si>
  <si>
    <t>CA-2023-484</t>
  </si>
  <si>
    <t>HCD HHH, HCD MHP</t>
  </si>
  <si>
    <t>21300 Devonshire</t>
  </si>
  <si>
    <t>CA-2023-482</t>
  </si>
  <si>
    <t>Palm Desert</t>
  </si>
  <si>
    <t>Crossings at Palm Desert</t>
  </si>
  <si>
    <t>CA-2023-476</t>
  </si>
  <si>
    <t>Woodlake Family Apartments</t>
  </si>
  <si>
    <t>CA-2023-472</t>
  </si>
  <si>
    <t>San Ysidro</t>
  </si>
  <si>
    <t>Vista Lane Affordable Apartments</t>
  </si>
  <si>
    <t>CA-2023-466</t>
  </si>
  <si>
    <t>Petaluma</t>
  </si>
  <si>
    <t>Downtown River Apartments</t>
  </si>
  <si>
    <t>CA-2023-464</t>
  </si>
  <si>
    <t>HCD MHP, HCD AHSC AHD, HCD IIG, HCD AHSC PRG</t>
  </si>
  <si>
    <t>Harrington Heights (fka 13th &amp; Broadway)</t>
  </si>
  <si>
    <t>CA-2023-463</t>
  </si>
  <si>
    <t>HCD IIG, HCD MHP</t>
  </si>
  <si>
    <t>The Arlington</t>
  </si>
  <si>
    <t>CA-2023-462</t>
  </si>
  <si>
    <t>Maison's Heights</t>
  </si>
  <si>
    <t>CA-2023-460</t>
  </si>
  <si>
    <t>Del Sur Family Housing</t>
  </si>
  <si>
    <t>CA-2023-459</t>
  </si>
  <si>
    <t>State of California (AB 128)</t>
  </si>
  <si>
    <t>West LA VA- Building 158</t>
  </si>
  <si>
    <t>CA-2023-455</t>
  </si>
  <si>
    <t>West LA VA - MacArthur Field B</t>
  </si>
  <si>
    <t>CA-2023-451</t>
  </si>
  <si>
    <t>HCD MHP, HCD VHHP</t>
  </si>
  <si>
    <t>Burlingame</t>
  </si>
  <si>
    <t>Eucalyptus Grove Apartments</t>
  </si>
  <si>
    <t>CA-2023-450</t>
  </si>
  <si>
    <t>Elk Grove</t>
  </si>
  <si>
    <t>The Pardes 1</t>
  </si>
  <si>
    <t>CA-2023-446</t>
  </si>
  <si>
    <t>Rancho Bernardo Transit Village</t>
  </si>
  <si>
    <t>CA-2023-445</t>
  </si>
  <si>
    <t>Warner Center I</t>
  </si>
  <si>
    <t>CA-2023-442</t>
  </si>
  <si>
    <t>Dry Creek Crossing</t>
  </si>
  <si>
    <t>CA-2023-440</t>
  </si>
  <si>
    <t>Valhalla Townhomes</t>
  </si>
  <si>
    <t>CA-2023-436</t>
  </si>
  <si>
    <t>HCD AHSC, HCD LHTF</t>
  </si>
  <si>
    <t>East Palo Alto</t>
  </si>
  <si>
    <t>Colibri Commons (fka 965 Weeks Street)</t>
  </si>
  <si>
    <t>CA-2023-434</t>
  </si>
  <si>
    <t>80 Saratoga Avenue Apartments</t>
  </si>
  <si>
    <t>CA-2023-430</t>
  </si>
  <si>
    <t>HCD NPLH, HCD MHP</t>
  </si>
  <si>
    <t>Oleander Community Housing</t>
  </si>
  <si>
    <t>CA-2023-424</t>
  </si>
  <si>
    <t>Ventura</t>
  </si>
  <si>
    <t>Simi Valley</t>
  </si>
  <si>
    <t>Heywood Gardens</t>
  </si>
  <si>
    <t>CA-2023-423</t>
  </si>
  <si>
    <t>Cussick Apartments</t>
  </si>
  <si>
    <t>CA-2023-421</t>
  </si>
  <si>
    <t>HCD Joe Serna</t>
  </si>
  <si>
    <t>Heber Del Sol Family Apartments</t>
  </si>
  <si>
    <t>CA-2023-417</t>
  </si>
  <si>
    <t>Deferred Govt Financing</t>
  </si>
  <si>
    <t>Current Payment Financing/Tax-Exempt Bond Financing</t>
  </si>
  <si>
    <t>Total Development Cost (TDC)*</t>
  </si>
  <si>
    <t>Annual Federal Credits</t>
  </si>
  <si>
    <t>City</t>
  </si>
  <si>
    <t>Perm Financing as % of TDC</t>
  </si>
  <si>
    <t>Federal Financing as % of TDC</t>
  </si>
  <si>
    <t>N/A</t>
  </si>
  <si>
    <t>HCD: MHP, HCD: Joe Serna</t>
  </si>
  <si>
    <t>HCD - Disaster Recovery</t>
  </si>
  <si>
    <t>HCD MHP, HCD Serna</t>
  </si>
  <si>
    <t>USDA Sec 515, USDA Sec. 538</t>
  </si>
  <si>
    <t>HCD - PLHA</t>
  </si>
  <si>
    <t xml:space="preserve">USDA - 514 </t>
  </si>
  <si>
    <t>HCD - MHP</t>
  </si>
  <si>
    <t>HUD 221D4</t>
  </si>
  <si>
    <t>HCD CHRP-R (California Housing Rehabilitation Program)</t>
  </si>
  <si>
    <t xml:space="preserve">Federal Financing $ (HUD/USDA) </t>
  </si>
  <si>
    <t xml:space="preserve">Federal Financing (HUD/USDA Only) </t>
  </si>
  <si>
    <t xml:space="preserve">State Financing $ (HCD/CalHFA Only) </t>
  </si>
  <si>
    <t xml:space="preserve">State Funded Financing Agency (HCD/CalHFA Only) </t>
  </si>
  <si>
    <t>State Financing (HCD/CalHFA Only) as % of TDC</t>
  </si>
  <si>
    <t>HCD AHSC, HCD NPLH, HCD AHSC</t>
  </si>
  <si>
    <t>HCD LGMG</t>
  </si>
  <si>
    <t>USDA 514</t>
  </si>
  <si>
    <t>USDA-515</t>
  </si>
  <si>
    <t xml:space="preserve">Other Government (City/County/Other Federal/Other State) </t>
  </si>
  <si>
    <t>Other Government (City/County/Other Federal/Other State) as % of TDC</t>
  </si>
  <si>
    <t>Other Government Financing $ (City/County/Other Federal/Other State)</t>
  </si>
  <si>
    <t>SF MOHCD</t>
  </si>
  <si>
    <t>LAHD Affordable Housing Managed Pipeline</t>
  </si>
  <si>
    <t>City of Stockton Loan, MHSA/PLHA</t>
  </si>
  <si>
    <t>Alameda Affordable Housing Trust Fund, City of Alameda, FHLBSF - AHP</t>
  </si>
  <si>
    <t>Los Angeles County Development Authority, City of West Hollywood - LHTF, Department of Developmental Services</t>
  </si>
  <si>
    <t>LACDA Capital, City of West Hollywood</t>
  </si>
  <si>
    <t>SCCHA MTW, Santa Clara County Measure A, Santa Clara County Loan - NPLH (4600000)</t>
  </si>
  <si>
    <t>Yurok Indian Housing Authority GP Loan</t>
  </si>
  <si>
    <t>City of Shasta Lake, County of Shasta, California Department of Housing and Communiy Development</t>
  </si>
  <si>
    <t>CDBG-DR</t>
  </si>
  <si>
    <t>LACDA AHTF, San Gabriel Valley Regional Housing Trust</t>
  </si>
  <si>
    <t xml:space="preserve">County of San Diego NPLH, City of San Diego, San Diego Housing Commission Loan </t>
  </si>
  <si>
    <t>City of Garden Grove</t>
  </si>
  <si>
    <t>Housing Authority of San Luis Obispo, San Luis Obispo County, City of Grover Beach: PLHA</t>
  </si>
  <si>
    <t>City of Wheatland - HOME Loan, City of Wheatland - Fee Deferral Loan</t>
  </si>
  <si>
    <t>City of Williams</t>
  </si>
  <si>
    <t>City of Anaheim - LMIHAF, City of Anaheim - (HOME ARP, HOPWA, or LMIHAF), Department of Housing and Community Development</t>
  </si>
  <si>
    <t>LACDA - AHTF</t>
  </si>
  <si>
    <t xml:space="preserve">Housing Authority of San Luis Obispo, City of San Luis Obispo Loan, City of San Luis Obispo Deferred Fee Loan									</t>
  </si>
  <si>
    <t>Housing Authority of San Luis Obispo, City of San Luis Obispo Loan, City of San Luis Obispo Deferred Fee Loan, County Housing Trust Fund</t>
  </si>
  <si>
    <t>City of LA HHH, FHLB AHP</t>
  </si>
  <si>
    <t>Los Angeles Housing Dept.</t>
  </si>
  <si>
    <t xml:space="preserve">County of Santa Clara, City of Palo Alto </t>
  </si>
  <si>
    <t>County Home</t>
  </si>
  <si>
    <t>City of Chico CDBG-DR</t>
  </si>
  <si>
    <t>City of Roseville - LHTF, City of Roseville - PIP Loan</t>
  </si>
  <si>
    <t>LACDA - NPLH, LAHD</t>
  </si>
  <si>
    <t>City of Fullerton - HOME, Land, Bond Loan</t>
  </si>
  <si>
    <t>Land Loan - City</t>
  </si>
  <si>
    <t>County - HOME</t>
  </si>
  <si>
    <t>City of Oakland, City land donation, Department of Toxic Substances Control</t>
  </si>
  <si>
    <t>City of San Marcos, County of San Diego- (HOME, ARPA, NPLH)</t>
  </si>
  <si>
    <t>County of Orange, City of Huntington Beach</t>
  </si>
  <si>
    <t>City of Baldwin Park / HOME Loan</t>
  </si>
  <si>
    <t xml:space="preserve">Santa Barbara County HOME, City of Buellton In-Lieu, AHP </t>
  </si>
  <si>
    <t>County loan, City HOME, CEC Build Grant,  DGS: Ground Lease</t>
  </si>
  <si>
    <t>Los Angeles County Development Authority (NPLH), (AHTF)</t>
  </si>
  <si>
    <t>City of Visalia - HOME CHDO</t>
  </si>
  <si>
    <t>City of Brawley</t>
  </si>
  <si>
    <t>Town of Paradise - CDBG-DR</t>
  </si>
  <si>
    <t>LAHD AHMP</t>
  </si>
  <si>
    <t>City of LA HHH</t>
  </si>
  <si>
    <t>County of San Diego - (NPLH, CDBG, PLHA)</t>
  </si>
  <si>
    <t>County of Imperial Impact Fee Deferral Loan</t>
  </si>
  <si>
    <t>IHEP/RIVCO</t>
  </si>
  <si>
    <t>Total Permanent Financing</t>
  </si>
  <si>
    <t xml:space="preserve">Total Government Financing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</si>
</sst>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0"/>
    <numFmt numFmtId="167" formatCode="&quot;$&quot;#,##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1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3" fillId="0" borderId="0">
      <alignment vertical="top"/>
    </xf>
    <xf numFmtId="0" fontId="7" fillId="0" borderId="0"/>
    <xf numFmtId="0" fontId="7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>
      <alignment vertical="top"/>
    </xf>
  </cellStyleXfs>
  <cellXfs count="75">
    <xf numFmtId="0" fontId="0" fillId="0" borderId="0" xfId="0"/>
    <xf numFmtId="0" fontId="8" fillId="0" borderId="0" xfId="1" applyFont="1" applyAlignment="1">
      <alignment horizontal="left" vertical="top"/>
    </xf>
    <xf numFmtId="165" fontId="8" fillId="0" borderId="0" xfId="4" applyNumberFormat="1" applyFont="1" applyAlignment="1">
      <alignment horizontal="left" vertical="top"/>
    </xf>
    <xf numFmtId="0" fontId="9" fillId="0" borderId="0" xfId="4" applyFont="1" applyAlignment="1">
      <alignment horizontal="left" vertical="top"/>
    </xf>
    <xf numFmtId="0" fontId="10" fillId="0" borderId="0" xfId="0" applyFont="1" applyAlignment="1">
      <alignment horizontal="left"/>
    </xf>
    <xf numFmtId="10" fontId="10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 vertical="top"/>
    </xf>
    <xf numFmtId="165" fontId="8" fillId="0" borderId="0" xfId="1" applyNumberFormat="1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10" fontId="8" fillId="0" borderId="0" xfId="0" applyNumberFormat="1" applyFont="1" applyAlignment="1">
      <alignment horizontal="left"/>
    </xf>
    <xf numFmtId="166" fontId="10" fillId="0" borderId="0" xfId="0" applyNumberFormat="1" applyFont="1"/>
    <xf numFmtId="164" fontId="8" fillId="0" borderId="0" xfId="1" applyNumberFormat="1" applyFont="1" applyAlignment="1">
      <alignment horizontal="right" vertical="top"/>
    </xf>
    <xf numFmtId="10" fontId="8" fillId="0" borderId="0" xfId="1" applyNumberFormat="1" applyFont="1" applyAlignment="1">
      <alignment horizontal="right" vertical="top"/>
    </xf>
    <xf numFmtId="164" fontId="10" fillId="0" borderId="0" xfId="5" applyNumberFormat="1" applyFont="1" applyFill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 vertical="top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165" fontId="6" fillId="0" borderId="2" xfId="1" applyNumberFormat="1" applyFont="1" applyBorder="1" applyAlignment="1">
      <alignment horizontal="center" wrapText="1"/>
    </xf>
    <xf numFmtId="164" fontId="5" fillId="0" borderId="2" xfId="1" applyNumberFormat="1" applyFont="1" applyBorder="1" applyAlignment="1">
      <alignment horizontal="center" wrapText="1"/>
    </xf>
    <xf numFmtId="10" fontId="6" fillId="0" borderId="2" xfId="1" applyNumberFormat="1" applyFont="1" applyBorder="1" applyAlignment="1">
      <alignment horizontal="center" wrapText="1"/>
    </xf>
    <xf numFmtId="166" fontId="6" fillId="0" borderId="2" xfId="1" applyNumberFormat="1" applyFont="1" applyBorder="1" applyAlignment="1">
      <alignment horizontal="center" wrapText="1"/>
    </xf>
    <xf numFmtId="164" fontId="6" fillId="0" borderId="2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6" fontId="8" fillId="0" borderId="0" xfId="1" applyNumberFormat="1" applyFont="1" applyAlignment="1">
      <alignment horizontal="right" vertical="top"/>
    </xf>
    <xf numFmtId="10" fontId="10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/>
    </xf>
    <xf numFmtId="0" fontId="8" fillId="0" borderId="0" xfId="4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1" applyFont="1" applyAlignment="1">
      <alignment horizontal="right" vertical="top"/>
    </xf>
    <xf numFmtId="10" fontId="10" fillId="0" borderId="0" xfId="0" applyNumberFormat="1" applyFont="1"/>
    <xf numFmtId="164" fontId="10" fillId="0" borderId="0" xfId="0" applyNumberFormat="1" applyFont="1" applyAlignment="1">
      <alignment horizontal="left"/>
    </xf>
    <xf numFmtId="10" fontId="8" fillId="0" borderId="0" xfId="0" applyNumberFormat="1" applyFont="1" applyAlignment="1">
      <alignment horizontal="right" vertical="top"/>
    </xf>
    <xf numFmtId="10" fontId="8" fillId="0" borderId="0" xfId="9" applyNumberFormat="1" applyFont="1" applyAlignment="1">
      <alignment horizontal="right" vertical="center"/>
    </xf>
    <xf numFmtId="10" fontId="8" fillId="0" borderId="0" xfId="10" applyNumberFormat="1" applyFont="1" applyFill="1" applyAlignment="1" applyProtection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11" applyFont="1" applyAlignment="1">
      <alignment horizontal="left" vertical="top"/>
    </xf>
    <xf numFmtId="0" fontId="8" fillId="0" borderId="0" xfId="11" applyFont="1" applyAlignment="1">
      <alignment horizontal="left" vertical="top"/>
    </xf>
    <xf numFmtId="0" fontId="9" fillId="0" borderId="0" xfId="11" applyFont="1">
      <alignment vertical="top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1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0" fontId="6" fillId="0" borderId="3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6" fontId="6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10" fontId="6" fillId="0" borderId="3" xfId="0" applyNumberFormat="1" applyFont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wrapText="1"/>
    </xf>
    <xf numFmtId="10" fontId="6" fillId="3" borderId="2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center" wrapText="1"/>
    </xf>
    <xf numFmtId="164" fontId="8" fillId="2" borderId="0" xfId="1" applyNumberFormat="1" applyFont="1" applyFill="1" applyAlignment="1">
      <alignment horizontal="right" vertical="top"/>
    </xf>
    <xf numFmtId="10" fontId="8" fillId="0" borderId="0" xfId="0" applyNumberFormat="1" applyFont="1"/>
    <xf numFmtId="164" fontId="8" fillId="0" borderId="0" xfId="1" applyNumberFormat="1" applyFont="1" applyAlignment="1">
      <alignment vertical="top"/>
    </xf>
    <xf numFmtId="10" fontId="10" fillId="0" borderId="0" xfId="0" applyNumberFormat="1" applyFont="1" applyAlignment="1">
      <alignment wrapText="1"/>
    </xf>
    <xf numFmtId="164" fontId="8" fillId="2" borderId="4" xfId="0" applyNumberFormat="1" applyFont="1" applyFill="1" applyBorder="1"/>
    <xf numFmtId="164" fontId="8" fillId="0" borderId="4" xfId="1" applyNumberFormat="1" applyFont="1" applyBorder="1" applyAlignment="1">
      <alignment horizontal="right" vertical="top"/>
    </xf>
    <xf numFmtId="10" fontId="8" fillId="0" borderId="4" xfId="1" applyNumberFormat="1" applyFont="1" applyBorder="1" applyAlignment="1">
      <alignment horizontal="right" vertical="top"/>
    </xf>
    <xf numFmtId="164" fontId="10" fillId="0" borderId="4" xfId="0" applyNumberFormat="1" applyFont="1" applyBorder="1"/>
    <xf numFmtId="164" fontId="8" fillId="2" borderId="4" xfId="1" applyNumberFormat="1" applyFont="1" applyFill="1" applyBorder="1" applyAlignment="1">
      <alignment horizontal="right" vertical="top"/>
    </xf>
    <xf numFmtId="10" fontId="8" fillId="2" borderId="4" xfId="1" applyNumberFormat="1" applyFont="1" applyFill="1" applyBorder="1" applyAlignment="1">
      <alignment horizontal="right" vertical="top"/>
    </xf>
    <xf numFmtId="164" fontId="10" fillId="2" borderId="4" xfId="0" applyNumberFormat="1" applyFont="1" applyFill="1" applyBorder="1"/>
    <xf numFmtId="10" fontId="8" fillId="0" borderId="4" xfId="1" applyNumberFormat="1" applyFont="1" applyBorder="1" applyAlignment="1">
      <alignment vertical="top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wrapText="1"/>
    </xf>
    <xf numFmtId="164" fontId="0" fillId="0" borderId="0" xfId="0" applyNumberFormat="1" applyAlignment="1">
      <alignment horizontal="right" wrapText="1"/>
    </xf>
  </cellXfs>
  <cellStyles count="12">
    <cellStyle name="Comma" xfId="5" builtinId="3"/>
    <cellStyle name="Currency" xfId="10" builtinId="4"/>
    <cellStyle name="Currency 2" xfId="2" xr:uid="{00000000-0005-0000-0000-000000000000}"/>
    <cellStyle name="Normal" xfId="0" builtinId="0"/>
    <cellStyle name="Normal 16" xfId="1" xr:uid="{00000000-0005-0000-0000-000002000000}"/>
    <cellStyle name="Normal 2" xfId="4" xr:uid="{00000000-0005-0000-0000-000003000000}"/>
    <cellStyle name="Normal 2 2" xfId="11" xr:uid="{FD0A4A37-7321-40CA-A0FC-88E247BC76A0}"/>
    <cellStyle name="Normal 2 4 2 2 3" xfId="6" xr:uid="{DCF886B4-E540-4B09-98B5-D95647FEB81A}"/>
    <cellStyle name="Normal 4" xfId="9" xr:uid="{AA9E5224-E83E-41EB-A78F-BA1D3E0F56F1}"/>
    <cellStyle name="Normal 4 2" xfId="8" xr:uid="{E89E2E7B-2E82-414D-AA2B-0A3F1E4F39D4}"/>
    <cellStyle name="Normal 4 9" xfId="7" xr:uid="{1ED1306A-242B-4C6A-B987-9A2A147D09B8}"/>
    <cellStyle name="Percent 2" xfId="3" xr:uid="{00000000-0005-0000-0000-000004000000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00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00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00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00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&quot;$&quot;#,##0"/>
      <fill>
        <patternFill patternType="solid">
          <fgColor theme="6" tint="0.79998168889431442"/>
          <bgColor theme="6" tint="0.79998168889431442"/>
        </patternFill>
      </fill>
      <alignment horizontal="left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solid">
          <fgColor theme="6" tint="0.79998168889431442"/>
          <bgColor theme="6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0.0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3\2023%20E-Apps\23-151%20E-App%20-%20CTCAC%20revised%20to%20match%20Att%2016%20and%20credits%20adjusted%20to%20original%20request,%20update%20for%20SR%2010.17.23.xlsx" TargetMode="External"/><Relationship Id="rId1" Type="http://schemas.openxmlformats.org/officeDocument/2006/relationships/externalLinkPath" Target="/2023/2023%20E-Apps/23-151%20E-App%20-%20CTCAC%20revised%20to%20match%20Att%2016%20and%20credits%20adjusted%20to%20original%20request,%20update%20for%20SR%2010.17.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3\2023%20E-Apps\23-013%20E-App.xlsx" TargetMode="External"/><Relationship Id="rId1" Type="http://schemas.openxmlformats.org/officeDocument/2006/relationships/externalLinkPath" Target="/2023/2023%20E-Apps/23-013%20E-A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-App Completion"/>
      <sheetName val="Instructions-Electronic Submit"/>
      <sheetName val="Checklist Items"/>
      <sheetName val="Application"/>
      <sheetName val="Sources and Uses Budget"/>
      <sheetName val="Basis &amp; Credits"/>
      <sheetName val="Sources and Basis Breakdown"/>
      <sheetName val="Points System"/>
      <sheetName val="Disaster Credit Tie Breaker"/>
      <sheetName val="Final Tie Breaker "/>
      <sheetName val="15 Year Pro Forma"/>
      <sheetName val="Subsidy Contract Calculation"/>
      <sheetName val="Applicant Notes"/>
      <sheetName val="Post-award Instructions"/>
      <sheetName val="SCE Basis and Credits"/>
      <sheetName val="FCE Basis and Credits"/>
      <sheetName val="Post-award Project Cost Changes"/>
    </sheetNames>
    <sheetDataSet>
      <sheetData sheetId="0"/>
      <sheetData sheetId="1"/>
      <sheetData sheetId="2"/>
      <sheetData sheetId="3">
        <row r="623">
          <cell r="AO623"/>
          <cell r="AP623"/>
          <cell r="AQ623"/>
          <cell r="AR623"/>
          <cell r="AS623"/>
        </row>
        <row r="624">
          <cell r="AO624"/>
          <cell r="AP624"/>
          <cell r="AQ624"/>
          <cell r="AR624"/>
          <cell r="AS62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-App Completion"/>
      <sheetName val="Instructions-Electronic Submit"/>
      <sheetName val="Checklist Items"/>
      <sheetName val="Application"/>
      <sheetName val="Sources and Uses Budget"/>
      <sheetName val="Basis &amp; Credits"/>
      <sheetName val="Sources and Basis Breakdown"/>
      <sheetName val="Points System"/>
      <sheetName val="Disaster Credit Tie Breaker"/>
      <sheetName val="Final Tie Breaker "/>
      <sheetName val="15 Year Pro Forma"/>
      <sheetName val="Subsidy Contract Calculation"/>
      <sheetName val="Applicant Notes"/>
      <sheetName val="Post-award Instructions"/>
      <sheetName val="SCE Basis and Credits"/>
      <sheetName val="FCE Basis and Credits"/>
      <sheetName val="Post-award Project Cost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D90348-FBD6-403F-9FCF-3A333A597EE5}" name="Table13" displayName="Table13" ref="A1:AE58" totalsRowShown="0" headerRowDxfId="59" dataDxfId="57" headerRowBorderDxfId="58" dataCellStyle="Normal 16">
  <autoFilter ref="A1:AE58" xr:uid="{C5494454-BEC6-4A31-B7C4-EE0C08F811CA}"/>
  <tableColumns count="31">
    <tableColumn id="1" xr3:uid="{8AFFE9EF-CE30-4014-9584-80235F3051AA}" name="CTCAC #" dataDxfId="56" dataCellStyle="Normal 16"/>
    <tableColumn id="2" xr3:uid="{82857B0D-49C1-4071-B04C-078301FBCF02}" name="Project Name" dataDxfId="55" dataCellStyle="Normal 16"/>
    <tableColumn id="3" xr3:uid="{FC5CE817-DA10-4F88-A112-CB6048DD5285}" name="City " dataDxfId="54" dataCellStyle="Normal 16"/>
    <tableColumn id="4" xr3:uid="{BD70EA51-1A05-469B-BAC4-43819952F0C9}" name="County" dataDxfId="53" dataCellStyle="Normal 16"/>
    <tableColumn id="5" xr3:uid="{3E6E7ED5-5B04-4733-B51B-165F7F8953C0}" name="High / Highest Opportunity Area" dataDxfId="52" dataCellStyle="Normal 16">
      <calculatedColumnFormula>[2]Application!$R$199</calculatedColumnFormula>
    </tableColumn>
    <tableColumn id="6" xr3:uid="{E07702D7-69DD-4DBE-B0BC-5A26AC0F43AC}" name="Construction Type" dataDxfId="51" dataCellStyle="Normal 16"/>
    <tableColumn id="7" xr3:uid="{6E0C7244-9E76-4ECF-BAC4-99F60D956B5B}" name="Total Units" dataDxfId="50" dataCellStyle="Normal 16">
      <calculatedColumnFormula>[2]Application!$AG$430</calculatedColumnFormula>
    </tableColumn>
    <tableColumn id="8" xr3:uid="{B273E0D5-C1EB-4C49-98E4-9E88D040D2F4}" name="Low Income Units" dataDxfId="49" dataCellStyle="Normal 16">
      <calculatedColumnFormula>[2]Application!$AG$433</calculatedColumnFormula>
    </tableColumn>
    <tableColumn id="9" xr3:uid="{4E54680F-77B1-410C-B913-8990E9A0D00C}" name="Annual Federal Credit" dataDxfId="48" dataCellStyle="Normal 16">
      <calculatedColumnFormula>[2]Application!$M$25</calculatedColumnFormula>
    </tableColumn>
    <tableColumn id="10" xr3:uid="{21BD5B8C-2599-4407-BE66-FA9F9F004E31}" name="Total State Credit" dataDxfId="47" dataCellStyle="Normal 16">
      <calculatedColumnFormula>[2]Application!$M$27</calculatedColumnFormula>
    </tableColumn>
    <tableColumn id="11" xr3:uid="{D443F3DD-078C-4238-AD7E-DC206D06655C}" name="Total Development Cost (TDC)*   " dataDxfId="46" dataCellStyle="Normal 16">
      <calculatedColumnFormula>[2]Application!$AO$632</calculatedColumnFormula>
    </tableColumn>
    <tableColumn id="12" xr3:uid="{C13BCABE-EB9B-4458-BC75-2B29066F0D7F}" name="Current Payment Financing " dataDxfId="45" dataCellStyle="Normal 16"/>
    <tableColumn id="13" xr3:uid="{0BD07F85-2660-4191-974E-2A0FD8FCB657}" name="Current Financing as % of TDC" dataDxfId="44" dataCellStyle="Normal 16"/>
    <tableColumn id="28" xr3:uid="{81757503-8939-4B0E-B9C7-6A6BF1DCA6F0}" name="Total Permanent Financing" dataDxfId="43" dataCellStyle="Normal 16"/>
    <tableColumn id="27" xr3:uid="{80325B0E-AA3C-40CA-A67B-5B9DEF6054D1}" name="Perm Financing as % of TDC" dataDxfId="42" dataCellStyle="Normal 16"/>
    <tableColumn id="25" xr3:uid="{5F0567D0-EA21-43CB-834D-7CDD2E614BA8}" name="Total Government Financing " dataDxfId="41">
      <calculatedColumnFormula>SUM(Q2,T2,W2)</calculatedColumnFormula>
    </tableColumn>
    <tableColumn id="29" xr3:uid="{85B75E6E-578A-4041-A197-7ED805047B35}" name="Federal Financing $ (HUD/USDA) " dataDxfId="40" dataCellStyle="Normal 16"/>
    <tableColumn id="17" xr3:uid="{57309E10-0850-4D17-946F-E2EB1FB913EC}" name="Federal Financing (HUD/USDA Only) " dataDxfId="39" dataCellStyle="Normal 16"/>
    <tableColumn id="16" xr3:uid="{1374F7CE-727B-4704-BCF6-59A996AB3DC9}" name="Federal Financing as % of TDC" dataDxfId="38" dataCellStyle="Normal 16"/>
    <tableColumn id="31" xr3:uid="{E71847DB-1820-405E-BDE2-520F2E5B8DCE}" name="State Financing $ (HCD/CalHFA Only) " dataDxfId="37" dataCellStyle="Normal 16"/>
    <tableColumn id="30" xr3:uid="{93A24A59-AF80-4CEC-8EC0-6AB0DA780713}" name="State Funded Financing Agency (HCD/CalHFA Only) " dataDxfId="36" dataCellStyle="Normal 16"/>
    <tableColumn id="32" xr3:uid="{91BB8B13-60D2-455B-A92E-CA00FCBD344B}" name="State Financing (HCD/CalHFA Only) as % of TDC" dataDxfId="35" dataCellStyle="Normal 16">
      <calculatedColumnFormula>T2/K2</calculatedColumnFormula>
    </tableColumn>
    <tableColumn id="14" xr3:uid="{DD4F2E1F-8A32-439A-92ED-94094569D6E0}" name="Other Government Financing $ (City/County/Other Federal/Other State)" dataDxfId="34"/>
    <tableColumn id="24" xr3:uid="{F28EDAB4-71F1-4D3B-B854-B5F3EAB1BC2A}" name="Other Government (City/County/Other Federal/Other State) " dataDxfId="33" dataCellStyle="Normal 16"/>
    <tableColumn id="33" xr3:uid="{ED05FD89-8A33-4514-B394-856531EE9B4F}" name="Other Government (City/County/Other Federal/Other State) as % of TDC" dataDxfId="32" dataCellStyle="Normal 16">
      <calculatedColumnFormula>W2/K2</calculatedColumnFormula>
    </tableColumn>
    <tableColumn id="18" xr3:uid="{F9A9C66F-CBE4-4BC4-A019-260C68BBED48}" name="Other Funding Sources" dataDxfId="31"/>
    <tableColumn id="19" xr3:uid="{5F676962-1FE2-4AEA-88A6-DFDBED0F3527}" name="Other Funding as % of TDC" dataDxfId="30" dataCellStyle="Normal 16"/>
    <tableColumn id="20" xr3:uid="{E1D76FA6-79DC-491F-B1DA-94EFFFE2F539}" name="Federal Tax Credit Factor" dataDxfId="29" dataCellStyle="Normal 16">
      <calculatedColumnFormula>'[2]Basis &amp; Credits'!$AB$49</calculatedColumnFormula>
    </tableColumn>
    <tableColumn id="21" xr3:uid="{BB57E13C-A574-4221-A268-74BE4252191E}" name="State Tax Credit Factor" dataDxfId="28" dataCellStyle="Normal 16">
      <calculatedColumnFormula>'[2]Basis &amp; Credits'!$AB$70</calculatedColumnFormula>
    </tableColumn>
    <tableColumn id="22" xr3:uid="{8F496C0A-A6FE-49EB-9584-92608C967FE9}" name="Tax Credit Investor Equity" dataDxfId="27" dataCellStyle="Normal 16">
      <calculatedColumnFormula>[2]Application!$AO$631</calculatedColumnFormula>
    </tableColumn>
    <tableColumn id="23" xr3:uid="{59376FAC-76B6-4F12-8CC1-47C762BD1C5D}" name="Investor Equity as % of TDC" dataDxfId="26" dataCellStyle="Normal 16">
      <calculatedColumnFormula>AD2/$K2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816780-5454-418E-87B4-9F4C4081B2D2}" name="Table2" displayName="Table2" ref="A1:X128" totalsRowShown="0" headerRowDxfId="25" dataDxfId="24">
  <autoFilter ref="A1:X128" xr:uid="{54854D92-01C3-4B73-B57C-C968E129673A}"/>
  <tableColumns count="24">
    <tableColumn id="1" xr3:uid="{0F2E0570-37DB-4E66-BEAB-A30D01B0EC6E}" name="CTCAC #" dataDxfId="23"/>
    <tableColumn id="2" xr3:uid="{C7FBF1C9-1625-4FDF-83AB-2736BBB4E9BA}" name="Project Name" dataDxfId="22"/>
    <tableColumn id="3" xr3:uid="{DAB180A0-2FFE-4DCE-9CAB-83B5813B79C4}" name="City" dataDxfId="21"/>
    <tableColumn id="4" xr3:uid="{71445C0A-7F5C-4988-98AD-DBB1AA2A5A4B}" name="County" dataDxfId="20"/>
    <tableColumn id="5" xr3:uid="{ABFC74AC-6C06-46AC-8BA2-98772B1C00A2}" name="High / Highest Opportunity Area" dataDxfId="19"/>
    <tableColumn id="6" xr3:uid="{269C8DB3-9D3D-4892-B4B5-860DD4DC35E9}" name="Construction Type" dataDxfId="18"/>
    <tableColumn id="7" xr3:uid="{BB4C6A51-88BD-4720-84FE-DA1AF9A8E54D}" name="Total Units" dataDxfId="17"/>
    <tableColumn id="8" xr3:uid="{A252B077-CCB9-4E01-95DC-0ED9E8C7F2D2}" name="Low Income Units" dataDxfId="16"/>
    <tableColumn id="9" xr3:uid="{FA186C13-69BB-4AD7-B974-7EB9D69B1950}" name="Annual Federal Credits" dataDxfId="15"/>
    <tableColumn id="10" xr3:uid="{1BF2EE5B-AC17-4219-9E8D-9602604DE6F7}" name="Total State Credit" dataDxfId="14"/>
    <tableColumn id="11" xr3:uid="{8F9CF84C-86F9-4FD6-9023-3A87667DE1CC}" name="Total Development Cost (TDC)*" dataDxfId="13"/>
    <tableColumn id="12" xr3:uid="{8F631658-4153-4FC1-BD61-884A4B1DB8E7}" name="Current Payment Financing/Tax-Exempt Bond Financing" dataDxfId="12"/>
    <tableColumn id="13" xr3:uid="{2A93ED63-5C0A-42C7-8DA0-BCA8E539F5FF}" name="Current Financing as % of TDC" dataDxfId="11" dataCellStyle="Currency">
      <calculatedColumnFormula>L2/K2</calculatedColumnFormula>
    </tableColumn>
    <tableColumn id="14" xr3:uid="{FAF05B27-9FFD-4BA6-8CB4-3870D844CD04}" name="Deferred Govt Financing" dataDxfId="10"/>
    <tableColumn id="24" xr3:uid="{29DC1C76-8D40-4E5B-9639-D0E1E7BDE01E}" name="State Funded Financing Agency/Program (If funded from State Programs)" dataDxfId="9"/>
    <tableColumn id="15" xr3:uid="{88B92B35-097E-461D-86C6-0BA5E19286EE}" name="Deferred Govt Financing as % of TDC" dataDxfId="8" dataCellStyle="Normal 4">
      <calculatedColumnFormula>N2/$K2</calculatedColumnFormula>
    </tableColumn>
    <tableColumn id="16" xr3:uid="{972345E3-530F-4C48-81E3-B87BD4B6F544}" name="Tranche B Financing" dataDxfId="7"/>
    <tableColumn id="17" xr3:uid="{60B7CBBB-6615-4B16-B848-2A4A0A9815E1}" name="Tranche B Financing as % of TDC" dataDxfId="6">
      <calculatedColumnFormula>Q2/$K2</calculatedColumnFormula>
    </tableColumn>
    <tableColumn id="18" xr3:uid="{34087291-613E-4CC8-82B8-8B372DC897CD}" name="Other Funding Sources" dataDxfId="5"/>
    <tableColumn id="19" xr3:uid="{43600D33-AE04-414B-92B9-0573FD5218A8}" name="Other Funding as % of TDC" dataDxfId="4">
      <calculatedColumnFormula>S2/$K2</calculatedColumnFormula>
    </tableColumn>
    <tableColumn id="20" xr3:uid="{F5A93E23-3F85-43C1-A710-1096FEED605B}" name="Federal Tax Credit Factor" dataDxfId="3"/>
    <tableColumn id="21" xr3:uid="{3393888E-B5BC-458A-9355-5797C7929F4A}" name="State Tax Credit Factor" dataDxfId="2"/>
    <tableColumn id="22" xr3:uid="{B7EEB855-71F9-48F2-9DE7-7CC8E6E7CA45}" name="Tax Credit Investor Equity" dataDxfId="1"/>
    <tableColumn id="23" xr3:uid="{CFE1460F-8CAD-4FD2-B92D-9C27FB908AC9}" name="Investor Equity as % of TDC" dataDxfId="0">
      <calculatedColumnFormula>W2/$K2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460B-45D6-485C-BD92-2976C0BE271A}">
  <dimension ref="A1:XDO175"/>
  <sheetViews>
    <sheetView tabSelected="1" zoomScaleNormal="100" workbookViewId="0">
      <pane xSplit="1" ySplit="1" topLeftCell="B35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16.28515625" style="8" customWidth="1"/>
    <col min="2" max="2" width="43.7109375" style="8" customWidth="1"/>
    <col min="3" max="3" width="19.85546875" style="8" customWidth="1"/>
    <col min="4" max="4" width="17.28515625" style="8" customWidth="1"/>
    <col min="5" max="5" width="15.42578125" style="9" customWidth="1"/>
    <col min="6" max="6" width="27.28515625" style="8" customWidth="1"/>
    <col min="7" max="7" width="10.7109375" style="8" customWidth="1"/>
    <col min="8" max="8" width="11.28515625" style="8" customWidth="1"/>
    <col min="9" max="9" width="13.5703125" style="8" customWidth="1"/>
    <col min="10" max="10" width="16.28515625" style="8" bestFit="1" customWidth="1"/>
    <col min="11" max="11" width="22.140625" style="10" customWidth="1"/>
    <col min="12" max="12" width="21.5703125" style="10" customWidth="1"/>
    <col min="13" max="16" width="16.42578125" style="11" customWidth="1"/>
    <col min="17" max="17" width="17" style="11" customWidth="1"/>
    <col min="18" max="18" width="26.5703125" style="11" bestFit="1" customWidth="1"/>
    <col min="19" max="19" width="16.42578125" style="11" customWidth="1"/>
    <col min="20" max="20" width="25.85546875" style="11" customWidth="1"/>
    <col min="21" max="21" width="54.7109375" style="11" customWidth="1"/>
    <col min="22" max="22" width="26.85546875" style="11" bestFit="1" customWidth="1"/>
    <col min="23" max="23" width="26.5703125" style="11" customWidth="1"/>
    <col min="24" max="24" width="123.28515625" style="10" customWidth="1"/>
    <col min="25" max="25" width="29.140625" style="11" customWidth="1"/>
    <col min="26" max="26" width="19.85546875" style="10" bestFit="1" customWidth="1"/>
    <col min="27" max="27" width="17.28515625" style="5" customWidth="1"/>
    <col min="28" max="28" width="12.7109375" style="12" customWidth="1"/>
    <col min="29" max="29" width="12.42578125" style="12" customWidth="1"/>
    <col min="30" max="30" width="15.28515625" style="10" bestFit="1" customWidth="1"/>
    <col min="31" max="31" width="13.42578125" style="5" customWidth="1"/>
    <col min="32" max="16384" width="9.140625" style="8"/>
  </cols>
  <sheetData>
    <row r="1" spans="1:16343" s="29" customFormat="1" ht="63" x14ac:dyDescent="0.25">
      <c r="A1" s="20" t="s">
        <v>209</v>
      </c>
      <c r="B1" s="21" t="s">
        <v>29</v>
      </c>
      <c r="C1" s="21" t="s">
        <v>30</v>
      </c>
      <c r="D1" s="22" t="s">
        <v>31</v>
      </c>
      <c r="E1" s="23" t="s">
        <v>32</v>
      </c>
      <c r="F1" s="22" t="s">
        <v>33</v>
      </c>
      <c r="G1" s="22" t="s">
        <v>34</v>
      </c>
      <c r="H1" s="21" t="s">
        <v>35</v>
      </c>
      <c r="I1" s="24" t="s">
        <v>36</v>
      </c>
      <c r="J1" s="24" t="s">
        <v>37</v>
      </c>
      <c r="K1" s="56" t="s">
        <v>38</v>
      </c>
      <c r="L1" s="56" t="s">
        <v>39</v>
      </c>
      <c r="M1" s="57" t="s">
        <v>40</v>
      </c>
      <c r="N1" s="57" t="s">
        <v>632</v>
      </c>
      <c r="O1" s="57" t="s">
        <v>563</v>
      </c>
      <c r="P1" s="57" t="s">
        <v>633</v>
      </c>
      <c r="Q1" s="57" t="s">
        <v>575</v>
      </c>
      <c r="R1" s="57" t="s">
        <v>576</v>
      </c>
      <c r="S1" s="57" t="s">
        <v>564</v>
      </c>
      <c r="T1" s="57" t="s">
        <v>577</v>
      </c>
      <c r="U1" s="57" t="s">
        <v>578</v>
      </c>
      <c r="V1" s="57" t="s">
        <v>579</v>
      </c>
      <c r="W1" s="57" t="s">
        <v>586</v>
      </c>
      <c r="X1" s="57" t="s">
        <v>584</v>
      </c>
      <c r="Y1" s="57" t="s">
        <v>585</v>
      </c>
      <c r="Z1" s="58" t="s">
        <v>44</v>
      </c>
      <c r="AA1" s="57" t="s">
        <v>45</v>
      </c>
      <c r="AB1" s="26" t="s">
        <v>46</v>
      </c>
      <c r="AC1" s="26" t="s">
        <v>47</v>
      </c>
      <c r="AD1" s="27" t="s">
        <v>48</v>
      </c>
      <c r="AE1" s="25" t="s">
        <v>49</v>
      </c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</row>
    <row r="2" spans="1:16343" s="4" customFormat="1" x14ac:dyDescent="0.25">
      <c r="A2" s="1" t="s">
        <v>54</v>
      </c>
      <c r="B2" s="1" t="s">
        <v>55</v>
      </c>
      <c r="C2" s="1" t="s">
        <v>6</v>
      </c>
      <c r="D2" s="1" t="s">
        <v>6</v>
      </c>
      <c r="E2" s="2" t="s">
        <v>0</v>
      </c>
      <c r="F2" s="3" t="s">
        <v>2</v>
      </c>
      <c r="G2" s="33">
        <v>67</v>
      </c>
      <c r="H2" s="33">
        <v>66</v>
      </c>
      <c r="I2" s="13">
        <v>2500000</v>
      </c>
      <c r="J2" s="13">
        <v>12245348</v>
      </c>
      <c r="K2" s="13">
        <v>52762460</v>
      </c>
      <c r="L2" s="59">
        <f>2379000+5479000</f>
        <v>7858000</v>
      </c>
      <c r="M2" s="60">
        <f t="shared" ref="M2:M30" si="0">L2/K2</f>
        <v>0.14893164571932394</v>
      </c>
      <c r="N2" s="17">
        <v>19013914</v>
      </c>
      <c r="O2" s="18">
        <v>0.36036822392284212</v>
      </c>
      <c r="P2" s="17">
        <f t="shared" ref="P2:P33" si="1">SUM(Q2,T2,W2)</f>
        <v>11155914</v>
      </c>
      <c r="Q2" s="17">
        <v>0</v>
      </c>
      <c r="R2" s="4" t="s">
        <v>565</v>
      </c>
      <c r="S2" s="36">
        <v>0</v>
      </c>
      <c r="T2" s="17">
        <v>4350714</v>
      </c>
      <c r="U2" s="61" t="s">
        <v>199</v>
      </c>
      <c r="V2" s="62">
        <f t="shared" ref="V2:V33" si="2">T2/K2</f>
        <v>8.2458513117091209E-2</v>
      </c>
      <c r="W2" s="71">
        <v>6805200</v>
      </c>
      <c r="X2" s="72" t="s">
        <v>588</v>
      </c>
      <c r="Y2" s="73">
        <f t="shared" ref="Y2:Y33" si="3">W2/K2</f>
        <v>0.12897806508642698</v>
      </c>
      <c r="Z2" s="63">
        <v>0</v>
      </c>
      <c r="AA2" s="60">
        <v>0</v>
      </c>
      <c r="AB2" s="30">
        <v>0.93359999999999999</v>
      </c>
      <c r="AC2" s="30">
        <v>0.85</v>
      </c>
      <c r="AD2" s="13">
        <v>33748546</v>
      </c>
      <c r="AE2" s="14">
        <f>AD2/$K2</f>
        <v>0.63963177607715793</v>
      </c>
    </row>
    <row r="3" spans="1:16343" s="4" customFormat="1" x14ac:dyDescent="0.25">
      <c r="A3" s="1" t="s">
        <v>56</v>
      </c>
      <c r="B3" s="1" t="s">
        <v>57</v>
      </c>
      <c r="C3" s="1" t="s">
        <v>22</v>
      </c>
      <c r="D3" s="1" t="s">
        <v>23</v>
      </c>
      <c r="E3" s="2" t="s">
        <v>0</v>
      </c>
      <c r="F3" s="3" t="s">
        <v>12</v>
      </c>
      <c r="G3" s="33">
        <v>51</v>
      </c>
      <c r="H3" s="33">
        <v>50</v>
      </c>
      <c r="I3" s="13">
        <v>1903098</v>
      </c>
      <c r="J3" s="13">
        <v>0</v>
      </c>
      <c r="K3" s="13">
        <v>29909847</v>
      </c>
      <c r="L3" s="64">
        <v>11650000</v>
      </c>
      <c r="M3" s="65">
        <f t="shared" si="0"/>
        <v>0.38950383129676325</v>
      </c>
      <c r="N3" s="17">
        <v>13877632</v>
      </c>
      <c r="O3" s="18">
        <v>0.46398204577910412</v>
      </c>
      <c r="P3" s="17">
        <f t="shared" si="1"/>
        <v>13877632</v>
      </c>
      <c r="Q3" s="17">
        <v>0</v>
      </c>
      <c r="R3" s="4" t="s">
        <v>565</v>
      </c>
      <c r="S3" s="36">
        <v>0</v>
      </c>
      <c r="T3" s="17">
        <v>0</v>
      </c>
      <c r="U3" s="61" t="s">
        <v>565</v>
      </c>
      <c r="V3" s="62">
        <f t="shared" si="2"/>
        <v>0</v>
      </c>
      <c r="W3" s="71">
        <f>11650000+2227632</f>
        <v>13877632</v>
      </c>
      <c r="X3" s="72" t="s">
        <v>589</v>
      </c>
      <c r="Y3" s="73">
        <f t="shared" si="3"/>
        <v>0.46398204577910412</v>
      </c>
      <c r="Z3" s="66">
        <v>0</v>
      </c>
      <c r="AA3" s="60">
        <v>0</v>
      </c>
      <c r="AB3" s="30">
        <v>0.84242718977162501</v>
      </c>
      <c r="AC3" s="30">
        <v>0</v>
      </c>
      <c r="AD3" s="13">
        <v>16032215</v>
      </c>
      <c r="AE3" s="18">
        <f t="shared" ref="AE3:AE58" si="4">AD3/$K3</f>
        <v>0.53601795422089593</v>
      </c>
    </row>
    <row r="4" spans="1:16343" s="4" customFormat="1" x14ac:dyDescent="0.25">
      <c r="A4" s="1" t="s">
        <v>58</v>
      </c>
      <c r="B4" s="1" t="s">
        <v>59</v>
      </c>
      <c r="C4" s="1" t="s">
        <v>5</v>
      </c>
      <c r="D4" s="1" t="s">
        <v>5</v>
      </c>
      <c r="E4" s="2" t="s">
        <v>0</v>
      </c>
      <c r="F4" s="3" t="s">
        <v>2</v>
      </c>
      <c r="G4" s="33">
        <v>45</v>
      </c>
      <c r="H4" s="33">
        <v>44</v>
      </c>
      <c r="I4" s="13">
        <v>2500000</v>
      </c>
      <c r="J4" s="13">
        <v>6449816</v>
      </c>
      <c r="K4" s="13">
        <v>41023374.083997019</v>
      </c>
      <c r="L4" s="67">
        <v>1349000</v>
      </c>
      <c r="M4" s="68">
        <f t="shared" si="0"/>
        <v>3.2883692044390789E-2</v>
      </c>
      <c r="N4" s="17">
        <v>14052221</v>
      </c>
      <c r="O4" s="18">
        <v>0.34254181460616839</v>
      </c>
      <c r="P4" s="17">
        <f t="shared" si="1"/>
        <v>2227632</v>
      </c>
      <c r="Q4" s="17">
        <v>0</v>
      </c>
      <c r="R4" s="4" t="s">
        <v>565</v>
      </c>
      <c r="S4" s="36">
        <v>0</v>
      </c>
      <c r="T4" s="17">
        <v>0</v>
      </c>
      <c r="U4" s="61" t="s">
        <v>565</v>
      </c>
      <c r="V4" s="62">
        <f t="shared" si="2"/>
        <v>0</v>
      </c>
      <c r="W4" s="71">
        <v>2227632</v>
      </c>
      <c r="X4" s="72" t="s">
        <v>590</v>
      </c>
      <c r="Y4" s="73">
        <f t="shared" si="3"/>
        <v>5.430153052352138E-2</v>
      </c>
      <c r="Z4" s="69">
        <v>2782221</v>
      </c>
      <c r="AA4" s="60">
        <f>Z4/K6</f>
        <v>7.0621292105552527E-2</v>
      </c>
      <c r="AB4" s="30">
        <v>0.87245200000000001</v>
      </c>
      <c r="AC4" s="30">
        <v>0.8</v>
      </c>
      <c r="AD4" s="13">
        <v>26971153.083997019</v>
      </c>
      <c r="AE4" s="31">
        <f t="shared" si="4"/>
        <v>0.65745818539383161</v>
      </c>
    </row>
    <row r="5" spans="1:16343" s="4" customFormat="1" x14ac:dyDescent="0.25">
      <c r="A5" s="1" t="s">
        <v>60</v>
      </c>
      <c r="B5" s="1" t="s">
        <v>61</v>
      </c>
      <c r="C5" s="1" t="s">
        <v>6</v>
      </c>
      <c r="D5" s="1" t="s">
        <v>6</v>
      </c>
      <c r="E5" s="2" t="s">
        <v>0</v>
      </c>
      <c r="F5" s="3" t="s">
        <v>4</v>
      </c>
      <c r="G5" s="33">
        <v>40</v>
      </c>
      <c r="H5" s="33">
        <v>39</v>
      </c>
      <c r="I5" s="13">
        <v>1586245</v>
      </c>
      <c r="J5" s="13">
        <v>0</v>
      </c>
      <c r="K5" s="13">
        <v>21736028</v>
      </c>
      <c r="L5" s="64">
        <v>6168000</v>
      </c>
      <c r="M5" s="65">
        <f t="shared" si="0"/>
        <v>0.2837684971697681</v>
      </c>
      <c r="N5" s="17">
        <v>7570863</v>
      </c>
      <c r="O5" s="18">
        <v>0.34830940593193938</v>
      </c>
      <c r="P5" s="17">
        <f t="shared" si="1"/>
        <v>0</v>
      </c>
      <c r="Q5" s="17">
        <v>0</v>
      </c>
      <c r="R5" s="4" t="s">
        <v>565</v>
      </c>
      <c r="S5" s="36">
        <v>0</v>
      </c>
      <c r="T5" s="17">
        <v>0</v>
      </c>
      <c r="U5" s="61" t="s">
        <v>565</v>
      </c>
      <c r="V5" s="62">
        <f t="shared" si="2"/>
        <v>0</v>
      </c>
      <c r="W5" s="71">
        <v>0</v>
      </c>
      <c r="X5" s="72" t="s">
        <v>565</v>
      </c>
      <c r="Y5" s="73">
        <f t="shared" si="3"/>
        <v>0</v>
      </c>
      <c r="Z5" s="66">
        <v>1402863</v>
      </c>
      <c r="AA5" s="60">
        <f t="shared" ref="AA5:AA20" si="5">Z5/K5</f>
        <v>6.4540908762171265E-2</v>
      </c>
      <c r="AB5" s="30">
        <v>0.89300000000000002</v>
      </c>
      <c r="AC5" s="30">
        <v>0</v>
      </c>
      <c r="AD5" s="13">
        <v>14165165</v>
      </c>
      <c r="AE5" s="31">
        <f t="shared" si="4"/>
        <v>0.65169059406806062</v>
      </c>
    </row>
    <row r="6" spans="1:16343" s="4" customFormat="1" x14ac:dyDescent="0.25">
      <c r="A6" s="1" t="s">
        <v>62</v>
      </c>
      <c r="B6" s="1" t="s">
        <v>63</v>
      </c>
      <c r="C6" s="1" t="s">
        <v>64</v>
      </c>
      <c r="D6" s="1" t="s">
        <v>6</v>
      </c>
      <c r="E6" s="2" t="s">
        <v>0</v>
      </c>
      <c r="F6" s="3" t="s">
        <v>2</v>
      </c>
      <c r="G6" s="33">
        <v>48</v>
      </c>
      <c r="H6" s="33">
        <v>47</v>
      </c>
      <c r="I6" s="13">
        <v>2500000</v>
      </c>
      <c r="J6" s="13">
        <v>4738506</v>
      </c>
      <c r="K6" s="13">
        <v>39396348</v>
      </c>
      <c r="L6" s="67">
        <v>566000</v>
      </c>
      <c r="M6" s="68">
        <f t="shared" si="0"/>
        <v>1.4366813898587757E-2</v>
      </c>
      <c r="N6" s="17">
        <v>12494433</v>
      </c>
      <c r="O6" s="18">
        <v>0.31714698529924651</v>
      </c>
      <c r="P6" s="17">
        <f t="shared" si="1"/>
        <v>11903333</v>
      </c>
      <c r="Q6" s="17">
        <v>0</v>
      </c>
      <c r="R6" s="4" t="s">
        <v>565</v>
      </c>
      <c r="S6" s="36">
        <v>0</v>
      </c>
      <c r="T6" s="17">
        <v>0</v>
      </c>
      <c r="U6" s="61" t="s">
        <v>565</v>
      </c>
      <c r="V6" s="62">
        <f t="shared" si="2"/>
        <v>0</v>
      </c>
      <c r="W6" s="71">
        <f>1500000+10403333</f>
        <v>11903333</v>
      </c>
      <c r="X6" s="72" t="s">
        <v>591</v>
      </c>
      <c r="Y6" s="73">
        <f t="shared" si="3"/>
        <v>0.30214305650868961</v>
      </c>
      <c r="Z6" s="69">
        <v>25100</v>
      </c>
      <c r="AA6" s="60">
        <f t="shared" si="5"/>
        <v>6.3711489196917445E-4</v>
      </c>
      <c r="AB6" s="30">
        <v>0.91307199999999999</v>
      </c>
      <c r="AC6" s="30">
        <v>0.86</v>
      </c>
      <c r="AD6" s="13">
        <v>26901915</v>
      </c>
      <c r="AE6" s="31">
        <f t="shared" si="4"/>
        <v>0.68285301470075344</v>
      </c>
    </row>
    <row r="7" spans="1:16343" s="4" customFormat="1" x14ac:dyDescent="0.25">
      <c r="A7" s="1" t="s">
        <v>65</v>
      </c>
      <c r="B7" s="1" t="s">
        <v>66</v>
      </c>
      <c r="C7" s="1" t="s">
        <v>64</v>
      </c>
      <c r="D7" s="1" t="s">
        <v>6</v>
      </c>
      <c r="E7" s="2" t="s">
        <v>0</v>
      </c>
      <c r="F7" s="3" t="s">
        <v>2</v>
      </c>
      <c r="G7" s="33">
        <v>50</v>
      </c>
      <c r="H7" s="33">
        <v>49</v>
      </c>
      <c r="I7" s="13">
        <v>2500000</v>
      </c>
      <c r="J7" s="13">
        <v>8000749</v>
      </c>
      <c r="K7" s="13">
        <v>43525629</v>
      </c>
      <c r="L7" s="64">
        <v>3380000</v>
      </c>
      <c r="M7" s="65">
        <f t="shared" si="0"/>
        <v>7.7655397007588334E-2</v>
      </c>
      <c r="N7" s="17">
        <v>13955000</v>
      </c>
      <c r="O7" s="18">
        <v>0.32061569977541277</v>
      </c>
      <c r="P7" s="17">
        <f t="shared" si="1"/>
        <v>10075000</v>
      </c>
      <c r="Q7" s="17">
        <v>0</v>
      </c>
      <c r="R7" s="4" t="s">
        <v>565</v>
      </c>
      <c r="S7" s="36">
        <v>0</v>
      </c>
      <c r="T7" s="17">
        <v>0</v>
      </c>
      <c r="U7" s="61" t="s">
        <v>565</v>
      </c>
      <c r="V7" s="62">
        <f t="shared" si="2"/>
        <v>0</v>
      </c>
      <c r="W7" s="71">
        <v>10075000</v>
      </c>
      <c r="X7" s="72" t="s">
        <v>592</v>
      </c>
      <c r="Y7" s="73">
        <f t="shared" si="3"/>
        <v>0.23147281800338831</v>
      </c>
      <c r="Z7" s="66">
        <v>500000</v>
      </c>
      <c r="AA7" s="60">
        <f t="shared" si="5"/>
        <v>1.1487484764436144E-2</v>
      </c>
      <c r="AB7" s="30">
        <v>0.91400000000000003</v>
      </c>
      <c r="AC7" s="30">
        <v>0.84</v>
      </c>
      <c r="AD7" s="13">
        <v>29570629</v>
      </c>
      <c r="AE7" s="31">
        <f t="shared" si="4"/>
        <v>0.67938430022458718</v>
      </c>
    </row>
    <row r="8" spans="1:16343" s="4" customFormat="1" x14ac:dyDescent="0.25">
      <c r="A8" s="1" t="s">
        <v>67</v>
      </c>
      <c r="B8" s="1" t="s">
        <v>68</v>
      </c>
      <c r="C8" s="1" t="s">
        <v>69</v>
      </c>
      <c r="D8" s="1" t="s">
        <v>15</v>
      </c>
      <c r="E8" s="2" t="s">
        <v>0</v>
      </c>
      <c r="F8" s="3" t="s">
        <v>2</v>
      </c>
      <c r="G8" s="33">
        <v>90</v>
      </c>
      <c r="H8" s="33">
        <v>89</v>
      </c>
      <c r="I8" s="13">
        <v>2500000</v>
      </c>
      <c r="J8" s="13">
        <v>0</v>
      </c>
      <c r="K8" s="13">
        <v>69331902</v>
      </c>
      <c r="L8" s="67">
        <v>13213000</v>
      </c>
      <c r="M8" s="68">
        <f t="shared" si="0"/>
        <v>0.19057604968056407</v>
      </c>
      <c r="N8" s="17">
        <v>47123000</v>
      </c>
      <c r="O8" s="18">
        <v>0.67967268516591395</v>
      </c>
      <c r="P8" s="17">
        <f t="shared" si="1"/>
        <v>33910000</v>
      </c>
      <c r="Q8" s="17">
        <v>0</v>
      </c>
      <c r="R8" s="4" t="s">
        <v>565</v>
      </c>
      <c r="S8" s="36">
        <v>0</v>
      </c>
      <c r="T8" s="17">
        <v>0</v>
      </c>
      <c r="U8" s="61" t="s">
        <v>565</v>
      </c>
      <c r="V8" s="62">
        <f t="shared" si="2"/>
        <v>0</v>
      </c>
      <c r="W8" s="71">
        <v>33910000</v>
      </c>
      <c r="X8" s="72" t="s">
        <v>593</v>
      </c>
      <c r="Y8" s="73">
        <f t="shared" si="3"/>
        <v>0.48909663548534987</v>
      </c>
      <c r="Z8" s="69">
        <v>0</v>
      </c>
      <c r="AA8" s="60">
        <f t="shared" si="5"/>
        <v>0</v>
      </c>
      <c r="AB8" s="30">
        <v>0.88835607999999999</v>
      </c>
      <c r="AC8" s="30">
        <v>0</v>
      </c>
      <c r="AD8" s="13">
        <v>22208902</v>
      </c>
      <c r="AE8" s="31">
        <f t="shared" si="4"/>
        <v>0.32032731483408605</v>
      </c>
    </row>
    <row r="9" spans="1:16343" s="4" customFormat="1" x14ac:dyDescent="0.25">
      <c r="A9" s="1" t="s">
        <v>70</v>
      </c>
      <c r="B9" s="1" t="s">
        <v>71</v>
      </c>
      <c r="C9" s="1" t="s">
        <v>17</v>
      </c>
      <c r="D9" s="1" t="s">
        <v>17</v>
      </c>
      <c r="E9" s="2" t="s">
        <v>0</v>
      </c>
      <c r="F9" s="3" t="s">
        <v>4</v>
      </c>
      <c r="G9" s="33">
        <v>40</v>
      </c>
      <c r="H9" s="33">
        <v>39</v>
      </c>
      <c r="I9" s="13">
        <v>928294</v>
      </c>
      <c r="J9" s="13">
        <v>0</v>
      </c>
      <c r="K9" s="13">
        <v>18591997.649999999</v>
      </c>
      <c r="L9" s="64">
        <v>7600000</v>
      </c>
      <c r="M9" s="65">
        <f t="shared" si="0"/>
        <v>0.40877802068784153</v>
      </c>
      <c r="N9" s="17">
        <v>10237352</v>
      </c>
      <c r="O9" s="18">
        <v>0.55063216942693627</v>
      </c>
      <c r="P9" s="17">
        <f t="shared" si="1"/>
        <v>0</v>
      </c>
      <c r="Q9" s="17">
        <v>0</v>
      </c>
      <c r="R9" s="4" t="s">
        <v>565</v>
      </c>
      <c r="S9" s="36">
        <v>0</v>
      </c>
      <c r="T9" s="17">
        <v>0</v>
      </c>
      <c r="U9" s="61" t="s">
        <v>565</v>
      </c>
      <c r="V9" s="62">
        <f t="shared" si="2"/>
        <v>0</v>
      </c>
      <c r="W9" s="71">
        <v>0</v>
      </c>
      <c r="X9" s="72"/>
      <c r="Y9" s="73">
        <f t="shared" si="3"/>
        <v>0</v>
      </c>
      <c r="Z9" s="66">
        <v>2637352</v>
      </c>
      <c r="AA9" s="60">
        <f t="shared" si="5"/>
        <v>0.14185414873909477</v>
      </c>
      <c r="AB9" s="32">
        <v>0.9</v>
      </c>
      <c r="AC9" s="32">
        <v>0</v>
      </c>
      <c r="AD9" s="15">
        <v>8354645.6499999985</v>
      </c>
      <c r="AE9" s="31">
        <f t="shared" si="4"/>
        <v>0.44936783057306373</v>
      </c>
    </row>
    <row r="10" spans="1:16343" s="4" customFormat="1" x14ac:dyDescent="0.25">
      <c r="A10" s="1" t="s">
        <v>72</v>
      </c>
      <c r="B10" s="1" t="s">
        <v>73</v>
      </c>
      <c r="C10" s="1" t="s">
        <v>74</v>
      </c>
      <c r="D10" s="1" t="s">
        <v>75</v>
      </c>
      <c r="E10" s="2" t="s">
        <v>0</v>
      </c>
      <c r="F10" s="3" t="s">
        <v>2</v>
      </c>
      <c r="G10" s="33">
        <v>24</v>
      </c>
      <c r="H10" s="33">
        <v>23</v>
      </c>
      <c r="I10" s="13">
        <v>1739667</v>
      </c>
      <c r="J10" s="13">
        <v>0</v>
      </c>
      <c r="K10" s="13">
        <v>18949100</v>
      </c>
      <c r="L10" s="67">
        <v>0</v>
      </c>
      <c r="M10" s="68">
        <f t="shared" si="0"/>
        <v>0</v>
      </c>
      <c r="N10" s="17">
        <v>4685256</v>
      </c>
      <c r="O10" s="18">
        <v>0.24725480365822122</v>
      </c>
      <c r="P10" s="17">
        <f t="shared" si="1"/>
        <v>4685256</v>
      </c>
      <c r="Q10" s="17">
        <v>0</v>
      </c>
      <c r="R10" s="4" t="s">
        <v>565</v>
      </c>
      <c r="S10" s="36">
        <v>0</v>
      </c>
      <c r="T10" s="17">
        <v>0</v>
      </c>
      <c r="U10" s="61" t="s">
        <v>565</v>
      </c>
      <c r="V10" s="62">
        <f t="shared" si="2"/>
        <v>0</v>
      </c>
      <c r="W10" s="71">
        <v>4685256</v>
      </c>
      <c r="X10" s="72" t="s">
        <v>594</v>
      </c>
      <c r="Y10" s="73">
        <f t="shared" si="3"/>
        <v>0.24725480365822122</v>
      </c>
      <c r="Z10" s="69">
        <v>0</v>
      </c>
      <c r="AA10" s="60">
        <f t="shared" si="5"/>
        <v>0</v>
      </c>
      <c r="AB10" s="32">
        <v>0.81991804999999995</v>
      </c>
      <c r="AC10" s="32">
        <v>0</v>
      </c>
      <c r="AD10" s="13">
        <v>14263844</v>
      </c>
      <c r="AE10" s="31">
        <f t="shared" si="4"/>
        <v>0.75274519634177872</v>
      </c>
    </row>
    <row r="11" spans="1:16343" s="4" customFormat="1" x14ac:dyDescent="0.25">
      <c r="A11" s="1" t="s">
        <v>76</v>
      </c>
      <c r="B11" s="1" t="s">
        <v>77</v>
      </c>
      <c r="C11" s="1" t="s">
        <v>78</v>
      </c>
      <c r="D11" s="1" t="s">
        <v>21</v>
      </c>
      <c r="E11" s="2" t="s">
        <v>0</v>
      </c>
      <c r="F11" s="3" t="s">
        <v>2</v>
      </c>
      <c r="G11" s="33">
        <v>49</v>
      </c>
      <c r="H11" s="33">
        <v>48</v>
      </c>
      <c r="I11" s="13">
        <v>1662961</v>
      </c>
      <c r="J11" s="13">
        <v>0</v>
      </c>
      <c r="K11" s="13">
        <v>39684771</v>
      </c>
      <c r="L11" s="64">
        <v>4080000</v>
      </c>
      <c r="M11" s="65">
        <f t="shared" si="0"/>
        <v>0.10281021906363022</v>
      </c>
      <c r="N11" s="17">
        <v>25175433</v>
      </c>
      <c r="O11" s="18">
        <v>0.63438524062542778</v>
      </c>
      <c r="P11" s="17">
        <f t="shared" si="1"/>
        <v>20284315</v>
      </c>
      <c r="Q11" s="17">
        <v>0</v>
      </c>
      <c r="R11" s="4" t="s">
        <v>565</v>
      </c>
      <c r="S11" s="36">
        <v>0</v>
      </c>
      <c r="T11" s="17">
        <v>0</v>
      </c>
      <c r="U11" s="61" t="s">
        <v>565</v>
      </c>
      <c r="V11" s="62">
        <f t="shared" si="2"/>
        <v>0</v>
      </c>
      <c r="W11" s="71">
        <f>14442654+5841661</f>
        <v>20284315</v>
      </c>
      <c r="X11" s="72" t="s">
        <v>595</v>
      </c>
      <c r="Y11" s="73">
        <f t="shared" si="3"/>
        <v>0.51113599723178449</v>
      </c>
      <c r="Z11" s="66">
        <v>811118</v>
      </c>
      <c r="AA11" s="60">
        <f t="shared" si="5"/>
        <v>2.0439024330013142E-2</v>
      </c>
      <c r="AB11" s="30">
        <v>0.87250000000000005</v>
      </c>
      <c r="AC11" s="30">
        <v>0</v>
      </c>
      <c r="AD11" s="13">
        <v>14509338</v>
      </c>
      <c r="AE11" s="31">
        <f t="shared" si="4"/>
        <v>0.36561475937457216</v>
      </c>
    </row>
    <row r="12" spans="1:16343" s="4" customFormat="1" x14ac:dyDescent="0.25">
      <c r="A12" s="1" t="s">
        <v>79</v>
      </c>
      <c r="B12" s="1" t="s">
        <v>80</v>
      </c>
      <c r="C12" s="1" t="s">
        <v>27</v>
      </c>
      <c r="D12" s="1" t="s">
        <v>19</v>
      </c>
      <c r="E12" s="2" t="s">
        <v>0</v>
      </c>
      <c r="F12" s="3" t="s">
        <v>2</v>
      </c>
      <c r="G12" s="33">
        <v>70</v>
      </c>
      <c r="H12" s="33">
        <v>69</v>
      </c>
      <c r="I12" s="13">
        <v>2500000</v>
      </c>
      <c r="J12" s="13">
        <v>5355715</v>
      </c>
      <c r="K12" s="13">
        <v>40100746</v>
      </c>
      <c r="L12" s="67">
        <v>0</v>
      </c>
      <c r="M12" s="68">
        <f t="shared" si="0"/>
        <v>0</v>
      </c>
      <c r="N12" s="17">
        <v>14278777</v>
      </c>
      <c r="O12" s="18">
        <v>0.35607260273911112</v>
      </c>
      <c r="P12" s="17">
        <f t="shared" si="1"/>
        <v>14278677</v>
      </c>
      <c r="Q12" s="17">
        <v>0</v>
      </c>
      <c r="R12" s="4" t="s">
        <v>565</v>
      </c>
      <c r="S12" s="36">
        <v>0</v>
      </c>
      <c r="T12" s="17">
        <v>0</v>
      </c>
      <c r="U12" s="61" t="s">
        <v>565</v>
      </c>
      <c r="V12" s="62">
        <f t="shared" si="2"/>
        <v>0</v>
      </c>
      <c r="W12" s="71">
        <v>14278677</v>
      </c>
      <c r="X12" s="72" t="s">
        <v>596</v>
      </c>
      <c r="Y12" s="73">
        <f t="shared" si="3"/>
        <v>0.35607010901991698</v>
      </c>
      <c r="Z12" s="69">
        <v>100</v>
      </c>
      <c r="AA12" s="60">
        <f t="shared" si="5"/>
        <v>2.4937191941516501E-6</v>
      </c>
      <c r="AB12" s="30">
        <v>0.86149587999999999</v>
      </c>
      <c r="AC12" s="30">
        <v>0.8</v>
      </c>
      <c r="AD12" s="13">
        <v>25821969</v>
      </c>
      <c r="AE12" s="31">
        <f t="shared" si="4"/>
        <v>0.64392739726088888</v>
      </c>
    </row>
    <row r="13" spans="1:16343" s="4" customFormat="1" x14ac:dyDescent="0.25">
      <c r="A13" s="1" t="s">
        <v>81</v>
      </c>
      <c r="B13" s="1" t="s">
        <v>82</v>
      </c>
      <c r="C13" s="1" t="s">
        <v>83</v>
      </c>
      <c r="D13" s="1" t="s">
        <v>6</v>
      </c>
      <c r="E13" s="2" t="s">
        <v>0</v>
      </c>
      <c r="F13" s="3" t="s">
        <v>2</v>
      </c>
      <c r="G13" s="33">
        <v>33</v>
      </c>
      <c r="H13" s="33">
        <v>32</v>
      </c>
      <c r="I13" s="13">
        <v>1163000</v>
      </c>
      <c r="J13" s="13">
        <v>0</v>
      </c>
      <c r="K13" s="13">
        <v>23269386</v>
      </c>
      <c r="L13" s="64">
        <v>4692429</v>
      </c>
      <c r="M13" s="65">
        <f t="shared" si="0"/>
        <v>0.20165676051787529</v>
      </c>
      <c r="N13" s="17">
        <v>12919721</v>
      </c>
      <c r="O13" s="18">
        <v>0.5552239753984054</v>
      </c>
      <c r="P13" s="17">
        <f t="shared" si="1"/>
        <v>7710000</v>
      </c>
      <c r="Q13" s="17">
        <v>0</v>
      </c>
      <c r="R13" s="4" t="s">
        <v>565</v>
      </c>
      <c r="S13" s="36">
        <v>0</v>
      </c>
      <c r="T13" s="17">
        <v>0</v>
      </c>
      <c r="U13" s="61" t="s">
        <v>565</v>
      </c>
      <c r="V13" s="62">
        <f t="shared" si="2"/>
        <v>0</v>
      </c>
      <c r="W13" s="71">
        <v>7710000</v>
      </c>
      <c r="X13" s="72" t="s">
        <v>597</v>
      </c>
      <c r="Y13" s="73">
        <f t="shared" si="3"/>
        <v>0.33133663260388563</v>
      </c>
      <c r="Z13" s="66">
        <v>517292</v>
      </c>
      <c r="AA13" s="60">
        <f t="shared" si="5"/>
        <v>2.2230582276644515E-2</v>
      </c>
      <c r="AB13" s="30">
        <v>0.88991100000000001</v>
      </c>
      <c r="AC13" s="30">
        <v>0</v>
      </c>
      <c r="AD13" s="13">
        <v>10349665</v>
      </c>
      <c r="AE13" s="31">
        <f t="shared" si="4"/>
        <v>0.44477602460159454</v>
      </c>
    </row>
    <row r="14" spans="1:16343" s="4" customFormat="1" x14ac:dyDescent="0.25">
      <c r="A14" s="1" t="s">
        <v>84</v>
      </c>
      <c r="B14" s="1" t="s">
        <v>85</v>
      </c>
      <c r="C14" s="1" t="s">
        <v>1</v>
      </c>
      <c r="D14" s="1" t="s">
        <v>1</v>
      </c>
      <c r="E14" s="2" t="s">
        <v>0</v>
      </c>
      <c r="F14" s="3" t="s">
        <v>13</v>
      </c>
      <c r="G14" s="33">
        <v>65</v>
      </c>
      <c r="H14" s="33">
        <v>64</v>
      </c>
      <c r="I14" s="13">
        <v>2118713</v>
      </c>
      <c r="J14" s="13">
        <v>0</v>
      </c>
      <c r="K14" s="13">
        <v>39561890</v>
      </c>
      <c r="L14" s="67">
        <v>1194000</v>
      </c>
      <c r="M14" s="68">
        <f t="shared" si="0"/>
        <v>3.0180560129963459E-2</v>
      </c>
      <c r="N14" s="17">
        <v>20221687</v>
      </c>
      <c r="O14" s="18">
        <v>0.51114056987671719</v>
      </c>
      <c r="P14" s="17">
        <f t="shared" si="1"/>
        <v>18635814</v>
      </c>
      <c r="Q14" s="17">
        <v>0</v>
      </c>
      <c r="R14" s="4" t="s">
        <v>565</v>
      </c>
      <c r="S14" s="36">
        <v>0</v>
      </c>
      <c r="T14" s="17">
        <v>3699360</v>
      </c>
      <c r="U14" s="61" t="s">
        <v>52</v>
      </c>
      <c r="V14" s="62">
        <f t="shared" si="2"/>
        <v>9.3508171626785277E-2</v>
      </c>
      <c r="W14" s="71">
        <v>14936454</v>
      </c>
      <c r="X14" s="72" t="s">
        <v>598</v>
      </c>
      <c r="Y14" s="73">
        <f t="shared" si="3"/>
        <v>0.37754652267624222</v>
      </c>
      <c r="Z14" s="69">
        <v>391873</v>
      </c>
      <c r="AA14" s="60">
        <f t="shared" si="5"/>
        <v>9.9053154437262723E-3</v>
      </c>
      <c r="AB14" s="30">
        <v>0.91282799999999997</v>
      </c>
      <c r="AC14" s="30">
        <v>0</v>
      </c>
      <c r="AD14" s="13">
        <v>19340203</v>
      </c>
      <c r="AE14" s="31">
        <f t="shared" si="4"/>
        <v>0.48885943012328281</v>
      </c>
    </row>
    <row r="15" spans="1:16343" s="4" customFormat="1" x14ac:dyDescent="0.25">
      <c r="A15" s="1" t="s">
        <v>86</v>
      </c>
      <c r="B15" s="1" t="s">
        <v>87</v>
      </c>
      <c r="C15" s="1" t="s">
        <v>88</v>
      </c>
      <c r="D15" s="1" t="s">
        <v>17</v>
      </c>
      <c r="E15" s="2" t="s">
        <v>0</v>
      </c>
      <c r="F15" s="3" t="s">
        <v>4</v>
      </c>
      <c r="G15" s="33">
        <v>78</v>
      </c>
      <c r="H15" s="33">
        <v>77</v>
      </c>
      <c r="I15" s="13">
        <v>2500000</v>
      </c>
      <c r="J15" s="13">
        <v>6184733</v>
      </c>
      <c r="K15" s="13">
        <v>47391977</v>
      </c>
      <c r="L15" s="64">
        <v>5329182</v>
      </c>
      <c r="M15" s="65">
        <f t="shared" si="0"/>
        <v>0.11244903330367501</v>
      </c>
      <c r="N15" s="17">
        <v>21196316</v>
      </c>
      <c r="O15" s="18">
        <v>0.44725536560755841</v>
      </c>
      <c r="P15" s="17">
        <f t="shared" si="1"/>
        <v>15803293.5</v>
      </c>
      <c r="Q15" s="17">
        <v>0</v>
      </c>
      <c r="R15" s="4" t="s">
        <v>565</v>
      </c>
      <c r="S15" s="36">
        <v>0</v>
      </c>
      <c r="T15" s="17">
        <v>0</v>
      </c>
      <c r="U15" s="61" t="s">
        <v>565</v>
      </c>
      <c r="V15" s="62">
        <f t="shared" si="2"/>
        <v>0</v>
      </c>
      <c r="W15" s="71">
        <v>15803293.5</v>
      </c>
      <c r="X15" t="s">
        <v>599</v>
      </c>
      <c r="Y15" s="73">
        <f t="shared" si="3"/>
        <v>0.33345925830441725</v>
      </c>
      <c r="Z15" s="66">
        <v>63841</v>
      </c>
      <c r="AA15" s="60">
        <f t="shared" si="5"/>
        <v>1.3470845497751656E-3</v>
      </c>
      <c r="AB15" s="30">
        <v>0.84991499999999998</v>
      </c>
      <c r="AC15" s="30">
        <v>0.8</v>
      </c>
      <c r="AD15" s="13">
        <v>26195661</v>
      </c>
      <c r="AE15" s="31">
        <f t="shared" si="4"/>
        <v>0.55274463439244159</v>
      </c>
    </row>
    <row r="16" spans="1:16343" s="4" customFormat="1" x14ac:dyDescent="0.25">
      <c r="A16" s="1" t="s">
        <v>89</v>
      </c>
      <c r="B16" s="1" t="s">
        <v>90</v>
      </c>
      <c r="C16" s="1" t="s">
        <v>91</v>
      </c>
      <c r="D16" s="1" t="s">
        <v>14</v>
      </c>
      <c r="E16" s="2" t="s">
        <v>0</v>
      </c>
      <c r="F16" s="3" t="s">
        <v>2</v>
      </c>
      <c r="G16" s="33">
        <v>53</v>
      </c>
      <c r="H16" s="33">
        <v>52</v>
      </c>
      <c r="I16" s="13">
        <v>2192140</v>
      </c>
      <c r="J16" s="13">
        <v>0</v>
      </c>
      <c r="K16" s="13">
        <v>40971733</v>
      </c>
      <c r="L16" s="67">
        <v>4017000</v>
      </c>
      <c r="M16" s="68">
        <f t="shared" si="0"/>
        <v>9.8043204567402606E-2</v>
      </c>
      <c r="N16" s="17">
        <v>22336831</v>
      </c>
      <c r="O16" s="18">
        <v>0.54517662213604678</v>
      </c>
      <c r="P16" s="17">
        <f t="shared" si="1"/>
        <v>18319831</v>
      </c>
      <c r="Q16" s="17">
        <v>0</v>
      </c>
      <c r="R16" s="4" t="s">
        <v>565</v>
      </c>
      <c r="S16" s="36">
        <v>0</v>
      </c>
      <c r="T16" s="17">
        <v>10851831</v>
      </c>
      <c r="U16" s="61" t="s">
        <v>566</v>
      </c>
      <c r="V16" s="62">
        <f t="shared" si="2"/>
        <v>0.26486141067062013</v>
      </c>
      <c r="W16" s="71">
        <v>7468000</v>
      </c>
      <c r="X16" s="72" t="s">
        <v>600</v>
      </c>
      <c r="Y16" s="73">
        <f t="shared" si="3"/>
        <v>0.18227200689802406</v>
      </c>
      <c r="Z16" s="69">
        <v>0</v>
      </c>
      <c r="AA16" s="60">
        <f t="shared" si="5"/>
        <v>0</v>
      </c>
      <c r="AB16" s="30">
        <v>0.85007818999999996</v>
      </c>
      <c r="AC16" s="30">
        <v>0</v>
      </c>
      <c r="AD16" s="13">
        <v>18634902</v>
      </c>
      <c r="AE16" s="31">
        <f t="shared" si="4"/>
        <v>0.45482337786395316</v>
      </c>
    </row>
    <row r="17" spans="1:31" s="4" customFormat="1" x14ac:dyDescent="0.25">
      <c r="A17" s="1" t="s">
        <v>92</v>
      </c>
      <c r="B17" s="1" t="s">
        <v>93</v>
      </c>
      <c r="C17" s="1" t="s">
        <v>94</v>
      </c>
      <c r="D17" s="1" t="s">
        <v>20</v>
      </c>
      <c r="E17" s="2" t="s">
        <v>0</v>
      </c>
      <c r="F17" s="3" t="s">
        <v>2</v>
      </c>
      <c r="G17" s="33">
        <v>32</v>
      </c>
      <c r="H17" s="33">
        <v>31</v>
      </c>
      <c r="I17" s="13">
        <v>1064729</v>
      </c>
      <c r="J17" s="13">
        <v>0</v>
      </c>
      <c r="K17" s="13">
        <v>16018047</v>
      </c>
      <c r="L17" s="64">
        <v>1000000</v>
      </c>
      <c r="M17" s="65">
        <f t="shared" si="0"/>
        <v>6.2429583331850634E-2</v>
      </c>
      <c r="N17" s="17">
        <v>7288142</v>
      </c>
      <c r="O17" s="18">
        <v>0.45499566832336052</v>
      </c>
      <c r="P17" s="17">
        <f t="shared" si="1"/>
        <v>6288142</v>
      </c>
      <c r="Q17" s="17">
        <v>0</v>
      </c>
      <c r="R17" s="4" t="s">
        <v>565</v>
      </c>
      <c r="S17" s="36">
        <v>0</v>
      </c>
      <c r="T17" s="17">
        <v>0</v>
      </c>
      <c r="U17" s="61" t="s">
        <v>565</v>
      </c>
      <c r="V17" s="62">
        <f t="shared" si="2"/>
        <v>0</v>
      </c>
      <c r="W17" s="71">
        <v>6288142</v>
      </c>
      <c r="X17" s="72" t="s">
        <v>601</v>
      </c>
      <c r="Y17" s="73">
        <f t="shared" si="3"/>
        <v>0.39256608499150991</v>
      </c>
      <c r="Z17" s="66">
        <v>0</v>
      </c>
      <c r="AA17" s="60">
        <f t="shared" si="5"/>
        <v>0</v>
      </c>
      <c r="AB17" s="30">
        <v>0.81991799999999992</v>
      </c>
      <c r="AC17" s="30">
        <v>0</v>
      </c>
      <c r="AD17" s="13">
        <v>8729905</v>
      </c>
      <c r="AE17" s="31">
        <f t="shared" si="4"/>
        <v>0.54500433167663953</v>
      </c>
    </row>
    <row r="18" spans="1:31" s="4" customFormat="1" x14ac:dyDescent="0.25">
      <c r="A18" s="1" t="s">
        <v>95</v>
      </c>
      <c r="B18" s="1" t="s">
        <v>96</v>
      </c>
      <c r="C18" s="1" t="s">
        <v>97</v>
      </c>
      <c r="D18" s="1" t="s">
        <v>98</v>
      </c>
      <c r="E18" s="2" t="s">
        <v>0</v>
      </c>
      <c r="F18" s="3" t="s">
        <v>2</v>
      </c>
      <c r="G18" s="33">
        <v>31</v>
      </c>
      <c r="H18" s="33">
        <v>30</v>
      </c>
      <c r="I18" s="13">
        <v>853717</v>
      </c>
      <c r="J18" s="13">
        <v>0</v>
      </c>
      <c r="K18" s="13">
        <v>13286237</v>
      </c>
      <c r="L18" s="67">
        <v>900000</v>
      </c>
      <c r="M18" s="68">
        <f t="shared" si="0"/>
        <v>6.7739270344191513E-2</v>
      </c>
      <c r="N18" s="17">
        <v>6286458</v>
      </c>
      <c r="O18" s="18">
        <v>0.47315564218822831</v>
      </c>
      <c r="P18" s="17">
        <f t="shared" si="1"/>
        <v>5386458</v>
      </c>
      <c r="Q18" s="17">
        <v>0</v>
      </c>
      <c r="R18" s="4" t="s">
        <v>565</v>
      </c>
      <c r="S18" s="36">
        <v>0</v>
      </c>
      <c r="T18" s="17">
        <v>0</v>
      </c>
      <c r="U18" s="61" t="s">
        <v>565</v>
      </c>
      <c r="V18" s="62">
        <f t="shared" si="2"/>
        <v>0</v>
      </c>
      <c r="W18" s="71">
        <v>5386458</v>
      </c>
      <c r="X18" s="72" t="s">
        <v>602</v>
      </c>
      <c r="Y18" s="73">
        <f t="shared" si="3"/>
        <v>0.40541637184403678</v>
      </c>
      <c r="Z18" s="69">
        <v>0</v>
      </c>
      <c r="AA18" s="60">
        <f t="shared" si="5"/>
        <v>0</v>
      </c>
      <c r="AB18" s="30">
        <v>0.81991799999999992</v>
      </c>
      <c r="AC18" s="30">
        <v>0</v>
      </c>
      <c r="AD18" s="13">
        <v>6999779</v>
      </c>
      <c r="AE18" s="31">
        <f t="shared" si="4"/>
        <v>0.52684435781177164</v>
      </c>
    </row>
    <row r="19" spans="1:31" s="4" customFormat="1" x14ac:dyDescent="0.25">
      <c r="A19" s="1" t="s">
        <v>99</v>
      </c>
      <c r="B19" s="1" t="s">
        <v>100</v>
      </c>
      <c r="C19" s="1" t="s">
        <v>25</v>
      </c>
      <c r="D19" s="1" t="s">
        <v>17</v>
      </c>
      <c r="E19" s="2" t="s">
        <v>0</v>
      </c>
      <c r="F19" s="3" t="s">
        <v>12</v>
      </c>
      <c r="G19" s="33">
        <v>89</v>
      </c>
      <c r="H19" s="33">
        <v>87</v>
      </c>
      <c r="I19" s="13">
        <v>2500000</v>
      </c>
      <c r="J19" s="13">
        <v>1168231</v>
      </c>
      <c r="K19" s="13">
        <v>61851210</v>
      </c>
      <c r="L19" s="64">
        <v>3917000</v>
      </c>
      <c r="M19" s="65">
        <f t="shared" si="0"/>
        <v>6.3329399699698682E-2</v>
      </c>
      <c r="N19" s="17">
        <v>38233167</v>
      </c>
      <c r="O19" s="18">
        <v>0.61814743802101846</v>
      </c>
      <c r="P19" s="17">
        <f t="shared" si="1"/>
        <v>34316167</v>
      </c>
      <c r="Q19" s="17">
        <v>0</v>
      </c>
      <c r="R19" s="4" t="s">
        <v>565</v>
      </c>
      <c r="S19" s="36">
        <v>0</v>
      </c>
      <c r="T19" s="17">
        <v>0</v>
      </c>
      <c r="U19" s="8" t="s">
        <v>565</v>
      </c>
      <c r="V19" s="62">
        <f t="shared" si="2"/>
        <v>0</v>
      </c>
      <c r="W19" s="71">
        <f>26537559+7778608</f>
        <v>34316167</v>
      </c>
      <c r="X19" s="72" t="s">
        <v>603</v>
      </c>
      <c r="Y19" s="73">
        <f t="shared" si="3"/>
        <v>0.55481803832131982</v>
      </c>
      <c r="Z19" s="66">
        <v>0</v>
      </c>
      <c r="AA19" s="60">
        <f t="shared" si="5"/>
        <v>0</v>
      </c>
      <c r="AB19" s="30">
        <v>0.90387660000000003</v>
      </c>
      <c r="AC19" s="30">
        <v>0.87408055427394071</v>
      </c>
      <c r="AD19" s="13">
        <v>23618043</v>
      </c>
      <c r="AE19" s="31">
        <f t="shared" si="4"/>
        <v>0.38185256197898149</v>
      </c>
    </row>
    <row r="20" spans="1:31" s="4" customFormat="1" x14ac:dyDescent="0.25">
      <c r="A20" s="1" t="s">
        <v>101</v>
      </c>
      <c r="B20" s="1" t="s">
        <v>102</v>
      </c>
      <c r="C20" s="1" t="s">
        <v>103</v>
      </c>
      <c r="D20" s="1" t="s">
        <v>6</v>
      </c>
      <c r="E20" s="2" t="s">
        <v>0</v>
      </c>
      <c r="F20" s="3" t="s">
        <v>2</v>
      </c>
      <c r="G20" s="33">
        <v>58</v>
      </c>
      <c r="H20" s="33">
        <v>57</v>
      </c>
      <c r="I20" s="13">
        <v>2338969</v>
      </c>
      <c r="J20" s="13">
        <v>0</v>
      </c>
      <c r="K20" s="13">
        <v>38452770</v>
      </c>
      <c r="L20" s="67">
        <v>7148100</v>
      </c>
      <c r="M20" s="68">
        <f t="shared" si="0"/>
        <v>0.1858929798815534</v>
      </c>
      <c r="N20" s="17">
        <v>17943438</v>
      </c>
      <c r="O20" s="18">
        <v>0.46663577162321468</v>
      </c>
      <c r="P20" s="17">
        <f t="shared" si="1"/>
        <v>10445338</v>
      </c>
      <c r="Q20" s="17">
        <v>0</v>
      </c>
      <c r="R20" s="4" t="s">
        <v>565</v>
      </c>
      <c r="S20" s="36">
        <v>0</v>
      </c>
      <c r="T20" s="17">
        <v>3265140</v>
      </c>
      <c r="U20" s="61" t="s">
        <v>567</v>
      </c>
      <c r="V20" s="62">
        <f t="shared" si="2"/>
        <v>8.4912998465390147E-2</v>
      </c>
      <c r="W20" s="71">
        <v>7180198</v>
      </c>
      <c r="X20" s="72" t="s">
        <v>604</v>
      </c>
      <c r="Y20" s="73">
        <f t="shared" si="3"/>
        <v>0.18672771818519185</v>
      </c>
      <c r="Z20" s="69">
        <v>350000</v>
      </c>
      <c r="AA20" s="60">
        <f t="shared" si="5"/>
        <v>9.1020750910792651E-3</v>
      </c>
      <c r="AB20" s="30">
        <v>0.8768535196490419</v>
      </c>
      <c r="AC20" s="30">
        <v>0</v>
      </c>
      <c r="AD20" s="13">
        <v>20509332</v>
      </c>
      <c r="AE20" s="31">
        <f t="shared" si="4"/>
        <v>0.53336422837678532</v>
      </c>
    </row>
    <row r="21" spans="1:31" s="4" customFormat="1" x14ac:dyDescent="0.25">
      <c r="A21" s="1" t="s">
        <v>104</v>
      </c>
      <c r="B21" s="1" t="s">
        <v>105</v>
      </c>
      <c r="C21" s="1" t="s">
        <v>14</v>
      </c>
      <c r="D21" s="1" t="s">
        <v>14</v>
      </c>
      <c r="E21" s="2" t="s">
        <v>7</v>
      </c>
      <c r="F21" s="3" t="s">
        <v>2</v>
      </c>
      <c r="G21" s="33">
        <v>31</v>
      </c>
      <c r="H21" s="33">
        <v>30</v>
      </c>
      <c r="I21" s="13">
        <v>2098870</v>
      </c>
      <c r="J21" s="13">
        <v>0</v>
      </c>
      <c r="K21" s="13">
        <v>25001889</v>
      </c>
      <c r="L21" s="64">
        <v>3065000</v>
      </c>
      <c r="M21" s="65">
        <f t="shared" si="0"/>
        <v>0.12259073704390896</v>
      </c>
      <c r="N21" s="17">
        <v>6553809</v>
      </c>
      <c r="O21" s="18">
        <v>0.26213255326427537</v>
      </c>
      <c r="P21" s="17">
        <f t="shared" si="1"/>
        <v>3488809</v>
      </c>
      <c r="Q21" s="17">
        <v>0</v>
      </c>
      <c r="R21" s="4" t="s">
        <v>565</v>
      </c>
      <c r="S21" s="36">
        <v>0</v>
      </c>
      <c r="T21" s="17">
        <v>0</v>
      </c>
      <c r="U21" s="61" t="s">
        <v>565</v>
      </c>
      <c r="V21" s="62">
        <f t="shared" si="2"/>
        <v>0</v>
      </c>
      <c r="W21" s="71">
        <v>3488809</v>
      </c>
      <c r="X21" s="72" t="s">
        <v>605</v>
      </c>
      <c r="Y21" s="73">
        <f t="shared" si="3"/>
        <v>0.13954181622036638</v>
      </c>
      <c r="Z21" s="66">
        <v>0</v>
      </c>
      <c r="AA21" s="60">
        <v>0</v>
      </c>
      <c r="AB21" s="32">
        <v>0.87895299999999998</v>
      </c>
      <c r="AC21" s="32">
        <v>0</v>
      </c>
      <c r="AD21" s="15">
        <v>18448080</v>
      </c>
      <c r="AE21" s="31">
        <f t="shared" si="4"/>
        <v>0.73786744673572469</v>
      </c>
    </row>
    <row r="22" spans="1:31" s="4" customFormat="1" x14ac:dyDescent="0.25">
      <c r="A22" s="1" t="s">
        <v>106</v>
      </c>
      <c r="B22" s="1" t="s">
        <v>107</v>
      </c>
      <c r="C22" s="1" t="s">
        <v>14</v>
      </c>
      <c r="D22" s="1" t="s">
        <v>14</v>
      </c>
      <c r="E22" s="2" t="s">
        <v>0</v>
      </c>
      <c r="F22" s="3" t="s">
        <v>2</v>
      </c>
      <c r="G22" s="33">
        <v>40</v>
      </c>
      <c r="H22" s="33">
        <v>39</v>
      </c>
      <c r="I22" s="13">
        <v>1172101</v>
      </c>
      <c r="J22" s="13">
        <v>0</v>
      </c>
      <c r="K22" s="13">
        <v>19706740</v>
      </c>
      <c r="L22" s="67">
        <v>2319000</v>
      </c>
      <c r="M22" s="68">
        <f t="shared" si="0"/>
        <v>0.11767547549721567</v>
      </c>
      <c r="N22" s="17">
        <v>9506086</v>
      </c>
      <c r="O22" s="18">
        <v>0.48237739981346484</v>
      </c>
      <c r="P22" s="17">
        <f t="shared" si="1"/>
        <v>7187086</v>
      </c>
      <c r="Q22" s="17">
        <v>0</v>
      </c>
      <c r="R22" s="4" t="s">
        <v>565</v>
      </c>
      <c r="S22" s="36">
        <v>0</v>
      </c>
      <c r="T22" s="17">
        <v>0</v>
      </c>
      <c r="U22" s="61" t="s">
        <v>565</v>
      </c>
      <c r="V22" s="62">
        <f t="shared" si="2"/>
        <v>0</v>
      </c>
      <c r="W22" s="71">
        <v>7187086</v>
      </c>
      <c r="X22" s="72" t="s">
        <v>606</v>
      </c>
      <c r="Y22" s="73">
        <f t="shared" si="3"/>
        <v>0.36470192431624915</v>
      </c>
      <c r="Z22" s="69">
        <v>0</v>
      </c>
      <c r="AA22" s="60">
        <v>0</v>
      </c>
      <c r="AB22" s="32">
        <v>0.87028797000000002</v>
      </c>
      <c r="AC22" s="32">
        <v>0</v>
      </c>
      <c r="AD22" s="15">
        <v>10200654</v>
      </c>
      <c r="AE22" s="31">
        <f t="shared" si="4"/>
        <v>0.51762260018653516</v>
      </c>
    </row>
    <row r="23" spans="1:31" s="4" customFormat="1" x14ac:dyDescent="0.25">
      <c r="A23" s="1" t="s">
        <v>108</v>
      </c>
      <c r="B23" s="1" t="s">
        <v>109</v>
      </c>
      <c r="C23" s="1" t="s">
        <v>6</v>
      </c>
      <c r="D23" s="1" t="s">
        <v>6</v>
      </c>
      <c r="E23" s="2" t="s">
        <v>0</v>
      </c>
      <c r="F23" s="3" t="s">
        <v>2</v>
      </c>
      <c r="G23" s="33">
        <v>19</v>
      </c>
      <c r="H23" s="33">
        <v>18</v>
      </c>
      <c r="I23" s="13">
        <v>1296297</v>
      </c>
      <c r="J23" s="13">
        <v>0</v>
      </c>
      <c r="K23" s="13">
        <v>14804978</v>
      </c>
      <c r="L23" s="64">
        <v>942500</v>
      </c>
      <c r="M23" s="65">
        <f t="shared" si="0"/>
        <v>6.3661019962339693E-2</v>
      </c>
      <c r="N23" s="17">
        <v>3944600</v>
      </c>
      <c r="O23" s="18">
        <v>0.26643741044397362</v>
      </c>
      <c r="P23" s="17">
        <f t="shared" si="1"/>
        <v>3002000</v>
      </c>
      <c r="Q23" s="17">
        <v>0</v>
      </c>
      <c r="R23" s="4" t="s">
        <v>565</v>
      </c>
      <c r="S23" s="36">
        <v>0</v>
      </c>
      <c r="T23" s="17">
        <v>0</v>
      </c>
      <c r="U23" s="61" t="s">
        <v>565</v>
      </c>
      <c r="V23" s="62">
        <f t="shared" si="2"/>
        <v>0</v>
      </c>
      <c r="W23" s="71">
        <v>3002000</v>
      </c>
      <c r="X23" s="72" t="s">
        <v>607</v>
      </c>
      <c r="Y23" s="73">
        <f t="shared" si="3"/>
        <v>0.20276963599675732</v>
      </c>
      <c r="Z23" s="66">
        <v>100</v>
      </c>
      <c r="AA23" s="60">
        <f t="shared" ref="AA23:AA43" si="6">Z23/K23</f>
        <v>6.7544848766408161E-6</v>
      </c>
      <c r="AB23" s="32">
        <v>0.83779999999999999</v>
      </c>
      <c r="AC23" s="32">
        <v>0</v>
      </c>
      <c r="AD23" s="15">
        <v>10860378</v>
      </c>
      <c r="AE23" s="31">
        <f t="shared" si="4"/>
        <v>0.73356258955602638</v>
      </c>
    </row>
    <row r="24" spans="1:31" s="4" customFormat="1" x14ac:dyDescent="0.25">
      <c r="A24" s="1" t="s">
        <v>110</v>
      </c>
      <c r="B24" s="1" t="s">
        <v>111</v>
      </c>
      <c r="C24" s="1" t="s">
        <v>6</v>
      </c>
      <c r="D24" s="1" t="s">
        <v>6</v>
      </c>
      <c r="E24" s="2" t="s">
        <v>0</v>
      </c>
      <c r="F24" s="3" t="s">
        <v>4</v>
      </c>
      <c r="G24" s="33">
        <v>73</v>
      </c>
      <c r="H24" s="33">
        <v>73</v>
      </c>
      <c r="I24" s="13">
        <v>2500000</v>
      </c>
      <c r="J24" s="13">
        <v>3008597</v>
      </c>
      <c r="K24" s="13">
        <v>44737740</v>
      </c>
      <c r="L24" s="67">
        <v>10975000</v>
      </c>
      <c r="M24" s="68">
        <f t="shared" si="0"/>
        <v>0.24531860572304279</v>
      </c>
      <c r="N24" s="17">
        <v>20731292</v>
      </c>
      <c r="O24" s="18">
        <v>0.46339604995692674</v>
      </c>
      <c r="P24" s="17">
        <f t="shared" si="1"/>
        <v>0</v>
      </c>
      <c r="Q24" s="17">
        <v>0</v>
      </c>
      <c r="R24" s="4" t="s">
        <v>565</v>
      </c>
      <c r="S24" s="36">
        <v>0</v>
      </c>
      <c r="T24" s="17">
        <v>0</v>
      </c>
      <c r="U24" s="61" t="s">
        <v>565</v>
      </c>
      <c r="V24" s="62">
        <f t="shared" si="2"/>
        <v>0</v>
      </c>
      <c r="W24" s="71">
        <v>0</v>
      </c>
      <c r="X24" s="72" t="s">
        <v>565</v>
      </c>
      <c r="Y24" s="73">
        <f t="shared" si="3"/>
        <v>0</v>
      </c>
      <c r="Z24" s="69">
        <v>9756292</v>
      </c>
      <c r="AA24" s="60">
        <f t="shared" si="6"/>
        <v>0.21807744423388398</v>
      </c>
      <c r="AB24" s="30">
        <v>0.87</v>
      </c>
      <c r="AC24" s="30">
        <v>0.75</v>
      </c>
      <c r="AD24" s="13">
        <v>24006448</v>
      </c>
      <c r="AE24" s="31">
        <f t="shared" si="4"/>
        <v>0.53660395004307326</v>
      </c>
    </row>
    <row r="25" spans="1:31" s="4" customFormat="1" x14ac:dyDescent="0.25">
      <c r="A25" s="1" t="s">
        <v>112</v>
      </c>
      <c r="B25" s="1" t="s">
        <v>113</v>
      </c>
      <c r="C25" s="1" t="s">
        <v>6</v>
      </c>
      <c r="D25" s="1" t="s">
        <v>6</v>
      </c>
      <c r="E25" s="2" t="s">
        <v>0</v>
      </c>
      <c r="F25" s="3" t="s">
        <v>2</v>
      </c>
      <c r="G25" s="33">
        <v>42</v>
      </c>
      <c r="H25" s="33">
        <v>41</v>
      </c>
      <c r="I25" s="13">
        <v>2274501</v>
      </c>
      <c r="J25" s="13">
        <v>0</v>
      </c>
      <c r="K25" s="13">
        <v>24480600</v>
      </c>
      <c r="L25" s="64">
        <v>1162601</v>
      </c>
      <c r="M25" s="65">
        <f t="shared" si="0"/>
        <v>4.74907069271178E-2</v>
      </c>
      <c r="N25" s="17">
        <v>5376502</v>
      </c>
      <c r="O25" s="18">
        <v>0.21962296675735071</v>
      </c>
      <c r="P25" s="17">
        <f t="shared" si="1"/>
        <v>3975678</v>
      </c>
      <c r="Q25" s="17">
        <v>0</v>
      </c>
      <c r="R25" s="4" t="s">
        <v>565</v>
      </c>
      <c r="S25" s="36">
        <v>0</v>
      </c>
      <c r="T25" s="17">
        <v>0</v>
      </c>
      <c r="U25" s="61" t="s">
        <v>565</v>
      </c>
      <c r="V25" s="62">
        <f t="shared" si="2"/>
        <v>0</v>
      </c>
      <c r="W25" s="74">
        <v>3975678</v>
      </c>
      <c r="X25" s="72" t="s">
        <v>608</v>
      </c>
      <c r="Y25" s="73">
        <f t="shared" si="3"/>
        <v>0.16240116663807261</v>
      </c>
      <c r="Z25" s="66">
        <v>238223</v>
      </c>
      <c r="AA25" s="60">
        <f t="shared" si="6"/>
        <v>9.7310931921603221E-3</v>
      </c>
      <c r="AB25" s="30">
        <v>0.83992500000000003</v>
      </c>
      <c r="AC25" s="30">
        <v>0</v>
      </c>
      <c r="AD25" s="13">
        <v>19104098</v>
      </c>
      <c r="AE25" s="31">
        <f t="shared" si="4"/>
        <v>0.78037703324264929</v>
      </c>
    </row>
    <row r="26" spans="1:31" s="4" customFormat="1" x14ac:dyDescent="0.25">
      <c r="A26" s="1" t="s">
        <v>114</v>
      </c>
      <c r="B26" s="1" t="s">
        <v>115</v>
      </c>
      <c r="C26" s="1" t="s">
        <v>28</v>
      </c>
      <c r="D26" s="1" t="s">
        <v>6</v>
      </c>
      <c r="E26" s="2" t="s">
        <v>7</v>
      </c>
      <c r="F26" s="3" t="s">
        <v>2</v>
      </c>
      <c r="G26" s="33">
        <v>48</v>
      </c>
      <c r="H26" s="33">
        <v>47</v>
      </c>
      <c r="I26" s="13">
        <v>2500000</v>
      </c>
      <c r="J26" s="13">
        <v>8931998</v>
      </c>
      <c r="K26" s="13">
        <v>34914648</v>
      </c>
      <c r="L26" s="67">
        <v>3933672</v>
      </c>
      <c r="M26" s="68">
        <f t="shared" si="0"/>
        <v>0.11266537758020645</v>
      </c>
      <c r="N26" s="17">
        <v>4690720</v>
      </c>
      <c r="O26" s="18">
        <v>0.13434819677975846</v>
      </c>
      <c r="P26" s="17">
        <f t="shared" si="1"/>
        <v>0</v>
      </c>
      <c r="Q26" s="17">
        <v>0</v>
      </c>
      <c r="R26" s="4" t="s">
        <v>565</v>
      </c>
      <c r="S26" s="36">
        <v>0</v>
      </c>
      <c r="T26" s="17">
        <v>0</v>
      </c>
      <c r="U26" s="61" t="s">
        <v>565</v>
      </c>
      <c r="V26" s="62">
        <f t="shared" si="2"/>
        <v>0</v>
      </c>
      <c r="W26" s="71">
        <v>0</v>
      </c>
      <c r="X26" s="72" t="s">
        <v>565</v>
      </c>
      <c r="Y26" s="73">
        <f t="shared" si="3"/>
        <v>0</v>
      </c>
      <c r="Z26" s="69">
        <v>757048</v>
      </c>
      <c r="AA26" s="60">
        <f t="shared" si="6"/>
        <v>2.1682819199552006E-2</v>
      </c>
      <c r="AB26" s="30">
        <v>0.89990999999999999</v>
      </c>
      <c r="AC26" s="30">
        <v>0.86499999999999999</v>
      </c>
      <c r="AD26" s="13">
        <v>30223928</v>
      </c>
      <c r="AE26" s="31">
        <f t="shared" si="4"/>
        <v>0.86565180322024149</v>
      </c>
    </row>
    <row r="27" spans="1:31" s="4" customFormat="1" x14ac:dyDescent="0.25">
      <c r="A27" s="1" t="s">
        <v>116</v>
      </c>
      <c r="B27" s="1" t="s">
        <v>117</v>
      </c>
      <c r="C27" s="1" t="s">
        <v>118</v>
      </c>
      <c r="D27" s="1" t="s">
        <v>15</v>
      </c>
      <c r="E27" s="2" t="s">
        <v>0</v>
      </c>
      <c r="F27" s="3" t="s">
        <v>2</v>
      </c>
      <c r="G27" s="33">
        <v>50</v>
      </c>
      <c r="H27" s="33">
        <v>49</v>
      </c>
      <c r="I27" s="13">
        <v>2500000</v>
      </c>
      <c r="J27" s="13">
        <v>4847061</v>
      </c>
      <c r="K27" s="13">
        <v>59831816</v>
      </c>
      <c r="L27" s="64">
        <v>6514000</v>
      </c>
      <c r="M27" s="65">
        <f t="shared" si="0"/>
        <v>0.10887184169706632</v>
      </c>
      <c r="N27" s="17">
        <v>32178167.607250001</v>
      </c>
      <c r="O27" s="18">
        <v>0.53781030776431626</v>
      </c>
      <c r="P27" s="17">
        <f t="shared" si="1"/>
        <v>15356330</v>
      </c>
      <c r="Q27" s="17">
        <v>0</v>
      </c>
      <c r="R27" s="4" t="s">
        <v>565</v>
      </c>
      <c r="S27" s="36">
        <v>0</v>
      </c>
      <c r="T27" s="17">
        <v>0</v>
      </c>
      <c r="U27" s="61" t="s">
        <v>565</v>
      </c>
      <c r="V27" s="62">
        <f t="shared" si="2"/>
        <v>0</v>
      </c>
      <c r="W27" s="71">
        <v>15356330</v>
      </c>
      <c r="X27" s="72" t="s">
        <v>609</v>
      </c>
      <c r="Y27" s="73">
        <f t="shared" si="3"/>
        <v>0.25665826355663346</v>
      </c>
      <c r="Z27" s="66">
        <v>10307837.607249999</v>
      </c>
      <c r="AA27" s="60">
        <f t="shared" si="6"/>
        <v>0.17228020635793503</v>
      </c>
      <c r="AB27" s="30">
        <v>0.95104</v>
      </c>
      <c r="AC27" s="30">
        <v>0.8</v>
      </c>
      <c r="AD27" s="13">
        <v>27653649</v>
      </c>
      <c r="AE27" s="31">
        <f t="shared" si="4"/>
        <v>0.46218969853764758</v>
      </c>
    </row>
    <row r="28" spans="1:31" s="4" customFormat="1" x14ac:dyDescent="0.25">
      <c r="A28" s="1" t="s">
        <v>119</v>
      </c>
      <c r="B28" s="1" t="s">
        <v>120</v>
      </c>
      <c r="C28" s="1" t="s">
        <v>121</v>
      </c>
      <c r="D28" s="1" t="s">
        <v>11</v>
      </c>
      <c r="E28" s="2" t="s">
        <v>7</v>
      </c>
      <c r="F28" s="3" t="s">
        <v>2</v>
      </c>
      <c r="G28" s="33">
        <v>72</v>
      </c>
      <c r="H28" s="33">
        <v>71</v>
      </c>
      <c r="I28" s="13">
        <v>2346212</v>
      </c>
      <c r="J28" s="13">
        <v>0</v>
      </c>
      <c r="K28" s="13">
        <v>34886204.455022335</v>
      </c>
      <c r="L28" s="67">
        <v>0</v>
      </c>
      <c r="M28" s="68">
        <f t="shared" si="0"/>
        <v>0</v>
      </c>
      <c r="N28" s="17">
        <v>13687673</v>
      </c>
      <c r="O28" s="18">
        <v>0.39235202607515179</v>
      </c>
      <c r="P28" s="17">
        <f t="shared" si="1"/>
        <v>13687573</v>
      </c>
      <c r="Q28" s="17">
        <v>0</v>
      </c>
      <c r="R28" s="4" t="s">
        <v>565</v>
      </c>
      <c r="S28" s="36">
        <v>0</v>
      </c>
      <c r="T28" s="17">
        <v>12687573</v>
      </c>
      <c r="U28" s="61" t="s">
        <v>568</v>
      </c>
      <c r="V28" s="62">
        <f t="shared" si="2"/>
        <v>0.36368453370608661</v>
      </c>
      <c r="W28" s="71">
        <v>1000000</v>
      </c>
      <c r="X28" s="72" t="s">
        <v>610</v>
      </c>
      <c r="Y28" s="73">
        <f t="shared" si="3"/>
        <v>2.866462590647452E-2</v>
      </c>
      <c r="Z28" s="69">
        <v>100</v>
      </c>
      <c r="AA28" s="60">
        <f t="shared" si="6"/>
        <v>2.8664625906474517E-6</v>
      </c>
      <c r="AB28" s="30">
        <v>0.90352159274219435</v>
      </c>
      <c r="AC28" s="30">
        <v>0</v>
      </c>
      <c r="AD28" s="13">
        <v>21198531</v>
      </c>
      <c r="AE28" s="31">
        <f t="shared" si="4"/>
        <v>0.60764796088180317</v>
      </c>
    </row>
    <row r="29" spans="1:31" s="4" customFormat="1" x14ac:dyDescent="0.25">
      <c r="A29" s="1" t="s">
        <v>122</v>
      </c>
      <c r="B29" s="1" t="s">
        <v>123</v>
      </c>
      <c r="C29" s="1" t="s">
        <v>6</v>
      </c>
      <c r="D29" s="1" t="s">
        <v>6</v>
      </c>
      <c r="E29" s="6" t="s">
        <v>0</v>
      </c>
      <c r="F29" s="3" t="s">
        <v>4</v>
      </c>
      <c r="G29" s="34">
        <v>14</v>
      </c>
      <c r="H29" s="34">
        <v>14</v>
      </c>
      <c r="I29" s="13">
        <v>614200</v>
      </c>
      <c r="J29" s="13">
        <v>2032487</v>
      </c>
      <c r="K29" s="13">
        <v>11319520</v>
      </c>
      <c r="L29" s="64">
        <v>3765000</v>
      </c>
      <c r="M29" s="65">
        <f t="shared" si="0"/>
        <v>0.33261127680325669</v>
      </c>
      <c r="N29" s="17">
        <v>4083095</v>
      </c>
      <c r="O29" s="18">
        <v>0.36071273340212306</v>
      </c>
      <c r="P29" s="17">
        <f t="shared" si="1"/>
        <v>0</v>
      </c>
      <c r="Q29" s="17">
        <v>0</v>
      </c>
      <c r="R29" s="4" t="s">
        <v>565</v>
      </c>
      <c r="S29" s="36">
        <v>0</v>
      </c>
      <c r="T29" s="17">
        <v>0</v>
      </c>
      <c r="U29" s="61" t="s">
        <v>565</v>
      </c>
      <c r="V29" s="62">
        <f t="shared" si="2"/>
        <v>0</v>
      </c>
      <c r="W29" s="71">
        <v>0</v>
      </c>
      <c r="X29" s="72" t="s">
        <v>565</v>
      </c>
      <c r="Y29" s="73">
        <f t="shared" si="3"/>
        <v>0</v>
      </c>
      <c r="Z29" s="66">
        <v>318095</v>
      </c>
      <c r="AA29" s="60">
        <f t="shared" si="6"/>
        <v>2.8101456598866384E-2</v>
      </c>
      <c r="AB29" s="19">
        <v>0.93</v>
      </c>
      <c r="AC29" s="19">
        <v>0.75</v>
      </c>
      <c r="AD29" s="13">
        <v>7236425</v>
      </c>
      <c r="AE29" s="18">
        <f t="shared" si="4"/>
        <v>0.63928726659787694</v>
      </c>
    </row>
    <row r="30" spans="1:31" s="4" customFormat="1" x14ac:dyDescent="0.25">
      <c r="A30" s="1" t="s">
        <v>206</v>
      </c>
      <c r="B30" s="1" t="s">
        <v>207</v>
      </c>
      <c r="C30" s="1" t="s">
        <v>208</v>
      </c>
      <c r="D30" s="1" t="s">
        <v>8</v>
      </c>
      <c r="E30" s="7" t="s">
        <v>0</v>
      </c>
      <c r="F30" s="1" t="s">
        <v>4</v>
      </c>
      <c r="G30" s="35">
        <v>40</v>
      </c>
      <c r="H30" s="35">
        <v>39</v>
      </c>
      <c r="I30" s="13">
        <v>775035</v>
      </c>
      <c r="J30" s="13">
        <v>0</v>
      </c>
      <c r="K30" s="13">
        <v>10761159</v>
      </c>
      <c r="L30" s="67">
        <v>0</v>
      </c>
      <c r="M30" s="68">
        <f t="shared" si="0"/>
        <v>0</v>
      </c>
      <c r="N30" s="17">
        <v>4173361</v>
      </c>
      <c r="O30" s="18">
        <v>0.38781705576509001</v>
      </c>
      <c r="P30" s="17">
        <f t="shared" si="1"/>
        <v>4173361</v>
      </c>
      <c r="Q30" s="17">
        <v>4173361</v>
      </c>
      <c r="R30" s="4" t="s">
        <v>569</v>
      </c>
      <c r="S30" s="36">
        <v>0.38781705576509001</v>
      </c>
      <c r="T30" s="17">
        <v>0</v>
      </c>
      <c r="U30" s="61" t="s">
        <v>565</v>
      </c>
      <c r="V30" s="62">
        <f t="shared" si="2"/>
        <v>0</v>
      </c>
      <c r="W30" s="71">
        <v>0</v>
      </c>
      <c r="X30" s="72" t="s">
        <v>565</v>
      </c>
      <c r="Y30" s="73">
        <f t="shared" si="3"/>
        <v>0</v>
      </c>
      <c r="Z30" s="69">
        <v>0</v>
      </c>
      <c r="AA30" s="60">
        <f t="shared" si="6"/>
        <v>0</v>
      </c>
      <c r="AB30" s="30">
        <v>0.85</v>
      </c>
      <c r="AC30" s="30">
        <v>0</v>
      </c>
      <c r="AD30" s="13">
        <v>6587798</v>
      </c>
      <c r="AE30" s="18">
        <f t="shared" si="4"/>
        <v>0.61218294423491004</v>
      </c>
    </row>
    <row r="31" spans="1:31" s="4" customFormat="1" x14ac:dyDescent="0.25">
      <c r="A31" s="1" t="s">
        <v>124</v>
      </c>
      <c r="B31" s="1" t="s">
        <v>125</v>
      </c>
      <c r="C31" s="1" t="s">
        <v>18</v>
      </c>
      <c r="D31" s="1" t="s">
        <v>19</v>
      </c>
      <c r="E31" s="6" t="s">
        <v>7</v>
      </c>
      <c r="F31" s="3" t="s">
        <v>2</v>
      </c>
      <c r="G31" s="34">
        <v>70</v>
      </c>
      <c r="H31" s="34">
        <v>69</v>
      </c>
      <c r="I31" s="13">
        <v>2223996</v>
      </c>
      <c r="J31" s="13">
        <v>0</v>
      </c>
      <c r="K31" s="13">
        <v>39323685</v>
      </c>
      <c r="L31" s="64">
        <v>4527000</v>
      </c>
      <c r="M31" s="70">
        <v>0</v>
      </c>
      <c r="N31" s="17">
        <v>20197319</v>
      </c>
      <c r="O31" s="18">
        <v>0.5136171495626618</v>
      </c>
      <c r="P31" s="17">
        <f t="shared" si="1"/>
        <v>14442686</v>
      </c>
      <c r="Q31" s="17">
        <v>0</v>
      </c>
      <c r="R31" s="4" t="s">
        <v>565</v>
      </c>
      <c r="S31" s="36">
        <v>0</v>
      </c>
      <c r="T31" s="17">
        <v>0</v>
      </c>
      <c r="U31" s="61" t="s">
        <v>565</v>
      </c>
      <c r="V31" s="62">
        <f t="shared" si="2"/>
        <v>0</v>
      </c>
      <c r="W31" s="71">
        <v>14442686</v>
      </c>
      <c r="X31" s="72" t="s">
        <v>611</v>
      </c>
      <c r="Y31" s="73">
        <f t="shared" si="3"/>
        <v>0.36727702401237322</v>
      </c>
      <c r="Z31" s="66">
        <v>1227633</v>
      </c>
      <c r="AA31" s="60">
        <f t="shared" si="6"/>
        <v>3.1218666307595538E-2</v>
      </c>
      <c r="AB31" s="19">
        <v>0.86</v>
      </c>
      <c r="AC31" s="19">
        <v>0</v>
      </c>
      <c r="AD31" s="13">
        <v>19126366</v>
      </c>
      <c r="AE31" s="18">
        <f t="shared" si="4"/>
        <v>0.4863828504373382</v>
      </c>
    </row>
    <row r="32" spans="1:31" s="4" customFormat="1" x14ac:dyDescent="0.25">
      <c r="A32" s="1" t="s">
        <v>126</v>
      </c>
      <c r="B32" s="1" t="s">
        <v>127</v>
      </c>
      <c r="C32" s="1" t="s">
        <v>128</v>
      </c>
      <c r="D32" s="1" t="s">
        <v>129</v>
      </c>
      <c r="E32" s="6" t="s">
        <v>7</v>
      </c>
      <c r="F32" s="3" t="s">
        <v>2</v>
      </c>
      <c r="G32" s="34">
        <v>80</v>
      </c>
      <c r="H32" s="34">
        <v>79</v>
      </c>
      <c r="I32" s="13">
        <v>2500000</v>
      </c>
      <c r="J32" s="13">
        <v>9710759</v>
      </c>
      <c r="K32" s="13">
        <v>49821931</v>
      </c>
      <c r="L32" s="67">
        <v>1802000</v>
      </c>
      <c r="M32" s="68">
        <f t="shared" ref="M32:M58" si="7">L32/K32</f>
        <v>3.6168810879690712E-2</v>
      </c>
      <c r="N32" s="17">
        <v>19178324</v>
      </c>
      <c r="O32" s="18">
        <v>0.38493738831600083</v>
      </c>
      <c r="P32" s="17">
        <f t="shared" si="1"/>
        <v>17376324</v>
      </c>
      <c r="Q32" s="17">
        <v>0</v>
      </c>
      <c r="R32" s="4" t="s">
        <v>565</v>
      </c>
      <c r="S32" s="36">
        <v>0</v>
      </c>
      <c r="T32" s="17">
        <v>17376324</v>
      </c>
      <c r="U32" s="61" t="s">
        <v>201</v>
      </c>
      <c r="V32" s="62">
        <f t="shared" si="2"/>
        <v>0.34876857743631012</v>
      </c>
      <c r="W32" s="71">
        <v>0</v>
      </c>
      <c r="X32" s="72" t="s">
        <v>565</v>
      </c>
      <c r="Y32" s="73">
        <f t="shared" si="3"/>
        <v>0</v>
      </c>
      <c r="Z32" s="69">
        <v>0</v>
      </c>
      <c r="AA32" s="60">
        <f t="shared" si="6"/>
        <v>0</v>
      </c>
      <c r="AB32" s="19">
        <v>0.91500000000000004</v>
      </c>
      <c r="AC32" s="19">
        <v>0.8</v>
      </c>
      <c r="AD32" s="13">
        <v>30643607</v>
      </c>
      <c r="AE32" s="18">
        <f t="shared" si="4"/>
        <v>0.61506261168399912</v>
      </c>
    </row>
    <row r="33" spans="1:31" s="4" customFormat="1" x14ac:dyDescent="0.25">
      <c r="A33" s="1" t="s">
        <v>130</v>
      </c>
      <c r="B33" s="1" t="s">
        <v>131</v>
      </c>
      <c r="C33" s="1" t="s">
        <v>132</v>
      </c>
      <c r="D33" s="1" t="s">
        <v>133</v>
      </c>
      <c r="E33" s="6" t="s">
        <v>7</v>
      </c>
      <c r="F33" s="3" t="s">
        <v>2</v>
      </c>
      <c r="G33" s="34">
        <v>49</v>
      </c>
      <c r="H33" s="34">
        <v>48</v>
      </c>
      <c r="I33" s="13">
        <v>2294015</v>
      </c>
      <c r="J33" s="13">
        <v>0</v>
      </c>
      <c r="K33" s="13">
        <v>32676232</v>
      </c>
      <c r="L33" s="64">
        <v>2527000</v>
      </c>
      <c r="M33" s="65">
        <f t="shared" si="7"/>
        <v>7.7334498053508741E-2</v>
      </c>
      <c r="N33" s="17">
        <v>12219660</v>
      </c>
      <c r="O33" s="18">
        <v>0.37396172239198205</v>
      </c>
      <c r="P33" s="17">
        <f t="shared" si="1"/>
        <v>7550000</v>
      </c>
      <c r="Q33" s="17">
        <v>0</v>
      </c>
      <c r="R33" s="4" t="s">
        <v>565</v>
      </c>
      <c r="S33" s="36">
        <v>0</v>
      </c>
      <c r="T33" s="17">
        <v>0</v>
      </c>
      <c r="U33" s="61" t="s">
        <v>565</v>
      </c>
      <c r="V33" s="62">
        <f t="shared" si="2"/>
        <v>0</v>
      </c>
      <c r="W33" s="71">
        <v>7550000</v>
      </c>
      <c r="X33" s="72" t="s">
        <v>612</v>
      </c>
      <c r="Y33" s="73">
        <f t="shared" si="3"/>
        <v>0.23105479236406451</v>
      </c>
      <c r="Z33" s="66">
        <v>2142660</v>
      </c>
      <c r="AA33" s="60">
        <f t="shared" si="6"/>
        <v>6.5572431974408804E-2</v>
      </c>
      <c r="AB33" s="19">
        <v>0.89173662770295747</v>
      </c>
      <c r="AC33" s="19">
        <v>0</v>
      </c>
      <c r="AD33" s="13">
        <v>20456572</v>
      </c>
      <c r="AE33" s="18">
        <f t="shared" si="4"/>
        <v>0.626038277608018</v>
      </c>
    </row>
    <row r="34" spans="1:31" s="4" customFormat="1" x14ac:dyDescent="0.25">
      <c r="A34" s="1" t="s">
        <v>134</v>
      </c>
      <c r="B34" s="1" t="s">
        <v>135</v>
      </c>
      <c r="C34" s="1" t="s">
        <v>6</v>
      </c>
      <c r="D34" s="1" t="s">
        <v>6</v>
      </c>
      <c r="E34" s="6" t="s">
        <v>0</v>
      </c>
      <c r="F34" s="3" t="s">
        <v>2</v>
      </c>
      <c r="G34" s="34">
        <v>59</v>
      </c>
      <c r="H34" s="34">
        <v>58</v>
      </c>
      <c r="I34" s="13">
        <v>2500000</v>
      </c>
      <c r="J34" s="13">
        <v>7533140</v>
      </c>
      <c r="K34" s="13">
        <v>53359224</v>
      </c>
      <c r="L34" s="67">
        <v>1646000</v>
      </c>
      <c r="M34" s="68">
        <f t="shared" si="7"/>
        <v>3.0847525068955276E-2</v>
      </c>
      <c r="N34" s="17">
        <v>24388655</v>
      </c>
      <c r="O34" s="18">
        <v>0.45706539885212721</v>
      </c>
      <c r="P34" s="17">
        <f t="shared" ref="P34:P58" si="8">SUM(Q34,T34,W34)</f>
        <v>22742655</v>
      </c>
      <c r="Q34" s="17">
        <v>0</v>
      </c>
      <c r="R34" s="4" t="s">
        <v>565</v>
      </c>
      <c r="S34" s="36">
        <v>0</v>
      </c>
      <c r="T34" s="17">
        <v>11711305</v>
      </c>
      <c r="U34" s="61" t="s">
        <v>53</v>
      </c>
      <c r="V34" s="62">
        <f t="shared" ref="V34:V58" si="9">T34/K34</f>
        <v>0.21948042197915021</v>
      </c>
      <c r="W34" s="71">
        <v>11031350</v>
      </c>
      <c r="X34" s="72" t="s">
        <v>613</v>
      </c>
      <c r="Y34" s="73">
        <f t="shared" ref="Y34:Y58" si="10">W34/K34</f>
        <v>0.20673745180402173</v>
      </c>
      <c r="Z34" s="69">
        <v>0</v>
      </c>
      <c r="AA34" s="60">
        <f t="shared" si="6"/>
        <v>0</v>
      </c>
      <c r="AB34" s="19">
        <v>0.90269600000000005</v>
      </c>
      <c r="AC34" s="19">
        <v>0.85</v>
      </c>
      <c r="AD34" s="13">
        <v>28970569</v>
      </c>
      <c r="AE34" s="18">
        <f t="shared" si="4"/>
        <v>0.54293460114787273</v>
      </c>
    </row>
    <row r="35" spans="1:31" s="4" customFormat="1" x14ac:dyDescent="0.25">
      <c r="A35" s="1" t="s">
        <v>136</v>
      </c>
      <c r="B35" s="1" t="s">
        <v>137</v>
      </c>
      <c r="C35" s="1" t="s">
        <v>138</v>
      </c>
      <c r="D35" s="1" t="s">
        <v>17</v>
      </c>
      <c r="E35" s="6" t="s">
        <v>0</v>
      </c>
      <c r="F35" s="3" t="s">
        <v>2</v>
      </c>
      <c r="G35" s="34">
        <v>65</v>
      </c>
      <c r="H35" s="34">
        <v>64</v>
      </c>
      <c r="I35" s="13">
        <v>2500000</v>
      </c>
      <c r="J35" s="13">
        <v>11386412</v>
      </c>
      <c r="K35" s="13">
        <v>51057349.857617512</v>
      </c>
      <c r="L35" s="64">
        <v>5425000</v>
      </c>
      <c r="M35" s="65">
        <f t="shared" si="7"/>
        <v>0.10625306670104454</v>
      </c>
      <c r="N35" s="17">
        <v>18037307.16907591</v>
      </c>
      <c r="O35" s="18">
        <v>0.35327542889272834</v>
      </c>
      <c r="P35" s="17">
        <f t="shared" si="8"/>
        <v>12417737.99</v>
      </c>
      <c r="Q35" s="17">
        <v>0</v>
      </c>
      <c r="R35" s="4" t="s">
        <v>565</v>
      </c>
      <c r="S35" s="36">
        <v>0</v>
      </c>
      <c r="T35" s="17">
        <v>0</v>
      </c>
      <c r="U35" s="61" t="s">
        <v>565</v>
      </c>
      <c r="V35" s="62">
        <f t="shared" si="9"/>
        <v>0</v>
      </c>
      <c r="W35" s="71">
        <v>12417737.99</v>
      </c>
      <c r="X35" s="72" t="s">
        <v>614</v>
      </c>
      <c r="Y35" s="73">
        <f t="shared" si="10"/>
        <v>0.24321156551660178</v>
      </c>
      <c r="Z35" s="66">
        <v>194569</v>
      </c>
      <c r="AA35" s="60">
        <f t="shared" si="6"/>
        <v>3.810793167733739E-3</v>
      </c>
      <c r="AB35" s="19">
        <v>0.92</v>
      </c>
      <c r="AC35" s="19">
        <v>0.88</v>
      </c>
      <c r="AD35" s="13">
        <v>33020043</v>
      </c>
      <c r="AE35" s="18">
        <f t="shared" si="4"/>
        <v>0.64672457720743937</v>
      </c>
    </row>
    <row r="36" spans="1:31" s="4" customFormat="1" x14ac:dyDescent="0.25">
      <c r="A36" s="1" t="s">
        <v>139</v>
      </c>
      <c r="B36" s="1" t="s">
        <v>140</v>
      </c>
      <c r="C36" s="1" t="s">
        <v>141</v>
      </c>
      <c r="D36" s="1" t="s">
        <v>3</v>
      </c>
      <c r="E36" s="6" t="s">
        <v>0</v>
      </c>
      <c r="F36" s="3" t="s">
        <v>4</v>
      </c>
      <c r="G36" s="34">
        <v>42</v>
      </c>
      <c r="H36" s="34">
        <v>41</v>
      </c>
      <c r="I36" s="13">
        <v>840252</v>
      </c>
      <c r="J36" s="13">
        <v>1929169</v>
      </c>
      <c r="K36" s="13">
        <v>14851825</v>
      </c>
      <c r="L36" s="67">
        <v>5283000</v>
      </c>
      <c r="M36" s="68">
        <f t="shared" si="7"/>
        <v>0.35571386008116845</v>
      </c>
      <c r="N36" s="17">
        <v>5926705</v>
      </c>
      <c r="O36" s="18">
        <v>0.39905567160938132</v>
      </c>
      <c r="P36" s="17">
        <f t="shared" si="8"/>
        <v>0</v>
      </c>
      <c r="Q36" s="17">
        <v>0</v>
      </c>
      <c r="R36" s="4" t="s">
        <v>565</v>
      </c>
      <c r="S36" s="36">
        <v>0</v>
      </c>
      <c r="T36" s="17">
        <v>0</v>
      </c>
      <c r="U36" s="61" t="s">
        <v>565</v>
      </c>
      <c r="V36" s="62">
        <f t="shared" si="9"/>
        <v>0</v>
      </c>
      <c r="W36" s="71">
        <v>0</v>
      </c>
      <c r="X36" s="72" t="s">
        <v>565</v>
      </c>
      <c r="Y36" s="73">
        <f t="shared" si="10"/>
        <v>0</v>
      </c>
      <c r="Z36" s="69">
        <v>643705</v>
      </c>
      <c r="AA36" s="60">
        <f t="shared" si="6"/>
        <v>4.3341811528212863E-2</v>
      </c>
      <c r="AB36" s="19">
        <v>0.89</v>
      </c>
      <c r="AC36" s="19">
        <v>0.75</v>
      </c>
      <c r="AD36" s="13">
        <v>8925120</v>
      </c>
      <c r="AE36" s="18">
        <f t="shared" si="4"/>
        <v>0.60094432839061862</v>
      </c>
    </row>
    <row r="37" spans="1:31" s="4" customFormat="1" x14ac:dyDescent="0.25">
      <c r="A37" s="1" t="s">
        <v>142</v>
      </c>
      <c r="B37" s="1" t="s">
        <v>143</v>
      </c>
      <c r="C37" s="1" t="s">
        <v>144</v>
      </c>
      <c r="D37" s="1" t="s">
        <v>75</v>
      </c>
      <c r="E37" s="6" t="s">
        <v>0</v>
      </c>
      <c r="F37" s="3" t="s">
        <v>2</v>
      </c>
      <c r="G37" s="34">
        <v>27</v>
      </c>
      <c r="H37" s="34">
        <v>26</v>
      </c>
      <c r="I37" s="13">
        <v>1279155</v>
      </c>
      <c r="J37" s="13">
        <v>0</v>
      </c>
      <c r="K37" s="13">
        <v>17837667</v>
      </c>
      <c r="L37" s="64">
        <v>738310</v>
      </c>
      <c r="M37" s="65">
        <f t="shared" si="7"/>
        <v>4.1390502468736524E-2</v>
      </c>
      <c r="N37" s="17">
        <v>6772979</v>
      </c>
      <c r="O37" s="18">
        <v>0.37970094407525379</v>
      </c>
      <c r="P37" s="17">
        <f t="shared" si="8"/>
        <v>5160000</v>
      </c>
      <c r="Q37" s="17">
        <v>0</v>
      </c>
      <c r="R37" s="4" t="s">
        <v>565</v>
      </c>
      <c r="S37" s="36">
        <v>0</v>
      </c>
      <c r="T37" s="17">
        <v>5000000</v>
      </c>
      <c r="U37" s="8" t="s">
        <v>570</v>
      </c>
      <c r="V37" s="62">
        <f t="shared" si="9"/>
        <v>0.2803057148673086</v>
      </c>
      <c r="W37" s="71">
        <v>160000</v>
      </c>
      <c r="X37" s="72" t="s">
        <v>615</v>
      </c>
      <c r="Y37" s="73">
        <f t="shared" si="10"/>
        <v>8.9697828757538747E-3</v>
      </c>
      <c r="Z37" s="66">
        <v>874669</v>
      </c>
      <c r="AA37" s="60">
        <f t="shared" si="6"/>
        <v>4.9034943863454791E-2</v>
      </c>
      <c r="AB37" s="19">
        <v>0.86499999999999999</v>
      </c>
      <c r="AC37" s="19">
        <v>0</v>
      </c>
      <c r="AD37" s="13">
        <v>11064688</v>
      </c>
      <c r="AE37" s="18">
        <f t="shared" si="4"/>
        <v>0.62029905592474621</v>
      </c>
    </row>
    <row r="38" spans="1:31" s="4" customFormat="1" x14ac:dyDescent="0.25">
      <c r="A38" s="1" t="s">
        <v>145</v>
      </c>
      <c r="B38" s="1" t="s">
        <v>146</v>
      </c>
      <c r="C38" s="1" t="s">
        <v>147</v>
      </c>
      <c r="D38" s="1" t="s">
        <v>11</v>
      </c>
      <c r="E38" s="6" t="s">
        <v>7</v>
      </c>
      <c r="F38" s="3" t="s">
        <v>2</v>
      </c>
      <c r="G38" s="34">
        <v>80</v>
      </c>
      <c r="H38" s="34">
        <v>79</v>
      </c>
      <c r="I38" s="13">
        <v>2500000</v>
      </c>
      <c r="J38" s="13">
        <v>2583333</v>
      </c>
      <c r="K38" s="13">
        <v>36447847</v>
      </c>
      <c r="L38" s="67">
        <v>7600000</v>
      </c>
      <c r="M38" s="68">
        <f t="shared" si="7"/>
        <v>0.2085171176228873</v>
      </c>
      <c r="N38" s="17">
        <v>12424514</v>
      </c>
      <c r="O38" s="18">
        <v>0.34088471672963289</v>
      </c>
      <c r="P38" s="17">
        <f t="shared" si="8"/>
        <v>4500000</v>
      </c>
      <c r="Q38" s="17">
        <v>3000000</v>
      </c>
      <c r="R38" s="4" t="s">
        <v>571</v>
      </c>
      <c r="S38" s="36">
        <v>8.2309388535350247E-2</v>
      </c>
      <c r="T38" s="17">
        <v>0</v>
      </c>
      <c r="U38" s="61" t="s">
        <v>565</v>
      </c>
      <c r="V38" s="62">
        <f t="shared" si="9"/>
        <v>0</v>
      </c>
      <c r="W38" s="71">
        <v>1500000</v>
      </c>
      <c r="X38" s="72" t="s">
        <v>616</v>
      </c>
      <c r="Y38" s="73">
        <f t="shared" si="10"/>
        <v>4.1154694267675124E-2</v>
      </c>
      <c r="Z38" s="69">
        <v>324514</v>
      </c>
      <c r="AA38" s="60">
        <f t="shared" si="6"/>
        <v>8.9035163037202176E-3</v>
      </c>
      <c r="AB38" s="19">
        <v>0.87</v>
      </c>
      <c r="AC38" s="19">
        <v>0.88</v>
      </c>
      <c r="AD38" s="13">
        <v>24023333</v>
      </c>
      <c r="AE38" s="18">
        <f t="shared" si="4"/>
        <v>0.65911528327036706</v>
      </c>
    </row>
    <row r="39" spans="1:31" s="4" customFormat="1" x14ac:dyDescent="0.25">
      <c r="A39" s="1" t="s">
        <v>148</v>
      </c>
      <c r="B39" s="1" t="s">
        <v>149</v>
      </c>
      <c r="C39" s="1" t="s">
        <v>150</v>
      </c>
      <c r="D39" s="1" t="s">
        <v>5</v>
      </c>
      <c r="E39" s="6" t="s">
        <v>0</v>
      </c>
      <c r="F39" s="3" t="s">
        <v>2</v>
      </c>
      <c r="G39" s="34">
        <v>77</v>
      </c>
      <c r="H39" s="34">
        <v>76</v>
      </c>
      <c r="I39" s="13">
        <v>2500000</v>
      </c>
      <c r="J39" s="13">
        <v>20994524</v>
      </c>
      <c r="K39" s="13">
        <v>87141814</v>
      </c>
      <c r="L39" s="64">
        <v>0</v>
      </c>
      <c r="M39" s="65">
        <f t="shared" si="7"/>
        <v>0</v>
      </c>
      <c r="N39" s="17">
        <v>46815081</v>
      </c>
      <c r="O39" s="18">
        <v>0.53722866882606268</v>
      </c>
      <c r="P39" s="17">
        <f t="shared" si="8"/>
        <v>46814981</v>
      </c>
      <c r="Q39" s="17">
        <v>0</v>
      </c>
      <c r="R39" s="4" t="s">
        <v>565</v>
      </c>
      <c r="S39" s="36">
        <v>0</v>
      </c>
      <c r="T39" s="17">
        <f>23936080-422763</f>
        <v>23513317</v>
      </c>
      <c r="U39" s="61" t="s">
        <v>580</v>
      </c>
      <c r="V39" s="62">
        <f t="shared" si="9"/>
        <v>0.26982817915633478</v>
      </c>
      <c r="W39" s="71">
        <f>22878901+422763</f>
        <v>23301664</v>
      </c>
      <c r="X39" s="72" t="s">
        <v>617</v>
      </c>
      <c r="Y39" s="73">
        <f t="shared" si="10"/>
        <v>0.26739934516396457</v>
      </c>
      <c r="Z39" s="66">
        <v>100</v>
      </c>
      <c r="AA39" s="60">
        <f t="shared" si="6"/>
        <v>1.1475547204009317E-6</v>
      </c>
      <c r="AB39" s="19">
        <v>0.93672</v>
      </c>
      <c r="AC39" s="19">
        <v>0.80538781441414375</v>
      </c>
      <c r="AD39" s="13">
        <v>40326733</v>
      </c>
      <c r="AE39" s="18">
        <f t="shared" si="4"/>
        <v>0.46277132812498029</v>
      </c>
    </row>
    <row r="40" spans="1:31" s="4" customFormat="1" x14ac:dyDescent="0.25">
      <c r="A40" s="1" t="s">
        <v>151</v>
      </c>
      <c r="B40" s="1" t="s">
        <v>152</v>
      </c>
      <c r="C40" s="1" t="s">
        <v>153</v>
      </c>
      <c r="D40" s="1" t="s">
        <v>1</v>
      </c>
      <c r="E40" s="6" t="s">
        <v>0</v>
      </c>
      <c r="F40" s="3" t="s">
        <v>2</v>
      </c>
      <c r="G40" s="34">
        <v>63</v>
      </c>
      <c r="H40" s="34">
        <v>62</v>
      </c>
      <c r="I40" s="13">
        <v>2500000</v>
      </c>
      <c r="J40" s="13">
        <v>4931664</v>
      </c>
      <c r="K40" s="13">
        <v>50821197</v>
      </c>
      <c r="L40" s="67">
        <v>6262265</v>
      </c>
      <c r="M40" s="68">
        <f t="shared" si="7"/>
        <v>0.12322151719488228</v>
      </c>
      <c r="N40" s="17">
        <v>23529962</v>
      </c>
      <c r="O40" s="18">
        <v>0.46299503728729569</v>
      </c>
      <c r="P40" s="17">
        <f t="shared" si="8"/>
        <v>17267697</v>
      </c>
      <c r="Q40" s="17">
        <v>0</v>
      </c>
      <c r="R40" s="4" t="s">
        <v>565</v>
      </c>
      <c r="S40" s="36">
        <v>0</v>
      </c>
      <c r="T40" s="17">
        <v>0</v>
      </c>
      <c r="U40" s="61" t="s">
        <v>565</v>
      </c>
      <c r="V40" s="62">
        <f t="shared" si="9"/>
        <v>0</v>
      </c>
      <c r="W40" s="71">
        <v>17267697</v>
      </c>
      <c r="X40" s="72" t="s">
        <v>618</v>
      </c>
      <c r="Y40" s="73">
        <f t="shared" si="10"/>
        <v>0.33977352009241341</v>
      </c>
      <c r="Z40" s="69">
        <v>0</v>
      </c>
      <c r="AA40" s="60">
        <f t="shared" si="6"/>
        <v>0</v>
      </c>
      <c r="AB40" s="19">
        <v>0.92990699999999993</v>
      </c>
      <c r="AC40" s="19">
        <v>0.81991799999999992</v>
      </c>
      <c r="AD40" s="13">
        <v>27291235</v>
      </c>
      <c r="AE40" s="18">
        <f t="shared" si="4"/>
        <v>0.53700496271270426</v>
      </c>
    </row>
    <row r="41" spans="1:31" s="4" customFormat="1" x14ac:dyDescent="0.25">
      <c r="A41" s="1" t="s">
        <v>154</v>
      </c>
      <c r="B41" s="1" t="s">
        <v>155</v>
      </c>
      <c r="C41" s="1" t="s">
        <v>156</v>
      </c>
      <c r="D41" s="1" t="s">
        <v>17</v>
      </c>
      <c r="E41" s="6" t="s">
        <v>0</v>
      </c>
      <c r="F41" s="3" t="s">
        <v>12</v>
      </c>
      <c r="G41" s="34">
        <v>63</v>
      </c>
      <c r="H41" s="34">
        <v>62</v>
      </c>
      <c r="I41" s="13">
        <v>1454339</v>
      </c>
      <c r="J41" s="13">
        <v>0</v>
      </c>
      <c r="K41" s="13">
        <v>38832402</v>
      </c>
      <c r="L41" s="64">
        <v>3135559</v>
      </c>
      <c r="M41" s="65">
        <f t="shared" si="7"/>
        <v>8.0745945100176908E-2</v>
      </c>
      <c r="N41" s="17">
        <v>25597919</v>
      </c>
      <c r="O41" s="18">
        <v>0.65918968906430253</v>
      </c>
      <c r="P41" s="17">
        <f t="shared" si="8"/>
        <v>22462260</v>
      </c>
      <c r="Q41" s="17">
        <v>0</v>
      </c>
      <c r="R41" s="4" t="s">
        <v>565</v>
      </c>
      <c r="S41" s="36">
        <v>0</v>
      </c>
      <c r="T41" s="17">
        <v>14030000</v>
      </c>
      <c r="U41" s="61" t="s">
        <v>202</v>
      </c>
      <c r="V41" s="62">
        <f t="shared" si="9"/>
        <v>0.36129621855480382</v>
      </c>
      <c r="W41" s="71">
        <v>8432260</v>
      </c>
      <c r="X41" s="72" t="s">
        <v>619</v>
      </c>
      <c r="Y41" s="73">
        <f t="shared" si="10"/>
        <v>0.21714495024026584</v>
      </c>
      <c r="Z41" s="66">
        <v>100</v>
      </c>
      <c r="AA41" s="60">
        <f t="shared" si="6"/>
        <v>2.5751690559857719E-6</v>
      </c>
      <c r="AB41" s="19">
        <v>0.90999986935645683</v>
      </c>
      <c r="AC41" s="19">
        <v>0</v>
      </c>
      <c r="AD41" s="13">
        <v>13234483</v>
      </c>
      <c r="AE41" s="18">
        <f t="shared" si="4"/>
        <v>0.34081031093569747</v>
      </c>
    </row>
    <row r="42" spans="1:31" s="4" customFormat="1" x14ac:dyDescent="0.25">
      <c r="A42" s="1" t="s">
        <v>157</v>
      </c>
      <c r="B42" s="1" t="s">
        <v>158</v>
      </c>
      <c r="C42" s="1" t="s">
        <v>159</v>
      </c>
      <c r="D42" s="1" t="s">
        <v>6</v>
      </c>
      <c r="E42" s="6" t="s">
        <v>0</v>
      </c>
      <c r="F42" s="3" t="s">
        <v>2</v>
      </c>
      <c r="G42" s="34">
        <v>51</v>
      </c>
      <c r="H42" s="34">
        <v>50</v>
      </c>
      <c r="I42" s="13">
        <v>2500000</v>
      </c>
      <c r="J42" s="13">
        <v>8237381</v>
      </c>
      <c r="K42" s="13">
        <v>47232405</v>
      </c>
      <c r="L42" s="67">
        <v>15445000</v>
      </c>
      <c r="M42" s="68">
        <f t="shared" si="7"/>
        <v>0.32700007547784193</v>
      </c>
      <c r="N42" s="17">
        <v>18807248</v>
      </c>
      <c r="O42" s="18">
        <v>0.39818527131955272</v>
      </c>
      <c r="P42" s="17">
        <f t="shared" si="8"/>
        <v>3300000</v>
      </c>
      <c r="Q42" s="17">
        <v>0</v>
      </c>
      <c r="R42" s="4" t="s">
        <v>565</v>
      </c>
      <c r="S42" s="36">
        <v>0</v>
      </c>
      <c r="T42" s="17">
        <v>2800000</v>
      </c>
      <c r="U42" s="61" t="s">
        <v>52</v>
      </c>
      <c r="V42" s="62">
        <f t="shared" si="9"/>
        <v>5.9281334499058431E-2</v>
      </c>
      <c r="W42" s="71">
        <v>500000</v>
      </c>
      <c r="X42" s="72" t="s">
        <v>620</v>
      </c>
      <c r="Y42" s="73">
        <f t="shared" si="10"/>
        <v>1.0585952589117577E-2</v>
      </c>
      <c r="Z42" s="69">
        <v>62248</v>
      </c>
      <c r="AA42" s="60">
        <f t="shared" si="6"/>
        <v>1.3179087535347819E-3</v>
      </c>
      <c r="AB42" s="19">
        <v>0.88</v>
      </c>
      <c r="AC42" s="19">
        <v>0.78</v>
      </c>
      <c r="AD42" s="13">
        <v>28425157</v>
      </c>
      <c r="AE42" s="18">
        <f t="shared" si="4"/>
        <v>0.60181472868044728</v>
      </c>
    </row>
    <row r="43" spans="1:31" s="4" customFormat="1" x14ac:dyDescent="0.25">
      <c r="A43" s="1" t="s">
        <v>160</v>
      </c>
      <c r="B43" s="1" t="s">
        <v>161</v>
      </c>
      <c r="C43" s="1" t="s">
        <v>162</v>
      </c>
      <c r="D43" s="1" t="s">
        <v>9</v>
      </c>
      <c r="E43" s="6" t="s">
        <v>0</v>
      </c>
      <c r="F43" s="3" t="s">
        <v>2</v>
      </c>
      <c r="G43" s="34">
        <v>50</v>
      </c>
      <c r="H43" s="34">
        <v>49</v>
      </c>
      <c r="I43" s="13">
        <v>2500000</v>
      </c>
      <c r="J43" s="13">
        <v>4051457</v>
      </c>
      <c r="K43" s="13">
        <v>35649289.2237003</v>
      </c>
      <c r="L43" s="64">
        <v>1311578</v>
      </c>
      <c r="M43" s="65">
        <f t="shared" si="7"/>
        <v>3.6791140260043077E-2</v>
      </c>
      <c r="N43" s="17">
        <v>10825623.398692328</v>
      </c>
      <c r="O43" s="18">
        <v>0.3036701049146095</v>
      </c>
      <c r="P43" s="17">
        <f t="shared" si="8"/>
        <v>9391445</v>
      </c>
      <c r="Q43" s="17">
        <v>0</v>
      </c>
      <c r="R43" s="4" t="s">
        <v>565</v>
      </c>
      <c r="S43" s="36">
        <v>0</v>
      </c>
      <c r="T43" s="17">
        <v>6511445</v>
      </c>
      <c r="U43" s="61" t="s">
        <v>204</v>
      </c>
      <c r="V43" s="62">
        <f t="shared" si="9"/>
        <v>0.18265287027577179</v>
      </c>
      <c r="W43" s="71">
        <v>2880000</v>
      </c>
      <c r="X43" s="72" t="s">
        <v>621</v>
      </c>
      <c r="Y43" s="73">
        <f t="shared" si="10"/>
        <v>8.0787024446067307E-2</v>
      </c>
      <c r="Z43" s="66">
        <f>SUM([1]Application!$AO$624:$AS$624,[1]Application!$AO$623:$AS$623)</f>
        <v>0</v>
      </c>
      <c r="AA43" s="60">
        <f t="shared" si="6"/>
        <v>0</v>
      </c>
      <c r="AB43" s="19">
        <v>0.86329999999999996</v>
      </c>
      <c r="AC43" s="19">
        <v>0.8</v>
      </c>
      <c r="AD43" s="13">
        <v>24823666</v>
      </c>
      <c r="AE43" s="18">
        <f t="shared" si="4"/>
        <v>0.69632989999410067</v>
      </c>
    </row>
    <row r="44" spans="1:31" s="4" customFormat="1" x14ac:dyDescent="0.25">
      <c r="A44" s="1" t="s">
        <v>163</v>
      </c>
      <c r="B44" s="1" t="s">
        <v>164</v>
      </c>
      <c r="C44" s="1" t="s">
        <v>10</v>
      </c>
      <c r="D44" s="1" t="s">
        <v>10</v>
      </c>
      <c r="E44" s="6" t="s">
        <v>0</v>
      </c>
      <c r="F44" s="3" t="s">
        <v>2</v>
      </c>
      <c r="G44" s="34">
        <v>59</v>
      </c>
      <c r="H44" s="34">
        <v>58</v>
      </c>
      <c r="I44" s="13">
        <v>2500000</v>
      </c>
      <c r="J44" s="13">
        <v>1999826</v>
      </c>
      <c r="K44" s="13">
        <v>37867644.258810498</v>
      </c>
      <c r="L44" s="67">
        <v>531667</v>
      </c>
      <c r="M44" s="68">
        <f t="shared" si="7"/>
        <v>1.4040139290584451E-2</v>
      </c>
      <c r="N44" s="17">
        <v>13221783.7588105</v>
      </c>
      <c r="O44" s="18">
        <v>0.34915781051614386</v>
      </c>
      <c r="P44" s="17">
        <f t="shared" si="8"/>
        <v>11940859</v>
      </c>
      <c r="Q44" s="17">
        <v>0</v>
      </c>
      <c r="R44" s="4" t="s">
        <v>565</v>
      </c>
      <c r="S44" s="36">
        <v>0</v>
      </c>
      <c r="T44" s="17">
        <v>6000000</v>
      </c>
      <c r="U44" s="61" t="s">
        <v>581</v>
      </c>
      <c r="V44" s="62">
        <f t="shared" si="9"/>
        <v>0.15844661365762161</v>
      </c>
      <c r="W44" s="71">
        <f>4300000+1640859</f>
        <v>5940859</v>
      </c>
      <c r="X44" s="72" t="s">
        <v>622</v>
      </c>
      <c r="Y44" s="73">
        <f t="shared" si="10"/>
        <v>0.15688483179456739</v>
      </c>
      <c r="Z44" s="69">
        <v>749258</v>
      </c>
      <c r="AA44" s="60">
        <v>1.9786232142647041E-2</v>
      </c>
      <c r="AB44" s="19">
        <v>0.92183999999999999</v>
      </c>
      <c r="AC44" s="19">
        <v>0.8</v>
      </c>
      <c r="AD44" s="13">
        <v>24645861</v>
      </c>
      <c r="AE44" s="18">
        <f t="shared" si="4"/>
        <v>0.65084220268774062</v>
      </c>
    </row>
    <row r="45" spans="1:31" s="4" customFormat="1" x14ac:dyDescent="0.25">
      <c r="A45" s="1" t="s">
        <v>165</v>
      </c>
      <c r="B45" s="1" t="s">
        <v>166</v>
      </c>
      <c r="C45" s="1" t="s">
        <v>6</v>
      </c>
      <c r="D45" s="1" t="s">
        <v>6</v>
      </c>
      <c r="E45" s="6" t="s">
        <v>0</v>
      </c>
      <c r="F45" s="3" t="s">
        <v>2</v>
      </c>
      <c r="G45" s="34">
        <v>57</v>
      </c>
      <c r="H45" s="34">
        <v>56</v>
      </c>
      <c r="I45" s="13">
        <v>2499750</v>
      </c>
      <c r="J45" s="13">
        <v>0</v>
      </c>
      <c r="K45" s="13">
        <v>33287045</v>
      </c>
      <c r="L45" s="64">
        <v>2700000</v>
      </c>
      <c r="M45" s="65">
        <f t="shared" si="7"/>
        <v>8.1112637063458171E-2</v>
      </c>
      <c r="N45" s="17">
        <v>10789295</v>
      </c>
      <c r="O45" s="18">
        <v>0.32412895166873479</v>
      </c>
      <c r="P45" s="17">
        <f t="shared" si="8"/>
        <v>7840000</v>
      </c>
      <c r="Q45" s="17">
        <v>0</v>
      </c>
      <c r="R45" s="4" t="s">
        <v>565</v>
      </c>
      <c r="S45" s="36">
        <v>0</v>
      </c>
      <c r="T45" s="17">
        <v>0</v>
      </c>
      <c r="U45" s="61" t="s">
        <v>565</v>
      </c>
      <c r="V45" s="62">
        <f t="shared" si="9"/>
        <v>0</v>
      </c>
      <c r="W45" s="71">
        <v>7840000</v>
      </c>
      <c r="X45" s="72" t="s">
        <v>623</v>
      </c>
      <c r="Y45" s="73">
        <f t="shared" si="10"/>
        <v>0.23552706465833781</v>
      </c>
      <c r="Z45" s="66">
        <v>249295</v>
      </c>
      <c r="AA45" s="60">
        <v>7.4892499469388163E-3</v>
      </c>
      <c r="AB45" s="19">
        <v>0.9</v>
      </c>
      <c r="AC45" s="19">
        <v>0</v>
      </c>
      <c r="AD45" s="13">
        <v>22497750</v>
      </c>
      <c r="AE45" s="18">
        <f t="shared" si="4"/>
        <v>0.67587104833126521</v>
      </c>
    </row>
    <row r="46" spans="1:31" s="4" customFormat="1" x14ac:dyDescent="0.25">
      <c r="A46" s="1" t="s">
        <v>167</v>
      </c>
      <c r="B46" s="1" t="s">
        <v>168</v>
      </c>
      <c r="C46" s="1" t="s">
        <v>16</v>
      </c>
      <c r="D46" s="1" t="s">
        <v>8</v>
      </c>
      <c r="E46" s="6" t="s">
        <v>0</v>
      </c>
      <c r="F46" s="3" t="s">
        <v>2</v>
      </c>
      <c r="G46" s="34">
        <v>80</v>
      </c>
      <c r="H46" s="34">
        <v>79</v>
      </c>
      <c r="I46" s="13">
        <v>2283068</v>
      </c>
      <c r="J46" s="13">
        <v>0</v>
      </c>
      <c r="K46" s="13">
        <v>36063208.055634558</v>
      </c>
      <c r="L46" s="67">
        <v>0</v>
      </c>
      <c r="M46" s="68">
        <f t="shared" si="7"/>
        <v>0</v>
      </c>
      <c r="N46" s="17">
        <v>15690596.05563456</v>
      </c>
      <c r="O46" s="18">
        <v>0.4350859754747482</v>
      </c>
      <c r="P46" s="17">
        <f t="shared" si="8"/>
        <v>15058709</v>
      </c>
      <c r="Q46" s="17">
        <v>0</v>
      </c>
      <c r="R46" s="4" t="s">
        <v>565</v>
      </c>
      <c r="S46" s="36">
        <v>0</v>
      </c>
      <c r="T46" s="17">
        <v>13768709</v>
      </c>
      <c r="U46" s="61" t="s">
        <v>201</v>
      </c>
      <c r="V46" s="62">
        <f t="shared" si="9"/>
        <v>0.38179379324099705</v>
      </c>
      <c r="W46" s="71">
        <v>1290000</v>
      </c>
      <c r="X46" s="72" t="s">
        <v>624</v>
      </c>
      <c r="Y46" s="73">
        <f t="shared" si="10"/>
        <v>3.5770528179576329E-2</v>
      </c>
      <c r="Z46" s="69">
        <v>631887.05563456099</v>
      </c>
      <c r="AA46" s="60">
        <v>1.7521654054174867E-2</v>
      </c>
      <c r="AB46" s="19">
        <v>0.89233487570233416</v>
      </c>
      <c r="AC46" s="19">
        <v>0</v>
      </c>
      <c r="AD46" s="13">
        <v>20372612</v>
      </c>
      <c r="AE46" s="18">
        <f t="shared" si="4"/>
        <v>0.56491402452525186</v>
      </c>
    </row>
    <row r="47" spans="1:31" s="4" customFormat="1" x14ac:dyDescent="0.25">
      <c r="A47" s="1" t="s">
        <v>169</v>
      </c>
      <c r="B47" s="1" t="s">
        <v>170</v>
      </c>
      <c r="C47" s="1" t="s">
        <v>171</v>
      </c>
      <c r="D47" s="1" t="s">
        <v>15</v>
      </c>
      <c r="E47" s="6" t="s">
        <v>0</v>
      </c>
      <c r="F47" s="3" t="s">
        <v>4</v>
      </c>
      <c r="G47" s="34">
        <v>102</v>
      </c>
      <c r="H47" s="34">
        <v>100</v>
      </c>
      <c r="I47" s="13">
        <v>1547971</v>
      </c>
      <c r="J47" s="13">
        <v>4608884</v>
      </c>
      <c r="K47" s="13">
        <v>38275587</v>
      </c>
      <c r="L47" s="64">
        <v>17637000</v>
      </c>
      <c r="M47" s="65">
        <f t="shared" si="7"/>
        <v>0.46078979794614255</v>
      </c>
      <c r="N47" s="17">
        <v>19961906</v>
      </c>
      <c r="O47" s="18">
        <v>0.52153102184951472</v>
      </c>
      <c r="P47" s="17">
        <f t="shared" si="8"/>
        <v>0</v>
      </c>
      <c r="Q47" s="17">
        <v>0</v>
      </c>
      <c r="R47" s="4" t="s">
        <v>565</v>
      </c>
      <c r="S47" s="36">
        <v>0</v>
      </c>
      <c r="T47" s="17">
        <v>0</v>
      </c>
      <c r="U47" s="61" t="s">
        <v>565</v>
      </c>
      <c r="V47" s="62">
        <f t="shared" si="9"/>
        <v>0</v>
      </c>
      <c r="W47" s="71">
        <v>0</v>
      </c>
      <c r="X47" s="72" t="s">
        <v>565</v>
      </c>
      <c r="Y47" s="73">
        <f t="shared" si="10"/>
        <v>0</v>
      </c>
      <c r="Z47" s="66">
        <v>2324906</v>
      </c>
      <c r="AA47" s="60">
        <f t="shared" ref="AA47:AA58" si="11">Z47/K47</f>
        <v>6.0741223903372145E-2</v>
      </c>
      <c r="AB47" s="19">
        <v>0.93</v>
      </c>
      <c r="AC47" s="19">
        <v>0.85</v>
      </c>
      <c r="AD47" s="13">
        <v>18313681</v>
      </c>
      <c r="AE47" s="18">
        <f t="shared" si="4"/>
        <v>0.47846897815048534</v>
      </c>
    </row>
    <row r="48" spans="1:31" s="4" customFormat="1" x14ac:dyDescent="0.25">
      <c r="A48" s="1" t="s">
        <v>172</v>
      </c>
      <c r="B48" s="1" t="s">
        <v>173</v>
      </c>
      <c r="C48" s="1" t="s">
        <v>174</v>
      </c>
      <c r="D48" s="1" t="s">
        <v>3</v>
      </c>
      <c r="E48" s="6" t="s">
        <v>0</v>
      </c>
      <c r="F48" s="3" t="s">
        <v>2</v>
      </c>
      <c r="G48" s="34">
        <v>32</v>
      </c>
      <c r="H48" s="34">
        <v>31</v>
      </c>
      <c r="I48" s="13">
        <v>905442</v>
      </c>
      <c r="J48" s="13">
        <v>0</v>
      </c>
      <c r="K48" s="13">
        <v>14612024</v>
      </c>
      <c r="L48" s="67">
        <v>1550000</v>
      </c>
      <c r="M48" s="68">
        <f t="shared" si="7"/>
        <v>0.10607702259454269</v>
      </c>
      <c r="N48" s="17">
        <v>7188142</v>
      </c>
      <c r="O48" s="18">
        <v>0.49193335570760083</v>
      </c>
      <c r="P48" s="17">
        <f t="shared" si="8"/>
        <v>5638142</v>
      </c>
      <c r="Q48" s="17">
        <v>0</v>
      </c>
      <c r="R48" s="4" t="s">
        <v>565</v>
      </c>
      <c r="S48" s="36">
        <v>0</v>
      </c>
      <c r="T48" s="17">
        <v>0</v>
      </c>
      <c r="U48" s="61" t="s">
        <v>565</v>
      </c>
      <c r="V48" s="62">
        <f t="shared" si="9"/>
        <v>0</v>
      </c>
      <c r="W48" s="71">
        <v>5638142</v>
      </c>
      <c r="X48" s="72" t="s">
        <v>625</v>
      </c>
      <c r="Y48" s="73">
        <f t="shared" si="10"/>
        <v>0.38585633311305811</v>
      </c>
      <c r="Z48" s="69">
        <v>0</v>
      </c>
      <c r="AA48" s="60">
        <f t="shared" si="11"/>
        <v>0</v>
      </c>
      <c r="AB48" s="19">
        <v>0.81991799999999992</v>
      </c>
      <c r="AC48" s="19">
        <v>0</v>
      </c>
      <c r="AD48" s="13">
        <v>7423882</v>
      </c>
      <c r="AE48" s="18">
        <f t="shared" si="4"/>
        <v>0.50806664429239923</v>
      </c>
    </row>
    <row r="49" spans="1:31" s="4" customFormat="1" x14ac:dyDescent="0.25">
      <c r="A49" s="1" t="s">
        <v>175</v>
      </c>
      <c r="B49" s="1" t="s">
        <v>176</v>
      </c>
      <c r="C49" s="1" t="s">
        <v>27</v>
      </c>
      <c r="D49" s="1" t="s">
        <v>19</v>
      </c>
      <c r="E49" s="6" t="s">
        <v>0</v>
      </c>
      <c r="F49" s="3" t="s">
        <v>2</v>
      </c>
      <c r="G49" s="34">
        <v>21</v>
      </c>
      <c r="H49" s="34">
        <v>20</v>
      </c>
      <c r="I49" s="13">
        <v>528424</v>
      </c>
      <c r="J49" s="13">
        <v>0</v>
      </c>
      <c r="K49" s="13">
        <v>9132643</v>
      </c>
      <c r="L49" s="64">
        <v>1200000</v>
      </c>
      <c r="M49" s="65">
        <f t="shared" si="7"/>
        <v>0.13139679280138292</v>
      </c>
      <c r="N49" s="17">
        <v>4800000</v>
      </c>
      <c r="O49" s="18">
        <v>0.52558717120553167</v>
      </c>
      <c r="P49" s="17">
        <f t="shared" si="8"/>
        <v>3600000</v>
      </c>
      <c r="Q49" s="17">
        <v>0</v>
      </c>
      <c r="R49" s="4" t="s">
        <v>565</v>
      </c>
      <c r="S49" s="36">
        <v>0</v>
      </c>
      <c r="T49" s="17">
        <v>0</v>
      </c>
      <c r="U49" s="61" t="s">
        <v>565</v>
      </c>
      <c r="V49" s="62">
        <f t="shared" si="9"/>
        <v>0</v>
      </c>
      <c r="W49" s="71">
        <v>3600000</v>
      </c>
      <c r="X49" s="72" t="s">
        <v>626</v>
      </c>
      <c r="Y49" s="73">
        <f t="shared" si="10"/>
        <v>0.39419037840414872</v>
      </c>
      <c r="Z49" s="66">
        <v>0</v>
      </c>
      <c r="AA49" s="60">
        <f t="shared" si="11"/>
        <v>0</v>
      </c>
      <c r="AB49" s="19">
        <v>0.81991799999999992</v>
      </c>
      <c r="AC49" s="19">
        <v>0</v>
      </c>
      <c r="AD49" s="13">
        <v>4332643</v>
      </c>
      <c r="AE49" s="18">
        <f t="shared" si="4"/>
        <v>0.47441282879446839</v>
      </c>
    </row>
    <row r="50" spans="1:31" s="4" customFormat="1" x14ac:dyDescent="0.25">
      <c r="A50" s="1" t="s">
        <v>177</v>
      </c>
      <c r="B50" s="1" t="s">
        <v>178</v>
      </c>
      <c r="C50" s="1" t="s">
        <v>6</v>
      </c>
      <c r="D50" s="1" t="s">
        <v>6</v>
      </c>
      <c r="E50" s="6" t="s">
        <v>0</v>
      </c>
      <c r="F50" s="3" t="s">
        <v>2</v>
      </c>
      <c r="G50" s="34">
        <v>60</v>
      </c>
      <c r="H50" s="34">
        <v>59</v>
      </c>
      <c r="I50" s="13">
        <v>2500000</v>
      </c>
      <c r="J50" s="13">
        <v>10318135</v>
      </c>
      <c r="K50" s="13">
        <v>51604921</v>
      </c>
      <c r="L50" s="67">
        <v>722000</v>
      </c>
      <c r="M50" s="68">
        <f t="shared" si="7"/>
        <v>1.3990913773513964E-2</v>
      </c>
      <c r="N50" s="17">
        <v>19992083</v>
      </c>
      <c r="O50" s="18">
        <v>0.38740652272290077</v>
      </c>
      <c r="P50" s="17">
        <f t="shared" si="8"/>
        <v>19270083</v>
      </c>
      <c r="Q50" s="17">
        <v>0</v>
      </c>
      <c r="R50" s="4" t="s">
        <v>565</v>
      </c>
      <c r="S50" s="36">
        <v>0</v>
      </c>
      <c r="T50" s="17">
        <v>11498333</v>
      </c>
      <c r="U50" s="61" t="s">
        <v>572</v>
      </c>
      <c r="V50" s="62">
        <f t="shared" si="9"/>
        <v>0.2228146614157204</v>
      </c>
      <c r="W50" s="71">
        <v>7771750</v>
      </c>
      <c r="X50" s="72" t="s">
        <v>627</v>
      </c>
      <c r="Y50" s="73">
        <f t="shared" si="10"/>
        <v>0.1506009475336664</v>
      </c>
      <c r="Z50" s="69">
        <v>0</v>
      </c>
      <c r="AA50" s="60">
        <f t="shared" si="11"/>
        <v>0</v>
      </c>
      <c r="AB50" s="19">
        <v>0.91373199999999999</v>
      </c>
      <c r="AC50" s="19">
        <v>0.84991499999999998</v>
      </c>
      <c r="AD50" s="13">
        <v>31612838</v>
      </c>
      <c r="AE50" s="18">
        <f t="shared" si="4"/>
        <v>0.61259347727709923</v>
      </c>
    </row>
    <row r="51" spans="1:31" s="4" customFormat="1" x14ac:dyDescent="0.25">
      <c r="A51" s="1" t="s">
        <v>179</v>
      </c>
      <c r="B51" s="1" t="s">
        <v>180</v>
      </c>
      <c r="C51" s="1" t="s">
        <v>6</v>
      </c>
      <c r="D51" s="1" t="s">
        <v>6</v>
      </c>
      <c r="E51" s="6" t="s">
        <v>0</v>
      </c>
      <c r="F51" s="3" t="s">
        <v>2</v>
      </c>
      <c r="G51" s="34">
        <v>27</v>
      </c>
      <c r="H51" s="34">
        <v>26</v>
      </c>
      <c r="I51" s="13">
        <v>1705333</v>
      </c>
      <c r="J51" s="13">
        <v>0</v>
      </c>
      <c r="K51" s="13">
        <v>19439945</v>
      </c>
      <c r="L51" s="64">
        <v>1310767</v>
      </c>
      <c r="M51" s="65">
        <f t="shared" si="7"/>
        <v>6.7426476772439431E-2</v>
      </c>
      <c r="N51" s="17">
        <v>5090867</v>
      </c>
      <c r="O51" s="18">
        <v>0.2618766153916588</v>
      </c>
      <c r="P51" s="17">
        <f t="shared" si="8"/>
        <v>3780000</v>
      </c>
      <c r="Q51" s="17">
        <v>0</v>
      </c>
      <c r="R51" s="4" t="s">
        <v>565</v>
      </c>
      <c r="S51" s="36">
        <v>0</v>
      </c>
      <c r="T51" s="17">
        <v>0</v>
      </c>
      <c r="U51" s="61" t="s">
        <v>565</v>
      </c>
      <c r="V51" s="62">
        <f t="shared" si="9"/>
        <v>0</v>
      </c>
      <c r="W51" s="71">
        <v>3780000</v>
      </c>
      <c r="X51" s="72" t="s">
        <v>628</v>
      </c>
      <c r="Y51" s="73">
        <f t="shared" si="10"/>
        <v>0.19444499457174391</v>
      </c>
      <c r="Z51" s="66">
        <v>100</v>
      </c>
      <c r="AA51" s="60">
        <f t="shared" si="11"/>
        <v>5.1440474754429607E-6</v>
      </c>
      <c r="AB51" s="19">
        <v>0.84142382000000004</v>
      </c>
      <c r="AC51" s="19">
        <v>0</v>
      </c>
      <c r="AD51" s="13">
        <v>14349078</v>
      </c>
      <c r="AE51" s="18">
        <f t="shared" si="4"/>
        <v>0.73812338460834126</v>
      </c>
    </row>
    <row r="52" spans="1:31" s="4" customFormat="1" x14ac:dyDescent="0.25">
      <c r="A52" s="1" t="s">
        <v>181</v>
      </c>
      <c r="B52" s="1" t="s">
        <v>182</v>
      </c>
      <c r="C52" s="1" t="s">
        <v>26</v>
      </c>
      <c r="D52" s="1" t="s">
        <v>6</v>
      </c>
      <c r="E52" s="6" t="s">
        <v>0</v>
      </c>
      <c r="F52" s="3" t="s">
        <v>4</v>
      </c>
      <c r="G52" s="34">
        <v>12</v>
      </c>
      <c r="H52" s="34">
        <v>12</v>
      </c>
      <c r="I52" s="13">
        <v>393886</v>
      </c>
      <c r="J52" s="13">
        <v>1260638</v>
      </c>
      <c r="K52" s="13">
        <v>8504611</v>
      </c>
      <c r="L52" s="67">
        <v>0</v>
      </c>
      <c r="M52" s="68">
        <f t="shared" si="7"/>
        <v>0</v>
      </c>
      <c r="N52" s="17">
        <v>4016082</v>
      </c>
      <c r="O52" s="18">
        <v>0.47222406762637348</v>
      </c>
      <c r="P52" s="17">
        <f t="shared" si="8"/>
        <v>3790000</v>
      </c>
      <c r="Q52" s="17">
        <v>3790000</v>
      </c>
      <c r="R52" s="4" t="s">
        <v>573</v>
      </c>
      <c r="S52" s="36">
        <v>0.44564060601948757</v>
      </c>
      <c r="T52" s="17">
        <v>0</v>
      </c>
      <c r="U52" s="61" t="s">
        <v>565</v>
      </c>
      <c r="V52" s="62">
        <f t="shared" si="9"/>
        <v>0</v>
      </c>
      <c r="W52" s="71">
        <v>0</v>
      </c>
      <c r="X52" s="72" t="s">
        <v>565</v>
      </c>
      <c r="Y52" s="73">
        <f t="shared" si="10"/>
        <v>0</v>
      </c>
      <c r="Z52" s="69">
        <v>226082</v>
      </c>
      <c r="AA52" s="60">
        <f t="shared" si="11"/>
        <v>2.6583461606885957E-2</v>
      </c>
      <c r="AB52" s="19">
        <v>0.88990999999999998</v>
      </c>
      <c r="AC52" s="19">
        <v>0.78</v>
      </c>
      <c r="AD52" s="13">
        <v>4488529</v>
      </c>
      <c r="AE52" s="18">
        <f t="shared" si="4"/>
        <v>0.52777593237362652</v>
      </c>
    </row>
    <row r="53" spans="1:31" s="4" customFormat="1" x14ac:dyDescent="0.25">
      <c r="A53" s="1" t="s">
        <v>183</v>
      </c>
      <c r="B53" s="1" t="s">
        <v>184</v>
      </c>
      <c r="C53" s="1" t="s">
        <v>6</v>
      </c>
      <c r="D53" s="1" t="s">
        <v>6</v>
      </c>
      <c r="E53" s="6" t="s">
        <v>0</v>
      </c>
      <c r="F53" s="3" t="s">
        <v>2</v>
      </c>
      <c r="G53" s="34">
        <v>20</v>
      </c>
      <c r="H53" s="34">
        <v>19</v>
      </c>
      <c r="I53" s="13">
        <v>1189319</v>
      </c>
      <c r="J53" s="13">
        <v>0</v>
      </c>
      <c r="K53" s="13">
        <v>16767499</v>
      </c>
      <c r="L53" s="64">
        <f>180000+365000</f>
        <v>545000</v>
      </c>
      <c r="M53" s="65">
        <f t="shared" si="7"/>
        <v>3.2503356642514185E-2</v>
      </c>
      <c r="N53" s="17">
        <v>6810544</v>
      </c>
      <c r="O53" s="18">
        <v>0.40617530378263328</v>
      </c>
      <c r="P53" s="17">
        <f t="shared" si="8"/>
        <v>5110444</v>
      </c>
      <c r="Q53" s="17">
        <v>0</v>
      </c>
      <c r="R53" s="4" t="s">
        <v>565</v>
      </c>
      <c r="S53" s="36">
        <v>0</v>
      </c>
      <c r="T53" s="17">
        <v>5110444</v>
      </c>
      <c r="U53" s="61" t="s">
        <v>203</v>
      </c>
      <c r="V53" s="62">
        <f t="shared" si="9"/>
        <v>0.30478272281393903</v>
      </c>
      <c r="W53" s="71">
        <v>0</v>
      </c>
      <c r="X53" s="72" t="s">
        <v>565</v>
      </c>
      <c r="Y53" s="73">
        <f t="shared" si="10"/>
        <v>0</v>
      </c>
      <c r="Z53" s="66">
        <f>1155000+100</f>
        <v>1155100</v>
      </c>
      <c r="AA53" s="60">
        <f t="shared" si="11"/>
        <v>6.8889224326180068E-2</v>
      </c>
      <c r="AB53" s="19">
        <v>0.837198</v>
      </c>
      <c r="AC53" s="19">
        <v>0</v>
      </c>
      <c r="AD53" s="13">
        <v>9956955</v>
      </c>
      <c r="AE53" s="18">
        <f t="shared" si="4"/>
        <v>0.59382469621736667</v>
      </c>
    </row>
    <row r="54" spans="1:31" s="4" customFormat="1" x14ac:dyDescent="0.25">
      <c r="A54" s="1" t="s">
        <v>185</v>
      </c>
      <c r="B54" s="1" t="s">
        <v>186</v>
      </c>
      <c r="C54" s="1" t="s">
        <v>187</v>
      </c>
      <c r="D54" s="1" t="s">
        <v>20</v>
      </c>
      <c r="E54" s="6" t="s">
        <v>0</v>
      </c>
      <c r="F54" s="3" t="s">
        <v>4</v>
      </c>
      <c r="G54" s="34">
        <v>44</v>
      </c>
      <c r="H54" s="34">
        <v>43</v>
      </c>
      <c r="I54" s="13">
        <v>564667</v>
      </c>
      <c r="J54" s="13">
        <v>1882222</v>
      </c>
      <c r="K54" s="13">
        <v>10133330</v>
      </c>
      <c r="L54" s="67">
        <v>2000000</v>
      </c>
      <c r="M54" s="68">
        <f t="shared" si="7"/>
        <v>0.19736848597647566</v>
      </c>
      <c r="N54" s="17">
        <v>3790238</v>
      </c>
      <c r="O54" s="18">
        <v>0.37403676777525258</v>
      </c>
      <c r="P54" s="17">
        <f t="shared" si="8"/>
        <v>1414626</v>
      </c>
      <c r="Q54" s="17">
        <v>1414626</v>
      </c>
      <c r="R54" s="4" t="s">
        <v>583</v>
      </c>
      <c r="S54" s="36">
        <v>0.13960129592147894</v>
      </c>
      <c r="T54" s="17">
        <v>0</v>
      </c>
      <c r="U54" s="61" t="s">
        <v>565</v>
      </c>
      <c r="V54" s="62">
        <f t="shared" si="9"/>
        <v>0</v>
      </c>
      <c r="W54" s="71">
        <v>0</v>
      </c>
      <c r="X54" s="72" t="s">
        <v>565</v>
      </c>
      <c r="Y54" s="73">
        <f t="shared" si="10"/>
        <v>0</v>
      </c>
      <c r="Z54" s="69">
        <f>204044+171568</f>
        <v>375612</v>
      </c>
      <c r="AA54" s="60">
        <f t="shared" si="11"/>
        <v>3.7066985877297988E-2</v>
      </c>
      <c r="AB54" s="19">
        <v>0.87</v>
      </c>
      <c r="AC54" s="19">
        <v>0.76</v>
      </c>
      <c r="AD54" s="13">
        <v>6343092</v>
      </c>
      <c r="AE54" s="18">
        <f t="shared" si="4"/>
        <v>0.62596323222474748</v>
      </c>
    </row>
    <row r="55" spans="1:31" s="4" customFormat="1" x14ac:dyDescent="0.25">
      <c r="A55" s="1" t="s">
        <v>188</v>
      </c>
      <c r="B55" s="1" t="s">
        <v>189</v>
      </c>
      <c r="C55" s="1" t="s">
        <v>190</v>
      </c>
      <c r="D55" s="1" t="s">
        <v>1</v>
      </c>
      <c r="E55" s="6" t="s">
        <v>0</v>
      </c>
      <c r="F55" s="3" t="s">
        <v>2</v>
      </c>
      <c r="G55" s="34">
        <v>85</v>
      </c>
      <c r="H55" s="34">
        <v>84</v>
      </c>
      <c r="I55" s="13">
        <v>2500000</v>
      </c>
      <c r="J55" s="13">
        <v>3722526</v>
      </c>
      <c r="K55" s="13">
        <v>45584382</v>
      </c>
      <c r="L55" s="64">
        <v>8246000</v>
      </c>
      <c r="M55" s="65">
        <f t="shared" si="7"/>
        <v>0.18089528997014812</v>
      </c>
      <c r="N55" s="17">
        <v>19326422</v>
      </c>
      <c r="O55" s="18">
        <v>0.42397025367153163</v>
      </c>
      <c r="P55" s="17">
        <f t="shared" si="8"/>
        <v>10850097</v>
      </c>
      <c r="Q55" s="17">
        <v>0</v>
      </c>
      <c r="S55" s="36">
        <v>0</v>
      </c>
      <c r="T55" s="17">
        <v>0</v>
      </c>
      <c r="U55" s="61" t="s">
        <v>565</v>
      </c>
      <c r="V55" s="62">
        <f t="shared" si="9"/>
        <v>0</v>
      </c>
      <c r="W55" s="71">
        <v>10850097</v>
      </c>
      <c r="X55" s="72" t="s">
        <v>629</v>
      </c>
      <c r="Y55" s="73">
        <f t="shared" si="10"/>
        <v>0.2380222463035695</v>
      </c>
      <c r="Z55" s="66">
        <v>230325</v>
      </c>
      <c r="AA55" s="60">
        <f t="shared" si="11"/>
        <v>5.0527173978140143E-3</v>
      </c>
      <c r="AB55" s="19">
        <v>0.92449999999999999</v>
      </c>
      <c r="AC55" s="19">
        <v>0.84497999999999995</v>
      </c>
      <c r="AD55" s="13">
        <v>26257960</v>
      </c>
      <c r="AE55" s="18">
        <f t="shared" si="4"/>
        <v>0.57602974632846837</v>
      </c>
    </row>
    <row r="56" spans="1:31" s="4" customFormat="1" x14ac:dyDescent="0.25">
      <c r="A56" s="1" t="s">
        <v>191</v>
      </c>
      <c r="B56" s="1" t="s">
        <v>192</v>
      </c>
      <c r="C56" s="1" t="s">
        <v>193</v>
      </c>
      <c r="D56" s="1" t="s">
        <v>3</v>
      </c>
      <c r="E56" s="6" t="s">
        <v>0</v>
      </c>
      <c r="F56" s="3" t="s">
        <v>2</v>
      </c>
      <c r="G56" s="34">
        <v>64</v>
      </c>
      <c r="H56" s="34">
        <v>63</v>
      </c>
      <c r="I56" s="13">
        <v>1995487</v>
      </c>
      <c r="J56" s="13">
        <v>0</v>
      </c>
      <c r="K56" s="13">
        <v>30912714.660237469</v>
      </c>
      <c r="L56" s="67">
        <v>4580000</v>
      </c>
      <c r="M56" s="68">
        <f t="shared" si="7"/>
        <v>0.14815910056230619</v>
      </c>
      <c r="N56" s="17">
        <v>13352409.107910786</v>
      </c>
      <c r="O56" s="18">
        <v>0.43193906632489243</v>
      </c>
      <c r="P56" s="17">
        <f t="shared" si="8"/>
        <v>5694314.2000000002</v>
      </c>
      <c r="Q56" s="17">
        <v>3000000</v>
      </c>
      <c r="R56" s="4" t="s">
        <v>582</v>
      </c>
      <c r="S56" s="36">
        <v>9.7047445783169997E-2</v>
      </c>
      <c r="T56" s="17">
        <v>2315268.2000000002</v>
      </c>
      <c r="U56" s="61" t="s">
        <v>205</v>
      </c>
      <c r="V56" s="62">
        <f t="shared" si="9"/>
        <v>7.4896955037665872E-2</v>
      </c>
      <c r="W56" s="71">
        <v>379046</v>
      </c>
      <c r="X56" s="72" t="s">
        <v>630</v>
      </c>
      <c r="Y56" s="73">
        <f t="shared" si="10"/>
        <v>1.226181537810915E-2</v>
      </c>
      <c r="Z56" s="69">
        <v>3078094.9079107856</v>
      </c>
      <c r="AA56" s="60">
        <f t="shared" si="11"/>
        <v>9.9573749563641206E-2</v>
      </c>
      <c r="AB56" s="19">
        <v>0.88000100000000003</v>
      </c>
      <c r="AC56" s="19">
        <v>0</v>
      </c>
      <c r="AD56" s="13">
        <v>17560305.552326683</v>
      </c>
      <c r="AE56" s="18">
        <f t="shared" si="4"/>
        <v>0.56806093367510757</v>
      </c>
    </row>
    <row r="57" spans="1:31" s="4" customFormat="1" x14ac:dyDescent="0.25">
      <c r="A57" s="1" t="s">
        <v>194</v>
      </c>
      <c r="B57" s="1" t="s">
        <v>195</v>
      </c>
      <c r="C57" s="1" t="s">
        <v>196</v>
      </c>
      <c r="D57" s="1" t="s">
        <v>10</v>
      </c>
      <c r="E57" s="6" t="s">
        <v>0</v>
      </c>
      <c r="F57" s="3" t="s">
        <v>2</v>
      </c>
      <c r="G57" s="34">
        <v>48</v>
      </c>
      <c r="H57" s="34">
        <v>47</v>
      </c>
      <c r="I57" s="13">
        <v>2446706</v>
      </c>
      <c r="J57" s="13">
        <v>0</v>
      </c>
      <c r="K57" s="13">
        <v>29521583</v>
      </c>
      <c r="L57" s="64">
        <v>522445</v>
      </c>
      <c r="M57" s="65">
        <f t="shared" si="7"/>
        <v>1.7697052356575864E-2</v>
      </c>
      <c r="N57" s="17">
        <v>6522545</v>
      </c>
      <c r="O57" s="18">
        <v>0.22094157349218027</v>
      </c>
      <c r="P57" s="17">
        <f t="shared" si="8"/>
        <v>6000000</v>
      </c>
      <c r="Q57" s="17">
        <v>0</v>
      </c>
      <c r="R57" s="4" t="s">
        <v>565</v>
      </c>
      <c r="S57" s="36">
        <v>0</v>
      </c>
      <c r="T57" s="17">
        <v>0</v>
      </c>
      <c r="U57" s="61" t="s">
        <v>565</v>
      </c>
      <c r="V57" s="62">
        <f t="shared" si="9"/>
        <v>0</v>
      </c>
      <c r="W57" s="71">
        <v>6000000</v>
      </c>
      <c r="X57" s="72" t="s">
        <v>631</v>
      </c>
      <c r="Y57" s="73">
        <f t="shared" si="10"/>
        <v>0.20324113378337469</v>
      </c>
      <c r="Z57" s="66">
        <v>100</v>
      </c>
      <c r="AA57" s="60">
        <f t="shared" si="11"/>
        <v>3.3873522297229115E-6</v>
      </c>
      <c r="AB57" s="19">
        <v>0.94000006539404413</v>
      </c>
      <c r="AC57" s="19">
        <v>0</v>
      </c>
      <c r="AD57" s="13">
        <v>22999038</v>
      </c>
      <c r="AE57" s="18">
        <f t="shared" si="4"/>
        <v>0.77905842650781976</v>
      </c>
    </row>
    <row r="58" spans="1:31" s="4" customFormat="1" x14ac:dyDescent="0.25">
      <c r="A58" s="1" t="s">
        <v>197</v>
      </c>
      <c r="B58" s="1" t="s">
        <v>198</v>
      </c>
      <c r="C58" s="1" t="s">
        <v>24</v>
      </c>
      <c r="D58" s="1" t="s">
        <v>24</v>
      </c>
      <c r="E58" s="6" t="s">
        <v>0</v>
      </c>
      <c r="F58" s="3" t="s">
        <v>13</v>
      </c>
      <c r="G58" s="34">
        <v>62</v>
      </c>
      <c r="H58" s="34">
        <v>62</v>
      </c>
      <c r="I58" s="13">
        <v>2500000</v>
      </c>
      <c r="J58" s="13">
        <v>2200000</v>
      </c>
      <c r="K58" s="16">
        <v>30273597.219999999</v>
      </c>
      <c r="L58" s="67">
        <v>0</v>
      </c>
      <c r="M58" s="68">
        <f t="shared" si="7"/>
        <v>0</v>
      </c>
      <c r="N58" s="17">
        <v>5177981.2200000007</v>
      </c>
      <c r="O58" s="18">
        <v>0.17103950952281319</v>
      </c>
      <c r="P58" s="17">
        <f t="shared" si="8"/>
        <v>4314425</v>
      </c>
      <c r="Q58" s="17">
        <v>0</v>
      </c>
      <c r="R58" s="4" t="s">
        <v>565</v>
      </c>
      <c r="S58" s="36">
        <v>0</v>
      </c>
      <c r="T58" s="17">
        <v>2534956</v>
      </c>
      <c r="U58" s="61" t="s">
        <v>574</v>
      </c>
      <c r="V58" s="62">
        <f t="shared" si="9"/>
        <v>8.3734878996319026E-2</v>
      </c>
      <c r="W58" s="71">
        <v>1779469</v>
      </c>
      <c r="X58" s="72" t="s">
        <v>587</v>
      </c>
      <c r="Y58" s="73">
        <f t="shared" si="10"/>
        <v>5.8779569109957262E-2</v>
      </c>
      <c r="Z58" s="69">
        <v>863556</v>
      </c>
      <c r="AA58" s="60">
        <f t="shared" si="11"/>
        <v>2.8525054149478441E-2</v>
      </c>
      <c r="AB58" s="19">
        <v>0.92989900000000003</v>
      </c>
      <c r="AC58" s="19">
        <v>0.84006400000000003</v>
      </c>
      <c r="AD58" s="13">
        <v>25095616</v>
      </c>
      <c r="AE58" s="18">
        <f t="shared" si="4"/>
        <v>0.8289604904771869</v>
      </c>
    </row>
    <row r="59" spans="1:31" x14ac:dyDescent="0.25">
      <c r="I59" s="10"/>
      <c r="J59" s="10"/>
      <c r="K59" s="11"/>
      <c r="M59" s="10"/>
      <c r="N59" s="10"/>
      <c r="O59" s="10"/>
      <c r="P59" s="10"/>
      <c r="Q59" s="10"/>
      <c r="R59" s="10"/>
      <c r="S59" s="10"/>
      <c r="T59" s="10"/>
      <c r="U59" s="10"/>
      <c r="V59" s="36"/>
      <c r="W59" s="36"/>
      <c r="AA59" s="12"/>
      <c r="AB59" s="10"/>
      <c r="AC59" s="5"/>
      <c r="AD59" s="8"/>
      <c r="AE59" s="8"/>
    </row>
    <row r="60" spans="1:31" x14ac:dyDescent="0.25">
      <c r="I60" s="10"/>
      <c r="J60" s="10"/>
      <c r="K60" s="11"/>
      <c r="M60" s="10"/>
      <c r="N60" s="10"/>
      <c r="O60" s="10"/>
      <c r="P60" s="10"/>
      <c r="Q60" s="10"/>
      <c r="R60" s="10"/>
      <c r="S60" s="10"/>
      <c r="T60" s="10"/>
      <c r="U60" s="10"/>
      <c r="V60" s="36"/>
      <c r="W60" s="36"/>
      <c r="Y60" s="5"/>
      <c r="AB60" s="8"/>
      <c r="AC60" s="8"/>
      <c r="AD60" s="8"/>
      <c r="AE60" s="8"/>
    </row>
    <row r="61" spans="1:31" x14ac:dyDescent="0.25">
      <c r="I61" s="10"/>
      <c r="J61" s="10"/>
      <c r="K61" s="11"/>
      <c r="M61" s="10"/>
      <c r="N61" s="10"/>
      <c r="O61" s="10"/>
      <c r="P61" s="10"/>
      <c r="Q61" s="10"/>
      <c r="R61" s="10"/>
      <c r="S61" s="10"/>
      <c r="T61" s="10"/>
      <c r="U61" s="10"/>
      <c r="V61" s="36"/>
      <c r="W61" s="36"/>
      <c r="Y61" s="5"/>
      <c r="AB61" s="8"/>
      <c r="AC61" s="8"/>
      <c r="AD61" s="8"/>
      <c r="AE61" s="8"/>
    </row>
    <row r="62" spans="1:31" x14ac:dyDescent="0.25">
      <c r="I62" s="10"/>
      <c r="J62" s="10"/>
      <c r="K62" s="11"/>
      <c r="M62" s="10"/>
      <c r="N62" s="10"/>
      <c r="O62" s="10"/>
      <c r="P62" s="10"/>
      <c r="Q62" s="10"/>
      <c r="R62" s="10"/>
      <c r="S62" s="10"/>
      <c r="T62" s="10"/>
      <c r="U62" s="10"/>
      <c r="V62" s="36"/>
      <c r="W62" s="36"/>
      <c r="Y62" s="5"/>
      <c r="AB62" s="8"/>
      <c r="AC62" s="8"/>
      <c r="AD62" s="8"/>
      <c r="AE62" s="8"/>
    </row>
    <row r="63" spans="1:31" x14ac:dyDescent="0.25">
      <c r="I63" s="10"/>
      <c r="J63" s="10"/>
      <c r="K63" s="11"/>
      <c r="M63" s="10"/>
      <c r="N63" s="10"/>
      <c r="O63" s="10"/>
      <c r="P63" s="10"/>
      <c r="Q63" s="10"/>
      <c r="R63" s="10"/>
      <c r="S63" s="10"/>
      <c r="T63" s="10"/>
      <c r="U63" s="10"/>
      <c r="V63" s="36"/>
      <c r="W63" s="36"/>
      <c r="Y63" s="5"/>
      <c r="AB63" s="8"/>
      <c r="AC63" s="8"/>
      <c r="AD63" s="8"/>
      <c r="AE63" s="8"/>
    </row>
    <row r="64" spans="1:31" x14ac:dyDescent="0.25">
      <c r="I64" s="10"/>
      <c r="J64" s="10"/>
      <c r="K64" s="11"/>
      <c r="M64" s="10"/>
      <c r="N64" s="10"/>
      <c r="O64" s="10"/>
      <c r="P64" s="10"/>
      <c r="Q64" s="10"/>
      <c r="R64" s="10"/>
      <c r="S64" s="10"/>
      <c r="T64" s="10"/>
      <c r="U64" s="10"/>
      <c r="V64" s="36"/>
      <c r="W64" s="36"/>
      <c r="Y64" s="5"/>
      <c r="AB64" s="8"/>
      <c r="AC64" s="8"/>
      <c r="AD64" s="8"/>
      <c r="AE64" s="8"/>
    </row>
    <row r="65" spans="9:31" x14ac:dyDescent="0.25">
      <c r="I65" s="10"/>
      <c r="J65" s="10"/>
      <c r="K65" s="11"/>
      <c r="M65" s="10"/>
      <c r="N65" s="10"/>
      <c r="O65" s="10"/>
      <c r="P65" s="10"/>
      <c r="Q65" s="10"/>
      <c r="R65" s="10"/>
      <c r="S65" s="10"/>
      <c r="T65" s="10"/>
      <c r="U65" s="10"/>
      <c r="V65" s="36"/>
      <c r="W65" s="36"/>
      <c r="Y65" s="5"/>
      <c r="AB65" s="8"/>
      <c r="AC65" s="8"/>
      <c r="AD65" s="8"/>
      <c r="AE65" s="8"/>
    </row>
    <row r="66" spans="9:31" x14ac:dyDescent="0.25">
      <c r="I66" s="10"/>
      <c r="J66" s="10"/>
      <c r="K66" s="11"/>
      <c r="M66" s="10"/>
      <c r="N66" s="10"/>
      <c r="O66" s="10"/>
      <c r="P66" s="10"/>
      <c r="Q66" s="10"/>
      <c r="R66" s="10"/>
      <c r="S66" s="10"/>
      <c r="T66" s="10"/>
      <c r="U66" s="10"/>
      <c r="V66" s="36"/>
      <c r="W66" s="36"/>
      <c r="Y66" s="5"/>
      <c r="AB66" s="8"/>
      <c r="AC66" s="8"/>
      <c r="AD66" s="8"/>
      <c r="AE66" s="8"/>
    </row>
    <row r="67" spans="9:31" x14ac:dyDescent="0.25">
      <c r="I67" s="10"/>
      <c r="J67" s="10"/>
      <c r="K67" s="11"/>
      <c r="M67" s="10"/>
      <c r="N67" s="10"/>
      <c r="O67" s="10"/>
      <c r="P67" s="10"/>
      <c r="Q67" s="10"/>
      <c r="R67" s="10"/>
      <c r="S67" s="10"/>
      <c r="T67" s="10"/>
      <c r="U67" s="10"/>
      <c r="V67" s="36"/>
      <c r="W67" s="36"/>
      <c r="Y67" s="5"/>
      <c r="AB67" s="8"/>
      <c r="AC67" s="8"/>
      <c r="AD67" s="8"/>
      <c r="AE67" s="8"/>
    </row>
    <row r="68" spans="9:31" x14ac:dyDescent="0.25">
      <c r="I68" s="10"/>
      <c r="J68" s="10"/>
      <c r="K68" s="11"/>
      <c r="M68" s="10"/>
      <c r="N68" s="10"/>
      <c r="O68" s="10"/>
      <c r="P68" s="10"/>
      <c r="Q68" s="10"/>
      <c r="R68" s="10"/>
      <c r="S68" s="10"/>
      <c r="T68" s="10"/>
      <c r="U68" s="10"/>
      <c r="V68" s="36"/>
      <c r="W68" s="36"/>
      <c r="Y68" s="5"/>
      <c r="AB68" s="8"/>
      <c r="AC68" s="8"/>
      <c r="AD68" s="8"/>
      <c r="AE68" s="8"/>
    </row>
    <row r="69" spans="9:31" x14ac:dyDescent="0.25">
      <c r="I69" s="10"/>
      <c r="J69" s="10"/>
      <c r="K69" s="11"/>
      <c r="M69" s="10"/>
      <c r="N69" s="10"/>
      <c r="O69" s="10"/>
      <c r="P69" s="10"/>
      <c r="Q69" s="10"/>
      <c r="R69" s="10"/>
      <c r="S69" s="10"/>
      <c r="T69" s="10"/>
      <c r="U69" s="10"/>
      <c r="V69" s="36"/>
      <c r="W69" s="36"/>
      <c r="Y69" s="5"/>
      <c r="AB69" s="8"/>
      <c r="AC69" s="8"/>
      <c r="AD69" s="8"/>
      <c r="AE69" s="8"/>
    </row>
    <row r="70" spans="9:31" x14ac:dyDescent="0.25">
      <c r="I70" s="10"/>
      <c r="J70" s="10"/>
      <c r="K70" s="11"/>
      <c r="M70" s="10"/>
      <c r="N70" s="10"/>
      <c r="O70" s="10"/>
      <c r="P70" s="10"/>
      <c r="Q70" s="10"/>
      <c r="R70" s="10"/>
      <c r="S70" s="10"/>
      <c r="T70" s="10"/>
      <c r="U70" s="10"/>
      <c r="V70" s="36"/>
      <c r="W70" s="36"/>
      <c r="Y70" s="5"/>
      <c r="AB70" s="8"/>
      <c r="AC70" s="8"/>
      <c r="AD70" s="8"/>
      <c r="AE70" s="8"/>
    </row>
    <row r="71" spans="9:31" x14ac:dyDescent="0.25">
      <c r="I71" s="10"/>
      <c r="J71" s="10"/>
      <c r="K71" s="11"/>
      <c r="M71" s="10"/>
      <c r="N71" s="10"/>
      <c r="O71" s="10"/>
      <c r="P71" s="10"/>
      <c r="Q71" s="10"/>
      <c r="R71" s="10"/>
      <c r="S71" s="10"/>
      <c r="T71" s="10"/>
      <c r="U71" s="10"/>
      <c r="V71" s="36"/>
      <c r="W71" s="36"/>
      <c r="Y71" s="5"/>
      <c r="AB71" s="8"/>
      <c r="AC71" s="8"/>
      <c r="AD71" s="8"/>
      <c r="AE71" s="8"/>
    </row>
    <row r="72" spans="9:31" x14ac:dyDescent="0.25">
      <c r="I72" s="10"/>
      <c r="J72" s="10"/>
      <c r="K72" s="11"/>
      <c r="M72" s="10"/>
      <c r="N72" s="10"/>
      <c r="O72" s="10"/>
      <c r="P72" s="10"/>
      <c r="Q72" s="10"/>
      <c r="R72" s="10"/>
      <c r="S72" s="10"/>
      <c r="T72" s="10"/>
      <c r="U72" s="10"/>
      <c r="V72" s="36"/>
      <c r="W72" s="36"/>
      <c r="Y72" s="5"/>
      <c r="AB72" s="8"/>
      <c r="AC72" s="8"/>
      <c r="AD72" s="8"/>
      <c r="AE72" s="8"/>
    </row>
    <row r="73" spans="9:31" x14ac:dyDescent="0.25">
      <c r="I73" s="10"/>
      <c r="J73" s="10"/>
      <c r="K73" s="11"/>
      <c r="M73" s="10"/>
      <c r="N73" s="10"/>
      <c r="O73" s="10"/>
      <c r="P73" s="10"/>
      <c r="Q73" s="10"/>
      <c r="R73" s="10"/>
      <c r="S73" s="10"/>
      <c r="T73" s="10"/>
      <c r="U73" s="10"/>
      <c r="V73" s="36"/>
      <c r="W73" s="36"/>
      <c r="Y73" s="5"/>
      <c r="AB73" s="8"/>
      <c r="AC73" s="8"/>
      <c r="AD73" s="8"/>
      <c r="AE73" s="8"/>
    </row>
    <row r="74" spans="9:31" x14ac:dyDescent="0.25">
      <c r="I74" s="10"/>
      <c r="J74" s="10"/>
      <c r="K74" s="11"/>
      <c r="M74" s="10"/>
      <c r="N74" s="10"/>
      <c r="O74" s="10"/>
      <c r="P74" s="10"/>
      <c r="Q74" s="10"/>
      <c r="R74" s="10"/>
      <c r="S74" s="10"/>
      <c r="T74" s="10"/>
      <c r="U74" s="10"/>
      <c r="V74" s="36"/>
      <c r="W74" s="36"/>
      <c r="Y74" s="5"/>
      <c r="AB74" s="8"/>
      <c r="AC74" s="8"/>
      <c r="AD74" s="8"/>
      <c r="AE74" s="8"/>
    </row>
    <row r="75" spans="9:31" x14ac:dyDescent="0.25">
      <c r="I75" s="10"/>
      <c r="J75" s="10"/>
      <c r="K75" s="11"/>
      <c r="M75" s="10"/>
      <c r="N75" s="10"/>
      <c r="O75" s="10"/>
      <c r="P75" s="10"/>
      <c r="Q75" s="10"/>
      <c r="R75" s="10"/>
      <c r="S75" s="10"/>
      <c r="T75" s="10"/>
      <c r="U75" s="10"/>
      <c r="V75" s="36"/>
      <c r="W75" s="36"/>
      <c r="Y75" s="5"/>
      <c r="AB75" s="8"/>
      <c r="AC75" s="8"/>
      <c r="AD75" s="8"/>
      <c r="AE75" s="8"/>
    </row>
    <row r="76" spans="9:31" x14ac:dyDescent="0.25">
      <c r="I76" s="10"/>
      <c r="J76" s="10"/>
      <c r="K76" s="11"/>
      <c r="M76" s="10"/>
      <c r="N76" s="10"/>
      <c r="O76" s="10"/>
      <c r="P76" s="10"/>
      <c r="Q76" s="10"/>
      <c r="R76" s="10"/>
      <c r="S76" s="10"/>
      <c r="T76" s="10"/>
      <c r="U76" s="10"/>
      <c r="V76" s="36"/>
      <c r="W76" s="36"/>
      <c r="Y76" s="5"/>
      <c r="AB76" s="8"/>
      <c r="AC76" s="8"/>
      <c r="AD76" s="8"/>
      <c r="AE76" s="8"/>
    </row>
    <row r="77" spans="9:31" x14ac:dyDescent="0.25">
      <c r="I77" s="10"/>
      <c r="J77" s="10"/>
      <c r="K77" s="11"/>
      <c r="M77" s="10"/>
      <c r="N77" s="10"/>
      <c r="O77" s="10"/>
      <c r="P77" s="10"/>
      <c r="Q77" s="10"/>
      <c r="R77" s="10"/>
      <c r="S77" s="10"/>
      <c r="T77" s="10"/>
      <c r="U77" s="10"/>
      <c r="V77" s="36"/>
      <c r="W77" s="36"/>
      <c r="Y77" s="5"/>
      <c r="AB77" s="8"/>
      <c r="AC77" s="8"/>
      <c r="AD77" s="8"/>
      <c r="AE77" s="8"/>
    </row>
    <row r="78" spans="9:31" x14ac:dyDescent="0.25">
      <c r="I78" s="10"/>
      <c r="J78" s="10"/>
      <c r="K78" s="11"/>
      <c r="M78" s="10"/>
      <c r="N78" s="10"/>
      <c r="O78" s="10"/>
      <c r="P78" s="10"/>
      <c r="Q78" s="10"/>
      <c r="R78" s="10"/>
      <c r="S78" s="10"/>
      <c r="T78" s="10"/>
      <c r="U78" s="10"/>
      <c r="V78" s="36"/>
      <c r="W78" s="36"/>
      <c r="Y78" s="5"/>
      <c r="AB78" s="8"/>
      <c r="AC78" s="8"/>
      <c r="AD78" s="8"/>
      <c r="AE78" s="8"/>
    </row>
    <row r="79" spans="9:31" x14ac:dyDescent="0.25">
      <c r="I79" s="10"/>
      <c r="J79" s="10"/>
      <c r="K79" s="11"/>
      <c r="M79" s="10"/>
      <c r="N79" s="10"/>
      <c r="O79" s="10"/>
      <c r="P79" s="10"/>
      <c r="Q79" s="10"/>
      <c r="R79" s="10"/>
      <c r="S79" s="10"/>
      <c r="T79" s="10"/>
      <c r="U79" s="10"/>
      <c r="V79" s="36"/>
      <c r="W79" s="36"/>
      <c r="Y79" s="5"/>
      <c r="AB79" s="8"/>
      <c r="AC79" s="8"/>
      <c r="AD79" s="8"/>
      <c r="AE79" s="8"/>
    </row>
    <row r="80" spans="9:31" x14ac:dyDescent="0.25">
      <c r="I80" s="10"/>
      <c r="J80" s="10"/>
      <c r="K80" s="11"/>
      <c r="M80" s="10"/>
      <c r="N80" s="10"/>
      <c r="O80" s="10"/>
      <c r="P80" s="10"/>
      <c r="Q80" s="10"/>
      <c r="R80" s="10"/>
      <c r="S80" s="10"/>
      <c r="T80" s="10"/>
      <c r="U80" s="10"/>
      <c r="V80" s="36"/>
      <c r="W80" s="36"/>
      <c r="Y80" s="5"/>
      <c r="AB80" s="8"/>
      <c r="AC80" s="8"/>
      <c r="AD80" s="8"/>
      <c r="AE80" s="8"/>
    </row>
    <row r="81" spans="9:31" x14ac:dyDescent="0.25">
      <c r="I81" s="10"/>
      <c r="J81" s="10"/>
      <c r="K81" s="11"/>
      <c r="M81" s="10"/>
      <c r="N81" s="10"/>
      <c r="O81" s="10"/>
      <c r="P81" s="10"/>
      <c r="Q81" s="10"/>
      <c r="R81" s="10"/>
      <c r="S81" s="10"/>
      <c r="T81" s="10"/>
      <c r="U81" s="10"/>
      <c r="V81" s="36"/>
      <c r="W81" s="36"/>
      <c r="Y81" s="5"/>
      <c r="AB81" s="8"/>
      <c r="AC81" s="8"/>
      <c r="AD81" s="8"/>
      <c r="AE81" s="8"/>
    </row>
    <row r="82" spans="9:31" x14ac:dyDescent="0.25">
      <c r="I82" s="10"/>
      <c r="J82" s="10"/>
      <c r="K82" s="11"/>
      <c r="M82" s="10"/>
      <c r="N82" s="10"/>
      <c r="O82" s="10"/>
      <c r="P82" s="10"/>
      <c r="Q82" s="10"/>
      <c r="R82" s="10"/>
      <c r="S82" s="10"/>
      <c r="T82" s="10"/>
      <c r="U82" s="10"/>
      <c r="V82" s="36"/>
      <c r="W82" s="36"/>
      <c r="Y82" s="5"/>
      <c r="AB82" s="8"/>
      <c r="AC82" s="8"/>
      <c r="AD82" s="8"/>
      <c r="AE82" s="8"/>
    </row>
    <row r="83" spans="9:31" x14ac:dyDescent="0.25">
      <c r="I83" s="10"/>
      <c r="J83" s="10"/>
      <c r="K83" s="11"/>
      <c r="M83" s="10"/>
      <c r="N83" s="10"/>
      <c r="O83" s="10"/>
      <c r="P83" s="10"/>
      <c r="Q83" s="10"/>
      <c r="R83" s="10"/>
      <c r="S83" s="10"/>
      <c r="T83" s="10"/>
      <c r="U83" s="10"/>
      <c r="V83" s="36"/>
      <c r="W83" s="36"/>
      <c r="Y83" s="5"/>
      <c r="AB83" s="8"/>
      <c r="AC83" s="8"/>
      <c r="AD83" s="8"/>
      <c r="AE83" s="8"/>
    </row>
    <row r="84" spans="9:31" x14ac:dyDescent="0.25">
      <c r="I84" s="10"/>
      <c r="J84" s="10"/>
      <c r="K84" s="11"/>
      <c r="M84" s="10"/>
      <c r="N84" s="10"/>
      <c r="O84" s="10"/>
      <c r="P84" s="10"/>
      <c r="Q84" s="10"/>
      <c r="R84" s="10"/>
      <c r="S84" s="10"/>
      <c r="T84" s="10"/>
      <c r="U84" s="10"/>
      <c r="V84" s="36"/>
      <c r="W84" s="36"/>
      <c r="Y84" s="5"/>
      <c r="AB84" s="8"/>
      <c r="AC84" s="8"/>
      <c r="AD84" s="8"/>
      <c r="AE84" s="8"/>
    </row>
    <row r="85" spans="9:31" x14ac:dyDescent="0.25">
      <c r="I85" s="10"/>
      <c r="J85" s="10"/>
      <c r="K85" s="11"/>
      <c r="M85" s="10"/>
      <c r="N85" s="10"/>
      <c r="O85" s="10"/>
      <c r="P85" s="10"/>
      <c r="Q85" s="10"/>
      <c r="R85" s="10"/>
      <c r="S85" s="10"/>
      <c r="T85" s="10"/>
      <c r="U85" s="10"/>
      <c r="V85" s="36"/>
      <c r="W85" s="36"/>
      <c r="Y85" s="5"/>
      <c r="AB85" s="8"/>
      <c r="AC85" s="8"/>
      <c r="AD85" s="8"/>
      <c r="AE85" s="8"/>
    </row>
    <row r="86" spans="9:31" x14ac:dyDescent="0.25">
      <c r="I86" s="10"/>
      <c r="J86" s="10"/>
      <c r="K86" s="11"/>
      <c r="M86" s="10"/>
      <c r="N86" s="10"/>
      <c r="O86" s="10"/>
      <c r="P86" s="10"/>
      <c r="Q86" s="10"/>
      <c r="R86" s="10"/>
      <c r="S86" s="10"/>
      <c r="T86" s="10"/>
      <c r="U86" s="10"/>
      <c r="V86" s="36"/>
      <c r="W86" s="36"/>
      <c r="Y86" s="5"/>
      <c r="AB86" s="8"/>
      <c r="AC86" s="8"/>
      <c r="AD86" s="8"/>
      <c r="AE86" s="8"/>
    </row>
    <row r="87" spans="9:31" x14ac:dyDescent="0.25">
      <c r="I87" s="10"/>
      <c r="J87" s="10"/>
      <c r="K87" s="11"/>
      <c r="M87" s="10"/>
      <c r="N87" s="10"/>
      <c r="O87" s="10"/>
      <c r="P87" s="10"/>
      <c r="Q87" s="10"/>
      <c r="R87" s="10"/>
      <c r="S87" s="10"/>
      <c r="T87" s="10"/>
      <c r="U87" s="10"/>
      <c r="V87" s="36"/>
      <c r="W87" s="36"/>
      <c r="Y87" s="5"/>
      <c r="AB87" s="8"/>
      <c r="AC87" s="8"/>
      <c r="AD87" s="8"/>
      <c r="AE87" s="8"/>
    </row>
    <row r="88" spans="9:31" x14ac:dyDescent="0.25">
      <c r="I88" s="10"/>
      <c r="J88" s="10"/>
      <c r="K88" s="11"/>
      <c r="M88" s="10"/>
      <c r="N88" s="10"/>
      <c r="O88" s="10"/>
      <c r="P88" s="10"/>
      <c r="Q88" s="10"/>
      <c r="R88" s="10"/>
      <c r="S88" s="10"/>
      <c r="T88" s="10"/>
      <c r="U88" s="10"/>
      <c r="V88" s="36"/>
      <c r="W88" s="36"/>
      <c r="Y88" s="5"/>
      <c r="AB88" s="8"/>
      <c r="AC88" s="8"/>
      <c r="AD88" s="8"/>
      <c r="AE88" s="8"/>
    </row>
    <row r="89" spans="9:31" x14ac:dyDescent="0.25">
      <c r="I89" s="10"/>
      <c r="J89" s="10"/>
      <c r="K89" s="11"/>
      <c r="M89" s="10"/>
      <c r="N89" s="10"/>
      <c r="O89" s="10"/>
      <c r="P89" s="10"/>
      <c r="Q89" s="10"/>
      <c r="R89" s="10"/>
      <c r="S89" s="10"/>
      <c r="T89" s="10"/>
      <c r="U89" s="10"/>
      <c r="V89" s="36"/>
      <c r="W89" s="36"/>
      <c r="Y89" s="5"/>
      <c r="AB89" s="8"/>
      <c r="AC89" s="8"/>
      <c r="AD89" s="8"/>
      <c r="AE89" s="8"/>
    </row>
    <row r="90" spans="9:31" x14ac:dyDescent="0.25">
      <c r="I90" s="10"/>
      <c r="J90" s="10"/>
      <c r="K90" s="11"/>
      <c r="M90" s="10"/>
      <c r="N90" s="10"/>
      <c r="O90" s="10"/>
      <c r="P90" s="10"/>
      <c r="Q90" s="10"/>
      <c r="R90" s="10"/>
      <c r="S90" s="10"/>
      <c r="T90" s="10"/>
      <c r="U90" s="10"/>
      <c r="V90" s="36"/>
      <c r="W90" s="36"/>
      <c r="Y90" s="5"/>
      <c r="AB90" s="8"/>
      <c r="AC90" s="8"/>
      <c r="AD90" s="8"/>
      <c r="AE90" s="8"/>
    </row>
    <row r="91" spans="9:31" x14ac:dyDescent="0.25">
      <c r="I91" s="10"/>
      <c r="J91" s="10"/>
      <c r="K91" s="11"/>
      <c r="M91" s="10"/>
      <c r="N91" s="10"/>
      <c r="O91" s="10"/>
      <c r="P91" s="10"/>
      <c r="Q91" s="10"/>
      <c r="R91" s="10"/>
      <c r="S91" s="10"/>
      <c r="T91" s="10"/>
      <c r="U91" s="10"/>
      <c r="V91" s="36"/>
      <c r="W91" s="36"/>
      <c r="Y91" s="5"/>
      <c r="AB91" s="8"/>
      <c r="AC91" s="8"/>
      <c r="AD91" s="8"/>
      <c r="AE91" s="8"/>
    </row>
    <row r="92" spans="9:31" x14ac:dyDescent="0.25">
      <c r="I92" s="10"/>
      <c r="J92" s="10"/>
      <c r="K92" s="11"/>
      <c r="M92" s="10"/>
      <c r="N92" s="10"/>
      <c r="O92" s="10"/>
      <c r="P92" s="10"/>
      <c r="Q92" s="10"/>
      <c r="R92" s="10"/>
      <c r="S92" s="10"/>
      <c r="T92" s="10"/>
      <c r="U92" s="10"/>
      <c r="V92" s="36"/>
      <c r="W92" s="36"/>
      <c r="Y92" s="5"/>
      <c r="AB92" s="8"/>
      <c r="AC92" s="8"/>
      <c r="AD92" s="8"/>
      <c r="AE92" s="8"/>
    </row>
    <row r="93" spans="9:31" x14ac:dyDescent="0.25">
      <c r="I93" s="10"/>
      <c r="J93" s="10"/>
      <c r="K93" s="11"/>
      <c r="M93" s="10"/>
      <c r="N93" s="10"/>
      <c r="O93" s="10"/>
      <c r="P93" s="10"/>
      <c r="Q93" s="10"/>
      <c r="R93" s="10"/>
      <c r="S93" s="10"/>
      <c r="T93" s="10"/>
      <c r="U93" s="10"/>
      <c r="V93" s="36"/>
      <c r="W93" s="36"/>
      <c r="Y93" s="5"/>
      <c r="AB93" s="8"/>
      <c r="AC93" s="8"/>
      <c r="AD93" s="8"/>
      <c r="AE93" s="8"/>
    </row>
    <row r="94" spans="9:31" x14ac:dyDescent="0.25">
      <c r="I94" s="10"/>
      <c r="J94" s="10"/>
      <c r="K94" s="11"/>
      <c r="M94" s="10"/>
      <c r="N94" s="10"/>
      <c r="O94" s="10"/>
      <c r="P94" s="10"/>
      <c r="Q94" s="10"/>
      <c r="R94" s="10"/>
      <c r="S94" s="10"/>
      <c r="T94" s="10"/>
      <c r="U94" s="10"/>
      <c r="V94" s="36"/>
      <c r="W94" s="36"/>
      <c r="Y94" s="5"/>
      <c r="AB94" s="8"/>
      <c r="AC94" s="8"/>
      <c r="AD94" s="8"/>
      <c r="AE94" s="8"/>
    </row>
    <row r="95" spans="9:31" x14ac:dyDescent="0.25">
      <c r="I95" s="10"/>
      <c r="J95" s="10"/>
      <c r="K95" s="11"/>
      <c r="M95" s="10"/>
      <c r="N95" s="10"/>
      <c r="O95" s="10"/>
      <c r="P95" s="10"/>
      <c r="Q95" s="10"/>
      <c r="R95" s="10"/>
      <c r="S95" s="10"/>
      <c r="T95" s="10"/>
      <c r="U95" s="10"/>
      <c r="V95" s="36"/>
      <c r="W95" s="36"/>
      <c r="Y95" s="5"/>
      <c r="AB95" s="8"/>
      <c r="AC95" s="8"/>
      <c r="AD95" s="8"/>
      <c r="AE95" s="8"/>
    </row>
    <row r="96" spans="9:31" x14ac:dyDescent="0.25">
      <c r="I96" s="10"/>
      <c r="J96" s="10"/>
      <c r="K96" s="11"/>
      <c r="M96" s="10"/>
      <c r="N96" s="10"/>
      <c r="O96" s="10"/>
      <c r="P96" s="10"/>
      <c r="Q96" s="10"/>
      <c r="R96" s="10"/>
      <c r="S96" s="10"/>
      <c r="T96" s="10"/>
      <c r="U96" s="10"/>
      <c r="V96" s="36"/>
      <c r="W96" s="36"/>
      <c r="Y96" s="5"/>
      <c r="AB96" s="8"/>
      <c r="AC96" s="8"/>
      <c r="AD96" s="8"/>
      <c r="AE96" s="8"/>
    </row>
    <row r="97" spans="9:31" x14ac:dyDescent="0.25">
      <c r="I97" s="10"/>
      <c r="J97" s="10"/>
      <c r="K97" s="11"/>
      <c r="M97" s="10"/>
      <c r="N97" s="10"/>
      <c r="O97" s="10"/>
      <c r="P97" s="10"/>
      <c r="Q97" s="10"/>
      <c r="R97" s="10"/>
      <c r="S97" s="10"/>
      <c r="T97" s="10"/>
      <c r="U97" s="10"/>
      <c r="V97" s="36"/>
      <c r="W97" s="36"/>
      <c r="Y97" s="5"/>
      <c r="AB97" s="8"/>
      <c r="AC97" s="8"/>
      <c r="AD97" s="8"/>
      <c r="AE97" s="8"/>
    </row>
    <row r="98" spans="9:31" x14ac:dyDescent="0.25">
      <c r="I98" s="10"/>
      <c r="J98" s="10"/>
      <c r="K98" s="11"/>
      <c r="M98" s="10"/>
      <c r="N98" s="10"/>
      <c r="O98" s="10"/>
      <c r="P98" s="10"/>
      <c r="Q98" s="10"/>
      <c r="R98" s="10"/>
      <c r="S98" s="10"/>
      <c r="T98" s="10"/>
      <c r="U98" s="10"/>
      <c r="V98" s="36"/>
      <c r="W98" s="36"/>
      <c r="Y98" s="5"/>
      <c r="AB98" s="8"/>
      <c r="AC98" s="8"/>
      <c r="AD98" s="8"/>
      <c r="AE98" s="8"/>
    </row>
    <row r="99" spans="9:31" x14ac:dyDescent="0.25">
      <c r="I99" s="10"/>
      <c r="J99" s="10"/>
      <c r="K99" s="11"/>
      <c r="M99" s="10"/>
      <c r="N99" s="10"/>
      <c r="O99" s="10"/>
      <c r="P99" s="10"/>
      <c r="Q99" s="10"/>
      <c r="R99" s="10"/>
      <c r="S99" s="10"/>
      <c r="T99" s="10"/>
      <c r="U99" s="10"/>
      <c r="V99" s="36"/>
      <c r="W99" s="36"/>
      <c r="Y99" s="5"/>
      <c r="AB99" s="8"/>
      <c r="AC99" s="8"/>
      <c r="AD99" s="8"/>
      <c r="AE99" s="8"/>
    </row>
    <row r="100" spans="9:31" x14ac:dyDescent="0.25">
      <c r="I100" s="10"/>
      <c r="J100" s="10"/>
      <c r="K100" s="11"/>
      <c r="M100" s="10"/>
      <c r="N100" s="10"/>
      <c r="O100" s="10"/>
      <c r="P100" s="10"/>
      <c r="Q100" s="10"/>
      <c r="R100" s="10"/>
      <c r="S100" s="10"/>
      <c r="T100" s="10"/>
      <c r="U100" s="10"/>
      <c r="V100" s="36"/>
      <c r="W100" s="36"/>
      <c r="Y100" s="5"/>
      <c r="AB100" s="8"/>
      <c r="AC100" s="8"/>
      <c r="AD100" s="8"/>
      <c r="AE100" s="8"/>
    </row>
    <row r="101" spans="9:31" x14ac:dyDescent="0.25">
      <c r="I101" s="10"/>
      <c r="J101" s="10"/>
      <c r="K101" s="11"/>
      <c r="M101" s="10"/>
      <c r="N101" s="10"/>
      <c r="O101" s="10"/>
      <c r="P101" s="10"/>
      <c r="Q101" s="10"/>
      <c r="R101" s="10"/>
      <c r="S101" s="10"/>
      <c r="T101" s="10"/>
      <c r="U101" s="10"/>
      <c r="V101" s="36"/>
      <c r="W101" s="36"/>
      <c r="Y101" s="5"/>
      <c r="AB101" s="8"/>
      <c r="AC101" s="8"/>
      <c r="AD101" s="8"/>
      <c r="AE101" s="8"/>
    </row>
    <row r="102" spans="9:31" x14ac:dyDescent="0.25">
      <c r="I102" s="10"/>
      <c r="J102" s="10"/>
      <c r="K102" s="11"/>
      <c r="M102" s="10"/>
      <c r="N102" s="10"/>
      <c r="O102" s="10"/>
      <c r="P102" s="10"/>
      <c r="Q102" s="10"/>
      <c r="R102" s="10"/>
      <c r="S102" s="10"/>
      <c r="T102" s="10"/>
      <c r="U102" s="10"/>
      <c r="V102" s="36"/>
      <c r="W102" s="36"/>
      <c r="Y102" s="5"/>
      <c r="AB102" s="8"/>
      <c r="AC102" s="8"/>
      <c r="AD102" s="8"/>
      <c r="AE102" s="8"/>
    </row>
    <row r="103" spans="9:31" x14ac:dyDescent="0.25">
      <c r="I103" s="10"/>
      <c r="J103" s="10"/>
      <c r="K103" s="11"/>
      <c r="M103" s="10"/>
      <c r="N103" s="10"/>
      <c r="O103" s="10"/>
      <c r="P103" s="10"/>
      <c r="Q103" s="10"/>
      <c r="R103" s="10"/>
      <c r="S103" s="10"/>
      <c r="T103" s="10"/>
      <c r="U103" s="10"/>
      <c r="V103" s="36"/>
      <c r="W103" s="36"/>
      <c r="Y103" s="5"/>
      <c r="AB103" s="8"/>
      <c r="AC103" s="8"/>
      <c r="AD103" s="8"/>
      <c r="AE103" s="8"/>
    </row>
    <row r="104" spans="9:31" x14ac:dyDescent="0.25">
      <c r="I104" s="10"/>
      <c r="J104" s="10"/>
      <c r="K104" s="11"/>
      <c r="M104" s="10"/>
      <c r="N104" s="10"/>
      <c r="O104" s="10"/>
      <c r="P104" s="10"/>
      <c r="Q104" s="10"/>
      <c r="R104" s="10"/>
      <c r="S104" s="10"/>
      <c r="T104" s="10"/>
      <c r="U104" s="10"/>
      <c r="V104" s="36"/>
      <c r="W104" s="36"/>
      <c r="Y104" s="5"/>
      <c r="AB104" s="8"/>
      <c r="AC104" s="8"/>
      <c r="AD104" s="8"/>
      <c r="AE104" s="8"/>
    </row>
    <row r="105" spans="9:31" x14ac:dyDescent="0.25">
      <c r="I105" s="10"/>
      <c r="J105" s="10"/>
      <c r="K105" s="11"/>
      <c r="M105" s="10"/>
      <c r="N105" s="10"/>
      <c r="O105" s="10"/>
      <c r="P105" s="10"/>
      <c r="Q105" s="10"/>
      <c r="R105" s="10"/>
      <c r="S105" s="10"/>
      <c r="T105" s="10"/>
      <c r="U105" s="10"/>
      <c r="V105" s="36"/>
      <c r="W105" s="36"/>
      <c r="Y105" s="5"/>
      <c r="AB105" s="8"/>
      <c r="AC105" s="8"/>
      <c r="AD105" s="8"/>
      <c r="AE105" s="8"/>
    </row>
    <row r="106" spans="9:31" x14ac:dyDescent="0.25">
      <c r="I106" s="10"/>
      <c r="J106" s="10"/>
      <c r="K106" s="11"/>
      <c r="M106" s="10"/>
      <c r="N106" s="10"/>
      <c r="O106" s="10"/>
      <c r="P106" s="10"/>
      <c r="Q106" s="10"/>
      <c r="R106" s="10"/>
      <c r="S106" s="10"/>
      <c r="T106" s="10"/>
      <c r="U106" s="10"/>
      <c r="V106" s="36"/>
      <c r="W106" s="36"/>
      <c r="Y106" s="5"/>
      <c r="AB106" s="8"/>
      <c r="AC106" s="8"/>
      <c r="AD106" s="8"/>
      <c r="AE106" s="8"/>
    </row>
    <row r="107" spans="9:31" x14ac:dyDescent="0.25">
      <c r="I107" s="10"/>
      <c r="J107" s="10"/>
      <c r="K107" s="11"/>
      <c r="M107" s="10"/>
      <c r="N107" s="10"/>
      <c r="O107" s="10"/>
      <c r="P107" s="10"/>
      <c r="Q107" s="10"/>
      <c r="R107" s="10"/>
      <c r="S107" s="10"/>
      <c r="T107" s="10"/>
      <c r="U107" s="10"/>
      <c r="V107" s="36"/>
      <c r="W107" s="36"/>
      <c r="Y107" s="5"/>
      <c r="AB107" s="8"/>
      <c r="AC107" s="8"/>
      <c r="AD107" s="8"/>
      <c r="AE107" s="8"/>
    </row>
    <row r="108" spans="9:31" x14ac:dyDescent="0.25">
      <c r="I108" s="10"/>
      <c r="J108" s="10"/>
      <c r="K108" s="11"/>
      <c r="M108" s="10"/>
      <c r="N108" s="10"/>
      <c r="O108" s="10"/>
      <c r="P108" s="10"/>
      <c r="Q108" s="10"/>
      <c r="R108" s="10"/>
      <c r="S108" s="10"/>
      <c r="T108" s="10"/>
      <c r="U108" s="10"/>
      <c r="V108" s="36"/>
      <c r="W108" s="36"/>
      <c r="Y108" s="5"/>
      <c r="AB108" s="8"/>
      <c r="AC108" s="8"/>
      <c r="AD108" s="8"/>
      <c r="AE108" s="8"/>
    </row>
    <row r="109" spans="9:31" x14ac:dyDescent="0.25">
      <c r="I109" s="10"/>
      <c r="J109" s="10"/>
      <c r="K109" s="11"/>
      <c r="M109" s="10"/>
      <c r="N109" s="10"/>
      <c r="O109" s="10"/>
      <c r="P109" s="10"/>
      <c r="Q109" s="10"/>
      <c r="R109" s="10"/>
      <c r="S109" s="10"/>
      <c r="T109" s="10"/>
      <c r="U109" s="10"/>
      <c r="V109" s="36"/>
      <c r="W109" s="36"/>
      <c r="Y109" s="5"/>
      <c r="AB109" s="8"/>
      <c r="AC109" s="8"/>
      <c r="AD109" s="8"/>
      <c r="AE109" s="8"/>
    </row>
    <row r="110" spans="9:31" x14ac:dyDescent="0.25">
      <c r="I110" s="10"/>
      <c r="J110" s="10"/>
      <c r="K110" s="11"/>
      <c r="M110" s="10"/>
      <c r="N110" s="10"/>
      <c r="O110" s="10"/>
      <c r="P110" s="10"/>
      <c r="Q110" s="10"/>
      <c r="R110" s="10"/>
      <c r="S110" s="10"/>
      <c r="T110" s="10"/>
      <c r="U110" s="10"/>
      <c r="V110" s="36"/>
      <c r="W110" s="36"/>
      <c r="Y110" s="5"/>
      <c r="AB110" s="8"/>
      <c r="AC110" s="8"/>
      <c r="AD110" s="8"/>
      <c r="AE110" s="8"/>
    </row>
    <row r="111" spans="9:31" x14ac:dyDescent="0.25">
      <c r="I111" s="10"/>
      <c r="J111" s="10"/>
      <c r="K111" s="11"/>
      <c r="M111" s="10"/>
      <c r="N111" s="10"/>
      <c r="O111" s="10"/>
      <c r="P111" s="10"/>
      <c r="Q111" s="10"/>
      <c r="R111" s="10"/>
      <c r="S111" s="10"/>
      <c r="T111" s="10"/>
      <c r="U111" s="10"/>
      <c r="V111" s="36"/>
      <c r="W111" s="36"/>
      <c r="Y111" s="5"/>
      <c r="AB111" s="8"/>
      <c r="AC111" s="8"/>
      <c r="AD111" s="8"/>
      <c r="AE111" s="8"/>
    </row>
    <row r="112" spans="9:31" x14ac:dyDescent="0.25">
      <c r="I112" s="10"/>
      <c r="J112" s="10"/>
      <c r="K112" s="11"/>
      <c r="M112" s="10"/>
      <c r="N112" s="10"/>
      <c r="O112" s="10"/>
      <c r="P112" s="10"/>
      <c r="Q112" s="10"/>
      <c r="R112" s="10"/>
      <c r="S112" s="10"/>
      <c r="T112" s="10"/>
      <c r="U112" s="10"/>
      <c r="V112" s="36"/>
      <c r="W112" s="36"/>
      <c r="Y112" s="5"/>
      <c r="AB112" s="8"/>
      <c r="AC112" s="8"/>
      <c r="AD112" s="8"/>
      <c r="AE112" s="8"/>
    </row>
    <row r="113" spans="9:31" x14ac:dyDescent="0.25">
      <c r="I113" s="10"/>
      <c r="J113" s="10"/>
      <c r="K113" s="11"/>
      <c r="M113" s="10"/>
      <c r="N113" s="10"/>
      <c r="O113" s="10"/>
      <c r="P113" s="10"/>
      <c r="Q113" s="10"/>
      <c r="R113" s="10"/>
      <c r="S113" s="10"/>
      <c r="T113" s="10"/>
      <c r="U113" s="10"/>
      <c r="V113" s="36"/>
      <c r="W113" s="36"/>
      <c r="Y113" s="5"/>
      <c r="AB113" s="8"/>
      <c r="AC113" s="8"/>
      <c r="AD113" s="8"/>
      <c r="AE113" s="8"/>
    </row>
    <row r="114" spans="9:31" x14ac:dyDescent="0.25">
      <c r="I114" s="10"/>
      <c r="J114" s="10"/>
      <c r="K114" s="11"/>
      <c r="M114" s="10"/>
      <c r="N114" s="10"/>
      <c r="O114" s="10"/>
      <c r="P114" s="10"/>
      <c r="Q114" s="10"/>
      <c r="R114" s="10"/>
      <c r="S114" s="10"/>
      <c r="T114" s="10"/>
      <c r="U114" s="10"/>
      <c r="V114" s="36"/>
      <c r="W114" s="36"/>
      <c r="Y114" s="5"/>
      <c r="AB114" s="8"/>
      <c r="AC114" s="8"/>
      <c r="AD114" s="8"/>
      <c r="AE114" s="8"/>
    </row>
    <row r="115" spans="9:31" x14ac:dyDescent="0.25">
      <c r="I115" s="10"/>
      <c r="J115" s="10"/>
      <c r="K115" s="11"/>
      <c r="M115" s="10"/>
      <c r="N115" s="10"/>
      <c r="O115" s="10"/>
      <c r="P115" s="10"/>
      <c r="Q115" s="10"/>
      <c r="R115" s="10"/>
      <c r="S115" s="10"/>
      <c r="T115" s="10"/>
      <c r="U115" s="10"/>
      <c r="V115" s="36"/>
      <c r="W115" s="36"/>
      <c r="Y115" s="5"/>
      <c r="AB115" s="8"/>
      <c r="AC115" s="8"/>
      <c r="AD115" s="8"/>
      <c r="AE115" s="8"/>
    </row>
    <row r="116" spans="9:31" x14ac:dyDescent="0.25">
      <c r="I116" s="10"/>
      <c r="J116" s="10"/>
      <c r="K116" s="11"/>
      <c r="M116" s="10"/>
      <c r="N116" s="10"/>
      <c r="O116" s="10"/>
      <c r="P116" s="10"/>
      <c r="Q116" s="10"/>
      <c r="R116" s="10"/>
      <c r="S116" s="10"/>
      <c r="T116" s="10"/>
      <c r="U116" s="10"/>
      <c r="V116" s="36"/>
      <c r="W116" s="36"/>
      <c r="Y116" s="5"/>
      <c r="AB116" s="8"/>
      <c r="AC116" s="8"/>
      <c r="AD116" s="8"/>
      <c r="AE116" s="8"/>
    </row>
    <row r="117" spans="9:31" x14ac:dyDescent="0.25">
      <c r="I117" s="10"/>
      <c r="J117" s="10"/>
      <c r="K117" s="11"/>
      <c r="M117" s="10"/>
      <c r="N117" s="10"/>
      <c r="O117" s="10"/>
      <c r="P117" s="10"/>
      <c r="Q117" s="10"/>
      <c r="R117" s="10"/>
      <c r="S117" s="10"/>
      <c r="T117" s="10"/>
      <c r="U117" s="10"/>
      <c r="V117" s="36"/>
      <c r="W117" s="36"/>
      <c r="Y117" s="5"/>
      <c r="AB117" s="8"/>
      <c r="AC117" s="8"/>
      <c r="AD117" s="8"/>
      <c r="AE117" s="8"/>
    </row>
    <row r="118" spans="9:31" x14ac:dyDescent="0.25">
      <c r="I118" s="10"/>
      <c r="J118" s="10"/>
      <c r="K118" s="11"/>
      <c r="M118" s="10"/>
      <c r="N118" s="10"/>
      <c r="O118" s="10"/>
      <c r="P118" s="10"/>
      <c r="Q118" s="10"/>
      <c r="R118" s="10"/>
      <c r="S118" s="10"/>
      <c r="T118" s="10"/>
      <c r="U118" s="10"/>
      <c r="V118" s="36"/>
      <c r="W118" s="36"/>
      <c r="Y118" s="5"/>
      <c r="AB118" s="8"/>
      <c r="AC118" s="8"/>
      <c r="AD118" s="8"/>
      <c r="AE118" s="8"/>
    </row>
    <row r="119" spans="9:31" x14ac:dyDescent="0.25">
      <c r="I119" s="10"/>
      <c r="J119" s="10"/>
      <c r="K119" s="11"/>
      <c r="M119" s="10"/>
      <c r="N119" s="10"/>
      <c r="O119" s="10"/>
      <c r="P119" s="10"/>
      <c r="Q119" s="10"/>
      <c r="R119" s="10"/>
      <c r="S119" s="10"/>
      <c r="T119" s="10"/>
      <c r="U119" s="10"/>
      <c r="V119" s="36"/>
      <c r="W119" s="36"/>
      <c r="Y119" s="5"/>
      <c r="AB119" s="8"/>
      <c r="AC119" s="8"/>
      <c r="AD119" s="8"/>
      <c r="AE119" s="8"/>
    </row>
    <row r="120" spans="9:31" x14ac:dyDescent="0.25">
      <c r="I120" s="10"/>
      <c r="J120" s="10"/>
      <c r="K120" s="11"/>
      <c r="M120" s="10"/>
      <c r="N120" s="10"/>
      <c r="O120" s="10"/>
      <c r="P120" s="10"/>
      <c r="Q120" s="10"/>
      <c r="R120" s="10"/>
      <c r="S120" s="10"/>
      <c r="T120" s="10"/>
      <c r="U120" s="10"/>
      <c r="V120" s="36"/>
      <c r="W120" s="36"/>
      <c r="Y120" s="5"/>
      <c r="AB120" s="8"/>
      <c r="AC120" s="8"/>
      <c r="AD120" s="8"/>
      <c r="AE120" s="8"/>
    </row>
    <row r="121" spans="9:31" x14ac:dyDescent="0.25">
      <c r="I121" s="10"/>
      <c r="J121" s="10"/>
      <c r="K121" s="11"/>
      <c r="M121" s="10"/>
      <c r="N121" s="10"/>
      <c r="O121" s="10"/>
      <c r="P121" s="10"/>
      <c r="Q121" s="10"/>
      <c r="R121" s="10"/>
      <c r="S121" s="10"/>
      <c r="T121" s="10"/>
      <c r="U121" s="10"/>
      <c r="V121" s="36"/>
      <c r="W121" s="36"/>
      <c r="Y121" s="5"/>
      <c r="AB121" s="8"/>
      <c r="AC121" s="8"/>
      <c r="AD121" s="8"/>
      <c r="AE121" s="8"/>
    </row>
    <row r="122" spans="9:31" x14ac:dyDescent="0.25">
      <c r="I122" s="10"/>
      <c r="J122" s="10"/>
      <c r="K122" s="11"/>
      <c r="M122" s="10"/>
      <c r="N122" s="10"/>
      <c r="O122" s="10"/>
      <c r="P122" s="10"/>
      <c r="Q122" s="10"/>
      <c r="R122" s="10"/>
      <c r="S122" s="10"/>
      <c r="T122" s="10"/>
      <c r="U122" s="10"/>
      <c r="V122" s="36"/>
      <c r="W122" s="36"/>
      <c r="Y122" s="5"/>
      <c r="AB122" s="8"/>
      <c r="AC122" s="8"/>
      <c r="AD122" s="8"/>
      <c r="AE122" s="8"/>
    </row>
    <row r="123" spans="9:31" x14ac:dyDescent="0.25">
      <c r="I123" s="10"/>
      <c r="J123" s="10"/>
      <c r="K123" s="11"/>
      <c r="M123" s="10"/>
      <c r="N123" s="10"/>
      <c r="O123" s="10"/>
      <c r="P123" s="10"/>
      <c r="Q123" s="10"/>
      <c r="R123" s="10"/>
      <c r="S123" s="10"/>
      <c r="T123" s="10"/>
      <c r="U123" s="10"/>
      <c r="V123" s="36"/>
      <c r="W123" s="36"/>
      <c r="Y123" s="5"/>
      <c r="AB123" s="8"/>
      <c r="AC123" s="8"/>
      <c r="AD123" s="8"/>
      <c r="AE123" s="8"/>
    </row>
    <row r="124" spans="9:31" x14ac:dyDescent="0.25">
      <c r="I124" s="10"/>
      <c r="J124" s="10"/>
      <c r="K124" s="11"/>
      <c r="M124" s="10"/>
      <c r="N124" s="10"/>
      <c r="O124" s="10"/>
      <c r="P124" s="10"/>
      <c r="Q124" s="10"/>
      <c r="R124" s="10"/>
      <c r="S124" s="10"/>
      <c r="T124" s="10"/>
      <c r="U124" s="10"/>
      <c r="V124" s="36"/>
      <c r="W124" s="36"/>
      <c r="Y124" s="5"/>
      <c r="AB124" s="8"/>
      <c r="AC124" s="8"/>
      <c r="AD124" s="8"/>
      <c r="AE124" s="8"/>
    </row>
    <row r="125" spans="9:31" x14ac:dyDescent="0.25">
      <c r="I125" s="10"/>
      <c r="J125" s="10"/>
      <c r="K125" s="11"/>
      <c r="M125" s="10"/>
      <c r="N125" s="10"/>
      <c r="O125" s="10"/>
      <c r="P125" s="10"/>
      <c r="Q125" s="10"/>
      <c r="R125" s="10"/>
      <c r="S125" s="10"/>
      <c r="T125" s="10"/>
      <c r="U125" s="10"/>
      <c r="V125" s="36"/>
      <c r="W125" s="36"/>
      <c r="Y125" s="5"/>
      <c r="AB125" s="8"/>
      <c r="AC125" s="8"/>
      <c r="AD125" s="8"/>
      <c r="AE125" s="8"/>
    </row>
    <row r="126" spans="9:31" x14ac:dyDescent="0.25">
      <c r="I126" s="10"/>
      <c r="J126" s="10"/>
      <c r="K126" s="11"/>
      <c r="M126" s="10"/>
      <c r="N126" s="10"/>
      <c r="O126" s="10"/>
      <c r="P126" s="10"/>
      <c r="Q126" s="10"/>
      <c r="R126" s="10"/>
      <c r="S126" s="10"/>
      <c r="T126" s="10"/>
      <c r="U126" s="10"/>
      <c r="V126" s="36"/>
      <c r="W126" s="36"/>
      <c r="Y126" s="5"/>
      <c r="AB126" s="8"/>
      <c r="AC126" s="8"/>
      <c r="AD126" s="8"/>
      <c r="AE126" s="8"/>
    </row>
    <row r="127" spans="9:31" x14ac:dyDescent="0.25">
      <c r="I127" s="10"/>
      <c r="J127" s="10"/>
      <c r="K127" s="11"/>
      <c r="M127" s="10"/>
      <c r="N127" s="10"/>
      <c r="O127" s="10"/>
      <c r="P127" s="10"/>
      <c r="Q127" s="10"/>
      <c r="R127" s="10"/>
      <c r="S127" s="10"/>
      <c r="T127" s="10"/>
      <c r="U127" s="10"/>
      <c r="V127" s="36"/>
      <c r="W127" s="36"/>
      <c r="Y127" s="5"/>
      <c r="AB127" s="8"/>
      <c r="AC127" s="8"/>
      <c r="AD127" s="8"/>
      <c r="AE127" s="8"/>
    </row>
    <row r="128" spans="9:31" x14ac:dyDescent="0.25">
      <c r="I128" s="10"/>
      <c r="J128" s="10"/>
      <c r="K128" s="11"/>
      <c r="M128" s="10"/>
      <c r="N128" s="10"/>
      <c r="O128" s="10"/>
      <c r="P128" s="10"/>
      <c r="Q128" s="10"/>
      <c r="R128" s="10"/>
      <c r="S128" s="10"/>
      <c r="T128" s="10"/>
      <c r="U128" s="10"/>
      <c r="V128" s="36"/>
      <c r="W128" s="36"/>
      <c r="Y128" s="5"/>
      <c r="AB128" s="8"/>
      <c r="AC128" s="8"/>
      <c r="AD128" s="8"/>
      <c r="AE128" s="8"/>
    </row>
    <row r="129" spans="9:31" x14ac:dyDescent="0.25">
      <c r="I129" s="10"/>
      <c r="J129" s="10"/>
      <c r="K129" s="11"/>
      <c r="M129" s="10"/>
      <c r="N129" s="10"/>
      <c r="O129" s="10"/>
      <c r="P129" s="10"/>
      <c r="Q129" s="10"/>
      <c r="R129" s="10"/>
      <c r="S129" s="10"/>
      <c r="T129" s="10"/>
      <c r="U129" s="10"/>
      <c r="V129" s="36"/>
      <c r="W129" s="36"/>
      <c r="Y129" s="5"/>
      <c r="AB129" s="8"/>
      <c r="AC129" s="8"/>
      <c r="AD129" s="8"/>
      <c r="AE129" s="8"/>
    </row>
    <row r="130" spans="9:31" x14ac:dyDescent="0.25">
      <c r="I130" s="10"/>
      <c r="J130" s="10"/>
      <c r="K130" s="11"/>
      <c r="M130" s="10"/>
      <c r="N130" s="10"/>
      <c r="O130" s="10"/>
      <c r="P130" s="10"/>
      <c r="Q130" s="10"/>
      <c r="R130" s="10"/>
      <c r="S130" s="10"/>
      <c r="T130" s="10"/>
      <c r="U130" s="10"/>
      <c r="V130" s="36"/>
      <c r="W130" s="36"/>
      <c r="Y130" s="5"/>
      <c r="AB130" s="8"/>
      <c r="AC130" s="8"/>
      <c r="AD130" s="8"/>
      <c r="AE130" s="8"/>
    </row>
    <row r="131" spans="9:31" x14ac:dyDescent="0.25">
      <c r="I131" s="10"/>
      <c r="J131" s="10"/>
      <c r="K131" s="11"/>
      <c r="M131" s="10"/>
      <c r="N131" s="10"/>
      <c r="O131" s="10"/>
      <c r="P131" s="10"/>
      <c r="Q131" s="10"/>
      <c r="R131" s="10"/>
      <c r="S131" s="10"/>
      <c r="T131" s="10"/>
      <c r="U131" s="10"/>
      <c r="V131" s="36"/>
      <c r="W131" s="36"/>
      <c r="Y131" s="5"/>
      <c r="AB131" s="8"/>
      <c r="AC131" s="8"/>
      <c r="AD131" s="8"/>
      <c r="AE131" s="8"/>
    </row>
    <row r="132" spans="9:31" x14ac:dyDescent="0.25">
      <c r="I132" s="10"/>
      <c r="J132" s="10"/>
      <c r="K132" s="11"/>
      <c r="M132" s="10"/>
      <c r="N132" s="10"/>
      <c r="O132" s="10"/>
      <c r="P132" s="10"/>
      <c r="Q132" s="10"/>
      <c r="R132" s="10"/>
      <c r="S132" s="10"/>
      <c r="T132" s="10"/>
      <c r="U132" s="10"/>
      <c r="V132" s="36"/>
      <c r="W132" s="36"/>
      <c r="Y132" s="5"/>
      <c r="AB132" s="8"/>
      <c r="AC132" s="8"/>
      <c r="AD132" s="8"/>
      <c r="AE132" s="8"/>
    </row>
    <row r="133" spans="9:31" x14ac:dyDescent="0.25">
      <c r="I133" s="10"/>
      <c r="J133" s="10"/>
      <c r="K133" s="11"/>
      <c r="M133" s="10"/>
      <c r="N133" s="10"/>
      <c r="O133" s="10"/>
      <c r="P133" s="10"/>
      <c r="Q133" s="10"/>
      <c r="R133" s="10"/>
      <c r="S133" s="10"/>
      <c r="T133" s="10"/>
      <c r="U133" s="10"/>
      <c r="V133" s="36"/>
      <c r="W133" s="36"/>
      <c r="Y133" s="5"/>
      <c r="AB133" s="8"/>
      <c r="AC133" s="8"/>
      <c r="AD133" s="8"/>
      <c r="AE133" s="8"/>
    </row>
    <row r="134" spans="9:31" x14ac:dyDescent="0.25">
      <c r="I134" s="10"/>
      <c r="J134" s="10"/>
      <c r="K134" s="11"/>
      <c r="M134" s="10"/>
      <c r="N134" s="10"/>
      <c r="O134" s="10"/>
      <c r="P134" s="10"/>
      <c r="Q134" s="10"/>
      <c r="R134" s="10"/>
      <c r="S134" s="10"/>
      <c r="T134" s="10"/>
      <c r="U134" s="10"/>
      <c r="V134" s="36"/>
      <c r="W134" s="36"/>
      <c r="Y134" s="5"/>
      <c r="AB134" s="8"/>
      <c r="AC134" s="8"/>
      <c r="AD134" s="8"/>
      <c r="AE134" s="8"/>
    </row>
    <row r="135" spans="9:31" x14ac:dyDescent="0.25">
      <c r="I135" s="10"/>
      <c r="J135" s="10"/>
      <c r="K135" s="11"/>
      <c r="M135" s="10"/>
      <c r="N135" s="10"/>
      <c r="O135" s="10"/>
      <c r="P135" s="10"/>
      <c r="Q135" s="10"/>
      <c r="R135" s="10"/>
      <c r="S135" s="10"/>
      <c r="T135" s="10"/>
      <c r="U135" s="10"/>
      <c r="V135" s="36"/>
      <c r="W135" s="36"/>
      <c r="Y135" s="5"/>
      <c r="AB135" s="8"/>
      <c r="AC135" s="8"/>
      <c r="AD135" s="8"/>
      <c r="AE135" s="8"/>
    </row>
    <row r="136" spans="9:31" x14ac:dyDescent="0.25">
      <c r="I136" s="10"/>
      <c r="J136" s="10"/>
      <c r="K136" s="11"/>
      <c r="M136" s="10"/>
      <c r="N136" s="10"/>
      <c r="O136" s="10"/>
      <c r="P136" s="10"/>
      <c r="Q136" s="10"/>
      <c r="R136" s="10"/>
      <c r="S136" s="10"/>
      <c r="T136" s="10"/>
      <c r="U136" s="10"/>
      <c r="V136" s="36"/>
      <c r="W136" s="36"/>
      <c r="Y136" s="5"/>
      <c r="AB136" s="8"/>
      <c r="AC136" s="8"/>
      <c r="AD136" s="8"/>
      <c r="AE136" s="8"/>
    </row>
    <row r="137" spans="9:31" x14ac:dyDescent="0.25">
      <c r="I137" s="10"/>
      <c r="J137" s="10"/>
      <c r="K137" s="11"/>
      <c r="M137" s="10"/>
      <c r="N137" s="10"/>
      <c r="O137" s="10"/>
      <c r="P137" s="10"/>
      <c r="Q137" s="10"/>
      <c r="R137" s="10"/>
      <c r="S137" s="10"/>
      <c r="T137" s="10"/>
      <c r="U137" s="10"/>
      <c r="V137" s="36"/>
      <c r="W137" s="36"/>
      <c r="Y137" s="5"/>
      <c r="AB137" s="8"/>
      <c r="AC137" s="8"/>
      <c r="AD137" s="8"/>
      <c r="AE137" s="8"/>
    </row>
    <row r="138" spans="9:31" x14ac:dyDescent="0.25">
      <c r="I138" s="10"/>
      <c r="J138" s="10"/>
      <c r="K138" s="11"/>
      <c r="M138" s="10"/>
      <c r="N138" s="10"/>
      <c r="O138" s="10"/>
      <c r="P138" s="10"/>
      <c r="Q138" s="10"/>
      <c r="R138" s="10"/>
      <c r="S138" s="10"/>
      <c r="T138" s="10"/>
      <c r="U138" s="10"/>
      <c r="V138" s="36"/>
      <c r="W138" s="36"/>
      <c r="Y138" s="5"/>
      <c r="AB138" s="8"/>
      <c r="AC138" s="8"/>
      <c r="AD138" s="8"/>
      <c r="AE138" s="8"/>
    </row>
    <row r="139" spans="9:31" x14ac:dyDescent="0.25">
      <c r="I139" s="10"/>
      <c r="J139" s="10"/>
      <c r="K139" s="11"/>
      <c r="M139" s="10"/>
      <c r="N139" s="10"/>
      <c r="O139" s="10"/>
      <c r="P139" s="10"/>
      <c r="Q139" s="10"/>
      <c r="R139" s="10"/>
      <c r="S139" s="10"/>
      <c r="T139" s="10"/>
      <c r="U139" s="10"/>
      <c r="V139" s="36"/>
      <c r="W139" s="36"/>
      <c r="Y139" s="5"/>
      <c r="AB139" s="8"/>
      <c r="AC139" s="8"/>
      <c r="AD139" s="8"/>
      <c r="AE139" s="8"/>
    </row>
    <row r="140" spans="9:31" x14ac:dyDescent="0.25">
      <c r="I140" s="10"/>
      <c r="J140" s="10"/>
      <c r="K140" s="11"/>
      <c r="M140" s="10"/>
      <c r="N140" s="10"/>
      <c r="O140" s="10"/>
      <c r="P140" s="10"/>
      <c r="Q140" s="10"/>
      <c r="R140" s="10"/>
      <c r="S140" s="10"/>
      <c r="T140" s="10"/>
      <c r="U140" s="10"/>
      <c r="V140" s="36"/>
      <c r="W140" s="36"/>
      <c r="Y140" s="5"/>
      <c r="AB140" s="8"/>
      <c r="AC140" s="8"/>
      <c r="AD140" s="8"/>
      <c r="AE140" s="8"/>
    </row>
    <row r="141" spans="9:31" x14ac:dyDescent="0.25">
      <c r="I141" s="10"/>
      <c r="J141" s="10"/>
      <c r="K141" s="11"/>
      <c r="M141" s="10"/>
      <c r="N141" s="10"/>
      <c r="O141" s="10"/>
      <c r="P141" s="10"/>
      <c r="Q141" s="10"/>
      <c r="R141" s="10"/>
      <c r="S141" s="10"/>
      <c r="T141" s="10"/>
      <c r="U141" s="10"/>
      <c r="V141" s="36"/>
      <c r="W141" s="36"/>
      <c r="Y141" s="5"/>
      <c r="AB141" s="8"/>
      <c r="AC141" s="8"/>
      <c r="AD141" s="8"/>
      <c r="AE141" s="8"/>
    </row>
    <row r="142" spans="9:31" x14ac:dyDescent="0.25">
      <c r="I142" s="10"/>
      <c r="J142" s="10"/>
      <c r="K142" s="11"/>
      <c r="M142" s="10"/>
      <c r="N142" s="10"/>
      <c r="O142" s="10"/>
      <c r="P142" s="10"/>
      <c r="Q142" s="10"/>
      <c r="R142" s="10"/>
      <c r="S142" s="10"/>
      <c r="T142" s="10"/>
      <c r="U142" s="10"/>
      <c r="V142" s="36"/>
      <c r="W142" s="36"/>
      <c r="Y142" s="5"/>
      <c r="AB142" s="8"/>
      <c r="AC142" s="8"/>
      <c r="AD142" s="8"/>
      <c r="AE142" s="8"/>
    </row>
    <row r="143" spans="9:31" x14ac:dyDescent="0.25">
      <c r="I143" s="10"/>
      <c r="J143" s="10"/>
      <c r="K143" s="11"/>
      <c r="M143" s="10"/>
      <c r="N143" s="10"/>
      <c r="O143" s="10"/>
      <c r="P143" s="10"/>
      <c r="Q143" s="10"/>
      <c r="R143" s="10"/>
      <c r="S143" s="10"/>
      <c r="T143" s="10"/>
      <c r="U143" s="10"/>
      <c r="V143" s="36"/>
      <c r="W143" s="36"/>
      <c r="Y143" s="5"/>
      <c r="AB143" s="8"/>
      <c r="AC143" s="8"/>
      <c r="AD143" s="8"/>
      <c r="AE143" s="8"/>
    </row>
    <row r="144" spans="9:31" x14ac:dyDescent="0.25">
      <c r="I144" s="10"/>
      <c r="J144" s="10"/>
      <c r="K144" s="11"/>
      <c r="M144" s="10"/>
      <c r="N144" s="10"/>
      <c r="O144" s="10"/>
      <c r="P144" s="10"/>
      <c r="Q144" s="10"/>
      <c r="R144" s="10"/>
      <c r="S144" s="10"/>
      <c r="T144" s="10"/>
      <c r="U144" s="10"/>
      <c r="V144" s="36"/>
      <c r="W144" s="36"/>
      <c r="Y144" s="5"/>
      <c r="AB144" s="8"/>
      <c r="AC144" s="8"/>
      <c r="AD144" s="8"/>
      <c r="AE144" s="8"/>
    </row>
    <row r="145" spans="9:31" x14ac:dyDescent="0.25">
      <c r="I145" s="10"/>
      <c r="J145" s="10"/>
      <c r="K145" s="11"/>
      <c r="M145" s="10"/>
      <c r="N145" s="10"/>
      <c r="O145" s="10"/>
      <c r="P145" s="10"/>
      <c r="Q145" s="10"/>
      <c r="R145" s="10"/>
      <c r="S145" s="10"/>
      <c r="T145" s="10"/>
      <c r="U145" s="10"/>
      <c r="V145" s="36"/>
      <c r="W145" s="36"/>
      <c r="Y145" s="5"/>
      <c r="AB145" s="8"/>
      <c r="AC145" s="8"/>
      <c r="AD145" s="8"/>
      <c r="AE145" s="8"/>
    </row>
    <row r="146" spans="9:31" x14ac:dyDescent="0.25">
      <c r="I146" s="10"/>
      <c r="J146" s="10"/>
      <c r="K146" s="11"/>
      <c r="M146" s="10"/>
      <c r="N146" s="10"/>
      <c r="O146" s="10"/>
      <c r="P146" s="10"/>
      <c r="Q146" s="10"/>
      <c r="R146" s="10"/>
      <c r="S146" s="10"/>
      <c r="T146" s="10"/>
      <c r="U146" s="10"/>
      <c r="V146" s="36"/>
      <c r="W146" s="36"/>
      <c r="Y146" s="5"/>
      <c r="AB146" s="8"/>
      <c r="AC146" s="8"/>
      <c r="AD146" s="8"/>
      <c r="AE146" s="8"/>
    </row>
    <row r="147" spans="9:31" x14ac:dyDescent="0.25">
      <c r="I147" s="10"/>
      <c r="J147" s="10"/>
      <c r="K147" s="11"/>
      <c r="M147" s="10"/>
      <c r="N147" s="10"/>
      <c r="O147" s="10"/>
      <c r="P147" s="10"/>
      <c r="Q147" s="10"/>
      <c r="R147" s="10"/>
      <c r="S147" s="10"/>
      <c r="T147" s="10"/>
      <c r="U147" s="10"/>
      <c r="V147" s="36"/>
      <c r="W147" s="36"/>
      <c r="Y147" s="5"/>
      <c r="AB147" s="8"/>
      <c r="AC147" s="8"/>
      <c r="AD147" s="8"/>
      <c r="AE147" s="8"/>
    </row>
    <row r="148" spans="9:31" x14ac:dyDescent="0.25">
      <c r="I148" s="10"/>
      <c r="J148" s="10"/>
      <c r="K148" s="11"/>
      <c r="M148" s="10"/>
      <c r="N148" s="10"/>
      <c r="O148" s="10"/>
      <c r="P148" s="10"/>
      <c r="Q148" s="10"/>
      <c r="R148" s="10"/>
      <c r="S148" s="10"/>
      <c r="T148" s="10"/>
      <c r="U148" s="10"/>
      <c r="V148" s="36"/>
      <c r="W148" s="36"/>
      <c r="Y148" s="5"/>
      <c r="AB148" s="8"/>
      <c r="AC148" s="8"/>
      <c r="AD148" s="8"/>
      <c r="AE148" s="8"/>
    </row>
    <row r="149" spans="9:31" x14ac:dyDescent="0.25">
      <c r="I149" s="10"/>
      <c r="J149" s="10"/>
      <c r="K149" s="11"/>
      <c r="M149" s="10"/>
      <c r="N149" s="10"/>
      <c r="O149" s="10"/>
      <c r="P149" s="10"/>
      <c r="Q149" s="10"/>
      <c r="R149" s="10"/>
      <c r="S149" s="10"/>
      <c r="T149" s="10"/>
      <c r="U149" s="10"/>
      <c r="V149" s="36"/>
      <c r="W149" s="36"/>
      <c r="Y149" s="5"/>
      <c r="AB149" s="8"/>
      <c r="AC149" s="8"/>
      <c r="AD149" s="8"/>
      <c r="AE149" s="8"/>
    </row>
    <row r="150" spans="9:31" x14ac:dyDescent="0.25">
      <c r="I150" s="10"/>
      <c r="J150" s="10"/>
      <c r="K150" s="11"/>
      <c r="M150" s="10"/>
      <c r="N150" s="10"/>
      <c r="O150" s="10"/>
      <c r="P150" s="10"/>
      <c r="Q150" s="10"/>
      <c r="R150" s="10"/>
      <c r="S150" s="10"/>
      <c r="T150" s="10"/>
      <c r="U150" s="10"/>
      <c r="V150" s="36"/>
      <c r="W150" s="36"/>
      <c r="Y150" s="5"/>
      <c r="AB150" s="8"/>
      <c r="AC150" s="8"/>
      <c r="AD150" s="8"/>
      <c r="AE150" s="8"/>
    </row>
    <row r="151" spans="9:31" x14ac:dyDescent="0.25">
      <c r="I151" s="10"/>
      <c r="J151" s="10"/>
      <c r="K151" s="11"/>
      <c r="M151" s="10"/>
      <c r="N151" s="10"/>
      <c r="O151" s="10"/>
      <c r="P151" s="10"/>
      <c r="Q151" s="10"/>
      <c r="R151" s="10"/>
      <c r="S151" s="10"/>
      <c r="T151" s="10"/>
      <c r="U151" s="10"/>
      <c r="V151" s="36"/>
      <c r="W151" s="36"/>
      <c r="Y151" s="5"/>
      <c r="AB151" s="8"/>
      <c r="AC151" s="8"/>
      <c r="AD151" s="8"/>
      <c r="AE151" s="8"/>
    </row>
    <row r="152" spans="9:31" x14ac:dyDescent="0.25">
      <c r="I152" s="10"/>
      <c r="J152" s="10"/>
      <c r="K152" s="11"/>
      <c r="M152" s="10"/>
      <c r="N152" s="10"/>
      <c r="O152" s="10"/>
      <c r="P152" s="10"/>
      <c r="Q152" s="10"/>
      <c r="R152" s="10"/>
      <c r="S152" s="10"/>
      <c r="T152" s="10"/>
      <c r="U152" s="10"/>
      <c r="V152" s="36"/>
      <c r="W152" s="36"/>
      <c r="Y152" s="5"/>
      <c r="AB152" s="8"/>
      <c r="AC152" s="8"/>
      <c r="AD152" s="8"/>
      <c r="AE152" s="8"/>
    </row>
    <row r="153" spans="9:31" x14ac:dyDescent="0.25">
      <c r="I153" s="10"/>
      <c r="J153" s="10"/>
      <c r="K153" s="11"/>
      <c r="M153" s="10"/>
      <c r="N153" s="10"/>
      <c r="O153" s="10"/>
      <c r="P153" s="10"/>
      <c r="Q153" s="10"/>
      <c r="R153" s="10"/>
      <c r="S153" s="10"/>
      <c r="T153" s="10"/>
      <c r="U153" s="10"/>
      <c r="V153" s="36"/>
      <c r="W153" s="36"/>
      <c r="Y153" s="5"/>
      <c r="AB153" s="8"/>
      <c r="AC153" s="8"/>
      <c r="AD153" s="8"/>
      <c r="AE153" s="8"/>
    </row>
    <row r="154" spans="9:31" x14ac:dyDescent="0.25">
      <c r="I154" s="10"/>
      <c r="J154" s="10"/>
      <c r="K154" s="11"/>
      <c r="M154" s="10"/>
      <c r="N154" s="10"/>
      <c r="O154" s="10"/>
      <c r="P154" s="10"/>
      <c r="Q154" s="10"/>
      <c r="R154" s="10"/>
      <c r="S154" s="10"/>
      <c r="T154" s="10"/>
      <c r="U154" s="10"/>
      <c r="V154" s="36"/>
      <c r="W154" s="36"/>
      <c r="Y154" s="5"/>
      <c r="AB154" s="8"/>
      <c r="AC154" s="8"/>
      <c r="AD154" s="8"/>
      <c r="AE154" s="8"/>
    </row>
    <row r="155" spans="9:31" x14ac:dyDescent="0.25">
      <c r="I155" s="10"/>
      <c r="J155" s="10"/>
      <c r="K155" s="11"/>
      <c r="M155" s="10"/>
      <c r="N155" s="10"/>
      <c r="O155" s="10"/>
      <c r="P155" s="10"/>
      <c r="Q155" s="10"/>
      <c r="R155" s="10"/>
      <c r="S155" s="10"/>
      <c r="T155" s="10"/>
      <c r="U155" s="10"/>
      <c r="V155" s="36"/>
      <c r="W155" s="36"/>
      <c r="Y155" s="5"/>
      <c r="AB155" s="8"/>
      <c r="AC155" s="8"/>
      <c r="AD155" s="8"/>
      <c r="AE155" s="8"/>
    </row>
    <row r="156" spans="9:31" x14ac:dyDescent="0.25">
      <c r="AA156" s="12"/>
      <c r="AB156" s="10"/>
      <c r="AC156" s="5"/>
      <c r="AD156" s="8"/>
      <c r="AE156" s="8"/>
    </row>
    <row r="157" spans="9:31" x14ac:dyDescent="0.25">
      <c r="AA157" s="12"/>
      <c r="AB157" s="10"/>
      <c r="AC157" s="5"/>
      <c r="AD157" s="8"/>
      <c r="AE157" s="8"/>
    </row>
    <row r="158" spans="9:31" x14ac:dyDescent="0.25">
      <c r="AA158" s="12"/>
      <c r="AB158" s="10"/>
      <c r="AC158" s="5"/>
      <c r="AD158" s="8"/>
      <c r="AE158" s="8"/>
    </row>
    <row r="159" spans="9:31" x14ac:dyDescent="0.25">
      <c r="AA159" s="12"/>
      <c r="AB159" s="10"/>
      <c r="AC159" s="5"/>
      <c r="AD159" s="8"/>
      <c r="AE159" s="8"/>
    </row>
    <row r="160" spans="9:31" x14ac:dyDescent="0.25">
      <c r="AA160" s="12"/>
      <c r="AB160" s="10"/>
      <c r="AC160" s="5"/>
      <c r="AD160" s="8"/>
      <c r="AE160" s="8"/>
    </row>
    <row r="161" spans="27:31" x14ac:dyDescent="0.25">
      <c r="AA161" s="12"/>
      <c r="AB161" s="10"/>
      <c r="AC161" s="5"/>
      <c r="AD161" s="8"/>
      <c r="AE161" s="8"/>
    </row>
    <row r="162" spans="27:31" x14ac:dyDescent="0.25">
      <c r="AA162" s="12"/>
      <c r="AB162" s="10"/>
      <c r="AC162" s="5"/>
      <c r="AD162" s="8"/>
      <c r="AE162" s="8"/>
    </row>
    <row r="163" spans="27:31" x14ac:dyDescent="0.25">
      <c r="AA163" s="12"/>
      <c r="AB163" s="10"/>
      <c r="AC163" s="5"/>
      <c r="AD163" s="8"/>
      <c r="AE163" s="8"/>
    </row>
    <row r="164" spans="27:31" x14ac:dyDescent="0.25">
      <c r="AA164" s="12"/>
      <c r="AB164" s="10"/>
      <c r="AC164" s="5"/>
      <c r="AD164" s="8"/>
      <c r="AE164" s="8"/>
    </row>
    <row r="165" spans="27:31" x14ac:dyDescent="0.25">
      <c r="AA165" s="12"/>
      <c r="AB165" s="10"/>
      <c r="AC165" s="5"/>
      <c r="AD165" s="8"/>
      <c r="AE165" s="8"/>
    </row>
    <row r="166" spans="27:31" x14ac:dyDescent="0.25">
      <c r="AA166" s="12"/>
      <c r="AB166" s="10"/>
      <c r="AC166" s="5"/>
      <c r="AD166" s="8"/>
      <c r="AE166" s="8"/>
    </row>
    <row r="167" spans="27:31" x14ac:dyDescent="0.25">
      <c r="AA167" s="12"/>
      <c r="AB167" s="10"/>
      <c r="AC167" s="5"/>
      <c r="AD167" s="8"/>
      <c r="AE167" s="8"/>
    </row>
    <row r="168" spans="27:31" x14ac:dyDescent="0.25">
      <c r="AA168" s="12"/>
      <c r="AB168" s="10"/>
      <c r="AC168" s="5"/>
      <c r="AD168" s="8"/>
      <c r="AE168" s="8"/>
    </row>
    <row r="169" spans="27:31" x14ac:dyDescent="0.25">
      <c r="AA169" s="12"/>
      <c r="AB169" s="10"/>
      <c r="AC169" s="5"/>
      <c r="AD169" s="8"/>
      <c r="AE169" s="8"/>
    </row>
    <row r="170" spans="27:31" x14ac:dyDescent="0.25">
      <c r="AA170" s="12"/>
      <c r="AB170" s="10"/>
      <c r="AC170" s="5"/>
      <c r="AD170" s="8"/>
      <c r="AE170" s="8"/>
    </row>
    <row r="171" spans="27:31" x14ac:dyDescent="0.25">
      <c r="AA171" s="12"/>
      <c r="AB171" s="10"/>
      <c r="AC171" s="5"/>
      <c r="AD171" s="8"/>
      <c r="AE171" s="8"/>
    </row>
    <row r="172" spans="27:31" x14ac:dyDescent="0.25">
      <c r="AA172" s="12"/>
      <c r="AB172" s="10"/>
      <c r="AC172" s="5"/>
      <c r="AD172" s="8"/>
      <c r="AE172" s="8"/>
    </row>
    <row r="173" spans="27:31" x14ac:dyDescent="0.25">
      <c r="AA173" s="12"/>
      <c r="AB173" s="10"/>
      <c r="AC173" s="5"/>
      <c r="AD173" s="8"/>
      <c r="AE173" s="8"/>
    </row>
    <row r="174" spans="27:31" x14ac:dyDescent="0.25">
      <c r="AA174" s="12"/>
      <c r="AB174" s="10"/>
      <c r="AC174" s="5"/>
      <c r="AD174" s="8"/>
      <c r="AE174" s="8"/>
    </row>
    <row r="175" spans="27:31" x14ac:dyDescent="0.25">
      <c r="AA175" s="12"/>
      <c r="AB175" s="10"/>
      <c r="AC175" s="5"/>
      <c r="AD175" s="8"/>
      <c r="AE175" s="8"/>
    </row>
  </sheetData>
  <phoneticPr fontId="11" type="noConversion"/>
  <pageMargins left="0.7" right="0.7" top="0.75" bottom="0.75" header="0.3" footer="0.3"/>
  <pageSetup paperSize="5" orientation="landscape" r:id="rId1"/>
  <ignoredErrors>
    <ignoredError sqref="AB2:AD2 G2:K2 E2 E3:E58 G3:K58 AB3:AE58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06FA-7826-4381-A364-A5F9BF4916FE}">
  <dimension ref="A1:SNX128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16.28515625" style="8" customWidth="1"/>
    <col min="2" max="2" width="47" style="8" customWidth="1"/>
    <col min="3" max="3" width="19.85546875" style="8" customWidth="1"/>
    <col min="4" max="4" width="17.28515625" style="8" customWidth="1"/>
    <col min="5" max="5" width="17.28515625" style="54" customWidth="1"/>
    <col min="6" max="6" width="27.28515625" style="8" customWidth="1"/>
    <col min="7" max="7" width="10.7109375" style="4" customWidth="1"/>
    <col min="8" max="8" width="11.28515625" style="4" customWidth="1"/>
    <col min="9" max="9" width="13.5703125" style="4" customWidth="1"/>
    <col min="10" max="10" width="16.28515625" style="4" bestFit="1" customWidth="1"/>
    <col min="11" max="11" width="22.140625" style="37" customWidth="1"/>
    <col min="12" max="12" width="25.7109375" style="10" customWidth="1"/>
    <col min="13" max="13" width="19.5703125" style="36" customWidth="1"/>
    <col min="14" max="14" width="19.5703125" style="10" bestFit="1" customWidth="1"/>
    <col min="15" max="15" width="50.85546875" style="10" bestFit="1" customWidth="1"/>
    <col min="16" max="16" width="19.85546875" style="36" bestFit="1" customWidth="1"/>
    <col min="17" max="17" width="15.28515625" style="10" bestFit="1" customWidth="1"/>
    <col min="18" max="18" width="18" style="36" customWidth="1"/>
    <col min="19" max="19" width="19.85546875" style="37" bestFit="1" customWidth="1"/>
    <col min="20" max="20" width="19.85546875" style="36" bestFit="1" customWidth="1"/>
    <col min="21" max="21" width="16.42578125" style="12" customWidth="1"/>
    <col min="22" max="22" width="18.28515625" style="12" bestFit="1" customWidth="1"/>
    <col min="23" max="23" width="15.28515625" style="10" customWidth="1"/>
    <col min="24" max="24" width="13.7109375" style="36" customWidth="1"/>
    <col min="25" max="25" width="9" style="8" customWidth="1"/>
    <col min="26" max="26" width="13.140625" style="8" bestFit="1" customWidth="1"/>
    <col min="27" max="16384" width="9.140625" style="8"/>
  </cols>
  <sheetData>
    <row r="1" spans="1:13232" s="48" customFormat="1" ht="47.25" customHeight="1" x14ac:dyDescent="0.25">
      <c r="A1" s="49" t="s">
        <v>209</v>
      </c>
      <c r="B1" s="49" t="s">
        <v>29</v>
      </c>
      <c r="C1" s="49" t="s">
        <v>562</v>
      </c>
      <c r="D1" s="49" t="s">
        <v>31</v>
      </c>
      <c r="E1" s="23" t="s">
        <v>32</v>
      </c>
      <c r="F1" s="49" t="s">
        <v>33</v>
      </c>
      <c r="G1" s="49" t="s">
        <v>34</v>
      </c>
      <c r="H1" s="49" t="s">
        <v>35</v>
      </c>
      <c r="I1" s="53" t="s">
        <v>561</v>
      </c>
      <c r="J1" s="53" t="s">
        <v>37</v>
      </c>
      <c r="K1" s="51" t="s">
        <v>560</v>
      </c>
      <c r="L1" s="51" t="s">
        <v>559</v>
      </c>
      <c r="M1" s="50" t="s">
        <v>40</v>
      </c>
      <c r="N1" s="51" t="s">
        <v>558</v>
      </c>
      <c r="O1" s="51" t="s">
        <v>50</v>
      </c>
      <c r="P1" s="50" t="s">
        <v>41</v>
      </c>
      <c r="Q1" s="51" t="s">
        <v>42</v>
      </c>
      <c r="R1" s="50" t="s">
        <v>43</v>
      </c>
      <c r="S1" s="51" t="s">
        <v>44</v>
      </c>
      <c r="T1" s="50" t="s">
        <v>45</v>
      </c>
      <c r="U1" s="52" t="s">
        <v>46</v>
      </c>
      <c r="V1" s="52" t="s">
        <v>47</v>
      </c>
      <c r="W1" s="51" t="s">
        <v>48</v>
      </c>
      <c r="X1" s="55" t="s">
        <v>49</v>
      </c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  <c r="OH1" s="49"/>
      <c r="OI1" s="49"/>
      <c r="OJ1" s="49"/>
      <c r="OK1" s="49"/>
      <c r="OL1" s="49"/>
      <c r="OM1" s="49"/>
      <c r="ON1" s="49"/>
      <c r="OO1" s="49"/>
      <c r="OP1" s="49"/>
      <c r="OQ1" s="49"/>
      <c r="OR1" s="49"/>
      <c r="OS1" s="49"/>
      <c r="OT1" s="49"/>
      <c r="OU1" s="49"/>
      <c r="OV1" s="49"/>
      <c r="OW1" s="49"/>
      <c r="OX1" s="49"/>
      <c r="OY1" s="49"/>
      <c r="OZ1" s="49"/>
      <c r="PA1" s="49"/>
      <c r="PB1" s="49"/>
      <c r="PC1" s="49"/>
      <c r="PD1" s="49"/>
      <c r="PE1" s="49"/>
      <c r="PF1" s="49"/>
      <c r="PG1" s="49"/>
      <c r="PH1" s="49"/>
      <c r="PI1" s="49"/>
      <c r="PJ1" s="49"/>
      <c r="PK1" s="49"/>
      <c r="PL1" s="49"/>
      <c r="PM1" s="49"/>
      <c r="PN1" s="49"/>
      <c r="PO1" s="49"/>
      <c r="PP1" s="49"/>
      <c r="PQ1" s="49"/>
      <c r="PR1" s="49"/>
      <c r="PS1" s="49"/>
      <c r="PT1" s="49"/>
      <c r="PU1" s="49"/>
      <c r="PV1" s="49"/>
      <c r="PW1" s="49"/>
      <c r="PX1" s="49"/>
      <c r="PY1" s="49"/>
      <c r="PZ1" s="49"/>
      <c r="QA1" s="49"/>
      <c r="QB1" s="49"/>
      <c r="QC1" s="49"/>
      <c r="QD1" s="49"/>
      <c r="QE1" s="49"/>
      <c r="QF1" s="49"/>
      <c r="QG1" s="49"/>
      <c r="QH1" s="49"/>
      <c r="QI1" s="49"/>
      <c r="QJ1" s="49"/>
      <c r="QK1" s="49"/>
      <c r="QL1" s="49"/>
      <c r="QM1" s="49"/>
      <c r="QN1" s="49"/>
      <c r="QO1" s="49"/>
      <c r="QP1" s="49"/>
      <c r="QQ1" s="49"/>
      <c r="QR1" s="49"/>
      <c r="QS1" s="49"/>
      <c r="QT1" s="49"/>
      <c r="QU1" s="49"/>
      <c r="QV1" s="49"/>
      <c r="QW1" s="49"/>
      <c r="QX1" s="49"/>
      <c r="QY1" s="49"/>
      <c r="QZ1" s="49"/>
      <c r="RA1" s="49"/>
      <c r="RB1" s="49"/>
      <c r="RC1" s="49"/>
      <c r="RD1" s="49"/>
      <c r="RE1" s="49"/>
      <c r="RF1" s="49"/>
      <c r="RG1" s="49"/>
      <c r="RH1" s="49"/>
      <c r="RI1" s="49"/>
      <c r="RJ1" s="49"/>
      <c r="RK1" s="49"/>
      <c r="RL1" s="49"/>
      <c r="RM1" s="49"/>
      <c r="RN1" s="49"/>
      <c r="RO1" s="49"/>
      <c r="RP1" s="49"/>
      <c r="RQ1" s="49"/>
      <c r="RR1" s="49"/>
      <c r="RS1" s="49"/>
      <c r="RT1" s="49"/>
      <c r="RU1" s="49"/>
      <c r="RV1" s="49"/>
      <c r="RW1" s="49"/>
      <c r="RX1" s="49"/>
      <c r="RY1" s="49"/>
      <c r="RZ1" s="49"/>
      <c r="SA1" s="49"/>
      <c r="SB1" s="49"/>
      <c r="SC1" s="49"/>
      <c r="SD1" s="49"/>
      <c r="SE1" s="49"/>
      <c r="SF1" s="49"/>
      <c r="SG1" s="49"/>
      <c r="SH1" s="49"/>
      <c r="SI1" s="49"/>
      <c r="SJ1" s="49"/>
      <c r="SK1" s="49"/>
      <c r="SL1" s="49"/>
      <c r="SM1" s="49"/>
      <c r="SN1" s="49"/>
      <c r="SO1" s="49"/>
      <c r="SP1" s="49"/>
      <c r="SQ1" s="49"/>
      <c r="SR1" s="49"/>
      <c r="SS1" s="49"/>
      <c r="ST1" s="49"/>
      <c r="SU1" s="49"/>
      <c r="SV1" s="49"/>
      <c r="SW1" s="49"/>
      <c r="SX1" s="49"/>
      <c r="SY1" s="49"/>
      <c r="SZ1" s="49"/>
      <c r="TA1" s="49"/>
      <c r="TB1" s="49"/>
      <c r="TC1" s="49"/>
      <c r="TD1" s="49"/>
      <c r="TE1" s="49"/>
      <c r="TF1" s="49"/>
      <c r="TG1" s="49"/>
      <c r="TH1" s="49"/>
      <c r="TI1" s="49"/>
      <c r="TJ1" s="49"/>
      <c r="TK1" s="49"/>
      <c r="TL1" s="49"/>
      <c r="TM1" s="49"/>
      <c r="TN1" s="49"/>
      <c r="TO1" s="49"/>
      <c r="TP1" s="49"/>
      <c r="TQ1" s="49"/>
      <c r="TR1" s="49"/>
      <c r="TS1" s="49"/>
      <c r="TT1" s="49"/>
      <c r="TU1" s="49"/>
      <c r="TV1" s="49"/>
      <c r="TW1" s="49"/>
      <c r="TX1" s="49"/>
      <c r="TY1" s="49"/>
      <c r="TZ1" s="49"/>
      <c r="UA1" s="49"/>
      <c r="UB1" s="49"/>
      <c r="UC1" s="49"/>
      <c r="UD1" s="49"/>
      <c r="UE1" s="49"/>
      <c r="UF1" s="49"/>
      <c r="UG1" s="49"/>
      <c r="UH1" s="49"/>
      <c r="UI1" s="49"/>
      <c r="UJ1" s="49"/>
      <c r="UK1" s="49"/>
      <c r="UL1" s="49"/>
      <c r="UM1" s="49"/>
      <c r="UN1" s="49"/>
      <c r="UO1" s="49"/>
      <c r="UP1" s="49"/>
      <c r="UQ1" s="49"/>
      <c r="UR1" s="49"/>
      <c r="US1" s="49"/>
      <c r="UT1" s="49"/>
      <c r="UU1" s="49"/>
      <c r="UV1" s="49"/>
      <c r="UW1" s="49"/>
      <c r="UX1" s="49"/>
      <c r="UY1" s="49"/>
      <c r="UZ1" s="49"/>
      <c r="VA1" s="49"/>
      <c r="VB1" s="49"/>
      <c r="VC1" s="49"/>
      <c r="VD1" s="49"/>
      <c r="VE1" s="49"/>
      <c r="VF1" s="49"/>
      <c r="VG1" s="49"/>
      <c r="VH1" s="49"/>
      <c r="VI1" s="49"/>
      <c r="VJ1" s="49"/>
      <c r="VK1" s="49"/>
      <c r="VL1" s="49"/>
      <c r="VM1" s="49"/>
      <c r="VN1" s="49"/>
      <c r="VO1" s="49"/>
      <c r="VP1" s="49"/>
      <c r="VQ1" s="49"/>
      <c r="VR1" s="49"/>
      <c r="VS1" s="49"/>
      <c r="VT1" s="49"/>
      <c r="VU1" s="49"/>
      <c r="VV1" s="49"/>
      <c r="VW1" s="49"/>
      <c r="VX1" s="49"/>
      <c r="VY1" s="49"/>
      <c r="VZ1" s="49"/>
      <c r="WA1" s="49"/>
      <c r="WB1" s="49"/>
      <c r="WC1" s="49"/>
      <c r="WD1" s="49"/>
      <c r="WE1" s="49"/>
      <c r="WF1" s="49"/>
      <c r="WG1" s="49"/>
      <c r="WH1" s="49"/>
      <c r="WI1" s="49"/>
      <c r="WJ1" s="49"/>
      <c r="WK1" s="49"/>
      <c r="WL1" s="49"/>
      <c r="WM1" s="49"/>
      <c r="WN1" s="49"/>
      <c r="WO1" s="49"/>
      <c r="WP1" s="49"/>
      <c r="WQ1" s="49"/>
      <c r="WR1" s="49"/>
      <c r="WS1" s="49"/>
      <c r="WT1" s="49"/>
      <c r="WU1" s="49"/>
      <c r="WV1" s="49"/>
      <c r="WW1" s="49"/>
      <c r="WX1" s="49"/>
      <c r="WY1" s="49"/>
      <c r="WZ1" s="49"/>
      <c r="XA1" s="49"/>
      <c r="XB1" s="49"/>
      <c r="XC1" s="49"/>
      <c r="XD1" s="49"/>
      <c r="XE1" s="49"/>
      <c r="XF1" s="49"/>
      <c r="XG1" s="49"/>
      <c r="XH1" s="49"/>
      <c r="XI1" s="49"/>
      <c r="XJ1" s="49"/>
      <c r="XK1" s="49"/>
      <c r="XL1" s="49"/>
      <c r="XM1" s="49"/>
      <c r="XN1" s="49"/>
      <c r="XO1" s="49"/>
      <c r="XP1" s="49"/>
      <c r="XQ1" s="49"/>
      <c r="XR1" s="49"/>
      <c r="XS1" s="49"/>
      <c r="XT1" s="49"/>
      <c r="XU1" s="49"/>
      <c r="XV1" s="49"/>
      <c r="XW1" s="49"/>
      <c r="XX1" s="49"/>
      <c r="XY1" s="49"/>
      <c r="XZ1" s="49"/>
      <c r="YA1" s="49"/>
      <c r="YB1" s="49"/>
      <c r="YC1" s="49"/>
      <c r="YD1" s="49"/>
      <c r="YE1" s="49"/>
      <c r="YF1" s="49"/>
      <c r="YG1" s="49"/>
      <c r="YH1" s="49"/>
      <c r="YI1" s="49"/>
      <c r="YJ1" s="49"/>
      <c r="YK1" s="49"/>
      <c r="YL1" s="49"/>
      <c r="YM1" s="49"/>
      <c r="YN1" s="49"/>
      <c r="YO1" s="49"/>
      <c r="YP1" s="49"/>
      <c r="YQ1" s="49"/>
      <c r="YR1" s="49"/>
      <c r="YS1" s="49"/>
      <c r="YT1" s="49"/>
      <c r="YU1" s="49"/>
      <c r="YV1" s="49"/>
      <c r="YW1" s="49"/>
      <c r="YX1" s="49"/>
      <c r="YY1" s="49"/>
      <c r="YZ1" s="49"/>
      <c r="ZA1" s="49"/>
      <c r="ZB1" s="49"/>
      <c r="ZC1" s="49"/>
      <c r="ZD1" s="49"/>
      <c r="ZE1" s="49"/>
      <c r="ZF1" s="49"/>
      <c r="ZG1" s="49"/>
      <c r="ZH1" s="49"/>
      <c r="ZI1" s="49"/>
      <c r="ZJ1" s="49"/>
      <c r="ZK1" s="49"/>
      <c r="ZL1" s="49"/>
      <c r="ZM1" s="49"/>
      <c r="ZN1" s="49"/>
      <c r="ZO1" s="49"/>
      <c r="ZP1" s="49"/>
      <c r="ZQ1" s="49"/>
      <c r="ZR1" s="49"/>
      <c r="ZS1" s="49"/>
      <c r="ZT1" s="49"/>
      <c r="ZU1" s="49"/>
      <c r="ZV1" s="49"/>
      <c r="ZW1" s="49"/>
      <c r="ZX1" s="49"/>
      <c r="ZY1" s="49"/>
      <c r="ZZ1" s="49"/>
      <c r="AAA1" s="49"/>
      <c r="AAB1" s="49"/>
      <c r="AAC1" s="49"/>
      <c r="AAD1" s="49"/>
      <c r="AAE1" s="49"/>
      <c r="AAF1" s="49"/>
      <c r="AAG1" s="49"/>
      <c r="AAH1" s="49"/>
      <c r="AAI1" s="49"/>
      <c r="AAJ1" s="49"/>
      <c r="AAK1" s="49"/>
      <c r="AAL1" s="49"/>
      <c r="AAM1" s="49"/>
      <c r="AAN1" s="49"/>
      <c r="AAO1" s="49"/>
      <c r="AAP1" s="49"/>
      <c r="AAQ1" s="49"/>
      <c r="AAR1" s="49"/>
      <c r="AAS1" s="49"/>
      <c r="AAT1" s="49"/>
      <c r="AAU1" s="49"/>
      <c r="AAV1" s="49"/>
      <c r="AAW1" s="49"/>
      <c r="AAX1" s="49"/>
      <c r="AAY1" s="49"/>
      <c r="AAZ1" s="49"/>
      <c r="ABA1" s="49"/>
      <c r="ABB1" s="49"/>
      <c r="ABC1" s="49"/>
      <c r="ABD1" s="49"/>
      <c r="ABE1" s="49"/>
      <c r="ABF1" s="49"/>
      <c r="ABG1" s="49"/>
      <c r="ABH1" s="49"/>
      <c r="ABI1" s="49"/>
      <c r="ABJ1" s="49"/>
      <c r="ABK1" s="49"/>
      <c r="ABL1" s="49"/>
      <c r="ABM1" s="49"/>
      <c r="ABN1" s="49"/>
      <c r="ABO1" s="49"/>
      <c r="ABP1" s="49"/>
      <c r="ABQ1" s="49"/>
      <c r="ABR1" s="49"/>
      <c r="ABS1" s="49"/>
      <c r="ABT1" s="49"/>
      <c r="ABU1" s="49"/>
      <c r="ABV1" s="49"/>
      <c r="ABW1" s="49"/>
      <c r="ABX1" s="49"/>
      <c r="ABY1" s="49"/>
      <c r="ABZ1" s="49"/>
      <c r="ACA1" s="49"/>
      <c r="ACB1" s="49"/>
      <c r="ACC1" s="49"/>
      <c r="ACD1" s="49"/>
      <c r="ACE1" s="49"/>
      <c r="ACF1" s="49"/>
      <c r="ACG1" s="49"/>
      <c r="ACH1" s="49"/>
      <c r="ACI1" s="49"/>
      <c r="ACJ1" s="49"/>
      <c r="ACK1" s="49"/>
      <c r="ACL1" s="49"/>
      <c r="ACM1" s="49"/>
      <c r="ACN1" s="49"/>
      <c r="ACO1" s="49"/>
      <c r="ACP1" s="49"/>
      <c r="ACQ1" s="49"/>
      <c r="ACR1" s="49"/>
      <c r="ACS1" s="49"/>
      <c r="ACT1" s="49"/>
      <c r="ACU1" s="49"/>
      <c r="ACV1" s="49"/>
      <c r="ACW1" s="49"/>
      <c r="ACX1" s="49"/>
      <c r="ACY1" s="49"/>
      <c r="ACZ1" s="49"/>
      <c r="ADA1" s="49"/>
      <c r="ADB1" s="49"/>
      <c r="ADC1" s="49"/>
      <c r="ADD1" s="49"/>
      <c r="ADE1" s="49"/>
      <c r="ADF1" s="49"/>
      <c r="ADG1" s="49"/>
      <c r="ADH1" s="49"/>
      <c r="ADI1" s="49"/>
      <c r="ADJ1" s="49"/>
      <c r="ADK1" s="49"/>
      <c r="ADL1" s="49"/>
      <c r="ADM1" s="49"/>
      <c r="ADN1" s="49"/>
      <c r="ADO1" s="49"/>
      <c r="ADP1" s="49"/>
      <c r="ADQ1" s="49"/>
      <c r="ADR1" s="49"/>
      <c r="ADS1" s="49"/>
      <c r="ADT1" s="49"/>
      <c r="ADU1" s="49"/>
      <c r="ADV1" s="49"/>
      <c r="ADW1" s="49"/>
      <c r="ADX1" s="49"/>
      <c r="ADY1" s="49"/>
      <c r="ADZ1" s="49"/>
      <c r="AEA1" s="49"/>
      <c r="AEB1" s="49"/>
      <c r="AEC1" s="49"/>
      <c r="AED1" s="49"/>
      <c r="AEE1" s="49"/>
      <c r="AEF1" s="49"/>
      <c r="AEG1" s="49"/>
      <c r="AEH1" s="49"/>
      <c r="AEI1" s="49"/>
      <c r="AEJ1" s="49"/>
      <c r="AEK1" s="49"/>
      <c r="AEL1" s="49"/>
      <c r="AEM1" s="49"/>
      <c r="AEN1" s="49"/>
      <c r="AEO1" s="49"/>
      <c r="AEP1" s="49"/>
      <c r="AEQ1" s="49"/>
      <c r="AER1" s="49"/>
      <c r="AES1" s="49"/>
      <c r="AET1" s="49"/>
      <c r="AEU1" s="49"/>
      <c r="AEV1" s="49"/>
      <c r="AEW1" s="49"/>
      <c r="AEX1" s="49"/>
      <c r="AEY1" s="49"/>
      <c r="AEZ1" s="49"/>
      <c r="AFA1" s="49"/>
      <c r="AFB1" s="49"/>
      <c r="AFC1" s="49"/>
      <c r="AFD1" s="49"/>
      <c r="AFE1" s="49"/>
      <c r="AFF1" s="49"/>
      <c r="AFG1" s="49"/>
      <c r="AFH1" s="49"/>
      <c r="AFI1" s="49"/>
      <c r="AFJ1" s="49"/>
      <c r="AFK1" s="49"/>
      <c r="AFL1" s="49"/>
      <c r="AFM1" s="49"/>
      <c r="AFN1" s="49"/>
      <c r="AFO1" s="49"/>
      <c r="AFP1" s="49"/>
      <c r="AFQ1" s="49"/>
      <c r="AFR1" s="49"/>
      <c r="AFS1" s="49"/>
      <c r="AFT1" s="49"/>
      <c r="AFU1" s="49"/>
      <c r="AFV1" s="49"/>
      <c r="AFW1" s="49"/>
      <c r="AFX1" s="49"/>
      <c r="AFY1" s="49"/>
      <c r="AFZ1" s="49"/>
      <c r="AGA1" s="49"/>
      <c r="AGB1" s="49"/>
      <c r="AGC1" s="49"/>
      <c r="AGD1" s="49"/>
      <c r="AGE1" s="49"/>
      <c r="AGF1" s="49"/>
      <c r="AGG1" s="49"/>
      <c r="AGH1" s="49"/>
      <c r="AGI1" s="49"/>
      <c r="AGJ1" s="49"/>
      <c r="AGK1" s="49"/>
      <c r="AGL1" s="49"/>
      <c r="AGM1" s="49"/>
      <c r="AGN1" s="49"/>
      <c r="AGO1" s="49"/>
      <c r="AGP1" s="49"/>
      <c r="AGQ1" s="49"/>
      <c r="AGR1" s="49"/>
      <c r="AGS1" s="49"/>
      <c r="AGT1" s="49"/>
      <c r="AGU1" s="49"/>
      <c r="AGV1" s="49"/>
      <c r="AGW1" s="49"/>
      <c r="AGX1" s="49"/>
      <c r="AGY1" s="49"/>
      <c r="AGZ1" s="49"/>
      <c r="AHA1" s="49"/>
      <c r="AHB1" s="49"/>
      <c r="AHC1" s="49"/>
      <c r="AHD1" s="49"/>
      <c r="AHE1" s="49"/>
      <c r="AHF1" s="49"/>
      <c r="AHG1" s="49"/>
      <c r="AHH1" s="49"/>
      <c r="AHI1" s="49"/>
      <c r="AHJ1" s="49"/>
      <c r="AHK1" s="49"/>
      <c r="AHL1" s="49"/>
      <c r="AHM1" s="49"/>
      <c r="AHN1" s="49"/>
      <c r="AHO1" s="49"/>
      <c r="AHP1" s="49"/>
      <c r="AHQ1" s="49"/>
      <c r="AHR1" s="49"/>
      <c r="AHS1" s="49"/>
      <c r="AHT1" s="49"/>
      <c r="AHU1" s="49"/>
      <c r="AHV1" s="49"/>
      <c r="AHW1" s="49"/>
      <c r="AHX1" s="49"/>
      <c r="AHY1" s="49"/>
      <c r="AHZ1" s="49"/>
      <c r="AIA1" s="49"/>
      <c r="AIB1" s="49"/>
      <c r="AIC1" s="49"/>
      <c r="AID1" s="49"/>
      <c r="AIE1" s="49"/>
      <c r="AIF1" s="49"/>
      <c r="AIG1" s="49"/>
      <c r="AIH1" s="49"/>
      <c r="AII1" s="49"/>
      <c r="AIJ1" s="49"/>
      <c r="AIK1" s="49"/>
      <c r="AIL1" s="49"/>
      <c r="AIM1" s="49"/>
      <c r="AIN1" s="49"/>
      <c r="AIO1" s="49"/>
      <c r="AIP1" s="49"/>
      <c r="AIQ1" s="49"/>
      <c r="AIR1" s="49"/>
      <c r="AIS1" s="49"/>
      <c r="AIT1" s="49"/>
      <c r="AIU1" s="49"/>
      <c r="AIV1" s="49"/>
      <c r="AIW1" s="49"/>
      <c r="AIX1" s="49"/>
      <c r="AIY1" s="49"/>
      <c r="AIZ1" s="49"/>
      <c r="AJA1" s="49"/>
      <c r="AJB1" s="49"/>
      <c r="AJC1" s="49"/>
      <c r="AJD1" s="49"/>
      <c r="AJE1" s="49"/>
      <c r="AJF1" s="49"/>
      <c r="AJG1" s="49"/>
      <c r="AJH1" s="49"/>
      <c r="AJI1" s="49"/>
      <c r="AJJ1" s="49"/>
      <c r="AJK1" s="49"/>
      <c r="AJL1" s="49"/>
      <c r="AJM1" s="49"/>
      <c r="AJN1" s="49"/>
      <c r="AJO1" s="49"/>
      <c r="AJP1" s="49"/>
      <c r="AJQ1" s="49"/>
      <c r="AJR1" s="49"/>
      <c r="AJS1" s="49"/>
      <c r="AJT1" s="49"/>
      <c r="AJU1" s="49"/>
      <c r="AJV1" s="49"/>
      <c r="AJW1" s="49"/>
      <c r="AJX1" s="49"/>
      <c r="AJY1" s="49"/>
      <c r="AJZ1" s="49"/>
      <c r="AKA1" s="49"/>
      <c r="AKB1" s="49"/>
      <c r="AKC1" s="49"/>
      <c r="AKD1" s="49"/>
      <c r="AKE1" s="49"/>
      <c r="AKF1" s="49"/>
      <c r="AKG1" s="49"/>
      <c r="AKH1" s="49"/>
      <c r="AKI1" s="49"/>
      <c r="AKJ1" s="49"/>
      <c r="AKK1" s="49"/>
      <c r="AKL1" s="49"/>
      <c r="AKM1" s="49"/>
      <c r="AKN1" s="49"/>
      <c r="AKO1" s="49"/>
      <c r="AKP1" s="49"/>
      <c r="AKQ1" s="49"/>
      <c r="AKR1" s="49"/>
      <c r="AKS1" s="49"/>
      <c r="AKT1" s="49"/>
      <c r="AKU1" s="49"/>
      <c r="AKV1" s="49"/>
      <c r="AKW1" s="49"/>
      <c r="AKX1" s="49"/>
      <c r="AKY1" s="49"/>
      <c r="AKZ1" s="49"/>
      <c r="ALA1" s="49"/>
      <c r="ALB1" s="49"/>
      <c r="ALC1" s="49"/>
      <c r="ALD1" s="49"/>
      <c r="ALE1" s="49"/>
      <c r="ALF1" s="49"/>
      <c r="ALG1" s="49"/>
      <c r="ALH1" s="49"/>
      <c r="ALI1" s="49"/>
      <c r="ALJ1" s="49"/>
      <c r="ALK1" s="49"/>
      <c r="ALL1" s="49"/>
      <c r="ALM1" s="49"/>
      <c r="ALN1" s="49"/>
      <c r="ALO1" s="49"/>
      <c r="ALP1" s="49"/>
      <c r="ALQ1" s="49"/>
      <c r="ALR1" s="49"/>
      <c r="ALS1" s="49"/>
      <c r="ALT1" s="49"/>
      <c r="ALU1" s="49"/>
      <c r="ALV1" s="49"/>
      <c r="ALW1" s="49"/>
      <c r="ALX1" s="49"/>
      <c r="ALY1" s="49"/>
      <c r="ALZ1" s="49"/>
      <c r="AMA1" s="49"/>
      <c r="AMB1" s="49"/>
      <c r="AMC1" s="49"/>
      <c r="AMD1" s="49"/>
      <c r="AME1" s="49"/>
      <c r="AMF1" s="49"/>
      <c r="AMG1" s="49"/>
      <c r="AMH1" s="49"/>
      <c r="AMI1" s="49"/>
      <c r="AMJ1" s="49"/>
      <c r="AMK1" s="49"/>
      <c r="AML1" s="49"/>
      <c r="AMM1" s="49"/>
      <c r="AMN1" s="49"/>
      <c r="AMO1" s="49"/>
      <c r="AMP1" s="49"/>
      <c r="AMQ1" s="49"/>
      <c r="AMR1" s="49"/>
      <c r="AMS1" s="49"/>
      <c r="AMT1" s="49"/>
      <c r="AMU1" s="49"/>
      <c r="AMV1" s="49"/>
      <c r="AMW1" s="49"/>
      <c r="AMX1" s="49"/>
      <c r="AMY1" s="49"/>
      <c r="AMZ1" s="49"/>
      <c r="ANA1" s="49"/>
      <c r="ANB1" s="49"/>
      <c r="ANC1" s="49"/>
      <c r="AND1" s="49"/>
      <c r="ANE1" s="49"/>
      <c r="ANF1" s="49"/>
      <c r="ANG1" s="49"/>
      <c r="ANH1" s="49"/>
      <c r="ANI1" s="49"/>
      <c r="ANJ1" s="49"/>
      <c r="ANK1" s="49"/>
      <c r="ANL1" s="49"/>
      <c r="ANM1" s="49"/>
      <c r="ANN1" s="49"/>
      <c r="ANO1" s="49"/>
      <c r="ANP1" s="49"/>
      <c r="ANQ1" s="49"/>
      <c r="ANR1" s="49"/>
      <c r="ANS1" s="49"/>
      <c r="ANT1" s="49"/>
      <c r="ANU1" s="49"/>
      <c r="ANV1" s="49"/>
      <c r="ANW1" s="49"/>
      <c r="ANX1" s="49"/>
      <c r="ANY1" s="49"/>
      <c r="ANZ1" s="49"/>
      <c r="AOA1" s="49"/>
      <c r="AOB1" s="49"/>
      <c r="AOC1" s="49"/>
      <c r="AOD1" s="49"/>
      <c r="AOE1" s="49"/>
      <c r="AOF1" s="49"/>
      <c r="AOG1" s="49"/>
      <c r="AOH1" s="49"/>
      <c r="AOI1" s="49"/>
      <c r="AOJ1" s="49"/>
      <c r="AOK1" s="49"/>
      <c r="AOL1" s="49"/>
      <c r="AOM1" s="49"/>
      <c r="AON1" s="49"/>
      <c r="AOO1" s="49"/>
      <c r="AOP1" s="49"/>
      <c r="AOQ1" s="49"/>
      <c r="AOR1" s="49"/>
      <c r="AOS1" s="49"/>
      <c r="AOT1" s="49"/>
      <c r="AOU1" s="49"/>
      <c r="AOV1" s="49"/>
      <c r="AOW1" s="49"/>
      <c r="AOX1" s="49"/>
      <c r="AOY1" s="49"/>
      <c r="AOZ1" s="49"/>
      <c r="APA1" s="49"/>
      <c r="APB1" s="49"/>
      <c r="APC1" s="49"/>
      <c r="APD1" s="49"/>
      <c r="APE1" s="49"/>
      <c r="APF1" s="49"/>
      <c r="APG1" s="49"/>
      <c r="APH1" s="49"/>
      <c r="API1" s="49"/>
      <c r="APJ1" s="49"/>
      <c r="APK1" s="49"/>
      <c r="APL1" s="49"/>
      <c r="APM1" s="49"/>
      <c r="APN1" s="49"/>
      <c r="APO1" s="49"/>
      <c r="APP1" s="49"/>
      <c r="APQ1" s="49"/>
      <c r="APR1" s="49"/>
      <c r="APS1" s="49"/>
      <c r="APT1" s="49"/>
      <c r="APU1" s="49"/>
      <c r="APV1" s="49"/>
      <c r="APW1" s="49"/>
      <c r="APX1" s="49"/>
      <c r="APY1" s="49"/>
      <c r="APZ1" s="49"/>
      <c r="AQA1" s="49"/>
      <c r="AQB1" s="49"/>
      <c r="AQC1" s="49"/>
      <c r="AQD1" s="49"/>
      <c r="AQE1" s="49"/>
      <c r="AQF1" s="49"/>
      <c r="AQG1" s="49"/>
      <c r="AQH1" s="49"/>
      <c r="AQI1" s="49"/>
      <c r="AQJ1" s="49"/>
      <c r="AQK1" s="49"/>
      <c r="AQL1" s="49"/>
      <c r="AQM1" s="49"/>
      <c r="AQN1" s="49"/>
      <c r="AQO1" s="49"/>
      <c r="AQP1" s="49"/>
      <c r="AQQ1" s="49"/>
      <c r="AQR1" s="49"/>
      <c r="AQS1" s="49"/>
      <c r="AQT1" s="49"/>
      <c r="AQU1" s="49"/>
      <c r="AQV1" s="49"/>
      <c r="AQW1" s="49"/>
      <c r="AQX1" s="49"/>
      <c r="AQY1" s="49"/>
      <c r="AQZ1" s="49"/>
      <c r="ARA1" s="49"/>
      <c r="ARB1" s="49"/>
      <c r="ARC1" s="49"/>
      <c r="ARD1" s="49"/>
      <c r="ARE1" s="49"/>
      <c r="ARF1" s="49"/>
      <c r="ARG1" s="49"/>
      <c r="ARH1" s="49"/>
      <c r="ARI1" s="49"/>
      <c r="ARJ1" s="49"/>
      <c r="ARK1" s="49"/>
      <c r="ARL1" s="49"/>
      <c r="ARM1" s="49"/>
      <c r="ARN1" s="49"/>
      <c r="ARO1" s="49"/>
      <c r="ARP1" s="49"/>
      <c r="ARQ1" s="49"/>
      <c r="ARR1" s="49"/>
      <c r="ARS1" s="49"/>
      <c r="ART1" s="49"/>
      <c r="ARU1" s="49"/>
      <c r="ARV1" s="49"/>
      <c r="ARW1" s="49"/>
      <c r="ARX1" s="49"/>
      <c r="ARY1" s="49"/>
      <c r="ARZ1" s="49"/>
      <c r="ASA1" s="49"/>
      <c r="ASB1" s="49"/>
      <c r="ASC1" s="49"/>
      <c r="ASD1" s="49"/>
      <c r="ASE1" s="49"/>
      <c r="ASF1" s="49"/>
      <c r="ASG1" s="49"/>
      <c r="ASH1" s="49"/>
      <c r="ASI1" s="49"/>
      <c r="ASJ1" s="49"/>
      <c r="ASK1" s="49"/>
      <c r="ASL1" s="49"/>
      <c r="ASM1" s="49"/>
      <c r="ASN1" s="49"/>
      <c r="ASO1" s="49"/>
      <c r="ASP1" s="49"/>
      <c r="ASQ1" s="49"/>
      <c r="ASR1" s="49"/>
      <c r="ASS1" s="49"/>
      <c r="AST1" s="49"/>
      <c r="ASU1" s="49"/>
      <c r="ASV1" s="49"/>
      <c r="ASW1" s="49"/>
      <c r="ASX1" s="49"/>
      <c r="ASY1" s="49"/>
      <c r="ASZ1" s="49"/>
      <c r="ATA1" s="49"/>
      <c r="ATB1" s="49"/>
      <c r="ATC1" s="49"/>
      <c r="ATD1" s="49"/>
      <c r="ATE1" s="49"/>
      <c r="ATF1" s="49"/>
      <c r="ATG1" s="49"/>
      <c r="ATH1" s="49"/>
      <c r="ATI1" s="49"/>
      <c r="ATJ1" s="49"/>
      <c r="ATK1" s="49"/>
      <c r="ATL1" s="49"/>
      <c r="ATM1" s="49"/>
      <c r="ATN1" s="49"/>
      <c r="ATO1" s="49"/>
      <c r="ATP1" s="49"/>
      <c r="ATQ1" s="49"/>
      <c r="ATR1" s="49"/>
      <c r="ATS1" s="49"/>
      <c r="ATT1" s="49"/>
      <c r="ATU1" s="49"/>
      <c r="ATV1" s="49"/>
      <c r="ATW1" s="49"/>
      <c r="ATX1" s="49"/>
      <c r="ATY1" s="49"/>
      <c r="ATZ1" s="49"/>
      <c r="AUA1" s="49"/>
      <c r="AUB1" s="49"/>
      <c r="AUC1" s="49"/>
      <c r="AUD1" s="49"/>
      <c r="AUE1" s="49"/>
      <c r="AUF1" s="49"/>
      <c r="AUG1" s="49"/>
      <c r="AUH1" s="49"/>
      <c r="AUI1" s="49"/>
      <c r="AUJ1" s="49"/>
      <c r="AUK1" s="49"/>
      <c r="AUL1" s="49"/>
      <c r="AUM1" s="49"/>
      <c r="AUN1" s="49"/>
      <c r="AUO1" s="49"/>
      <c r="AUP1" s="49"/>
      <c r="AUQ1" s="49"/>
      <c r="AUR1" s="49"/>
      <c r="AUS1" s="49"/>
      <c r="AUT1" s="49"/>
      <c r="AUU1" s="49"/>
      <c r="AUV1" s="49"/>
      <c r="AUW1" s="49"/>
      <c r="AUX1" s="49"/>
      <c r="AUY1" s="49"/>
      <c r="AUZ1" s="49"/>
      <c r="AVA1" s="49"/>
      <c r="AVB1" s="49"/>
      <c r="AVC1" s="49"/>
      <c r="AVD1" s="49"/>
      <c r="AVE1" s="49"/>
      <c r="AVF1" s="49"/>
      <c r="AVG1" s="49"/>
      <c r="AVH1" s="49"/>
      <c r="AVI1" s="49"/>
      <c r="AVJ1" s="49"/>
      <c r="AVK1" s="49"/>
      <c r="AVL1" s="49"/>
      <c r="AVM1" s="49"/>
      <c r="AVN1" s="49"/>
      <c r="AVO1" s="49"/>
      <c r="AVP1" s="49"/>
      <c r="AVQ1" s="49"/>
      <c r="AVR1" s="49"/>
      <c r="AVS1" s="49"/>
      <c r="AVT1" s="49"/>
      <c r="AVU1" s="49"/>
      <c r="AVV1" s="49"/>
      <c r="AVW1" s="49"/>
      <c r="AVX1" s="49"/>
      <c r="AVY1" s="49"/>
      <c r="AVZ1" s="49"/>
      <c r="AWA1" s="49"/>
      <c r="AWB1" s="49"/>
      <c r="AWC1" s="49"/>
      <c r="AWD1" s="49"/>
      <c r="AWE1" s="49"/>
      <c r="AWF1" s="49"/>
      <c r="AWG1" s="49"/>
      <c r="AWH1" s="49"/>
      <c r="AWI1" s="49"/>
      <c r="AWJ1" s="49"/>
      <c r="AWK1" s="49"/>
      <c r="AWL1" s="49"/>
      <c r="AWM1" s="49"/>
      <c r="AWN1" s="49"/>
      <c r="AWO1" s="49"/>
      <c r="AWP1" s="49"/>
      <c r="AWQ1" s="49"/>
      <c r="AWR1" s="49"/>
      <c r="AWS1" s="49"/>
      <c r="AWT1" s="49"/>
      <c r="AWU1" s="49"/>
      <c r="AWV1" s="49"/>
      <c r="AWW1" s="49"/>
      <c r="AWX1" s="49"/>
      <c r="AWY1" s="49"/>
      <c r="AWZ1" s="49"/>
      <c r="AXA1" s="49"/>
      <c r="AXB1" s="49"/>
      <c r="AXC1" s="49"/>
      <c r="AXD1" s="49"/>
      <c r="AXE1" s="49"/>
      <c r="AXF1" s="49"/>
      <c r="AXG1" s="49"/>
      <c r="AXH1" s="49"/>
      <c r="AXI1" s="49"/>
      <c r="AXJ1" s="49"/>
      <c r="AXK1" s="49"/>
      <c r="AXL1" s="49"/>
      <c r="AXM1" s="49"/>
      <c r="AXN1" s="49"/>
      <c r="AXO1" s="49"/>
      <c r="AXP1" s="49"/>
      <c r="AXQ1" s="49"/>
      <c r="AXR1" s="49"/>
      <c r="AXS1" s="49"/>
      <c r="AXT1" s="49"/>
      <c r="AXU1" s="49"/>
      <c r="AXV1" s="49"/>
      <c r="AXW1" s="49"/>
      <c r="AXX1" s="49"/>
      <c r="AXY1" s="49"/>
      <c r="AXZ1" s="49"/>
      <c r="AYA1" s="49"/>
      <c r="AYB1" s="49"/>
      <c r="AYC1" s="49"/>
      <c r="AYD1" s="49"/>
      <c r="AYE1" s="49"/>
      <c r="AYF1" s="49"/>
      <c r="AYG1" s="49"/>
      <c r="AYH1" s="49"/>
      <c r="AYI1" s="49"/>
      <c r="AYJ1" s="49"/>
      <c r="AYK1" s="49"/>
      <c r="AYL1" s="49"/>
      <c r="AYM1" s="49"/>
      <c r="AYN1" s="49"/>
      <c r="AYO1" s="49"/>
      <c r="AYP1" s="49"/>
      <c r="AYQ1" s="49"/>
      <c r="AYR1" s="49"/>
      <c r="AYS1" s="49"/>
      <c r="AYT1" s="49"/>
      <c r="AYU1" s="49"/>
      <c r="AYV1" s="49"/>
      <c r="AYW1" s="49"/>
      <c r="AYX1" s="49"/>
      <c r="AYY1" s="49"/>
      <c r="AYZ1" s="49"/>
      <c r="AZA1" s="49"/>
      <c r="AZB1" s="49"/>
      <c r="AZC1" s="49"/>
      <c r="AZD1" s="49"/>
      <c r="AZE1" s="49"/>
      <c r="AZF1" s="49"/>
      <c r="AZG1" s="49"/>
      <c r="AZH1" s="49"/>
      <c r="AZI1" s="49"/>
      <c r="AZJ1" s="49"/>
      <c r="AZK1" s="49"/>
      <c r="AZL1" s="49"/>
      <c r="AZM1" s="49"/>
      <c r="AZN1" s="49"/>
      <c r="AZO1" s="49"/>
      <c r="AZP1" s="49"/>
      <c r="AZQ1" s="49"/>
      <c r="AZR1" s="49"/>
      <c r="AZS1" s="49"/>
      <c r="AZT1" s="49"/>
      <c r="AZU1" s="49"/>
      <c r="AZV1" s="49"/>
      <c r="AZW1" s="49"/>
      <c r="AZX1" s="49"/>
      <c r="AZY1" s="49"/>
      <c r="AZZ1" s="49"/>
      <c r="BAA1" s="49"/>
      <c r="BAB1" s="49"/>
      <c r="BAC1" s="49"/>
      <c r="BAD1" s="49"/>
      <c r="BAE1" s="49"/>
      <c r="BAF1" s="49"/>
      <c r="BAG1" s="49"/>
      <c r="BAH1" s="49"/>
      <c r="BAI1" s="49"/>
      <c r="BAJ1" s="49"/>
      <c r="BAK1" s="49"/>
      <c r="BAL1" s="49"/>
      <c r="BAM1" s="49"/>
      <c r="BAN1" s="49"/>
      <c r="BAO1" s="49"/>
      <c r="BAP1" s="49"/>
      <c r="BAQ1" s="49"/>
      <c r="BAR1" s="49"/>
      <c r="BAS1" s="49"/>
      <c r="BAT1" s="49"/>
      <c r="BAU1" s="49"/>
      <c r="BAV1" s="49"/>
      <c r="BAW1" s="49"/>
      <c r="BAX1" s="49"/>
      <c r="BAY1" s="49"/>
      <c r="BAZ1" s="49"/>
      <c r="BBA1" s="49"/>
      <c r="BBB1" s="49"/>
      <c r="BBC1" s="49"/>
      <c r="BBD1" s="49"/>
      <c r="BBE1" s="49"/>
      <c r="BBF1" s="49"/>
      <c r="BBG1" s="49"/>
      <c r="BBH1" s="49"/>
      <c r="BBI1" s="49"/>
      <c r="BBJ1" s="49"/>
      <c r="BBK1" s="49"/>
      <c r="BBL1" s="49"/>
      <c r="BBM1" s="49"/>
      <c r="BBN1" s="49"/>
      <c r="BBO1" s="49"/>
      <c r="BBP1" s="49"/>
      <c r="BBQ1" s="49"/>
      <c r="BBR1" s="49"/>
      <c r="BBS1" s="49"/>
      <c r="BBT1" s="49"/>
      <c r="BBU1" s="49"/>
      <c r="BBV1" s="49"/>
      <c r="BBW1" s="49"/>
      <c r="BBX1" s="49"/>
      <c r="BBY1" s="49"/>
      <c r="BBZ1" s="49"/>
      <c r="BCA1" s="49"/>
      <c r="BCB1" s="49"/>
      <c r="BCC1" s="49"/>
      <c r="BCD1" s="49"/>
      <c r="BCE1" s="49"/>
      <c r="BCF1" s="49"/>
      <c r="BCG1" s="49"/>
      <c r="BCH1" s="49"/>
      <c r="BCI1" s="49"/>
      <c r="BCJ1" s="49"/>
      <c r="BCK1" s="49"/>
      <c r="BCL1" s="49"/>
      <c r="BCM1" s="49"/>
      <c r="BCN1" s="49"/>
      <c r="BCO1" s="49"/>
      <c r="BCP1" s="49"/>
      <c r="BCQ1" s="49"/>
      <c r="BCR1" s="49"/>
      <c r="BCS1" s="49"/>
      <c r="BCT1" s="49"/>
      <c r="BCU1" s="49"/>
      <c r="BCV1" s="49"/>
      <c r="BCW1" s="49"/>
      <c r="BCX1" s="49"/>
      <c r="BCY1" s="49"/>
      <c r="BCZ1" s="49"/>
      <c r="BDA1" s="49"/>
      <c r="BDB1" s="49"/>
      <c r="BDC1" s="49"/>
      <c r="BDD1" s="49"/>
      <c r="BDE1" s="49"/>
      <c r="BDF1" s="49"/>
      <c r="BDG1" s="49"/>
      <c r="BDH1" s="49"/>
      <c r="BDI1" s="49"/>
      <c r="BDJ1" s="49"/>
      <c r="BDK1" s="49"/>
      <c r="BDL1" s="49"/>
      <c r="BDM1" s="49"/>
      <c r="BDN1" s="49"/>
      <c r="BDO1" s="49"/>
      <c r="BDP1" s="49"/>
      <c r="BDQ1" s="49"/>
      <c r="BDR1" s="49"/>
      <c r="BDS1" s="49"/>
      <c r="BDT1" s="49"/>
      <c r="BDU1" s="49"/>
      <c r="BDV1" s="49"/>
      <c r="BDW1" s="49"/>
      <c r="BDX1" s="49"/>
      <c r="BDY1" s="49"/>
      <c r="BDZ1" s="49"/>
      <c r="BEA1" s="49"/>
      <c r="BEB1" s="49"/>
      <c r="BEC1" s="49"/>
      <c r="BED1" s="49"/>
      <c r="BEE1" s="49"/>
      <c r="BEF1" s="49"/>
      <c r="BEG1" s="49"/>
      <c r="BEH1" s="49"/>
      <c r="BEI1" s="49"/>
      <c r="BEJ1" s="49"/>
      <c r="BEK1" s="49"/>
      <c r="BEL1" s="49"/>
      <c r="BEM1" s="49"/>
      <c r="BEN1" s="49"/>
      <c r="BEO1" s="49"/>
      <c r="BEP1" s="49"/>
      <c r="BEQ1" s="49"/>
      <c r="BER1" s="49"/>
      <c r="BES1" s="49"/>
      <c r="BET1" s="49"/>
      <c r="BEU1" s="49"/>
      <c r="BEV1" s="49"/>
      <c r="BEW1" s="49"/>
      <c r="BEX1" s="49"/>
      <c r="BEY1" s="49"/>
      <c r="BEZ1" s="49"/>
      <c r="BFA1" s="49"/>
      <c r="BFB1" s="49"/>
      <c r="BFC1" s="49"/>
      <c r="BFD1" s="49"/>
      <c r="BFE1" s="49"/>
      <c r="BFF1" s="49"/>
      <c r="BFG1" s="49"/>
      <c r="BFH1" s="49"/>
      <c r="BFI1" s="49"/>
      <c r="BFJ1" s="49"/>
      <c r="BFK1" s="49"/>
      <c r="BFL1" s="49"/>
      <c r="BFM1" s="49"/>
      <c r="BFN1" s="49"/>
      <c r="BFO1" s="49"/>
      <c r="BFP1" s="49"/>
      <c r="BFQ1" s="49"/>
      <c r="BFR1" s="49"/>
      <c r="BFS1" s="49"/>
      <c r="BFT1" s="49"/>
      <c r="BFU1" s="49"/>
      <c r="BFV1" s="49"/>
      <c r="BFW1" s="49"/>
      <c r="BFX1" s="49"/>
      <c r="BFY1" s="49"/>
      <c r="BFZ1" s="49"/>
      <c r="BGA1" s="49"/>
      <c r="BGB1" s="49"/>
      <c r="BGC1" s="49"/>
      <c r="BGD1" s="49"/>
      <c r="BGE1" s="49"/>
      <c r="BGF1" s="49"/>
      <c r="BGG1" s="49"/>
      <c r="BGH1" s="49"/>
      <c r="BGI1" s="49"/>
      <c r="BGJ1" s="49"/>
      <c r="BGK1" s="49"/>
      <c r="BGL1" s="49"/>
      <c r="BGM1" s="49"/>
      <c r="BGN1" s="49"/>
      <c r="BGO1" s="49"/>
      <c r="BGP1" s="49"/>
      <c r="BGQ1" s="49"/>
      <c r="BGR1" s="49"/>
      <c r="BGS1" s="49"/>
      <c r="BGT1" s="49"/>
      <c r="BGU1" s="49"/>
      <c r="BGV1" s="49"/>
      <c r="BGW1" s="49"/>
      <c r="BGX1" s="49"/>
      <c r="BGY1" s="49"/>
      <c r="BGZ1" s="49"/>
      <c r="BHA1" s="49"/>
      <c r="BHB1" s="49"/>
      <c r="BHC1" s="49"/>
      <c r="BHD1" s="49"/>
      <c r="BHE1" s="49"/>
      <c r="BHF1" s="49"/>
      <c r="BHG1" s="49"/>
      <c r="BHH1" s="49"/>
      <c r="BHI1" s="49"/>
      <c r="BHJ1" s="49"/>
      <c r="BHK1" s="49"/>
      <c r="BHL1" s="49"/>
      <c r="BHM1" s="49"/>
      <c r="BHN1" s="49"/>
      <c r="BHO1" s="49"/>
      <c r="BHP1" s="49"/>
      <c r="BHQ1" s="49"/>
      <c r="BHR1" s="49"/>
      <c r="BHS1" s="49"/>
      <c r="BHT1" s="49"/>
      <c r="BHU1" s="49"/>
      <c r="BHV1" s="49"/>
      <c r="BHW1" s="49"/>
      <c r="BHX1" s="49"/>
      <c r="BHY1" s="49"/>
      <c r="BHZ1" s="49"/>
      <c r="BIA1" s="49"/>
      <c r="BIB1" s="49"/>
      <c r="BIC1" s="49"/>
      <c r="BID1" s="49"/>
      <c r="BIE1" s="49"/>
      <c r="BIF1" s="49"/>
      <c r="BIG1" s="49"/>
      <c r="BIH1" s="49"/>
      <c r="BII1" s="49"/>
      <c r="BIJ1" s="49"/>
      <c r="BIK1" s="49"/>
      <c r="BIL1" s="49"/>
      <c r="BIM1" s="49"/>
      <c r="BIN1" s="49"/>
      <c r="BIO1" s="49"/>
      <c r="BIP1" s="49"/>
      <c r="BIQ1" s="49"/>
      <c r="BIR1" s="49"/>
      <c r="BIS1" s="49"/>
      <c r="BIT1" s="49"/>
      <c r="BIU1" s="49"/>
      <c r="BIV1" s="49"/>
      <c r="BIW1" s="49"/>
      <c r="BIX1" s="49"/>
      <c r="BIY1" s="49"/>
      <c r="BIZ1" s="49"/>
      <c r="BJA1" s="49"/>
      <c r="BJB1" s="49"/>
      <c r="BJC1" s="49"/>
      <c r="BJD1" s="49"/>
      <c r="BJE1" s="49"/>
      <c r="BJF1" s="49"/>
      <c r="BJG1" s="49"/>
      <c r="BJH1" s="49"/>
      <c r="BJI1" s="49"/>
      <c r="BJJ1" s="49"/>
      <c r="BJK1" s="49"/>
      <c r="BJL1" s="49"/>
      <c r="BJM1" s="49"/>
      <c r="BJN1" s="49"/>
      <c r="BJO1" s="49"/>
      <c r="BJP1" s="49"/>
      <c r="BJQ1" s="49"/>
      <c r="BJR1" s="49"/>
      <c r="BJS1" s="49"/>
      <c r="BJT1" s="49"/>
      <c r="BJU1" s="49"/>
      <c r="BJV1" s="49"/>
      <c r="BJW1" s="49"/>
      <c r="BJX1" s="49"/>
      <c r="BJY1" s="49"/>
      <c r="BJZ1" s="49"/>
      <c r="BKA1" s="49"/>
      <c r="BKB1" s="49"/>
      <c r="BKC1" s="49"/>
      <c r="BKD1" s="49"/>
      <c r="BKE1" s="49"/>
      <c r="BKF1" s="49"/>
      <c r="BKG1" s="49"/>
      <c r="BKH1" s="49"/>
      <c r="BKI1" s="49"/>
      <c r="BKJ1" s="49"/>
      <c r="BKK1" s="49"/>
      <c r="BKL1" s="49"/>
      <c r="BKM1" s="49"/>
      <c r="BKN1" s="49"/>
      <c r="BKO1" s="49"/>
      <c r="BKP1" s="49"/>
      <c r="BKQ1" s="49"/>
      <c r="BKR1" s="49"/>
      <c r="BKS1" s="49"/>
      <c r="BKT1" s="49"/>
      <c r="BKU1" s="49"/>
      <c r="BKV1" s="49"/>
      <c r="BKW1" s="49"/>
      <c r="BKX1" s="49"/>
      <c r="BKY1" s="49"/>
      <c r="BKZ1" s="49"/>
      <c r="BLA1" s="49"/>
      <c r="BLB1" s="49"/>
      <c r="BLC1" s="49"/>
      <c r="BLD1" s="49"/>
      <c r="BLE1" s="49"/>
      <c r="BLF1" s="49"/>
      <c r="BLG1" s="49"/>
      <c r="BLH1" s="49"/>
      <c r="BLI1" s="49"/>
      <c r="BLJ1" s="49"/>
      <c r="BLK1" s="49"/>
      <c r="BLL1" s="49"/>
      <c r="BLM1" s="49"/>
      <c r="BLN1" s="49"/>
      <c r="BLO1" s="49"/>
      <c r="BLP1" s="49"/>
      <c r="BLQ1" s="49"/>
      <c r="BLR1" s="49"/>
      <c r="BLS1" s="49"/>
      <c r="BLT1" s="49"/>
      <c r="BLU1" s="49"/>
      <c r="BLV1" s="49"/>
      <c r="BLW1" s="49"/>
      <c r="BLX1" s="49"/>
      <c r="BLY1" s="49"/>
      <c r="BLZ1" s="49"/>
      <c r="BMA1" s="49"/>
      <c r="BMB1" s="49"/>
      <c r="BMC1" s="49"/>
      <c r="BMD1" s="49"/>
      <c r="BME1" s="49"/>
      <c r="BMF1" s="49"/>
      <c r="BMG1" s="49"/>
      <c r="BMH1" s="49"/>
      <c r="BMI1" s="49"/>
      <c r="BMJ1" s="49"/>
      <c r="BMK1" s="49"/>
      <c r="BML1" s="49"/>
      <c r="BMM1" s="49"/>
      <c r="BMN1" s="49"/>
      <c r="BMO1" s="49"/>
      <c r="BMP1" s="49"/>
      <c r="BMQ1" s="49"/>
      <c r="BMR1" s="49"/>
      <c r="BMS1" s="49"/>
      <c r="BMT1" s="49"/>
      <c r="BMU1" s="49"/>
      <c r="BMV1" s="49"/>
      <c r="BMW1" s="49"/>
      <c r="BMX1" s="49"/>
      <c r="BMY1" s="49"/>
      <c r="BMZ1" s="49"/>
      <c r="BNA1" s="49"/>
      <c r="BNB1" s="49"/>
      <c r="BNC1" s="49"/>
      <c r="BND1" s="49"/>
      <c r="BNE1" s="49"/>
      <c r="BNF1" s="49"/>
      <c r="BNG1" s="49"/>
      <c r="BNH1" s="49"/>
      <c r="BNI1" s="49"/>
      <c r="BNJ1" s="49"/>
      <c r="BNK1" s="49"/>
      <c r="BNL1" s="49"/>
      <c r="BNM1" s="49"/>
      <c r="BNN1" s="49"/>
      <c r="BNO1" s="49"/>
      <c r="BNP1" s="49"/>
      <c r="BNQ1" s="49"/>
      <c r="BNR1" s="49"/>
      <c r="BNS1" s="49"/>
      <c r="BNT1" s="49"/>
      <c r="BNU1" s="49"/>
      <c r="BNV1" s="49"/>
      <c r="BNW1" s="49"/>
      <c r="BNX1" s="49"/>
      <c r="BNY1" s="49"/>
      <c r="BNZ1" s="49"/>
      <c r="BOA1" s="49"/>
      <c r="BOB1" s="49"/>
      <c r="BOC1" s="49"/>
      <c r="BOD1" s="49"/>
      <c r="BOE1" s="49"/>
      <c r="BOF1" s="49"/>
      <c r="BOG1" s="49"/>
      <c r="BOH1" s="49"/>
      <c r="BOI1" s="49"/>
      <c r="BOJ1" s="49"/>
      <c r="BOK1" s="49"/>
      <c r="BOL1" s="49"/>
      <c r="BOM1" s="49"/>
      <c r="BON1" s="49"/>
      <c r="BOO1" s="49"/>
      <c r="BOP1" s="49"/>
      <c r="BOQ1" s="49"/>
      <c r="BOR1" s="49"/>
      <c r="BOS1" s="49"/>
      <c r="BOT1" s="49"/>
      <c r="BOU1" s="49"/>
      <c r="BOV1" s="49"/>
      <c r="BOW1" s="49"/>
      <c r="BOX1" s="49"/>
      <c r="BOY1" s="49"/>
      <c r="BOZ1" s="49"/>
      <c r="BPA1" s="49"/>
      <c r="BPB1" s="49"/>
      <c r="BPC1" s="49"/>
      <c r="BPD1" s="49"/>
      <c r="BPE1" s="49"/>
      <c r="BPF1" s="49"/>
      <c r="BPG1" s="49"/>
      <c r="BPH1" s="49"/>
      <c r="BPI1" s="49"/>
      <c r="BPJ1" s="49"/>
      <c r="BPK1" s="49"/>
      <c r="BPL1" s="49"/>
      <c r="BPM1" s="49"/>
      <c r="BPN1" s="49"/>
      <c r="BPO1" s="49"/>
      <c r="BPP1" s="49"/>
      <c r="BPQ1" s="49"/>
      <c r="BPR1" s="49"/>
      <c r="BPS1" s="49"/>
      <c r="BPT1" s="49"/>
      <c r="BPU1" s="49"/>
      <c r="BPV1" s="49"/>
      <c r="BPW1" s="49"/>
      <c r="BPX1" s="49"/>
      <c r="BPY1" s="49"/>
      <c r="BPZ1" s="49"/>
      <c r="BQA1" s="49"/>
      <c r="BQB1" s="49"/>
      <c r="BQC1" s="49"/>
      <c r="BQD1" s="49"/>
      <c r="BQE1" s="49"/>
      <c r="BQF1" s="49"/>
      <c r="BQG1" s="49"/>
      <c r="BQH1" s="49"/>
      <c r="BQI1" s="49"/>
      <c r="BQJ1" s="49"/>
      <c r="BQK1" s="49"/>
      <c r="BQL1" s="49"/>
      <c r="BQM1" s="49"/>
      <c r="BQN1" s="49"/>
      <c r="BQO1" s="49"/>
      <c r="BQP1" s="49"/>
      <c r="BQQ1" s="49"/>
      <c r="BQR1" s="49"/>
      <c r="BQS1" s="49"/>
      <c r="BQT1" s="49"/>
      <c r="BQU1" s="49"/>
      <c r="BQV1" s="49"/>
      <c r="BQW1" s="49"/>
      <c r="BQX1" s="49"/>
      <c r="BQY1" s="49"/>
      <c r="BQZ1" s="49"/>
      <c r="BRA1" s="49"/>
      <c r="BRB1" s="49"/>
      <c r="BRC1" s="49"/>
      <c r="BRD1" s="49"/>
      <c r="BRE1" s="49"/>
      <c r="BRF1" s="49"/>
      <c r="BRG1" s="49"/>
      <c r="BRH1" s="49"/>
      <c r="BRI1" s="49"/>
      <c r="BRJ1" s="49"/>
      <c r="BRK1" s="49"/>
      <c r="BRL1" s="49"/>
      <c r="BRM1" s="49"/>
      <c r="BRN1" s="49"/>
      <c r="BRO1" s="49"/>
      <c r="BRP1" s="49"/>
      <c r="BRQ1" s="49"/>
      <c r="BRR1" s="49"/>
      <c r="BRS1" s="49"/>
      <c r="BRT1" s="49"/>
      <c r="BRU1" s="49"/>
      <c r="BRV1" s="49"/>
      <c r="BRW1" s="49"/>
      <c r="BRX1" s="49"/>
      <c r="BRY1" s="49"/>
      <c r="BRZ1" s="49"/>
      <c r="BSA1" s="49"/>
      <c r="BSB1" s="49"/>
      <c r="BSC1" s="49"/>
      <c r="BSD1" s="49"/>
      <c r="BSE1" s="49"/>
      <c r="BSF1" s="49"/>
      <c r="BSG1" s="49"/>
      <c r="BSH1" s="49"/>
      <c r="BSI1" s="49"/>
      <c r="BSJ1" s="49"/>
      <c r="BSK1" s="49"/>
      <c r="BSL1" s="49"/>
      <c r="BSM1" s="49"/>
      <c r="BSN1" s="49"/>
      <c r="BSO1" s="49"/>
      <c r="BSP1" s="49"/>
      <c r="BSQ1" s="49"/>
      <c r="BSR1" s="49"/>
      <c r="BSS1" s="49"/>
      <c r="BST1" s="49"/>
      <c r="BSU1" s="49"/>
      <c r="BSV1" s="49"/>
      <c r="BSW1" s="49"/>
      <c r="BSX1" s="49"/>
      <c r="BSY1" s="49"/>
      <c r="BSZ1" s="49"/>
      <c r="BTA1" s="49"/>
      <c r="BTB1" s="49"/>
      <c r="BTC1" s="49"/>
      <c r="BTD1" s="49"/>
      <c r="BTE1" s="49"/>
      <c r="BTF1" s="49"/>
      <c r="BTG1" s="49"/>
      <c r="BTH1" s="49"/>
      <c r="BTI1" s="49"/>
      <c r="BTJ1" s="49"/>
      <c r="BTK1" s="49"/>
      <c r="BTL1" s="49"/>
      <c r="BTM1" s="49"/>
      <c r="BTN1" s="49"/>
      <c r="BTO1" s="49"/>
      <c r="BTP1" s="49"/>
      <c r="BTQ1" s="49"/>
      <c r="BTR1" s="49"/>
      <c r="BTS1" s="49"/>
      <c r="BTT1" s="49"/>
      <c r="BTU1" s="49"/>
      <c r="BTV1" s="49"/>
      <c r="BTW1" s="49"/>
      <c r="BTX1" s="49"/>
      <c r="BTY1" s="49"/>
      <c r="BTZ1" s="49"/>
      <c r="BUA1" s="49"/>
      <c r="BUB1" s="49"/>
      <c r="BUC1" s="49"/>
      <c r="BUD1" s="49"/>
      <c r="BUE1" s="49"/>
      <c r="BUF1" s="49"/>
      <c r="BUG1" s="49"/>
      <c r="BUH1" s="49"/>
      <c r="BUI1" s="49"/>
      <c r="BUJ1" s="49"/>
      <c r="BUK1" s="49"/>
      <c r="BUL1" s="49"/>
      <c r="BUM1" s="49"/>
      <c r="BUN1" s="49"/>
      <c r="BUO1" s="49"/>
      <c r="BUP1" s="49"/>
      <c r="BUQ1" s="49"/>
      <c r="BUR1" s="49"/>
      <c r="BUS1" s="49"/>
      <c r="BUT1" s="49"/>
      <c r="BUU1" s="49"/>
      <c r="BUV1" s="49"/>
      <c r="BUW1" s="49"/>
      <c r="BUX1" s="49"/>
      <c r="BUY1" s="49"/>
      <c r="BUZ1" s="49"/>
      <c r="BVA1" s="49"/>
      <c r="BVB1" s="49"/>
      <c r="BVC1" s="49"/>
      <c r="BVD1" s="49"/>
      <c r="BVE1" s="49"/>
      <c r="BVF1" s="49"/>
      <c r="BVG1" s="49"/>
      <c r="BVH1" s="49"/>
      <c r="BVI1" s="49"/>
      <c r="BVJ1" s="49"/>
      <c r="BVK1" s="49"/>
      <c r="BVL1" s="49"/>
      <c r="BVM1" s="49"/>
      <c r="BVN1" s="49"/>
      <c r="BVO1" s="49"/>
      <c r="BVP1" s="49"/>
      <c r="BVQ1" s="49"/>
      <c r="BVR1" s="49"/>
      <c r="BVS1" s="49"/>
      <c r="BVT1" s="49"/>
      <c r="BVU1" s="49"/>
      <c r="BVV1" s="49"/>
      <c r="BVW1" s="49"/>
      <c r="BVX1" s="49"/>
      <c r="BVY1" s="49"/>
      <c r="BVZ1" s="49"/>
      <c r="BWA1" s="49"/>
      <c r="BWB1" s="49"/>
      <c r="BWC1" s="49"/>
      <c r="BWD1" s="49"/>
      <c r="BWE1" s="49"/>
      <c r="BWF1" s="49"/>
      <c r="BWG1" s="49"/>
      <c r="BWH1" s="49"/>
      <c r="BWI1" s="49"/>
      <c r="BWJ1" s="49"/>
      <c r="BWK1" s="49"/>
      <c r="BWL1" s="49"/>
      <c r="BWM1" s="49"/>
      <c r="BWN1" s="49"/>
      <c r="BWO1" s="49"/>
      <c r="BWP1" s="49"/>
      <c r="BWQ1" s="49"/>
      <c r="BWR1" s="49"/>
      <c r="BWS1" s="49"/>
      <c r="BWT1" s="49"/>
      <c r="BWU1" s="49"/>
      <c r="BWV1" s="49"/>
      <c r="BWW1" s="49"/>
      <c r="BWX1" s="49"/>
      <c r="BWY1" s="49"/>
      <c r="BWZ1" s="49"/>
      <c r="BXA1" s="49"/>
      <c r="BXB1" s="49"/>
      <c r="BXC1" s="49"/>
      <c r="BXD1" s="49"/>
      <c r="BXE1" s="49"/>
      <c r="BXF1" s="49"/>
      <c r="BXG1" s="49"/>
      <c r="BXH1" s="49"/>
      <c r="BXI1" s="49"/>
      <c r="BXJ1" s="49"/>
      <c r="BXK1" s="49"/>
      <c r="BXL1" s="49"/>
      <c r="BXM1" s="49"/>
      <c r="BXN1" s="49"/>
      <c r="BXO1" s="49"/>
      <c r="BXP1" s="49"/>
      <c r="BXQ1" s="49"/>
      <c r="BXR1" s="49"/>
      <c r="BXS1" s="49"/>
      <c r="BXT1" s="49"/>
      <c r="BXU1" s="49"/>
      <c r="BXV1" s="49"/>
      <c r="BXW1" s="49"/>
      <c r="BXX1" s="49"/>
      <c r="BXY1" s="49"/>
      <c r="BXZ1" s="49"/>
      <c r="BYA1" s="49"/>
      <c r="BYB1" s="49"/>
      <c r="BYC1" s="49"/>
      <c r="BYD1" s="49"/>
      <c r="BYE1" s="49"/>
      <c r="BYF1" s="49"/>
      <c r="BYG1" s="49"/>
      <c r="BYH1" s="49"/>
      <c r="BYI1" s="49"/>
      <c r="BYJ1" s="49"/>
      <c r="BYK1" s="49"/>
      <c r="BYL1" s="49"/>
      <c r="BYM1" s="49"/>
      <c r="BYN1" s="49"/>
      <c r="BYO1" s="49"/>
      <c r="BYP1" s="49"/>
      <c r="BYQ1" s="49"/>
      <c r="BYR1" s="49"/>
      <c r="BYS1" s="49"/>
      <c r="BYT1" s="49"/>
      <c r="BYU1" s="49"/>
      <c r="BYV1" s="49"/>
      <c r="BYW1" s="49"/>
      <c r="BYX1" s="49"/>
      <c r="BYY1" s="49"/>
      <c r="BYZ1" s="49"/>
      <c r="BZA1" s="49"/>
      <c r="BZB1" s="49"/>
      <c r="BZC1" s="49"/>
      <c r="BZD1" s="49"/>
      <c r="BZE1" s="49"/>
      <c r="BZF1" s="49"/>
      <c r="BZG1" s="49"/>
      <c r="BZH1" s="49"/>
      <c r="BZI1" s="49"/>
      <c r="BZJ1" s="49"/>
      <c r="BZK1" s="49"/>
      <c r="BZL1" s="49"/>
      <c r="BZM1" s="49"/>
      <c r="BZN1" s="49"/>
      <c r="BZO1" s="49"/>
      <c r="BZP1" s="49"/>
      <c r="BZQ1" s="49"/>
      <c r="BZR1" s="49"/>
      <c r="BZS1" s="49"/>
      <c r="BZT1" s="49"/>
      <c r="BZU1" s="49"/>
      <c r="BZV1" s="49"/>
      <c r="BZW1" s="49"/>
      <c r="BZX1" s="49"/>
      <c r="BZY1" s="49"/>
      <c r="BZZ1" s="49"/>
      <c r="CAA1" s="49"/>
      <c r="CAB1" s="49"/>
      <c r="CAC1" s="49"/>
      <c r="CAD1" s="49"/>
      <c r="CAE1" s="49"/>
      <c r="CAF1" s="49"/>
      <c r="CAG1" s="49"/>
      <c r="CAH1" s="49"/>
      <c r="CAI1" s="49"/>
      <c r="CAJ1" s="49"/>
      <c r="CAK1" s="49"/>
      <c r="CAL1" s="49"/>
      <c r="CAM1" s="49"/>
      <c r="CAN1" s="49"/>
      <c r="CAO1" s="49"/>
      <c r="CAP1" s="49"/>
      <c r="CAQ1" s="49"/>
      <c r="CAR1" s="49"/>
      <c r="CAS1" s="49"/>
      <c r="CAT1" s="49"/>
      <c r="CAU1" s="49"/>
      <c r="CAV1" s="49"/>
      <c r="CAW1" s="49"/>
      <c r="CAX1" s="49"/>
      <c r="CAY1" s="49"/>
      <c r="CAZ1" s="49"/>
      <c r="CBA1" s="49"/>
      <c r="CBB1" s="49"/>
      <c r="CBC1" s="49"/>
      <c r="CBD1" s="49"/>
      <c r="CBE1" s="49"/>
      <c r="CBF1" s="49"/>
      <c r="CBG1" s="49"/>
      <c r="CBH1" s="49"/>
      <c r="CBI1" s="49"/>
      <c r="CBJ1" s="49"/>
      <c r="CBK1" s="49"/>
      <c r="CBL1" s="49"/>
      <c r="CBM1" s="49"/>
      <c r="CBN1" s="49"/>
      <c r="CBO1" s="49"/>
      <c r="CBP1" s="49"/>
      <c r="CBQ1" s="49"/>
      <c r="CBR1" s="49"/>
      <c r="CBS1" s="49"/>
      <c r="CBT1" s="49"/>
      <c r="CBU1" s="49"/>
      <c r="CBV1" s="49"/>
      <c r="CBW1" s="49"/>
      <c r="CBX1" s="49"/>
      <c r="CBY1" s="49"/>
      <c r="CBZ1" s="49"/>
      <c r="CCA1" s="49"/>
      <c r="CCB1" s="49"/>
      <c r="CCC1" s="49"/>
      <c r="CCD1" s="49"/>
      <c r="CCE1" s="49"/>
      <c r="CCF1" s="49"/>
      <c r="CCG1" s="49"/>
      <c r="CCH1" s="49"/>
      <c r="CCI1" s="49"/>
      <c r="CCJ1" s="49"/>
      <c r="CCK1" s="49"/>
      <c r="CCL1" s="49"/>
      <c r="CCM1" s="49"/>
      <c r="CCN1" s="49"/>
      <c r="CCO1" s="49"/>
      <c r="CCP1" s="49"/>
      <c r="CCQ1" s="49"/>
      <c r="CCR1" s="49"/>
      <c r="CCS1" s="49"/>
      <c r="CCT1" s="49"/>
      <c r="CCU1" s="49"/>
      <c r="CCV1" s="49"/>
      <c r="CCW1" s="49"/>
      <c r="CCX1" s="49"/>
      <c r="CCY1" s="49"/>
      <c r="CCZ1" s="49"/>
      <c r="CDA1" s="49"/>
      <c r="CDB1" s="49"/>
      <c r="CDC1" s="49"/>
      <c r="CDD1" s="49"/>
      <c r="CDE1" s="49"/>
      <c r="CDF1" s="49"/>
      <c r="CDG1" s="49"/>
      <c r="CDH1" s="49"/>
      <c r="CDI1" s="49"/>
      <c r="CDJ1" s="49"/>
      <c r="CDK1" s="49"/>
      <c r="CDL1" s="49"/>
      <c r="CDM1" s="49"/>
      <c r="CDN1" s="49"/>
      <c r="CDO1" s="49"/>
      <c r="CDP1" s="49"/>
      <c r="CDQ1" s="49"/>
      <c r="CDR1" s="49"/>
      <c r="CDS1" s="49"/>
      <c r="CDT1" s="49"/>
      <c r="CDU1" s="49"/>
      <c r="CDV1" s="49"/>
      <c r="CDW1" s="49"/>
      <c r="CDX1" s="49"/>
      <c r="CDY1" s="49"/>
      <c r="CDZ1" s="49"/>
      <c r="CEA1" s="49"/>
      <c r="CEB1" s="49"/>
      <c r="CEC1" s="49"/>
      <c r="CED1" s="49"/>
      <c r="CEE1" s="49"/>
      <c r="CEF1" s="49"/>
      <c r="CEG1" s="49"/>
      <c r="CEH1" s="49"/>
      <c r="CEI1" s="49"/>
      <c r="CEJ1" s="49"/>
      <c r="CEK1" s="49"/>
      <c r="CEL1" s="49"/>
      <c r="CEM1" s="49"/>
      <c r="CEN1" s="49"/>
      <c r="CEO1" s="49"/>
      <c r="CEP1" s="49"/>
      <c r="CEQ1" s="49"/>
      <c r="CER1" s="49"/>
      <c r="CES1" s="49"/>
      <c r="CET1" s="49"/>
      <c r="CEU1" s="49"/>
      <c r="CEV1" s="49"/>
      <c r="CEW1" s="49"/>
      <c r="CEX1" s="49"/>
      <c r="CEY1" s="49"/>
      <c r="CEZ1" s="49"/>
      <c r="CFA1" s="49"/>
      <c r="CFB1" s="49"/>
      <c r="CFC1" s="49"/>
      <c r="CFD1" s="49"/>
      <c r="CFE1" s="49"/>
      <c r="CFF1" s="49"/>
      <c r="CFG1" s="49"/>
      <c r="CFH1" s="49"/>
      <c r="CFI1" s="49"/>
      <c r="CFJ1" s="49"/>
      <c r="CFK1" s="49"/>
      <c r="CFL1" s="49"/>
      <c r="CFM1" s="49"/>
      <c r="CFN1" s="49"/>
      <c r="CFO1" s="49"/>
      <c r="CFP1" s="49"/>
      <c r="CFQ1" s="49"/>
      <c r="CFR1" s="49"/>
      <c r="CFS1" s="49"/>
      <c r="CFT1" s="49"/>
      <c r="CFU1" s="49"/>
      <c r="CFV1" s="49"/>
      <c r="CFW1" s="49"/>
      <c r="CFX1" s="49"/>
      <c r="CFY1" s="49"/>
      <c r="CFZ1" s="49"/>
      <c r="CGA1" s="49"/>
      <c r="CGB1" s="49"/>
      <c r="CGC1" s="49"/>
      <c r="CGD1" s="49"/>
      <c r="CGE1" s="49"/>
      <c r="CGF1" s="49"/>
      <c r="CGG1" s="49"/>
      <c r="CGH1" s="49"/>
      <c r="CGI1" s="49"/>
      <c r="CGJ1" s="49"/>
      <c r="CGK1" s="49"/>
      <c r="CGL1" s="49"/>
      <c r="CGM1" s="49"/>
      <c r="CGN1" s="49"/>
      <c r="CGO1" s="49"/>
      <c r="CGP1" s="49"/>
      <c r="CGQ1" s="49"/>
      <c r="CGR1" s="49"/>
      <c r="CGS1" s="49"/>
      <c r="CGT1" s="49"/>
      <c r="CGU1" s="49"/>
      <c r="CGV1" s="49"/>
      <c r="CGW1" s="49"/>
      <c r="CGX1" s="49"/>
      <c r="CGY1" s="49"/>
      <c r="CGZ1" s="49"/>
      <c r="CHA1" s="49"/>
      <c r="CHB1" s="49"/>
      <c r="CHC1" s="49"/>
      <c r="CHD1" s="49"/>
      <c r="CHE1" s="49"/>
      <c r="CHF1" s="49"/>
      <c r="CHG1" s="49"/>
      <c r="CHH1" s="49"/>
      <c r="CHI1" s="49"/>
      <c r="CHJ1" s="49"/>
      <c r="CHK1" s="49"/>
      <c r="CHL1" s="49"/>
      <c r="CHM1" s="49"/>
      <c r="CHN1" s="49"/>
      <c r="CHO1" s="49"/>
      <c r="CHP1" s="49"/>
      <c r="CHQ1" s="49"/>
      <c r="CHR1" s="49"/>
      <c r="CHS1" s="49"/>
      <c r="CHT1" s="49"/>
      <c r="CHU1" s="49"/>
      <c r="CHV1" s="49"/>
      <c r="CHW1" s="49"/>
      <c r="CHX1" s="49"/>
      <c r="CHY1" s="49"/>
      <c r="CHZ1" s="49"/>
      <c r="CIA1" s="49"/>
      <c r="CIB1" s="49"/>
      <c r="CIC1" s="49"/>
      <c r="CID1" s="49"/>
      <c r="CIE1" s="49"/>
      <c r="CIF1" s="49"/>
      <c r="CIG1" s="49"/>
      <c r="CIH1" s="49"/>
      <c r="CII1" s="49"/>
      <c r="CIJ1" s="49"/>
      <c r="CIK1" s="49"/>
      <c r="CIL1" s="49"/>
      <c r="CIM1" s="49"/>
      <c r="CIN1" s="49"/>
      <c r="CIO1" s="49"/>
      <c r="CIP1" s="49"/>
      <c r="CIQ1" s="49"/>
      <c r="CIR1" s="49"/>
      <c r="CIS1" s="49"/>
      <c r="CIT1" s="49"/>
      <c r="CIU1" s="49"/>
      <c r="CIV1" s="49"/>
      <c r="CIW1" s="49"/>
      <c r="CIX1" s="49"/>
      <c r="CIY1" s="49"/>
      <c r="CIZ1" s="49"/>
      <c r="CJA1" s="49"/>
      <c r="CJB1" s="49"/>
      <c r="CJC1" s="49"/>
      <c r="CJD1" s="49"/>
      <c r="CJE1" s="49"/>
      <c r="CJF1" s="49"/>
      <c r="CJG1" s="49"/>
      <c r="CJH1" s="49"/>
      <c r="CJI1" s="49"/>
      <c r="CJJ1" s="49"/>
      <c r="CJK1" s="49"/>
      <c r="CJL1" s="49"/>
      <c r="CJM1" s="49"/>
      <c r="CJN1" s="49"/>
      <c r="CJO1" s="49"/>
      <c r="CJP1" s="49"/>
      <c r="CJQ1" s="49"/>
      <c r="CJR1" s="49"/>
      <c r="CJS1" s="49"/>
      <c r="CJT1" s="49"/>
      <c r="CJU1" s="49"/>
      <c r="CJV1" s="49"/>
      <c r="CJW1" s="49"/>
      <c r="CJX1" s="49"/>
      <c r="CJY1" s="49"/>
      <c r="CJZ1" s="49"/>
      <c r="CKA1" s="49"/>
      <c r="CKB1" s="49"/>
      <c r="CKC1" s="49"/>
      <c r="CKD1" s="49"/>
      <c r="CKE1" s="49"/>
      <c r="CKF1" s="49"/>
      <c r="CKG1" s="49"/>
      <c r="CKH1" s="49"/>
      <c r="CKI1" s="49"/>
      <c r="CKJ1" s="49"/>
      <c r="CKK1" s="49"/>
      <c r="CKL1" s="49"/>
      <c r="CKM1" s="49"/>
      <c r="CKN1" s="49"/>
      <c r="CKO1" s="49"/>
      <c r="CKP1" s="49"/>
      <c r="CKQ1" s="49"/>
      <c r="CKR1" s="49"/>
      <c r="CKS1" s="49"/>
      <c r="CKT1" s="49"/>
      <c r="CKU1" s="49"/>
      <c r="CKV1" s="49"/>
      <c r="CKW1" s="49"/>
      <c r="CKX1" s="49"/>
      <c r="CKY1" s="49"/>
      <c r="CKZ1" s="49"/>
      <c r="CLA1" s="49"/>
      <c r="CLB1" s="49"/>
      <c r="CLC1" s="49"/>
      <c r="CLD1" s="49"/>
      <c r="CLE1" s="49"/>
      <c r="CLF1" s="49"/>
      <c r="CLG1" s="49"/>
      <c r="CLH1" s="49"/>
      <c r="CLI1" s="49"/>
      <c r="CLJ1" s="49"/>
      <c r="CLK1" s="49"/>
      <c r="CLL1" s="49"/>
      <c r="CLM1" s="49"/>
      <c r="CLN1" s="49"/>
      <c r="CLO1" s="49"/>
      <c r="CLP1" s="49"/>
      <c r="CLQ1" s="49"/>
      <c r="CLR1" s="49"/>
      <c r="CLS1" s="49"/>
      <c r="CLT1" s="49"/>
      <c r="CLU1" s="49"/>
      <c r="CLV1" s="49"/>
      <c r="CLW1" s="49"/>
      <c r="CLX1" s="49"/>
      <c r="CLY1" s="49"/>
      <c r="CLZ1" s="49"/>
      <c r="CMA1" s="49"/>
      <c r="CMB1" s="49"/>
      <c r="CMC1" s="49"/>
      <c r="CMD1" s="49"/>
      <c r="CME1" s="49"/>
      <c r="CMF1" s="49"/>
      <c r="CMG1" s="49"/>
      <c r="CMH1" s="49"/>
      <c r="CMI1" s="49"/>
      <c r="CMJ1" s="49"/>
      <c r="CMK1" s="49"/>
      <c r="CML1" s="49"/>
      <c r="CMM1" s="49"/>
      <c r="CMN1" s="49"/>
      <c r="CMO1" s="49"/>
      <c r="CMP1" s="49"/>
      <c r="CMQ1" s="49"/>
      <c r="CMR1" s="49"/>
      <c r="CMS1" s="49"/>
      <c r="CMT1" s="49"/>
      <c r="CMU1" s="49"/>
      <c r="CMV1" s="49"/>
      <c r="CMW1" s="49"/>
      <c r="CMX1" s="49"/>
      <c r="CMY1" s="49"/>
      <c r="CMZ1" s="49"/>
      <c r="CNA1" s="49"/>
      <c r="CNB1" s="49"/>
      <c r="CNC1" s="49"/>
      <c r="CND1" s="49"/>
      <c r="CNE1" s="49"/>
      <c r="CNF1" s="49"/>
      <c r="CNG1" s="49"/>
      <c r="CNH1" s="49"/>
      <c r="CNI1" s="49"/>
      <c r="CNJ1" s="49"/>
      <c r="CNK1" s="49"/>
      <c r="CNL1" s="49"/>
      <c r="CNM1" s="49"/>
      <c r="CNN1" s="49"/>
      <c r="CNO1" s="49"/>
      <c r="CNP1" s="49"/>
      <c r="CNQ1" s="49"/>
      <c r="CNR1" s="49"/>
      <c r="CNS1" s="49"/>
      <c r="CNT1" s="49"/>
      <c r="CNU1" s="49"/>
      <c r="CNV1" s="49"/>
      <c r="CNW1" s="49"/>
      <c r="CNX1" s="49"/>
      <c r="CNY1" s="49"/>
      <c r="CNZ1" s="49"/>
      <c r="COA1" s="49"/>
      <c r="COB1" s="49"/>
      <c r="COC1" s="49"/>
      <c r="COD1" s="49"/>
      <c r="COE1" s="49"/>
      <c r="COF1" s="49"/>
      <c r="COG1" s="49"/>
      <c r="COH1" s="49"/>
      <c r="COI1" s="49"/>
      <c r="COJ1" s="49"/>
      <c r="COK1" s="49"/>
      <c r="COL1" s="49"/>
      <c r="COM1" s="49"/>
      <c r="CON1" s="49"/>
      <c r="COO1" s="49"/>
      <c r="COP1" s="49"/>
      <c r="COQ1" s="49"/>
      <c r="COR1" s="49"/>
      <c r="COS1" s="49"/>
      <c r="COT1" s="49"/>
      <c r="COU1" s="49"/>
      <c r="COV1" s="49"/>
      <c r="COW1" s="49"/>
      <c r="COX1" s="49"/>
      <c r="COY1" s="49"/>
      <c r="COZ1" s="49"/>
      <c r="CPA1" s="49"/>
      <c r="CPB1" s="49"/>
      <c r="CPC1" s="49"/>
      <c r="CPD1" s="49"/>
      <c r="CPE1" s="49"/>
      <c r="CPF1" s="49"/>
      <c r="CPG1" s="49"/>
      <c r="CPH1" s="49"/>
      <c r="CPI1" s="49"/>
      <c r="CPJ1" s="49"/>
      <c r="CPK1" s="49"/>
      <c r="CPL1" s="49"/>
      <c r="CPM1" s="49"/>
      <c r="CPN1" s="49"/>
      <c r="CPO1" s="49"/>
      <c r="CPP1" s="49"/>
      <c r="CPQ1" s="49"/>
      <c r="CPR1" s="49"/>
      <c r="CPS1" s="49"/>
      <c r="CPT1" s="49"/>
      <c r="CPU1" s="49"/>
      <c r="CPV1" s="49"/>
      <c r="CPW1" s="49"/>
      <c r="CPX1" s="49"/>
      <c r="CPY1" s="49"/>
      <c r="CPZ1" s="49"/>
      <c r="CQA1" s="49"/>
      <c r="CQB1" s="49"/>
      <c r="CQC1" s="49"/>
      <c r="CQD1" s="49"/>
      <c r="CQE1" s="49"/>
      <c r="CQF1" s="49"/>
      <c r="CQG1" s="49"/>
      <c r="CQH1" s="49"/>
      <c r="CQI1" s="49"/>
      <c r="CQJ1" s="49"/>
      <c r="CQK1" s="49"/>
      <c r="CQL1" s="49"/>
      <c r="CQM1" s="49"/>
      <c r="CQN1" s="49"/>
      <c r="CQO1" s="49"/>
      <c r="CQP1" s="49"/>
      <c r="CQQ1" s="49"/>
      <c r="CQR1" s="49"/>
      <c r="CQS1" s="49"/>
      <c r="CQT1" s="49"/>
      <c r="CQU1" s="49"/>
      <c r="CQV1" s="49"/>
      <c r="CQW1" s="49"/>
      <c r="CQX1" s="49"/>
      <c r="CQY1" s="49"/>
      <c r="CQZ1" s="49"/>
      <c r="CRA1" s="49"/>
      <c r="CRB1" s="49"/>
      <c r="CRC1" s="49"/>
      <c r="CRD1" s="49"/>
      <c r="CRE1" s="49"/>
      <c r="CRF1" s="49"/>
      <c r="CRG1" s="49"/>
      <c r="CRH1" s="49"/>
      <c r="CRI1" s="49"/>
      <c r="CRJ1" s="49"/>
      <c r="CRK1" s="49"/>
      <c r="CRL1" s="49"/>
      <c r="CRM1" s="49"/>
      <c r="CRN1" s="49"/>
      <c r="CRO1" s="49"/>
      <c r="CRP1" s="49"/>
      <c r="CRQ1" s="49"/>
      <c r="CRR1" s="49"/>
      <c r="CRS1" s="49"/>
      <c r="CRT1" s="49"/>
      <c r="CRU1" s="49"/>
      <c r="CRV1" s="49"/>
      <c r="CRW1" s="49"/>
      <c r="CRX1" s="49"/>
      <c r="CRY1" s="49"/>
      <c r="CRZ1" s="49"/>
      <c r="CSA1" s="49"/>
      <c r="CSB1" s="49"/>
      <c r="CSC1" s="49"/>
      <c r="CSD1" s="49"/>
      <c r="CSE1" s="49"/>
      <c r="CSF1" s="49"/>
      <c r="CSG1" s="49"/>
      <c r="CSH1" s="49"/>
      <c r="CSI1" s="49"/>
      <c r="CSJ1" s="49"/>
      <c r="CSK1" s="49"/>
      <c r="CSL1" s="49"/>
      <c r="CSM1" s="49"/>
      <c r="CSN1" s="49"/>
      <c r="CSO1" s="49"/>
      <c r="CSP1" s="49"/>
      <c r="CSQ1" s="49"/>
      <c r="CSR1" s="49"/>
      <c r="CSS1" s="49"/>
      <c r="CST1" s="49"/>
      <c r="CSU1" s="49"/>
      <c r="CSV1" s="49"/>
      <c r="CSW1" s="49"/>
      <c r="CSX1" s="49"/>
      <c r="CSY1" s="49"/>
      <c r="CSZ1" s="49"/>
      <c r="CTA1" s="49"/>
      <c r="CTB1" s="49"/>
      <c r="CTC1" s="49"/>
      <c r="CTD1" s="49"/>
      <c r="CTE1" s="49"/>
      <c r="CTF1" s="49"/>
      <c r="CTG1" s="49"/>
      <c r="CTH1" s="49"/>
      <c r="CTI1" s="49"/>
      <c r="CTJ1" s="49"/>
      <c r="CTK1" s="49"/>
      <c r="CTL1" s="49"/>
      <c r="CTM1" s="49"/>
      <c r="CTN1" s="49"/>
      <c r="CTO1" s="49"/>
      <c r="CTP1" s="49"/>
      <c r="CTQ1" s="49"/>
      <c r="CTR1" s="49"/>
      <c r="CTS1" s="49"/>
      <c r="CTT1" s="49"/>
      <c r="CTU1" s="49"/>
      <c r="CTV1" s="49"/>
      <c r="CTW1" s="49"/>
      <c r="CTX1" s="49"/>
      <c r="CTY1" s="49"/>
      <c r="CTZ1" s="49"/>
      <c r="CUA1" s="49"/>
      <c r="CUB1" s="49"/>
      <c r="CUC1" s="49"/>
      <c r="CUD1" s="49"/>
      <c r="CUE1" s="49"/>
      <c r="CUF1" s="49"/>
      <c r="CUG1" s="49"/>
      <c r="CUH1" s="49"/>
      <c r="CUI1" s="49"/>
      <c r="CUJ1" s="49"/>
      <c r="CUK1" s="49"/>
      <c r="CUL1" s="49"/>
      <c r="CUM1" s="49"/>
      <c r="CUN1" s="49"/>
      <c r="CUO1" s="49"/>
      <c r="CUP1" s="49"/>
      <c r="CUQ1" s="49"/>
      <c r="CUR1" s="49"/>
      <c r="CUS1" s="49"/>
      <c r="CUT1" s="49"/>
      <c r="CUU1" s="49"/>
      <c r="CUV1" s="49"/>
      <c r="CUW1" s="49"/>
      <c r="CUX1" s="49"/>
      <c r="CUY1" s="49"/>
      <c r="CUZ1" s="49"/>
      <c r="CVA1" s="49"/>
      <c r="CVB1" s="49"/>
      <c r="CVC1" s="49"/>
      <c r="CVD1" s="49"/>
      <c r="CVE1" s="49"/>
      <c r="CVF1" s="49"/>
      <c r="CVG1" s="49"/>
      <c r="CVH1" s="49"/>
      <c r="CVI1" s="49"/>
      <c r="CVJ1" s="49"/>
      <c r="CVK1" s="49"/>
      <c r="CVL1" s="49"/>
      <c r="CVM1" s="49"/>
      <c r="CVN1" s="49"/>
      <c r="CVO1" s="49"/>
      <c r="CVP1" s="49"/>
      <c r="CVQ1" s="49"/>
      <c r="CVR1" s="49"/>
      <c r="CVS1" s="49"/>
      <c r="CVT1" s="49"/>
      <c r="CVU1" s="49"/>
      <c r="CVV1" s="49"/>
      <c r="CVW1" s="49"/>
      <c r="CVX1" s="49"/>
      <c r="CVY1" s="49"/>
      <c r="CVZ1" s="49"/>
      <c r="CWA1" s="49"/>
      <c r="CWB1" s="49"/>
      <c r="CWC1" s="49"/>
      <c r="CWD1" s="49"/>
      <c r="CWE1" s="49"/>
      <c r="CWF1" s="49"/>
      <c r="CWG1" s="49"/>
      <c r="CWH1" s="49"/>
      <c r="CWI1" s="49"/>
      <c r="CWJ1" s="49"/>
      <c r="CWK1" s="49"/>
      <c r="CWL1" s="49"/>
      <c r="CWM1" s="49"/>
      <c r="CWN1" s="49"/>
      <c r="CWO1" s="49"/>
      <c r="CWP1" s="49"/>
      <c r="CWQ1" s="49"/>
      <c r="CWR1" s="49"/>
      <c r="CWS1" s="49"/>
      <c r="CWT1" s="49"/>
      <c r="CWU1" s="49"/>
      <c r="CWV1" s="49"/>
      <c r="CWW1" s="49"/>
      <c r="CWX1" s="49"/>
      <c r="CWY1" s="49"/>
      <c r="CWZ1" s="49"/>
      <c r="CXA1" s="49"/>
      <c r="CXB1" s="49"/>
      <c r="CXC1" s="49"/>
      <c r="CXD1" s="49"/>
      <c r="CXE1" s="49"/>
      <c r="CXF1" s="49"/>
      <c r="CXG1" s="49"/>
      <c r="CXH1" s="49"/>
      <c r="CXI1" s="49"/>
      <c r="CXJ1" s="49"/>
      <c r="CXK1" s="49"/>
      <c r="CXL1" s="49"/>
      <c r="CXM1" s="49"/>
      <c r="CXN1" s="49"/>
      <c r="CXO1" s="49"/>
      <c r="CXP1" s="49"/>
      <c r="CXQ1" s="49"/>
      <c r="CXR1" s="49"/>
      <c r="CXS1" s="49"/>
      <c r="CXT1" s="49"/>
      <c r="CXU1" s="49"/>
      <c r="CXV1" s="49"/>
      <c r="CXW1" s="49"/>
      <c r="CXX1" s="49"/>
      <c r="CXY1" s="49"/>
      <c r="CXZ1" s="49"/>
      <c r="CYA1" s="49"/>
      <c r="CYB1" s="49"/>
      <c r="CYC1" s="49"/>
      <c r="CYD1" s="49"/>
      <c r="CYE1" s="49"/>
      <c r="CYF1" s="49"/>
      <c r="CYG1" s="49"/>
      <c r="CYH1" s="49"/>
      <c r="CYI1" s="49"/>
      <c r="CYJ1" s="49"/>
      <c r="CYK1" s="49"/>
      <c r="CYL1" s="49"/>
      <c r="CYM1" s="49"/>
      <c r="CYN1" s="49"/>
      <c r="CYO1" s="49"/>
      <c r="CYP1" s="49"/>
      <c r="CYQ1" s="49"/>
      <c r="CYR1" s="49"/>
      <c r="CYS1" s="49"/>
      <c r="CYT1" s="49"/>
      <c r="CYU1" s="49"/>
      <c r="CYV1" s="49"/>
      <c r="CYW1" s="49"/>
      <c r="CYX1" s="49"/>
      <c r="CYY1" s="49"/>
      <c r="CYZ1" s="49"/>
      <c r="CZA1" s="49"/>
      <c r="CZB1" s="49"/>
      <c r="CZC1" s="49"/>
      <c r="CZD1" s="49"/>
      <c r="CZE1" s="49"/>
      <c r="CZF1" s="49"/>
      <c r="CZG1" s="49"/>
      <c r="CZH1" s="49"/>
      <c r="CZI1" s="49"/>
      <c r="CZJ1" s="49"/>
      <c r="CZK1" s="49"/>
      <c r="CZL1" s="49"/>
      <c r="CZM1" s="49"/>
      <c r="CZN1" s="49"/>
      <c r="CZO1" s="49"/>
      <c r="CZP1" s="49"/>
      <c r="CZQ1" s="49"/>
      <c r="CZR1" s="49"/>
      <c r="CZS1" s="49"/>
      <c r="CZT1" s="49"/>
      <c r="CZU1" s="49"/>
      <c r="CZV1" s="49"/>
      <c r="CZW1" s="49"/>
      <c r="CZX1" s="49"/>
      <c r="CZY1" s="49"/>
      <c r="CZZ1" s="49"/>
      <c r="DAA1" s="49"/>
      <c r="DAB1" s="49"/>
      <c r="DAC1" s="49"/>
      <c r="DAD1" s="49"/>
      <c r="DAE1" s="49"/>
      <c r="DAF1" s="49"/>
      <c r="DAG1" s="49"/>
      <c r="DAH1" s="49"/>
      <c r="DAI1" s="49"/>
      <c r="DAJ1" s="49"/>
      <c r="DAK1" s="49"/>
      <c r="DAL1" s="49"/>
      <c r="DAM1" s="49"/>
      <c r="DAN1" s="49"/>
      <c r="DAO1" s="49"/>
      <c r="DAP1" s="49"/>
      <c r="DAQ1" s="49"/>
      <c r="DAR1" s="49"/>
      <c r="DAS1" s="49"/>
      <c r="DAT1" s="49"/>
      <c r="DAU1" s="49"/>
      <c r="DAV1" s="49"/>
      <c r="DAW1" s="49"/>
      <c r="DAX1" s="49"/>
      <c r="DAY1" s="49"/>
      <c r="DAZ1" s="49"/>
      <c r="DBA1" s="49"/>
      <c r="DBB1" s="49"/>
      <c r="DBC1" s="49"/>
      <c r="DBD1" s="49"/>
      <c r="DBE1" s="49"/>
      <c r="DBF1" s="49"/>
      <c r="DBG1" s="49"/>
      <c r="DBH1" s="49"/>
      <c r="DBI1" s="49"/>
      <c r="DBJ1" s="49"/>
      <c r="DBK1" s="49"/>
      <c r="DBL1" s="49"/>
      <c r="DBM1" s="49"/>
      <c r="DBN1" s="49"/>
      <c r="DBO1" s="49"/>
      <c r="DBP1" s="49"/>
      <c r="DBQ1" s="49"/>
      <c r="DBR1" s="49"/>
      <c r="DBS1" s="49"/>
      <c r="DBT1" s="49"/>
      <c r="DBU1" s="49"/>
      <c r="DBV1" s="49"/>
      <c r="DBW1" s="49"/>
      <c r="DBX1" s="49"/>
      <c r="DBY1" s="49"/>
      <c r="DBZ1" s="49"/>
      <c r="DCA1" s="49"/>
      <c r="DCB1" s="49"/>
      <c r="DCC1" s="49"/>
      <c r="DCD1" s="49"/>
      <c r="DCE1" s="49"/>
      <c r="DCF1" s="49"/>
      <c r="DCG1" s="49"/>
      <c r="DCH1" s="49"/>
      <c r="DCI1" s="49"/>
      <c r="DCJ1" s="49"/>
      <c r="DCK1" s="49"/>
      <c r="DCL1" s="49"/>
      <c r="DCM1" s="49"/>
      <c r="DCN1" s="49"/>
      <c r="DCO1" s="49"/>
      <c r="DCP1" s="49"/>
      <c r="DCQ1" s="49"/>
      <c r="DCR1" s="49"/>
      <c r="DCS1" s="49"/>
      <c r="DCT1" s="49"/>
      <c r="DCU1" s="49"/>
      <c r="DCV1" s="49"/>
      <c r="DCW1" s="49"/>
      <c r="DCX1" s="49"/>
      <c r="DCY1" s="49"/>
      <c r="DCZ1" s="49"/>
      <c r="DDA1" s="49"/>
      <c r="DDB1" s="49"/>
      <c r="DDC1" s="49"/>
      <c r="DDD1" s="49"/>
      <c r="DDE1" s="49"/>
      <c r="DDF1" s="49"/>
      <c r="DDG1" s="49"/>
      <c r="DDH1" s="49"/>
      <c r="DDI1" s="49"/>
      <c r="DDJ1" s="49"/>
      <c r="DDK1" s="49"/>
      <c r="DDL1" s="49"/>
      <c r="DDM1" s="49"/>
      <c r="DDN1" s="49"/>
      <c r="DDO1" s="49"/>
      <c r="DDP1" s="49"/>
      <c r="DDQ1" s="49"/>
      <c r="DDR1" s="49"/>
      <c r="DDS1" s="49"/>
      <c r="DDT1" s="49"/>
      <c r="DDU1" s="49"/>
      <c r="DDV1" s="49"/>
      <c r="DDW1" s="49"/>
      <c r="DDX1" s="49"/>
      <c r="DDY1" s="49"/>
      <c r="DDZ1" s="49"/>
      <c r="DEA1" s="49"/>
      <c r="DEB1" s="49"/>
      <c r="DEC1" s="49"/>
      <c r="DED1" s="49"/>
      <c r="DEE1" s="49"/>
      <c r="DEF1" s="49"/>
      <c r="DEG1" s="49"/>
      <c r="DEH1" s="49"/>
      <c r="DEI1" s="49"/>
      <c r="DEJ1" s="49"/>
      <c r="DEK1" s="49"/>
      <c r="DEL1" s="49"/>
      <c r="DEM1" s="49"/>
      <c r="DEN1" s="49"/>
      <c r="DEO1" s="49"/>
      <c r="DEP1" s="49"/>
      <c r="DEQ1" s="49"/>
      <c r="DER1" s="49"/>
      <c r="DES1" s="49"/>
      <c r="DET1" s="49"/>
      <c r="DEU1" s="49"/>
      <c r="DEV1" s="49"/>
      <c r="DEW1" s="49"/>
      <c r="DEX1" s="49"/>
      <c r="DEY1" s="49"/>
      <c r="DEZ1" s="49"/>
      <c r="DFA1" s="49"/>
      <c r="DFB1" s="49"/>
      <c r="DFC1" s="49"/>
      <c r="DFD1" s="49"/>
      <c r="DFE1" s="49"/>
      <c r="DFF1" s="49"/>
      <c r="DFG1" s="49"/>
      <c r="DFH1" s="49"/>
      <c r="DFI1" s="49"/>
      <c r="DFJ1" s="49"/>
      <c r="DFK1" s="49"/>
      <c r="DFL1" s="49"/>
      <c r="DFM1" s="49"/>
      <c r="DFN1" s="49"/>
      <c r="DFO1" s="49"/>
      <c r="DFP1" s="49"/>
      <c r="DFQ1" s="49"/>
      <c r="DFR1" s="49"/>
      <c r="DFS1" s="49"/>
      <c r="DFT1" s="49"/>
      <c r="DFU1" s="49"/>
      <c r="DFV1" s="49"/>
      <c r="DFW1" s="49"/>
      <c r="DFX1" s="49"/>
      <c r="DFY1" s="49"/>
      <c r="DFZ1" s="49"/>
      <c r="DGA1" s="49"/>
      <c r="DGB1" s="49"/>
      <c r="DGC1" s="49"/>
      <c r="DGD1" s="49"/>
      <c r="DGE1" s="49"/>
      <c r="DGF1" s="49"/>
      <c r="DGG1" s="49"/>
      <c r="DGH1" s="49"/>
      <c r="DGI1" s="49"/>
      <c r="DGJ1" s="49"/>
      <c r="DGK1" s="49"/>
      <c r="DGL1" s="49"/>
      <c r="DGM1" s="49"/>
      <c r="DGN1" s="49"/>
      <c r="DGO1" s="49"/>
      <c r="DGP1" s="49"/>
      <c r="DGQ1" s="49"/>
      <c r="DGR1" s="49"/>
      <c r="DGS1" s="49"/>
      <c r="DGT1" s="49"/>
      <c r="DGU1" s="49"/>
      <c r="DGV1" s="49"/>
      <c r="DGW1" s="49"/>
      <c r="DGX1" s="49"/>
      <c r="DGY1" s="49"/>
      <c r="DGZ1" s="49"/>
      <c r="DHA1" s="49"/>
      <c r="DHB1" s="49"/>
      <c r="DHC1" s="49"/>
      <c r="DHD1" s="49"/>
      <c r="DHE1" s="49"/>
      <c r="DHF1" s="49"/>
      <c r="DHG1" s="49"/>
      <c r="DHH1" s="49"/>
      <c r="DHI1" s="49"/>
      <c r="DHJ1" s="49"/>
      <c r="DHK1" s="49"/>
      <c r="DHL1" s="49"/>
      <c r="DHM1" s="49"/>
      <c r="DHN1" s="49"/>
      <c r="DHO1" s="49"/>
      <c r="DHP1" s="49"/>
      <c r="DHQ1" s="49"/>
      <c r="DHR1" s="49"/>
      <c r="DHS1" s="49"/>
      <c r="DHT1" s="49"/>
      <c r="DHU1" s="49"/>
      <c r="DHV1" s="49"/>
      <c r="DHW1" s="49"/>
      <c r="DHX1" s="49"/>
      <c r="DHY1" s="49"/>
      <c r="DHZ1" s="49"/>
      <c r="DIA1" s="49"/>
      <c r="DIB1" s="49"/>
      <c r="DIC1" s="49"/>
      <c r="DID1" s="49"/>
      <c r="DIE1" s="49"/>
      <c r="DIF1" s="49"/>
      <c r="DIG1" s="49"/>
      <c r="DIH1" s="49"/>
      <c r="DII1" s="49"/>
      <c r="DIJ1" s="49"/>
      <c r="DIK1" s="49"/>
      <c r="DIL1" s="49"/>
      <c r="DIM1" s="49"/>
      <c r="DIN1" s="49"/>
      <c r="DIO1" s="49"/>
      <c r="DIP1" s="49"/>
      <c r="DIQ1" s="49"/>
      <c r="DIR1" s="49"/>
      <c r="DIS1" s="49"/>
      <c r="DIT1" s="49"/>
      <c r="DIU1" s="49"/>
      <c r="DIV1" s="49"/>
      <c r="DIW1" s="49"/>
      <c r="DIX1" s="49"/>
      <c r="DIY1" s="49"/>
      <c r="DIZ1" s="49"/>
      <c r="DJA1" s="49"/>
      <c r="DJB1" s="49"/>
      <c r="DJC1" s="49"/>
      <c r="DJD1" s="49"/>
      <c r="DJE1" s="49"/>
      <c r="DJF1" s="49"/>
      <c r="DJG1" s="49"/>
      <c r="DJH1" s="49"/>
      <c r="DJI1" s="49"/>
      <c r="DJJ1" s="49"/>
      <c r="DJK1" s="49"/>
      <c r="DJL1" s="49"/>
      <c r="DJM1" s="49"/>
      <c r="DJN1" s="49"/>
      <c r="DJO1" s="49"/>
      <c r="DJP1" s="49"/>
      <c r="DJQ1" s="49"/>
      <c r="DJR1" s="49"/>
      <c r="DJS1" s="49"/>
      <c r="DJT1" s="49"/>
      <c r="DJU1" s="49"/>
      <c r="DJV1" s="49"/>
      <c r="DJW1" s="49"/>
      <c r="DJX1" s="49"/>
      <c r="DJY1" s="49"/>
      <c r="DJZ1" s="49"/>
      <c r="DKA1" s="49"/>
      <c r="DKB1" s="49"/>
      <c r="DKC1" s="49"/>
      <c r="DKD1" s="49"/>
      <c r="DKE1" s="49"/>
      <c r="DKF1" s="49"/>
      <c r="DKG1" s="49"/>
      <c r="DKH1" s="49"/>
      <c r="DKI1" s="49"/>
      <c r="DKJ1" s="49"/>
      <c r="DKK1" s="49"/>
      <c r="DKL1" s="49"/>
      <c r="DKM1" s="49"/>
      <c r="DKN1" s="49"/>
      <c r="DKO1" s="49"/>
      <c r="DKP1" s="49"/>
      <c r="DKQ1" s="49"/>
      <c r="DKR1" s="49"/>
      <c r="DKS1" s="49"/>
      <c r="DKT1" s="49"/>
      <c r="DKU1" s="49"/>
      <c r="DKV1" s="49"/>
      <c r="DKW1" s="49"/>
      <c r="DKX1" s="49"/>
      <c r="DKY1" s="49"/>
      <c r="DKZ1" s="49"/>
      <c r="DLA1" s="49"/>
      <c r="DLB1" s="49"/>
      <c r="DLC1" s="49"/>
      <c r="DLD1" s="49"/>
      <c r="DLE1" s="49"/>
      <c r="DLF1" s="49"/>
      <c r="DLG1" s="49"/>
      <c r="DLH1" s="49"/>
      <c r="DLI1" s="49"/>
      <c r="DLJ1" s="49"/>
      <c r="DLK1" s="49"/>
      <c r="DLL1" s="49"/>
      <c r="DLM1" s="49"/>
      <c r="DLN1" s="49"/>
      <c r="DLO1" s="49"/>
      <c r="DLP1" s="49"/>
      <c r="DLQ1" s="49"/>
      <c r="DLR1" s="49"/>
      <c r="DLS1" s="49"/>
      <c r="DLT1" s="49"/>
      <c r="DLU1" s="49"/>
      <c r="DLV1" s="49"/>
      <c r="DLW1" s="49"/>
      <c r="DLX1" s="49"/>
      <c r="DLY1" s="49"/>
      <c r="DLZ1" s="49"/>
      <c r="DMA1" s="49"/>
      <c r="DMB1" s="49"/>
      <c r="DMC1" s="49"/>
      <c r="DMD1" s="49"/>
      <c r="DME1" s="49"/>
      <c r="DMF1" s="49"/>
      <c r="DMG1" s="49"/>
      <c r="DMH1" s="49"/>
      <c r="DMI1" s="49"/>
      <c r="DMJ1" s="49"/>
      <c r="DMK1" s="49"/>
      <c r="DML1" s="49"/>
      <c r="DMM1" s="49"/>
      <c r="DMN1" s="49"/>
      <c r="DMO1" s="49"/>
      <c r="DMP1" s="49"/>
      <c r="DMQ1" s="49"/>
      <c r="DMR1" s="49"/>
      <c r="DMS1" s="49"/>
      <c r="DMT1" s="49"/>
      <c r="DMU1" s="49"/>
      <c r="DMV1" s="49"/>
      <c r="DMW1" s="49"/>
      <c r="DMX1" s="49"/>
      <c r="DMY1" s="49"/>
      <c r="DMZ1" s="49"/>
      <c r="DNA1" s="49"/>
      <c r="DNB1" s="49"/>
      <c r="DNC1" s="49"/>
      <c r="DND1" s="49"/>
      <c r="DNE1" s="49"/>
      <c r="DNF1" s="49"/>
      <c r="DNG1" s="49"/>
      <c r="DNH1" s="49"/>
      <c r="DNI1" s="49"/>
      <c r="DNJ1" s="49"/>
      <c r="DNK1" s="49"/>
      <c r="DNL1" s="49"/>
      <c r="DNM1" s="49"/>
      <c r="DNN1" s="49"/>
      <c r="DNO1" s="49"/>
      <c r="DNP1" s="49"/>
      <c r="DNQ1" s="49"/>
      <c r="DNR1" s="49"/>
      <c r="DNS1" s="49"/>
      <c r="DNT1" s="49"/>
      <c r="DNU1" s="49"/>
      <c r="DNV1" s="49"/>
      <c r="DNW1" s="49"/>
      <c r="DNX1" s="49"/>
      <c r="DNY1" s="49"/>
      <c r="DNZ1" s="49"/>
      <c r="DOA1" s="49"/>
      <c r="DOB1" s="49"/>
      <c r="DOC1" s="49"/>
      <c r="DOD1" s="49"/>
      <c r="DOE1" s="49"/>
      <c r="DOF1" s="49"/>
      <c r="DOG1" s="49"/>
      <c r="DOH1" s="49"/>
      <c r="DOI1" s="49"/>
      <c r="DOJ1" s="49"/>
      <c r="DOK1" s="49"/>
      <c r="DOL1" s="49"/>
      <c r="DOM1" s="49"/>
      <c r="DON1" s="49"/>
      <c r="DOO1" s="49"/>
      <c r="DOP1" s="49"/>
      <c r="DOQ1" s="49"/>
      <c r="DOR1" s="49"/>
      <c r="DOS1" s="49"/>
      <c r="DOT1" s="49"/>
      <c r="DOU1" s="49"/>
      <c r="DOV1" s="49"/>
      <c r="DOW1" s="49"/>
      <c r="DOX1" s="49"/>
      <c r="DOY1" s="49"/>
      <c r="DOZ1" s="49"/>
      <c r="DPA1" s="49"/>
      <c r="DPB1" s="49"/>
      <c r="DPC1" s="49"/>
      <c r="DPD1" s="49"/>
      <c r="DPE1" s="49"/>
      <c r="DPF1" s="49"/>
      <c r="DPG1" s="49"/>
      <c r="DPH1" s="49"/>
      <c r="DPI1" s="49"/>
      <c r="DPJ1" s="49"/>
      <c r="DPK1" s="49"/>
      <c r="DPL1" s="49"/>
      <c r="DPM1" s="49"/>
      <c r="DPN1" s="49"/>
      <c r="DPO1" s="49"/>
      <c r="DPP1" s="49"/>
      <c r="DPQ1" s="49"/>
      <c r="DPR1" s="49"/>
      <c r="DPS1" s="49"/>
      <c r="DPT1" s="49"/>
      <c r="DPU1" s="49"/>
      <c r="DPV1" s="49"/>
      <c r="DPW1" s="49"/>
      <c r="DPX1" s="49"/>
      <c r="DPY1" s="49"/>
      <c r="DPZ1" s="49"/>
      <c r="DQA1" s="49"/>
      <c r="DQB1" s="49"/>
      <c r="DQC1" s="49"/>
      <c r="DQD1" s="49"/>
      <c r="DQE1" s="49"/>
      <c r="DQF1" s="49"/>
      <c r="DQG1" s="49"/>
      <c r="DQH1" s="49"/>
      <c r="DQI1" s="49"/>
      <c r="DQJ1" s="49"/>
      <c r="DQK1" s="49"/>
      <c r="DQL1" s="49"/>
      <c r="DQM1" s="49"/>
      <c r="DQN1" s="49"/>
      <c r="DQO1" s="49"/>
      <c r="DQP1" s="49"/>
      <c r="DQQ1" s="49"/>
      <c r="DQR1" s="49"/>
      <c r="DQS1" s="49"/>
      <c r="DQT1" s="49"/>
      <c r="DQU1" s="49"/>
      <c r="DQV1" s="49"/>
      <c r="DQW1" s="49"/>
      <c r="DQX1" s="49"/>
      <c r="DQY1" s="49"/>
      <c r="DQZ1" s="49"/>
      <c r="DRA1" s="49"/>
      <c r="DRB1" s="49"/>
      <c r="DRC1" s="49"/>
      <c r="DRD1" s="49"/>
      <c r="DRE1" s="49"/>
      <c r="DRF1" s="49"/>
      <c r="DRG1" s="49"/>
      <c r="DRH1" s="49"/>
      <c r="DRI1" s="49"/>
      <c r="DRJ1" s="49"/>
      <c r="DRK1" s="49"/>
      <c r="DRL1" s="49"/>
      <c r="DRM1" s="49"/>
      <c r="DRN1" s="49"/>
      <c r="DRO1" s="49"/>
      <c r="DRP1" s="49"/>
      <c r="DRQ1" s="49"/>
      <c r="DRR1" s="49"/>
      <c r="DRS1" s="49"/>
      <c r="DRT1" s="49"/>
      <c r="DRU1" s="49"/>
      <c r="DRV1" s="49"/>
      <c r="DRW1" s="49"/>
      <c r="DRX1" s="49"/>
      <c r="DRY1" s="49"/>
      <c r="DRZ1" s="49"/>
      <c r="DSA1" s="49"/>
      <c r="DSB1" s="49"/>
      <c r="DSC1" s="49"/>
      <c r="DSD1" s="49"/>
      <c r="DSE1" s="49"/>
      <c r="DSF1" s="49"/>
      <c r="DSG1" s="49"/>
      <c r="DSH1" s="49"/>
      <c r="DSI1" s="49"/>
      <c r="DSJ1" s="49"/>
      <c r="DSK1" s="49"/>
      <c r="DSL1" s="49"/>
      <c r="DSM1" s="49"/>
      <c r="DSN1" s="49"/>
      <c r="DSO1" s="49"/>
      <c r="DSP1" s="49"/>
      <c r="DSQ1" s="49"/>
      <c r="DSR1" s="49"/>
      <c r="DSS1" s="49"/>
      <c r="DST1" s="49"/>
      <c r="DSU1" s="49"/>
      <c r="DSV1" s="49"/>
      <c r="DSW1" s="49"/>
      <c r="DSX1" s="49"/>
      <c r="DSY1" s="49"/>
      <c r="DSZ1" s="49"/>
      <c r="DTA1" s="49"/>
      <c r="DTB1" s="49"/>
      <c r="DTC1" s="49"/>
      <c r="DTD1" s="49"/>
      <c r="DTE1" s="49"/>
      <c r="DTF1" s="49"/>
      <c r="DTG1" s="49"/>
      <c r="DTH1" s="49"/>
      <c r="DTI1" s="49"/>
      <c r="DTJ1" s="49"/>
      <c r="DTK1" s="49"/>
      <c r="DTL1" s="49"/>
      <c r="DTM1" s="49"/>
      <c r="DTN1" s="49"/>
      <c r="DTO1" s="49"/>
      <c r="DTP1" s="49"/>
      <c r="DTQ1" s="49"/>
      <c r="DTR1" s="49"/>
      <c r="DTS1" s="49"/>
      <c r="DTT1" s="49"/>
      <c r="DTU1" s="49"/>
      <c r="DTV1" s="49"/>
      <c r="DTW1" s="49"/>
      <c r="DTX1" s="49"/>
      <c r="DTY1" s="49"/>
      <c r="DTZ1" s="49"/>
      <c r="DUA1" s="49"/>
      <c r="DUB1" s="49"/>
      <c r="DUC1" s="49"/>
      <c r="DUD1" s="49"/>
      <c r="DUE1" s="49"/>
      <c r="DUF1" s="49"/>
      <c r="DUG1" s="49"/>
      <c r="DUH1" s="49"/>
      <c r="DUI1" s="49"/>
      <c r="DUJ1" s="49"/>
      <c r="DUK1" s="49"/>
      <c r="DUL1" s="49"/>
      <c r="DUM1" s="49"/>
      <c r="DUN1" s="49"/>
      <c r="DUO1" s="49"/>
      <c r="DUP1" s="49"/>
      <c r="DUQ1" s="49"/>
      <c r="DUR1" s="49"/>
      <c r="DUS1" s="49"/>
      <c r="DUT1" s="49"/>
      <c r="DUU1" s="49"/>
      <c r="DUV1" s="49"/>
      <c r="DUW1" s="49"/>
      <c r="DUX1" s="49"/>
      <c r="DUY1" s="49"/>
      <c r="DUZ1" s="49"/>
      <c r="DVA1" s="49"/>
      <c r="DVB1" s="49"/>
      <c r="DVC1" s="49"/>
      <c r="DVD1" s="49"/>
      <c r="DVE1" s="49"/>
      <c r="DVF1" s="49"/>
      <c r="DVG1" s="49"/>
      <c r="DVH1" s="49"/>
      <c r="DVI1" s="49"/>
      <c r="DVJ1" s="49"/>
      <c r="DVK1" s="49"/>
      <c r="DVL1" s="49"/>
      <c r="DVM1" s="49"/>
      <c r="DVN1" s="49"/>
      <c r="DVO1" s="49"/>
      <c r="DVP1" s="49"/>
      <c r="DVQ1" s="49"/>
      <c r="DVR1" s="49"/>
      <c r="DVS1" s="49"/>
      <c r="DVT1" s="49"/>
      <c r="DVU1" s="49"/>
      <c r="DVV1" s="49"/>
      <c r="DVW1" s="49"/>
      <c r="DVX1" s="49"/>
      <c r="DVY1" s="49"/>
      <c r="DVZ1" s="49"/>
      <c r="DWA1" s="49"/>
      <c r="DWB1" s="49"/>
      <c r="DWC1" s="49"/>
      <c r="DWD1" s="49"/>
      <c r="DWE1" s="49"/>
      <c r="DWF1" s="49"/>
      <c r="DWG1" s="49"/>
      <c r="DWH1" s="49"/>
      <c r="DWI1" s="49"/>
      <c r="DWJ1" s="49"/>
      <c r="DWK1" s="49"/>
      <c r="DWL1" s="49"/>
      <c r="DWM1" s="49"/>
      <c r="DWN1" s="49"/>
      <c r="DWO1" s="49"/>
      <c r="DWP1" s="49"/>
      <c r="DWQ1" s="49"/>
      <c r="DWR1" s="49"/>
      <c r="DWS1" s="49"/>
      <c r="DWT1" s="49"/>
      <c r="DWU1" s="49"/>
      <c r="DWV1" s="49"/>
      <c r="DWW1" s="49"/>
      <c r="DWX1" s="49"/>
      <c r="DWY1" s="49"/>
      <c r="DWZ1" s="49"/>
      <c r="DXA1" s="49"/>
      <c r="DXB1" s="49"/>
      <c r="DXC1" s="49"/>
      <c r="DXD1" s="49"/>
      <c r="DXE1" s="49"/>
      <c r="DXF1" s="49"/>
      <c r="DXG1" s="49"/>
      <c r="DXH1" s="49"/>
      <c r="DXI1" s="49"/>
      <c r="DXJ1" s="49"/>
      <c r="DXK1" s="49"/>
      <c r="DXL1" s="49"/>
      <c r="DXM1" s="49"/>
      <c r="DXN1" s="49"/>
      <c r="DXO1" s="49"/>
      <c r="DXP1" s="49"/>
      <c r="DXQ1" s="49"/>
      <c r="DXR1" s="49"/>
      <c r="DXS1" s="49"/>
      <c r="DXT1" s="49"/>
      <c r="DXU1" s="49"/>
      <c r="DXV1" s="49"/>
      <c r="DXW1" s="49"/>
      <c r="DXX1" s="49"/>
      <c r="DXY1" s="49"/>
      <c r="DXZ1" s="49"/>
      <c r="DYA1" s="49"/>
      <c r="DYB1" s="49"/>
      <c r="DYC1" s="49"/>
      <c r="DYD1" s="49"/>
      <c r="DYE1" s="49"/>
      <c r="DYF1" s="49"/>
      <c r="DYG1" s="49"/>
      <c r="DYH1" s="49"/>
      <c r="DYI1" s="49"/>
      <c r="DYJ1" s="49"/>
      <c r="DYK1" s="49"/>
      <c r="DYL1" s="49"/>
      <c r="DYM1" s="49"/>
      <c r="DYN1" s="49"/>
      <c r="DYO1" s="49"/>
      <c r="DYP1" s="49"/>
      <c r="DYQ1" s="49"/>
      <c r="DYR1" s="49"/>
      <c r="DYS1" s="49"/>
      <c r="DYT1" s="49"/>
      <c r="DYU1" s="49"/>
      <c r="DYV1" s="49"/>
      <c r="DYW1" s="49"/>
      <c r="DYX1" s="49"/>
      <c r="DYY1" s="49"/>
      <c r="DYZ1" s="49"/>
      <c r="DZA1" s="49"/>
      <c r="DZB1" s="49"/>
      <c r="DZC1" s="49"/>
      <c r="DZD1" s="49"/>
      <c r="DZE1" s="49"/>
      <c r="DZF1" s="49"/>
      <c r="DZG1" s="49"/>
      <c r="DZH1" s="49"/>
      <c r="DZI1" s="49"/>
      <c r="DZJ1" s="49"/>
      <c r="DZK1" s="49"/>
      <c r="DZL1" s="49"/>
      <c r="DZM1" s="49"/>
      <c r="DZN1" s="49"/>
      <c r="DZO1" s="49"/>
      <c r="DZP1" s="49"/>
      <c r="DZQ1" s="49"/>
      <c r="DZR1" s="49"/>
      <c r="DZS1" s="49"/>
      <c r="DZT1" s="49"/>
      <c r="DZU1" s="49"/>
      <c r="DZV1" s="49"/>
      <c r="DZW1" s="49"/>
      <c r="DZX1" s="49"/>
      <c r="DZY1" s="49"/>
      <c r="DZZ1" s="49"/>
      <c r="EAA1" s="49"/>
      <c r="EAB1" s="49"/>
      <c r="EAC1" s="49"/>
      <c r="EAD1" s="49"/>
      <c r="EAE1" s="49"/>
      <c r="EAF1" s="49"/>
      <c r="EAG1" s="49"/>
      <c r="EAH1" s="49"/>
      <c r="EAI1" s="49"/>
      <c r="EAJ1" s="49"/>
      <c r="EAK1" s="49"/>
      <c r="EAL1" s="49"/>
      <c r="EAM1" s="49"/>
      <c r="EAN1" s="49"/>
      <c r="EAO1" s="49"/>
      <c r="EAP1" s="49"/>
      <c r="EAQ1" s="49"/>
      <c r="EAR1" s="49"/>
      <c r="EAS1" s="49"/>
      <c r="EAT1" s="49"/>
      <c r="EAU1" s="49"/>
      <c r="EAV1" s="49"/>
      <c r="EAW1" s="49"/>
      <c r="EAX1" s="49"/>
      <c r="EAY1" s="49"/>
      <c r="EAZ1" s="49"/>
      <c r="EBA1" s="49"/>
      <c r="EBB1" s="49"/>
      <c r="EBC1" s="49"/>
      <c r="EBD1" s="49"/>
      <c r="EBE1" s="49"/>
      <c r="EBF1" s="49"/>
      <c r="EBG1" s="49"/>
      <c r="EBH1" s="49"/>
      <c r="EBI1" s="49"/>
      <c r="EBJ1" s="49"/>
      <c r="EBK1" s="49"/>
      <c r="EBL1" s="49"/>
      <c r="EBM1" s="49"/>
      <c r="EBN1" s="49"/>
      <c r="EBO1" s="49"/>
      <c r="EBP1" s="49"/>
      <c r="EBQ1" s="49"/>
      <c r="EBR1" s="49"/>
      <c r="EBS1" s="49"/>
      <c r="EBT1" s="49"/>
      <c r="EBU1" s="49"/>
      <c r="EBV1" s="49"/>
      <c r="EBW1" s="49"/>
      <c r="EBX1" s="49"/>
      <c r="EBY1" s="49"/>
      <c r="EBZ1" s="49"/>
      <c r="ECA1" s="49"/>
      <c r="ECB1" s="49"/>
      <c r="ECC1" s="49"/>
      <c r="ECD1" s="49"/>
      <c r="ECE1" s="49"/>
      <c r="ECF1" s="49"/>
      <c r="ECG1" s="49"/>
      <c r="ECH1" s="49"/>
      <c r="ECI1" s="49"/>
      <c r="ECJ1" s="49"/>
      <c r="ECK1" s="49"/>
      <c r="ECL1" s="49"/>
      <c r="ECM1" s="49"/>
      <c r="ECN1" s="49"/>
      <c r="ECO1" s="49"/>
      <c r="ECP1" s="49"/>
      <c r="ECQ1" s="49"/>
      <c r="ECR1" s="49"/>
      <c r="ECS1" s="49"/>
      <c r="ECT1" s="49"/>
      <c r="ECU1" s="49"/>
      <c r="ECV1" s="49"/>
      <c r="ECW1" s="49"/>
      <c r="ECX1" s="49"/>
      <c r="ECY1" s="49"/>
      <c r="ECZ1" s="49"/>
      <c r="EDA1" s="49"/>
      <c r="EDB1" s="49"/>
      <c r="EDC1" s="49"/>
      <c r="EDD1" s="49"/>
      <c r="EDE1" s="49"/>
      <c r="EDF1" s="49"/>
      <c r="EDG1" s="49"/>
      <c r="EDH1" s="49"/>
      <c r="EDI1" s="49"/>
      <c r="EDJ1" s="49"/>
      <c r="EDK1" s="49"/>
      <c r="EDL1" s="49"/>
      <c r="EDM1" s="49"/>
      <c r="EDN1" s="49"/>
      <c r="EDO1" s="49"/>
      <c r="EDP1" s="49"/>
      <c r="EDQ1" s="49"/>
      <c r="EDR1" s="49"/>
      <c r="EDS1" s="49"/>
      <c r="EDT1" s="49"/>
      <c r="EDU1" s="49"/>
      <c r="EDV1" s="49"/>
      <c r="EDW1" s="49"/>
      <c r="EDX1" s="49"/>
      <c r="EDY1" s="49"/>
      <c r="EDZ1" s="49"/>
      <c r="EEA1" s="49"/>
      <c r="EEB1" s="49"/>
      <c r="EEC1" s="49"/>
      <c r="EED1" s="49"/>
      <c r="EEE1" s="49"/>
      <c r="EEF1" s="49"/>
      <c r="EEG1" s="49"/>
      <c r="EEH1" s="49"/>
      <c r="EEI1" s="49"/>
      <c r="EEJ1" s="49"/>
      <c r="EEK1" s="49"/>
      <c r="EEL1" s="49"/>
      <c r="EEM1" s="49"/>
      <c r="EEN1" s="49"/>
      <c r="EEO1" s="49"/>
      <c r="EEP1" s="49"/>
      <c r="EEQ1" s="49"/>
      <c r="EER1" s="49"/>
      <c r="EES1" s="49"/>
      <c r="EET1" s="49"/>
      <c r="EEU1" s="49"/>
      <c r="EEV1" s="49"/>
      <c r="EEW1" s="49"/>
      <c r="EEX1" s="49"/>
      <c r="EEY1" s="49"/>
      <c r="EEZ1" s="49"/>
      <c r="EFA1" s="49"/>
      <c r="EFB1" s="49"/>
      <c r="EFC1" s="49"/>
      <c r="EFD1" s="49"/>
      <c r="EFE1" s="49"/>
      <c r="EFF1" s="49"/>
      <c r="EFG1" s="49"/>
      <c r="EFH1" s="49"/>
      <c r="EFI1" s="49"/>
      <c r="EFJ1" s="49"/>
      <c r="EFK1" s="49"/>
      <c r="EFL1" s="49"/>
      <c r="EFM1" s="49"/>
      <c r="EFN1" s="49"/>
      <c r="EFO1" s="49"/>
      <c r="EFP1" s="49"/>
      <c r="EFQ1" s="49"/>
      <c r="EFR1" s="49"/>
      <c r="EFS1" s="49"/>
      <c r="EFT1" s="49"/>
      <c r="EFU1" s="49"/>
      <c r="EFV1" s="49"/>
      <c r="EFW1" s="49"/>
      <c r="EFX1" s="49"/>
      <c r="EFY1" s="49"/>
      <c r="EFZ1" s="49"/>
      <c r="EGA1" s="49"/>
      <c r="EGB1" s="49"/>
      <c r="EGC1" s="49"/>
      <c r="EGD1" s="49"/>
      <c r="EGE1" s="49"/>
      <c r="EGF1" s="49"/>
      <c r="EGG1" s="49"/>
      <c r="EGH1" s="49"/>
      <c r="EGI1" s="49"/>
      <c r="EGJ1" s="49"/>
      <c r="EGK1" s="49"/>
      <c r="EGL1" s="49"/>
      <c r="EGM1" s="49"/>
      <c r="EGN1" s="49"/>
      <c r="EGO1" s="49"/>
      <c r="EGP1" s="49"/>
      <c r="EGQ1" s="49"/>
      <c r="EGR1" s="49"/>
      <c r="EGS1" s="49"/>
      <c r="EGT1" s="49"/>
      <c r="EGU1" s="49"/>
      <c r="EGV1" s="49"/>
      <c r="EGW1" s="49"/>
      <c r="EGX1" s="49"/>
      <c r="EGY1" s="49"/>
      <c r="EGZ1" s="49"/>
      <c r="EHA1" s="49"/>
      <c r="EHB1" s="49"/>
      <c r="EHC1" s="49"/>
      <c r="EHD1" s="49"/>
      <c r="EHE1" s="49"/>
      <c r="EHF1" s="49"/>
      <c r="EHG1" s="49"/>
      <c r="EHH1" s="49"/>
      <c r="EHI1" s="49"/>
      <c r="EHJ1" s="49"/>
      <c r="EHK1" s="49"/>
      <c r="EHL1" s="49"/>
      <c r="EHM1" s="49"/>
      <c r="EHN1" s="49"/>
      <c r="EHO1" s="49"/>
      <c r="EHP1" s="49"/>
      <c r="EHQ1" s="49"/>
      <c r="EHR1" s="49"/>
      <c r="EHS1" s="49"/>
      <c r="EHT1" s="49"/>
      <c r="EHU1" s="49"/>
      <c r="EHV1" s="49"/>
      <c r="EHW1" s="49"/>
      <c r="EHX1" s="49"/>
      <c r="EHY1" s="49"/>
      <c r="EHZ1" s="49"/>
      <c r="EIA1" s="49"/>
      <c r="EIB1" s="49"/>
      <c r="EIC1" s="49"/>
      <c r="EID1" s="49"/>
      <c r="EIE1" s="49"/>
      <c r="EIF1" s="49"/>
      <c r="EIG1" s="49"/>
      <c r="EIH1" s="49"/>
      <c r="EII1" s="49"/>
      <c r="EIJ1" s="49"/>
      <c r="EIK1" s="49"/>
      <c r="EIL1" s="49"/>
      <c r="EIM1" s="49"/>
      <c r="EIN1" s="49"/>
      <c r="EIO1" s="49"/>
      <c r="EIP1" s="49"/>
      <c r="EIQ1" s="49"/>
      <c r="EIR1" s="49"/>
      <c r="EIS1" s="49"/>
      <c r="EIT1" s="49"/>
      <c r="EIU1" s="49"/>
      <c r="EIV1" s="49"/>
      <c r="EIW1" s="49"/>
      <c r="EIX1" s="49"/>
      <c r="EIY1" s="49"/>
      <c r="EIZ1" s="49"/>
      <c r="EJA1" s="49"/>
      <c r="EJB1" s="49"/>
      <c r="EJC1" s="49"/>
      <c r="EJD1" s="49"/>
      <c r="EJE1" s="49"/>
      <c r="EJF1" s="49"/>
      <c r="EJG1" s="49"/>
      <c r="EJH1" s="49"/>
      <c r="EJI1" s="49"/>
      <c r="EJJ1" s="49"/>
      <c r="EJK1" s="49"/>
      <c r="EJL1" s="49"/>
      <c r="EJM1" s="49"/>
      <c r="EJN1" s="49"/>
      <c r="EJO1" s="49"/>
      <c r="EJP1" s="49"/>
      <c r="EJQ1" s="49"/>
      <c r="EJR1" s="49"/>
      <c r="EJS1" s="49"/>
      <c r="EJT1" s="49"/>
      <c r="EJU1" s="49"/>
      <c r="EJV1" s="49"/>
      <c r="EJW1" s="49"/>
      <c r="EJX1" s="49"/>
      <c r="EJY1" s="49"/>
      <c r="EJZ1" s="49"/>
      <c r="EKA1" s="49"/>
      <c r="EKB1" s="49"/>
      <c r="EKC1" s="49"/>
      <c r="EKD1" s="49"/>
      <c r="EKE1" s="49"/>
      <c r="EKF1" s="49"/>
      <c r="EKG1" s="49"/>
      <c r="EKH1" s="49"/>
      <c r="EKI1" s="49"/>
      <c r="EKJ1" s="49"/>
      <c r="EKK1" s="49"/>
      <c r="EKL1" s="49"/>
      <c r="EKM1" s="49"/>
      <c r="EKN1" s="49"/>
      <c r="EKO1" s="49"/>
      <c r="EKP1" s="49"/>
      <c r="EKQ1" s="49"/>
      <c r="EKR1" s="49"/>
      <c r="EKS1" s="49"/>
      <c r="EKT1" s="49"/>
      <c r="EKU1" s="49"/>
      <c r="EKV1" s="49"/>
      <c r="EKW1" s="49"/>
      <c r="EKX1" s="49"/>
      <c r="EKY1" s="49"/>
      <c r="EKZ1" s="49"/>
      <c r="ELA1" s="49"/>
      <c r="ELB1" s="49"/>
      <c r="ELC1" s="49"/>
      <c r="ELD1" s="49"/>
      <c r="ELE1" s="49"/>
      <c r="ELF1" s="49"/>
      <c r="ELG1" s="49"/>
      <c r="ELH1" s="49"/>
      <c r="ELI1" s="49"/>
      <c r="ELJ1" s="49"/>
      <c r="ELK1" s="49"/>
      <c r="ELL1" s="49"/>
      <c r="ELM1" s="49"/>
      <c r="ELN1" s="49"/>
      <c r="ELO1" s="49"/>
      <c r="ELP1" s="49"/>
      <c r="ELQ1" s="49"/>
      <c r="ELR1" s="49"/>
      <c r="ELS1" s="49"/>
      <c r="ELT1" s="49"/>
      <c r="ELU1" s="49"/>
      <c r="ELV1" s="49"/>
      <c r="ELW1" s="49"/>
      <c r="ELX1" s="49"/>
      <c r="ELY1" s="49"/>
      <c r="ELZ1" s="49"/>
      <c r="EMA1" s="49"/>
      <c r="EMB1" s="49"/>
      <c r="EMC1" s="49"/>
      <c r="EMD1" s="49"/>
      <c r="EME1" s="49"/>
      <c r="EMF1" s="49"/>
      <c r="EMG1" s="49"/>
      <c r="EMH1" s="49"/>
      <c r="EMI1" s="49"/>
      <c r="EMJ1" s="49"/>
      <c r="EMK1" s="49"/>
      <c r="EML1" s="49"/>
      <c r="EMM1" s="49"/>
      <c r="EMN1" s="49"/>
      <c r="EMO1" s="49"/>
      <c r="EMP1" s="49"/>
      <c r="EMQ1" s="49"/>
      <c r="EMR1" s="49"/>
      <c r="EMS1" s="49"/>
      <c r="EMT1" s="49"/>
      <c r="EMU1" s="49"/>
      <c r="EMV1" s="49"/>
      <c r="EMW1" s="49"/>
      <c r="EMX1" s="49"/>
      <c r="EMY1" s="49"/>
      <c r="EMZ1" s="49"/>
      <c r="ENA1" s="49"/>
      <c r="ENB1" s="49"/>
      <c r="ENC1" s="49"/>
      <c r="END1" s="49"/>
      <c r="ENE1" s="49"/>
      <c r="ENF1" s="49"/>
      <c r="ENG1" s="49"/>
      <c r="ENH1" s="49"/>
      <c r="ENI1" s="49"/>
      <c r="ENJ1" s="49"/>
      <c r="ENK1" s="49"/>
      <c r="ENL1" s="49"/>
      <c r="ENM1" s="49"/>
      <c r="ENN1" s="49"/>
      <c r="ENO1" s="49"/>
      <c r="ENP1" s="49"/>
      <c r="ENQ1" s="49"/>
      <c r="ENR1" s="49"/>
      <c r="ENS1" s="49"/>
      <c r="ENT1" s="49"/>
      <c r="ENU1" s="49"/>
      <c r="ENV1" s="49"/>
      <c r="ENW1" s="49"/>
      <c r="ENX1" s="49"/>
      <c r="ENY1" s="49"/>
      <c r="ENZ1" s="49"/>
      <c r="EOA1" s="49"/>
      <c r="EOB1" s="49"/>
      <c r="EOC1" s="49"/>
      <c r="EOD1" s="49"/>
      <c r="EOE1" s="49"/>
      <c r="EOF1" s="49"/>
      <c r="EOG1" s="49"/>
      <c r="EOH1" s="49"/>
      <c r="EOI1" s="49"/>
      <c r="EOJ1" s="49"/>
      <c r="EOK1" s="49"/>
      <c r="EOL1" s="49"/>
      <c r="EOM1" s="49"/>
      <c r="EON1" s="49"/>
      <c r="EOO1" s="49"/>
      <c r="EOP1" s="49"/>
      <c r="EOQ1" s="49"/>
      <c r="EOR1" s="49"/>
      <c r="EOS1" s="49"/>
      <c r="EOT1" s="49"/>
      <c r="EOU1" s="49"/>
      <c r="EOV1" s="49"/>
      <c r="EOW1" s="49"/>
      <c r="EOX1" s="49"/>
      <c r="EOY1" s="49"/>
      <c r="EOZ1" s="49"/>
      <c r="EPA1" s="49"/>
      <c r="EPB1" s="49"/>
      <c r="EPC1" s="49"/>
      <c r="EPD1" s="49"/>
      <c r="EPE1" s="49"/>
      <c r="EPF1" s="49"/>
      <c r="EPG1" s="49"/>
      <c r="EPH1" s="49"/>
      <c r="EPI1" s="49"/>
      <c r="EPJ1" s="49"/>
      <c r="EPK1" s="49"/>
      <c r="EPL1" s="49"/>
      <c r="EPM1" s="49"/>
      <c r="EPN1" s="49"/>
      <c r="EPO1" s="49"/>
      <c r="EPP1" s="49"/>
      <c r="EPQ1" s="49"/>
      <c r="EPR1" s="49"/>
      <c r="EPS1" s="49"/>
      <c r="EPT1" s="49"/>
      <c r="EPU1" s="49"/>
      <c r="EPV1" s="49"/>
      <c r="EPW1" s="49"/>
      <c r="EPX1" s="49"/>
      <c r="EPY1" s="49"/>
      <c r="EPZ1" s="49"/>
      <c r="EQA1" s="49"/>
      <c r="EQB1" s="49"/>
      <c r="EQC1" s="49"/>
      <c r="EQD1" s="49"/>
      <c r="EQE1" s="49"/>
      <c r="EQF1" s="49"/>
      <c r="EQG1" s="49"/>
      <c r="EQH1" s="49"/>
      <c r="EQI1" s="49"/>
      <c r="EQJ1" s="49"/>
      <c r="EQK1" s="49"/>
      <c r="EQL1" s="49"/>
      <c r="EQM1" s="49"/>
      <c r="EQN1" s="49"/>
      <c r="EQO1" s="49"/>
      <c r="EQP1" s="49"/>
      <c r="EQQ1" s="49"/>
      <c r="EQR1" s="49"/>
      <c r="EQS1" s="49"/>
      <c r="EQT1" s="49"/>
      <c r="EQU1" s="49"/>
      <c r="EQV1" s="49"/>
      <c r="EQW1" s="49"/>
      <c r="EQX1" s="49"/>
      <c r="EQY1" s="49"/>
      <c r="EQZ1" s="49"/>
      <c r="ERA1" s="49"/>
      <c r="ERB1" s="49"/>
      <c r="ERC1" s="49"/>
      <c r="ERD1" s="49"/>
      <c r="ERE1" s="49"/>
      <c r="ERF1" s="49"/>
      <c r="ERG1" s="49"/>
      <c r="ERH1" s="49"/>
      <c r="ERI1" s="49"/>
      <c r="ERJ1" s="49"/>
      <c r="ERK1" s="49"/>
      <c r="ERL1" s="49"/>
      <c r="ERM1" s="49"/>
      <c r="ERN1" s="49"/>
      <c r="ERO1" s="49"/>
      <c r="ERP1" s="49"/>
      <c r="ERQ1" s="49"/>
      <c r="ERR1" s="49"/>
      <c r="ERS1" s="49"/>
      <c r="ERT1" s="49"/>
      <c r="ERU1" s="49"/>
      <c r="ERV1" s="49"/>
      <c r="ERW1" s="49"/>
      <c r="ERX1" s="49"/>
      <c r="ERY1" s="49"/>
      <c r="ERZ1" s="49"/>
      <c r="ESA1" s="49"/>
      <c r="ESB1" s="49"/>
      <c r="ESC1" s="49"/>
      <c r="ESD1" s="49"/>
      <c r="ESE1" s="49"/>
      <c r="ESF1" s="49"/>
      <c r="ESG1" s="49"/>
      <c r="ESH1" s="49"/>
      <c r="ESI1" s="49"/>
      <c r="ESJ1" s="49"/>
      <c r="ESK1" s="49"/>
      <c r="ESL1" s="49"/>
      <c r="ESM1" s="49"/>
      <c r="ESN1" s="49"/>
      <c r="ESO1" s="49"/>
      <c r="ESP1" s="49"/>
      <c r="ESQ1" s="49"/>
      <c r="ESR1" s="49"/>
      <c r="ESS1" s="49"/>
      <c r="EST1" s="49"/>
      <c r="ESU1" s="49"/>
      <c r="ESV1" s="49"/>
      <c r="ESW1" s="49"/>
      <c r="ESX1" s="49"/>
      <c r="ESY1" s="49"/>
      <c r="ESZ1" s="49"/>
      <c r="ETA1" s="49"/>
      <c r="ETB1" s="49"/>
      <c r="ETC1" s="49"/>
      <c r="ETD1" s="49"/>
      <c r="ETE1" s="49"/>
      <c r="ETF1" s="49"/>
      <c r="ETG1" s="49"/>
      <c r="ETH1" s="49"/>
      <c r="ETI1" s="49"/>
      <c r="ETJ1" s="49"/>
      <c r="ETK1" s="49"/>
      <c r="ETL1" s="49"/>
      <c r="ETM1" s="49"/>
      <c r="ETN1" s="49"/>
      <c r="ETO1" s="49"/>
      <c r="ETP1" s="49"/>
      <c r="ETQ1" s="49"/>
      <c r="ETR1" s="49"/>
      <c r="ETS1" s="49"/>
      <c r="ETT1" s="49"/>
      <c r="ETU1" s="49"/>
      <c r="ETV1" s="49"/>
      <c r="ETW1" s="49"/>
      <c r="ETX1" s="49"/>
      <c r="ETY1" s="49"/>
      <c r="ETZ1" s="49"/>
      <c r="EUA1" s="49"/>
      <c r="EUB1" s="49"/>
      <c r="EUC1" s="49"/>
      <c r="EUD1" s="49"/>
      <c r="EUE1" s="49"/>
      <c r="EUF1" s="49"/>
      <c r="EUG1" s="49"/>
      <c r="EUH1" s="49"/>
      <c r="EUI1" s="49"/>
      <c r="EUJ1" s="49"/>
      <c r="EUK1" s="49"/>
      <c r="EUL1" s="49"/>
      <c r="EUM1" s="49"/>
      <c r="EUN1" s="49"/>
      <c r="EUO1" s="49"/>
      <c r="EUP1" s="49"/>
      <c r="EUQ1" s="49"/>
      <c r="EUR1" s="49"/>
      <c r="EUS1" s="49"/>
      <c r="EUT1" s="49"/>
      <c r="EUU1" s="49"/>
      <c r="EUV1" s="49"/>
      <c r="EUW1" s="49"/>
      <c r="EUX1" s="49"/>
      <c r="EUY1" s="49"/>
      <c r="EUZ1" s="49"/>
      <c r="EVA1" s="49"/>
      <c r="EVB1" s="49"/>
      <c r="EVC1" s="49"/>
      <c r="EVD1" s="49"/>
      <c r="EVE1" s="49"/>
      <c r="EVF1" s="49"/>
      <c r="EVG1" s="49"/>
      <c r="EVH1" s="49"/>
      <c r="EVI1" s="49"/>
      <c r="EVJ1" s="49"/>
      <c r="EVK1" s="49"/>
      <c r="EVL1" s="49"/>
      <c r="EVM1" s="49"/>
      <c r="EVN1" s="49"/>
      <c r="EVO1" s="49"/>
      <c r="EVP1" s="49"/>
      <c r="EVQ1" s="49"/>
      <c r="EVR1" s="49"/>
      <c r="EVS1" s="49"/>
      <c r="EVT1" s="49"/>
      <c r="EVU1" s="49"/>
      <c r="EVV1" s="49"/>
      <c r="EVW1" s="49"/>
      <c r="EVX1" s="49"/>
      <c r="EVY1" s="49"/>
      <c r="EVZ1" s="49"/>
      <c r="EWA1" s="49"/>
      <c r="EWB1" s="49"/>
      <c r="EWC1" s="49"/>
      <c r="EWD1" s="49"/>
      <c r="EWE1" s="49"/>
      <c r="EWF1" s="49"/>
      <c r="EWG1" s="49"/>
      <c r="EWH1" s="49"/>
      <c r="EWI1" s="49"/>
      <c r="EWJ1" s="49"/>
      <c r="EWK1" s="49"/>
      <c r="EWL1" s="49"/>
      <c r="EWM1" s="49"/>
      <c r="EWN1" s="49"/>
      <c r="EWO1" s="49"/>
      <c r="EWP1" s="49"/>
      <c r="EWQ1" s="49"/>
      <c r="EWR1" s="49"/>
      <c r="EWS1" s="49"/>
      <c r="EWT1" s="49"/>
      <c r="EWU1" s="49"/>
      <c r="EWV1" s="49"/>
      <c r="EWW1" s="49"/>
      <c r="EWX1" s="49"/>
      <c r="EWY1" s="49"/>
      <c r="EWZ1" s="49"/>
      <c r="EXA1" s="49"/>
      <c r="EXB1" s="49"/>
      <c r="EXC1" s="49"/>
      <c r="EXD1" s="49"/>
      <c r="EXE1" s="49"/>
      <c r="EXF1" s="49"/>
      <c r="EXG1" s="49"/>
      <c r="EXH1" s="49"/>
      <c r="EXI1" s="49"/>
      <c r="EXJ1" s="49"/>
      <c r="EXK1" s="49"/>
      <c r="EXL1" s="49"/>
      <c r="EXM1" s="49"/>
      <c r="EXN1" s="49"/>
      <c r="EXO1" s="49"/>
      <c r="EXP1" s="49"/>
      <c r="EXQ1" s="49"/>
      <c r="EXR1" s="49"/>
      <c r="EXS1" s="49"/>
      <c r="EXT1" s="49"/>
      <c r="EXU1" s="49"/>
      <c r="EXV1" s="49"/>
      <c r="EXW1" s="49"/>
      <c r="EXX1" s="49"/>
      <c r="EXY1" s="49"/>
      <c r="EXZ1" s="49"/>
      <c r="EYA1" s="49"/>
      <c r="EYB1" s="49"/>
      <c r="EYC1" s="49"/>
      <c r="EYD1" s="49"/>
      <c r="EYE1" s="49"/>
      <c r="EYF1" s="49"/>
      <c r="EYG1" s="49"/>
      <c r="EYH1" s="49"/>
      <c r="EYI1" s="49"/>
      <c r="EYJ1" s="49"/>
      <c r="EYK1" s="49"/>
      <c r="EYL1" s="49"/>
      <c r="EYM1" s="49"/>
      <c r="EYN1" s="49"/>
      <c r="EYO1" s="49"/>
      <c r="EYP1" s="49"/>
      <c r="EYQ1" s="49"/>
      <c r="EYR1" s="49"/>
      <c r="EYS1" s="49"/>
      <c r="EYT1" s="49"/>
      <c r="EYU1" s="49"/>
      <c r="EYV1" s="49"/>
      <c r="EYW1" s="49"/>
      <c r="EYX1" s="49"/>
      <c r="EYY1" s="49"/>
      <c r="EYZ1" s="49"/>
      <c r="EZA1" s="49"/>
      <c r="EZB1" s="49"/>
      <c r="EZC1" s="49"/>
      <c r="EZD1" s="49"/>
      <c r="EZE1" s="49"/>
      <c r="EZF1" s="49"/>
      <c r="EZG1" s="49"/>
      <c r="EZH1" s="49"/>
      <c r="EZI1" s="49"/>
      <c r="EZJ1" s="49"/>
      <c r="EZK1" s="49"/>
      <c r="EZL1" s="49"/>
      <c r="EZM1" s="49"/>
      <c r="EZN1" s="49"/>
      <c r="EZO1" s="49"/>
      <c r="EZP1" s="49"/>
      <c r="EZQ1" s="49"/>
      <c r="EZR1" s="49"/>
      <c r="EZS1" s="49"/>
      <c r="EZT1" s="49"/>
      <c r="EZU1" s="49"/>
      <c r="EZV1" s="49"/>
      <c r="EZW1" s="49"/>
      <c r="EZX1" s="49"/>
      <c r="EZY1" s="49"/>
      <c r="EZZ1" s="49"/>
      <c r="FAA1" s="49"/>
      <c r="FAB1" s="49"/>
      <c r="FAC1" s="49"/>
      <c r="FAD1" s="49"/>
      <c r="FAE1" s="49"/>
      <c r="FAF1" s="49"/>
      <c r="FAG1" s="49"/>
      <c r="FAH1" s="49"/>
      <c r="FAI1" s="49"/>
      <c r="FAJ1" s="49"/>
      <c r="FAK1" s="49"/>
      <c r="FAL1" s="49"/>
      <c r="FAM1" s="49"/>
      <c r="FAN1" s="49"/>
      <c r="FAO1" s="49"/>
      <c r="FAP1" s="49"/>
      <c r="FAQ1" s="49"/>
      <c r="FAR1" s="49"/>
      <c r="FAS1" s="49"/>
      <c r="FAT1" s="49"/>
      <c r="FAU1" s="49"/>
      <c r="FAV1" s="49"/>
      <c r="FAW1" s="49"/>
      <c r="FAX1" s="49"/>
      <c r="FAY1" s="49"/>
      <c r="FAZ1" s="49"/>
      <c r="FBA1" s="49"/>
      <c r="FBB1" s="49"/>
      <c r="FBC1" s="49"/>
      <c r="FBD1" s="49"/>
      <c r="FBE1" s="49"/>
      <c r="FBF1" s="49"/>
      <c r="FBG1" s="49"/>
      <c r="FBH1" s="49"/>
      <c r="FBI1" s="49"/>
      <c r="FBJ1" s="49"/>
      <c r="FBK1" s="49"/>
      <c r="FBL1" s="49"/>
      <c r="FBM1" s="49"/>
      <c r="FBN1" s="49"/>
      <c r="FBO1" s="49"/>
      <c r="FBP1" s="49"/>
      <c r="FBQ1" s="49"/>
      <c r="FBR1" s="49"/>
      <c r="FBS1" s="49"/>
      <c r="FBT1" s="49"/>
      <c r="FBU1" s="49"/>
      <c r="FBV1" s="49"/>
      <c r="FBW1" s="49"/>
      <c r="FBX1" s="49"/>
      <c r="FBY1" s="49"/>
      <c r="FBZ1" s="49"/>
      <c r="FCA1" s="49"/>
      <c r="FCB1" s="49"/>
      <c r="FCC1" s="49"/>
      <c r="FCD1" s="49"/>
      <c r="FCE1" s="49"/>
      <c r="FCF1" s="49"/>
      <c r="FCG1" s="49"/>
      <c r="FCH1" s="49"/>
      <c r="FCI1" s="49"/>
      <c r="FCJ1" s="49"/>
      <c r="FCK1" s="49"/>
      <c r="FCL1" s="49"/>
      <c r="FCM1" s="49"/>
      <c r="FCN1" s="49"/>
      <c r="FCO1" s="49"/>
      <c r="FCP1" s="49"/>
      <c r="FCQ1" s="49"/>
      <c r="FCR1" s="49"/>
      <c r="FCS1" s="49"/>
      <c r="FCT1" s="49"/>
      <c r="FCU1" s="49"/>
      <c r="FCV1" s="49"/>
      <c r="FCW1" s="49"/>
      <c r="FCX1" s="49"/>
      <c r="FCY1" s="49"/>
      <c r="FCZ1" s="49"/>
      <c r="FDA1" s="49"/>
      <c r="FDB1" s="49"/>
      <c r="FDC1" s="49"/>
      <c r="FDD1" s="49"/>
      <c r="FDE1" s="49"/>
      <c r="FDF1" s="49"/>
      <c r="FDG1" s="49"/>
      <c r="FDH1" s="49"/>
      <c r="FDI1" s="49"/>
      <c r="FDJ1" s="49"/>
      <c r="FDK1" s="49"/>
      <c r="FDL1" s="49"/>
      <c r="FDM1" s="49"/>
      <c r="FDN1" s="49"/>
      <c r="FDO1" s="49"/>
      <c r="FDP1" s="49"/>
      <c r="FDQ1" s="49"/>
      <c r="FDR1" s="49"/>
      <c r="FDS1" s="49"/>
      <c r="FDT1" s="49"/>
      <c r="FDU1" s="49"/>
      <c r="FDV1" s="49"/>
      <c r="FDW1" s="49"/>
      <c r="FDX1" s="49"/>
      <c r="FDY1" s="49"/>
      <c r="FDZ1" s="49"/>
      <c r="FEA1" s="49"/>
      <c r="FEB1" s="49"/>
      <c r="FEC1" s="49"/>
      <c r="FED1" s="49"/>
      <c r="FEE1" s="49"/>
      <c r="FEF1" s="49"/>
      <c r="FEG1" s="49"/>
      <c r="FEH1" s="49"/>
      <c r="FEI1" s="49"/>
      <c r="FEJ1" s="49"/>
      <c r="FEK1" s="49"/>
      <c r="FEL1" s="49"/>
      <c r="FEM1" s="49"/>
      <c r="FEN1" s="49"/>
      <c r="FEO1" s="49"/>
      <c r="FEP1" s="49"/>
      <c r="FEQ1" s="49"/>
      <c r="FER1" s="49"/>
      <c r="FES1" s="49"/>
      <c r="FET1" s="49"/>
      <c r="FEU1" s="49"/>
      <c r="FEV1" s="49"/>
      <c r="FEW1" s="49"/>
      <c r="FEX1" s="49"/>
      <c r="FEY1" s="49"/>
      <c r="FEZ1" s="49"/>
      <c r="FFA1" s="49"/>
      <c r="FFB1" s="49"/>
      <c r="FFC1" s="49"/>
      <c r="FFD1" s="49"/>
      <c r="FFE1" s="49"/>
      <c r="FFF1" s="49"/>
      <c r="FFG1" s="49"/>
      <c r="FFH1" s="49"/>
      <c r="FFI1" s="49"/>
      <c r="FFJ1" s="49"/>
      <c r="FFK1" s="49"/>
      <c r="FFL1" s="49"/>
      <c r="FFM1" s="49"/>
      <c r="FFN1" s="49"/>
      <c r="FFO1" s="49"/>
      <c r="FFP1" s="49"/>
      <c r="FFQ1" s="49"/>
      <c r="FFR1" s="49"/>
      <c r="FFS1" s="49"/>
      <c r="FFT1" s="49"/>
      <c r="FFU1" s="49"/>
      <c r="FFV1" s="49"/>
      <c r="FFW1" s="49"/>
      <c r="FFX1" s="49"/>
      <c r="FFY1" s="49"/>
      <c r="FFZ1" s="49"/>
      <c r="FGA1" s="49"/>
      <c r="FGB1" s="49"/>
      <c r="FGC1" s="49"/>
      <c r="FGD1" s="49"/>
      <c r="FGE1" s="49"/>
      <c r="FGF1" s="49"/>
      <c r="FGG1" s="49"/>
      <c r="FGH1" s="49"/>
      <c r="FGI1" s="49"/>
      <c r="FGJ1" s="49"/>
      <c r="FGK1" s="49"/>
      <c r="FGL1" s="49"/>
      <c r="FGM1" s="49"/>
      <c r="FGN1" s="49"/>
      <c r="FGO1" s="49"/>
      <c r="FGP1" s="49"/>
      <c r="FGQ1" s="49"/>
      <c r="FGR1" s="49"/>
      <c r="FGS1" s="49"/>
      <c r="FGT1" s="49"/>
      <c r="FGU1" s="49"/>
      <c r="FGV1" s="49"/>
      <c r="FGW1" s="49"/>
      <c r="FGX1" s="49"/>
      <c r="FGY1" s="49"/>
      <c r="FGZ1" s="49"/>
      <c r="FHA1" s="49"/>
      <c r="FHB1" s="49"/>
      <c r="FHC1" s="49"/>
      <c r="FHD1" s="49"/>
      <c r="FHE1" s="49"/>
      <c r="FHF1" s="49"/>
      <c r="FHG1" s="49"/>
      <c r="FHH1" s="49"/>
      <c r="FHI1" s="49"/>
      <c r="FHJ1" s="49"/>
      <c r="FHK1" s="49"/>
      <c r="FHL1" s="49"/>
      <c r="FHM1" s="49"/>
      <c r="FHN1" s="49"/>
      <c r="FHO1" s="49"/>
      <c r="FHP1" s="49"/>
      <c r="FHQ1" s="49"/>
      <c r="FHR1" s="49"/>
      <c r="FHS1" s="49"/>
      <c r="FHT1" s="49"/>
      <c r="FHU1" s="49"/>
      <c r="FHV1" s="49"/>
      <c r="FHW1" s="49"/>
      <c r="FHX1" s="49"/>
      <c r="FHY1" s="49"/>
      <c r="FHZ1" s="49"/>
      <c r="FIA1" s="49"/>
      <c r="FIB1" s="49"/>
      <c r="FIC1" s="49"/>
      <c r="FID1" s="49"/>
      <c r="FIE1" s="49"/>
      <c r="FIF1" s="49"/>
      <c r="FIG1" s="49"/>
      <c r="FIH1" s="49"/>
      <c r="FII1" s="49"/>
      <c r="FIJ1" s="49"/>
      <c r="FIK1" s="49"/>
      <c r="FIL1" s="49"/>
      <c r="FIM1" s="49"/>
      <c r="FIN1" s="49"/>
      <c r="FIO1" s="49"/>
      <c r="FIP1" s="49"/>
      <c r="FIQ1" s="49"/>
      <c r="FIR1" s="49"/>
      <c r="FIS1" s="49"/>
      <c r="FIT1" s="49"/>
      <c r="FIU1" s="49"/>
      <c r="FIV1" s="49"/>
      <c r="FIW1" s="49"/>
      <c r="FIX1" s="49"/>
      <c r="FIY1" s="49"/>
      <c r="FIZ1" s="49"/>
      <c r="FJA1" s="49"/>
      <c r="FJB1" s="49"/>
      <c r="FJC1" s="49"/>
      <c r="FJD1" s="49"/>
      <c r="FJE1" s="49"/>
      <c r="FJF1" s="49"/>
      <c r="FJG1" s="49"/>
      <c r="FJH1" s="49"/>
      <c r="FJI1" s="49"/>
      <c r="FJJ1" s="49"/>
      <c r="FJK1" s="49"/>
      <c r="FJL1" s="49"/>
      <c r="FJM1" s="49"/>
      <c r="FJN1" s="49"/>
      <c r="FJO1" s="49"/>
      <c r="FJP1" s="49"/>
      <c r="FJQ1" s="49"/>
      <c r="FJR1" s="49"/>
      <c r="FJS1" s="49"/>
      <c r="FJT1" s="49"/>
      <c r="FJU1" s="49"/>
      <c r="FJV1" s="49"/>
      <c r="FJW1" s="49"/>
      <c r="FJX1" s="49"/>
      <c r="FJY1" s="49"/>
      <c r="FJZ1" s="49"/>
      <c r="FKA1" s="49"/>
      <c r="FKB1" s="49"/>
      <c r="FKC1" s="49"/>
      <c r="FKD1" s="49"/>
      <c r="FKE1" s="49"/>
      <c r="FKF1" s="49"/>
      <c r="FKG1" s="49"/>
      <c r="FKH1" s="49"/>
      <c r="FKI1" s="49"/>
      <c r="FKJ1" s="49"/>
      <c r="FKK1" s="49"/>
      <c r="FKL1" s="49"/>
      <c r="FKM1" s="49"/>
      <c r="FKN1" s="49"/>
      <c r="FKO1" s="49"/>
      <c r="FKP1" s="49"/>
      <c r="FKQ1" s="49"/>
      <c r="FKR1" s="49"/>
      <c r="FKS1" s="49"/>
      <c r="FKT1" s="49"/>
      <c r="FKU1" s="49"/>
      <c r="FKV1" s="49"/>
      <c r="FKW1" s="49"/>
      <c r="FKX1" s="49"/>
      <c r="FKY1" s="49"/>
      <c r="FKZ1" s="49"/>
      <c r="FLA1" s="49"/>
      <c r="FLB1" s="49"/>
      <c r="FLC1" s="49"/>
      <c r="FLD1" s="49"/>
      <c r="FLE1" s="49"/>
      <c r="FLF1" s="49"/>
      <c r="FLG1" s="49"/>
      <c r="FLH1" s="49"/>
      <c r="FLI1" s="49"/>
      <c r="FLJ1" s="49"/>
      <c r="FLK1" s="49"/>
      <c r="FLL1" s="49"/>
      <c r="FLM1" s="49"/>
      <c r="FLN1" s="49"/>
      <c r="FLO1" s="49"/>
      <c r="FLP1" s="49"/>
      <c r="FLQ1" s="49"/>
      <c r="FLR1" s="49"/>
      <c r="FLS1" s="49"/>
      <c r="FLT1" s="49"/>
      <c r="FLU1" s="49"/>
      <c r="FLV1" s="49"/>
      <c r="FLW1" s="49"/>
      <c r="FLX1" s="49"/>
      <c r="FLY1" s="49"/>
      <c r="FLZ1" s="49"/>
      <c r="FMA1" s="49"/>
      <c r="FMB1" s="49"/>
      <c r="FMC1" s="49"/>
      <c r="FMD1" s="49"/>
      <c r="FME1" s="49"/>
      <c r="FMF1" s="49"/>
      <c r="FMG1" s="49"/>
      <c r="FMH1" s="49"/>
      <c r="FMI1" s="49"/>
      <c r="FMJ1" s="49"/>
      <c r="FMK1" s="49"/>
      <c r="FML1" s="49"/>
      <c r="FMM1" s="49"/>
      <c r="FMN1" s="49"/>
      <c r="FMO1" s="49"/>
      <c r="FMP1" s="49"/>
      <c r="FMQ1" s="49"/>
      <c r="FMR1" s="49"/>
      <c r="FMS1" s="49"/>
      <c r="FMT1" s="49"/>
      <c r="FMU1" s="49"/>
      <c r="FMV1" s="49"/>
      <c r="FMW1" s="49"/>
      <c r="FMX1" s="49"/>
      <c r="FMY1" s="49"/>
      <c r="FMZ1" s="49"/>
      <c r="FNA1" s="49"/>
      <c r="FNB1" s="49"/>
      <c r="FNC1" s="49"/>
      <c r="FND1" s="49"/>
      <c r="FNE1" s="49"/>
      <c r="FNF1" s="49"/>
      <c r="FNG1" s="49"/>
      <c r="FNH1" s="49"/>
      <c r="FNI1" s="49"/>
      <c r="FNJ1" s="49"/>
      <c r="FNK1" s="49"/>
      <c r="FNL1" s="49"/>
      <c r="FNM1" s="49"/>
      <c r="FNN1" s="49"/>
      <c r="FNO1" s="49"/>
      <c r="FNP1" s="49"/>
      <c r="FNQ1" s="49"/>
      <c r="FNR1" s="49"/>
      <c r="FNS1" s="49"/>
      <c r="FNT1" s="49"/>
      <c r="FNU1" s="49"/>
      <c r="FNV1" s="49"/>
      <c r="FNW1" s="49"/>
      <c r="FNX1" s="49"/>
      <c r="FNY1" s="49"/>
      <c r="FNZ1" s="49"/>
      <c r="FOA1" s="49"/>
      <c r="FOB1" s="49"/>
      <c r="FOC1" s="49"/>
      <c r="FOD1" s="49"/>
      <c r="FOE1" s="49"/>
      <c r="FOF1" s="49"/>
      <c r="FOG1" s="49"/>
      <c r="FOH1" s="49"/>
      <c r="FOI1" s="49"/>
      <c r="FOJ1" s="49"/>
      <c r="FOK1" s="49"/>
      <c r="FOL1" s="49"/>
      <c r="FOM1" s="49"/>
      <c r="FON1" s="49"/>
      <c r="FOO1" s="49"/>
      <c r="FOP1" s="49"/>
      <c r="FOQ1" s="49"/>
      <c r="FOR1" s="49"/>
      <c r="FOS1" s="49"/>
      <c r="FOT1" s="49"/>
      <c r="FOU1" s="49"/>
      <c r="FOV1" s="49"/>
      <c r="FOW1" s="49"/>
      <c r="FOX1" s="49"/>
      <c r="FOY1" s="49"/>
      <c r="FOZ1" s="49"/>
      <c r="FPA1" s="49"/>
      <c r="FPB1" s="49"/>
      <c r="FPC1" s="49"/>
      <c r="FPD1" s="49"/>
      <c r="FPE1" s="49"/>
      <c r="FPF1" s="49"/>
      <c r="FPG1" s="49"/>
      <c r="FPH1" s="49"/>
      <c r="FPI1" s="49"/>
      <c r="FPJ1" s="49"/>
      <c r="FPK1" s="49"/>
      <c r="FPL1" s="49"/>
      <c r="FPM1" s="49"/>
      <c r="FPN1" s="49"/>
      <c r="FPO1" s="49"/>
      <c r="FPP1" s="49"/>
      <c r="FPQ1" s="49"/>
      <c r="FPR1" s="49"/>
      <c r="FPS1" s="49"/>
      <c r="FPT1" s="49"/>
      <c r="FPU1" s="49"/>
      <c r="FPV1" s="49"/>
      <c r="FPW1" s="49"/>
      <c r="FPX1" s="49"/>
      <c r="FPY1" s="49"/>
      <c r="FPZ1" s="49"/>
      <c r="FQA1" s="49"/>
      <c r="FQB1" s="49"/>
      <c r="FQC1" s="49"/>
      <c r="FQD1" s="49"/>
      <c r="FQE1" s="49"/>
      <c r="FQF1" s="49"/>
      <c r="FQG1" s="49"/>
      <c r="FQH1" s="49"/>
      <c r="FQI1" s="49"/>
      <c r="FQJ1" s="49"/>
      <c r="FQK1" s="49"/>
      <c r="FQL1" s="49"/>
      <c r="FQM1" s="49"/>
      <c r="FQN1" s="49"/>
      <c r="FQO1" s="49"/>
      <c r="FQP1" s="49"/>
      <c r="FQQ1" s="49"/>
      <c r="FQR1" s="49"/>
      <c r="FQS1" s="49"/>
      <c r="FQT1" s="49"/>
      <c r="FQU1" s="49"/>
      <c r="FQV1" s="49"/>
      <c r="FQW1" s="49"/>
      <c r="FQX1" s="49"/>
      <c r="FQY1" s="49"/>
      <c r="FQZ1" s="49"/>
      <c r="FRA1" s="49"/>
      <c r="FRB1" s="49"/>
      <c r="FRC1" s="49"/>
      <c r="FRD1" s="49"/>
      <c r="FRE1" s="49"/>
      <c r="FRF1" s="49"/>
      <c r="FRG1" s="49"/>
      <c r="FRH1" s="49"/>
      <c r="FRI1" s="49"/>
      <c r="FRJ1" s="49"/>
      <c r="FRK1" s="49"/>
      <c r="FRL1" s="49"/>
      <c r="FRM1" s="49"/>
      <c r="FRN1" s="49"/>
      <c r="FRO1" s="49"/>
      <c r="FRP1" s="49"/>
      <c r="FRQ1" s="49"/>
      <c r="FRR1" s="49"/>
      <c r="FRS1" s="49"/>
      <c r="FRT1" s="49"/>
      <c r="FRU1" s="49"/>
      <c r="FRV1" s="49"/>
      <c r="FRW1" s="49"/>
      <c r="FRX1" s="49"/>
      <c r="FRY1" s="49"/>
      <c r="FRZ1" s="49"/>
      <c r="FSA1" s="49"/>
      <c r="FSB1" s="49"/>
      <c r="FSC1" s="49"/>
      <c r="FSD1" s="49"/>
      <c r="FSE1" s="49"/>
      <c r="FSF1" s="49"/>
      <c r="FSG1" s="49"/>
      <c r="FSH1" s="49"/>
      <c r="FSI1" s="49"/>
      <c r="FSJ1" s="49"/>
      <c r="FSK1" s="49"/>
      <c r="FSL1" s="49"/>
      <c r="FSM1" s="49"/>
      <c r="FSN1" s="49"/>
      <c r="FSO1" s="49"/>
      <c r="FSP1" s="49"/>
      <c r="FSQ1" s="49"/>
      <c r="FSR1" s="49"/>
      <c r="FSS1" s="49"/>
      <c r="FST1" s="49"/>
      <c r="FSU1" s="49"/>
      <c r="FSV1" s="49"/>
      <c r="FSW1" s="49"/>
      <c r="FSX1" s="49"/>
      <c r="FSY1" s="49"/>
      <c r="FSZ1" s="49"/>
      <c r="FTA1" s="49"/>
      <c r="FTB1" s="49"/>
      <c r="FTC1" s="49"/>
      <c r="FTD1" s="49"/>
      <c r="FTE1" s="49"/>
      <c r="FTF1" s="49"/>
      <c r="FTG1" s="49"/>
      <c r="FTH1" s="49"/>
      <c r="FTI1" s="49"/>
      <c r="FTJ1" s="49"/>
      <c r="FTK1" s="49"/>
      <c r="FTL1" s="49"/>
      <c r="FTM1" s="49"/>
      <c r="FTN1" s="49"/>
      <c r="FTO1" s="49"/>
      <c r="FTP1" s="49"/>
      <c r="FTQ1" s="49"/>
      <c r="FTR1" s="49"/>
      <c r="FTS1" s="49"/>
      <c r="FTT1" s="49"/>
      <c r="FTU1" s="49"/>
      <c r="FTV1" s="49"/>
      <c r="FTW1" s="49"/>
      <c r="FTX1" s="49"/>
      <c r="FTY1" s="49"/>
      <c r="FTZ1" s="49"/>
      <c r="FUA1" s="49"/>
      <c r="FUB1" s="49"/>
      <c r="FUC1" s="49"/>
      <c r="FUD1" s="49"/>
      <c r="FUE1" s="49"/>
      <c r="FUF1" s="49"/>
      <c r="FUG1" s="49"/>
      <c r="FUH1" s="49"/>
      <c r="FUI1" s="49"/>
      <c r="FUJ1" s="49"/>
      <c r="FUK1" s="49"/>
      <c r="FUL1" s="49"/>
      <c r="FUM1" s="49"/>
      <c r="FUN1" s="49"/>
      <c r="FUO1" s="49"/>
      <c r="FUP1" s="49"/>
      <c r="FUQ1" s="49"/>
      <c r="FUR1" s="49"/>
      <c r="FUS1" s="49"/>
      <c r="FUT1" s="49"/>
      <c r="FUU1" s="49"/>
      <c r="FUV1" s="49"/>
      <c r="FUW1" s="49"/>
      <c r="FUX1" s="49"/>
      <c r="FUY1" s="49"/>
      <c r="FUZ1" s="49"/>
      <c r="FVA1" s="49"/>
      <c r="FVB1" s="49"/>
      <c r="FVC1" s="49"/>
      <c r="FVD1" s="49"/>
      <c r="FVE1" s="49"/>
      <c r="FVF1" s="49"/>
      <c r="FVG1" s="49"/>
      <c r="FVH1" s="49"/>
      <c r="FVI1" s="49"/>
      <c r="FVJ1" s="49"/>
      <c r="FVK1" s="49"/>
      <c r="FVL1" s="49"/>
      <c r="FVM1" s="49"/>
      <c r="FVN1" s="49"/>
      <c r="FVO1" s="49"/>
      <c r="FVP1" s="49"/>
      <c r="FVQ1" s="49"/>
      <c r="FVR1" s="49"/>
      <c r="FVS1" s="49"/>
      <c r="FVT1" s="49"/>
      <c r="FVU1" s="49"/>
      <c r="FVV1" s="49"/>
      <c r="FVW1" s="49"/>
      <c r="FVX1" s="49"/>
      <c r="FVY1" s="49"/>
      <c r="FVZ1" s="49"/>
      <c r="FWA1" s="49"/>
      <c r="FWB1" s="49"/>
      <c r="FWC1" s="49"/>
      <c r="FWD1" s="49"/>
      <c r="FWE1" s="49"/>
      <c r="FWF1" s="49"/>
      <c r="FWG1" s="49"/>
      <c r="FWH1" s="49"/>
      <c r="FWI1" s="49"/>
      <c r="FWJ1" s="49"/>
      <c r="FWK1" s="49"/>
      <c r="FWL1" s="49"/>
      <c r="FWM1" s="49"/>
      <c r="FWN1" s="49"/>
      <c r="FWO1" s="49"/>
      <c r="FWP1" s="49"/>
      <c r="FWQ1" s="49"/>
      <c r="FWR1" s="49"/>
      <c r="FWS1" s="49"/>
      <c r="FWT1" s="49"/>
      <c r="FWU1" s="49"/>
      <c r="FWV1" s="49"/>
      <c r="FWW1" s="49"/>
      <c r="FWX1" s="49"/>
      <c r="FWY1" s="49"/>
      <c r="FWZ1" s="49"/>
      <c r="FXA1" s="49"/>
      <c r="FXB1" s="49"/>
      <c r="FXC1" s="49"/>
      <c r="FXD1" s="49"/>
      <c r="FXE1" s="49"/>
      <c r="FXF1" s="49"/>
      <c r="FXG1" s="49"/>
      <c r="FXH1" s="49"/>
      <c r="FXI1" s="49"/>
      <c r="FXJ1" s="49"/>
      <c r="FXK1" s="49"/>
      <c r="FXL1" s="49"/>
      <c r="FXM1" s="49"/>
      <c r="FXN1" s="49"/>
      <c r="FXO1" s="49"/>
      <c r="FXP1" s="49"/>
      <c r="FXQ1" s="49"/>
      <c r="FXR1" s="49"/>
      <c r="FXS1" s="49"/>
      <c r="FXT1" s="49"/>
      <c r="FXU1" s="49"/>
      <c r="FXV1" s="49"/>
      <c r="FXW1" s="49"/>
      <c r="FXX1" s="49"/>
      <c r="FXY1" s="49"/>
      <c r="FXZ1" s="49"/>
      <c r="FYA1" s="49"/>
      <c r="FYB1" s="49"/>
      <c r="FYC1" s="49"/>
      <c r="FYD1" s="49"/>
      <c r="FYE1" s="49"/>
      <c r="FYF1" s="49"/>
      <c r="FYG1" s="49"/>
      <c r="FYH1" s="49"/>
      <c r="FYI1" s="49"/>
      <c r="FYJ1" s="49"/>
      <c r="FYK1" s="49"/>
      <c r="FYL1" s="49"/>
      <c r="FYM1" s="49"/>
      <c r="FYN1" s="49"/>
      <c r="FYO1" s="49"/>
      <c r="FYP1" s="49"/>
      <c r="FYQ1" s="49"/>
      <c r="FYR1" s="49"/>
      <c r="FYS1" s="49"/>
      <c r="FYT1" s="49"/>
      <c r="FYU1" s="49"/>
      <c r="FYV1" s="49"/>
      <c r="FYW1" s="49"/>
      <c r="FYX1" s="49"/>
      <c r="FYY1" s="49"/>
      <c r="FYZ1" s="49"/>
      <c r="FZA1" s="49"/>
      <c r="FZB1" s="49"/>
      <c r="FZC1" s="49"/>
      <c r="FZD1" s="49"/>
      <c r="FZE1" s="49"/>
      <c r="FZF1" s="49"/>
      <c r="FZG1" s="49"/>
      <c r="FZH1" s="49"/>
      <c r="FZI1" s="49"/>
      <c r="FZJ1" s="49"/>
      <c r="FZK1" s="49"/>
      <c r="FZL1" s="49"/>
      <c r="FZM1" s="49"/>
      <c r="FZN1" s="49"/>
      <c r="FZO1" s="49"/>
      <c r="FZP1" s="49"/>
      <c r="FZQ1" s="49"/>
      <c r="FZR1" s="49"/>
      <c r="FZS1" s="49"/>
      <c r="FZT1" s="49"/>
      <c r="FZU1" s="49"/>
      <c r="FZV1" s="49"/>
      <c r="FZW1" s="49"/>
      <c r="FZX1" s="49"/>
      <c r="FZY1" s="49"/>
      <c r="FZZ1" s="49"/>
      <c r="GAA1" s="49"/>
      <c r="GAB1" s="49"/>
      <c r="GAC1" s="49"/>
      <c r="GAD1" s="49"/>
      <c r="GAE1" s="49"/>
      <c r="GAF1" s="49"/>
      <c r="GAG1" s="49"/>
      <c r="GAH1" s="49"/>
      <c r="GAI1" s="49"/>
      <c r="GAJ1" s="49"/>
      <c r="GAK1" s="49"/>
      <c r="GAL1" s="49"/>
      <c r="GAM1" s="49"/>
      <c r="GAN1" s="49"/>
      <c r="GAO1" s="49"/>
      <c r="GAP1" s="49"/>
      <c r="GAQ1" s="49"/>
      <c r="GAR1" s="49"/>
      <c r="GAS1" s="49"/>
      <c r="GAT1" s="49"/>
      <c r="GAU1" s="49"/>
      <c r="GAV1" s="49"/>
      <c r="GAW1" s="49"/>
      <c r="GAX1" s="49"/>
      <c r="GAY1" s="49"/>
      <c r="GAZ1" s="49"/>
      <c r="GBA1" s="49"/>
      <c r="GBB1" s="49"/>
      <c r="GBC1" s="49"/>
      <c r="GBD1" s="49"/>
      <c r="GBE1" s="49"/>
      <c r="GBF1" s="49"/>
      <c r="GBG1" s="49"/>
      <c r="GBH1" s="49"/>
      <c r="GBI1" s="49"/>
      <c r="GBJ1" s="49"/>
      <c r="GBK1" s="49"/>
      <c r="GBL1" s="49"/>
      <c r="GBM1" s="49"/>
      <c r="GBN1" s="49"/>
      <c r="GBO1" s="49"/>
      <c r="GBP1" s="49"/>
      <c r="GBQ1" s="49"/>
      <c r="GBR1" s="49"/>
      <c r="GBS1" s="49"/>
      <c r="GBT1" s="49"/>
      <c r="GBU1" s="49"/>
      <c r="GBV1" s="49"/>
      <c r="GBW1" s="49"/>
      <c r="GBX1" s="49"/>
      <c r="GBY1" s="49"/>
      <c r="GBZ1" s="49"/>
      <c r="GCA1" s="49"/>
      <c r="GCB1" s="49"/>
      <c r="GCC1" s="49"/>
      <c r="GCD1" s="49"/>
      <c r="GCE1" s="49"/>
      <c r="GCF1" s="49"/>
      <c r="GCG1" s="49"/>
      <c r="GCH1" s="49"/>
      <c r="GCI1" s="49"/>
      <c r="GCJ1" s="49"/>
      <c r="GCK1" s="49"/>
      <c r="GCL1" s="49"/>
      <c r="GCM1" s="49"/>
      <c r="GCN1" s="49"/>
      <c r="GCO1" s="49"/>
      <c r="GCP1" s="49"/>
      <c r="GCQ1" s="49"/>
      <c r="GCR1" s="49"/>
      <c r="GCS1" s="49"/>
      <c r="GCT1" s="49"/>
      <c r="GCU1" s="49"/>
      <c r="GCV1" s="49"/>
      <c r="GCW1" s="49"/>
      <c r="GCX1" s="49"/>
      <c r="GCY1" s="49"/>
      <c r="GCZ1" s="49"/>
      <c r="GDA1" s="49"/>
      <c r="GDB1" s="49"/>
      <c r="GDC1" s="49"/>
      <c r="GDD1" s="49"/>
      <c r="GDE1" s="49"/>
      <c r="GDF1" s="49"/>
      <c r="GDG1" s="49"/>
      <c r="GDH1" s="49"/>
      <c r="GDI1" s="49"/>
      <c r="GDJ1" s="49"/>
      <c r="GDK1" s="49"/>
      <c r="GDL1" s="49"/>
      <c r="GDM1" s="49"/>
      <c r="GDN1" s="49"/>
      <c r="GDO1" s="49"/>
      <c r="GDP1" s="49"/>
      <c r="GDQ1" s="49"/>
      <c r="GDR1" s="49"/>
      <c r="GDS1" s="49"/>
      <c r="GDT1" s="49"/>
      <c r="GDU1" s="49"/>
      <c r="GDV1" s="49"/>
      <c r="GDW1" s="49"/>
      <c r="GDX1" s="49"/>
      <c r="GDY1" s="49"/>
      <c r="GDZ1" s="49"/>
      <c r="GEA1" s="49"/>
      <c r="GEB1" s="49"/>
      <c r="GEC1" s="49"/>
      <c r="GED1" s="49"/>
      <c r="GEE1" s="49"/>
      <c r="GEF1" s="49"/>
      <c r="GEG1" s="49"/>
      <c r="GEH1" s="49"/>
      <c r="GEI1" s="49"/>
      <c r="GEJ1" s="49"/>
      <c r="GEK1" s="49"/>
      <c r="GEL1" s="49"/>
      <c r="GEM1" s="49"/>
      <c r="GEN1" s="49"/>
      <c r="GEO1" s="49"/>
      <c r="GEP1" s="49"/>
      <c r="GEQ1" s="49"/>
      <c r="GER1" s="49"/>
      <c r="GES1" s="49"/>
      <c r="GET1" s="49"/>
      <c r="GEU1" s="49"/>
      <c r="GEV1" s="49"/>
      <c r="GEW1" s="49"/>
      <c r="GEX1" s="49"/>
      <c r="GEY1" s="49"/>
      <c r="GEZ1" s="49"/>
      <c r="GFA1" s="49"/>
      <c r="GFB1" s="49"/>
      <c r="GFC1" s="49"/>
      <c r="GFD1" s="49"/>
      <c r="GFE1" s="49"/>
      <c r="GFF1" s="49"/>
      <c r="GFG1" s="49"/>
      <c r="GFH1" s="49"/>
      <c r="GFI1" s="49"/>
      <c r="GFJ1" s="49"/>
      <c r="GFK1" s="49"/>
      <c r="GFL1" s="49"/>
      <c r="GFM1" s="49"/>
      <c r="GFN1" s="49"/>
      <c r="GFO1" s="49"/>
      <c r="GFP1" s="49"/>
      <c r="GFQ1" s="49"/>
      <c r="GFR1" s="49"/>
      <c r="GFS1" s="49"/>
      <c r="GFT1" s="49"/>
      <c r="GFU1" s="49"/>
      <c r="GFV1" s="49"/>
      <c r="GFW1" s="49"/>
      <c r="GFX1" s="49"/>
      <c r="GFY1" s="49"/>
      <c r="GFZ1" s="49"/>
      <c r="GGA1" s="49"/>
      <c r="GGB1" s="49"/>
      <c r="GGC1" s="49"/>
      <c r="GGD1" s="49"/>
      <c r="GGE1" s="49"/>
      <c r="GGF1" s="49"/>
      <c r="GGG1" s="49"/>
      <c r="GGH1" s="49"/>
      <c r="GGI1" s="49"/>
      <c r="GGJ1" s="49"/>
      <c r="GGK1" s="49"/>
      <c r="GGL1" s="49"/>
      <c r="GGM1" s="49"/>
      <c r="GGN1" s="49"/>
      <c r="GGO1" s="49"/>
      <c r="GGP1" s="49"/>
      <c r="GGQ1" s="49"/>
      <c r="GGR1" s="49"/>
      <c r="GGS1" s="49"/>
      <c r="GGT1" s="49"/>
      <c r="GGU1" s="49"/>
      <c r="GGV1" s="49"/>
      <c r="GGW1" s="49"/>
      <c r="GGX1" s="49"/>
      <c r="GGY1" s="49"/>
      <c r="GGZ1" s="49"/>
      <c r="GHA1" s="49"/>
      <c r="GHB1" s="49"/>
      <c r="GHC1" s="49"/>
      <c r="GHD1" s="49"/>
      <c r="GHE1" s="49"/>
      <c r="GHF1" s="49"/>
      <c r="GHG1" s="49"/>
      <c r="GHH1" s="49"/>
      <c r="GHI1" s="49"/>
      <c r="GHJ1" s="49"/>
      <c r="GHK1" s="49"/>
      <c r="GHL1" s="49"/>
      <c r="GHM1" s="49"/>
      <c r="GHN1" s="49"/>
      <c r="GHO1" s="49"/>
      <c r="GHP1" s="49"/>
      <c r="GHQ1" s="49"/>
      <c r="GHR1" s="49"/>
      <c r="GHS1" s="49"/>
      <c r="GHT1" s="49"/>
      <c r="GHU1" s="49"/>
      <c r="GHV1" s="49"/>
      <c r="GHW1" s="49"/>
      <c r="GHX1" s="49"/>
      <c r="GHY1" s="49"/>
      <c r="GHZ1" s="49"/>
      <c r="GIA1" s="49"/>
      <c r="GIB1" s="49"/>
      <c r="GIC1" s="49"/>
      <c r="GID1" s="49"/>
      <c r="GIE1" s="49"/>
      <c r="GIF1" s="49"/>
      <c r="GIG1" s="49"/>
      <c r="GIH1" s="49"/>
      <c r="GII1" s="49"/>
      <c r="GIJ1" s="49"/>
      <c r="GIK1" s="49"/>
      <c r="GIL1" s="49"/>
      <c r="GIM1" s="49"/>
      <c r="GIN1" s="49"/>
      <c r="GIO1" s="49"/>
      <c r="GIP1" s="49"/>
      <c r="GIQ1" s="49"/>
      <c r="GIR1" s="49"/>
      <c r="GIS1" s="49"/>
      <c r="GIT1" s="49"/>
      <c r="GIU1" s="49"/>
      <c r="GIV1" s="49"/>
      <c r="GIW1" s="49"/>
      <c r="GIX1" s="49"/>
      <c r="GIY1" s="49"/>
      <c r="GIZ1" s="49"/>
      <c r="GJA1" s="49"/>
      <c r="GJB1" s="49"/>
      <c r="GJC1" s="49"/>
      <c r="GJD1" s="49"/>
      <c r="GJE1" s="49"/>
      <c r="GJF1" s="49"/>
      <c r="GJG1" s="49"/>
      <c r="GJH1" s="49"/>
      <c r="GJI1" s="49"/>
      <c r="GJJ1" s="49"/>
      <c r="GJK1" s="49"/>
      <c r="GJL1" s="49"/>
      <c r="GJM1" s="49"/>
      <c r="GJN1" s="49"/>
      <c r="GJO1" s="49"/>
      <c r="GJP1" s="49"/>
      <c r="GJQ1" s="49"/>
      <c r="GJR1" s="49"/>
      <c r="GJS1" s="49"/>
      <c r="GJT1" s="49"/>
      <c r="GJU1" s="49"/>
      <c r="GJV1" s="49"/>
      <c r="GJW1" s="49"/>
      <c r="GJX1" s="49"/>
      <c r="GJY1" s="49"/>
      <c r="GJZ1" s="49"/>
      <c r="GKA1" s="49"/>
      <c r="GKB1" s="49"/>
      <c r="GKC1" s="49"/>
      <c r="GKD1" s="49"/>
      <c r="GKE1" s="49"/>
      <c r="GKF1" s="49"/>
      <c r="GKG1" s="49"/>
      <c r="GKH1" s="49"/>
      <c r="GKI1" s="49"/>
      <c r="GKJ1" s="49"/>
      <c r="GKK1" s="49"/>
      <c r="GKL1" s="49"/>
      <c r="GKM1" s="49"/>
      <c r="GKN1" s="49"/>
      <c r="GKO1" s="49"/>
      <c r="GKP1" s="49"/>
      <c r="GKQ1" s="49"/>
      <c r="GKR1" s="49"/>
      <c r="GKS1" s="49"/>
      <c r="GKT1" s="49"/>
      <c r="GKU1" s="49"/>
      <c r="GKV1" s="49"/>
      <c r="GKW1" s="49"/>
      <c r="GKX1" s="49"/>
      <c r="GKY1" s="49"/>
      <c r="GKZ1" s="49"/>
      <c r="GLA1" s="49"/>
      <c r="GLB1" s="49"/>
      <c r="GLC1" s="49"/>
      <c r="GLD1" s="49"/>
      <c r="GLE1" s="49"/>
      <c r="GLF1" s="49"/>
      <c r="GLG1" s="49"/>
      <c r="GLH1" s="49"/>
      <c r="GLI1" s="49"/>
      <c r="GLJ1" s="49"/>
      <c r="GLK1" s="49"/>
      <c r="GLL1" s="49"/>
      <c r="GLM1" s="49"/>
      <c r="GLN1" s="49"/>
      <c r="GLO1" s="49"/>
      <c r="GLP1" s="49"/>
      <c r="GLQ1" s="49"/>
      <c r="GLR1" s="49"/>
      <c r="GLS1" s="49"/>
      <c r="GLT1" s="49"/>
      <c r="GLU1" s="49"/>
      <c r="GLV1" s="49"/>
      <c r="GLW1" s="49"/>
      <c r="GLX1" s="49"/>
      <c r="GLY1" s="49"/>
      <c r="GLZ1" s="49"/>
      <c r="GMA1" s="49"/>
      <c r="GMB1" s="49"/>
      <c r="GMC1" s="49"/>
      <c r="GMD1" s="49"/>
      <c r="GME1" s="49"/>
      <c r="GMF1" s="49"/>
      <c r="GMG1" s="49"/>
      <c r="GMH1" s="49"/>
      <c r="GMI1" s="49"/>
      <c r="GMJ1" s="49"/>
      <c r="GMK1" s="49"/>
      <c r="GML1" s="49"/>
      <c r="GMM1" s="49"/>
      <c r="GMN1" s="49"/>
      <c r="GMO1" s="49"/>
      <c r="GMP1" s="49"/>
      <c r="GMQ1" s="49"/>
      <c r="GMR1" s="49"/>
      <c r="GMS1" s="49"/>
      <c r="GMT1" s="49"/>
      <c r="GMU1" s="49"/>
      <c r="GMV1" s="49"/>
      <c r="GMW1" s="49"/>
      <c r="GMX1" s="49"/>
      <c r="GMY1" s="49"/>
      <c r="GMZ1" s="49"/>
      <c r="GNA1" s="49"/>
      <c r="GNB1" s="49"/>
      <c r="GNC1" s="49"/>
      <c r="GND1" s="49"/>
      <c r="GNE1" s="49"/>
      <c r="GNF1" s="49"/>
      <c r="GNG1" s="49"/>
      <c r="GNH1" s="49"/>
      <c r="GNI1" s="49"/>
      <c r="GNJ1" s="49"/>
      <c r="GNK1" s="49"/>
      <c r="GNL1" s="49"/>
      <c r="GNM1" s="49"/>
      <c r="GNN1" s="49"/>
      <c r="GNO1" s="49"/>
      <c r="GNP1" s="49"/>
      <c r="GNQ1" s="49"/>
      <c r="GNR1" s="49"/>
      <c r="GNS1" s="49"/>
      <c r="GNT1" s="49"/>
      <c r="GNU1" s="49"/>
      <c r="GNV1" s="49"/>
      <c r="GNW1" s="49"/>
      <c r="GNX1" s="49"/>
      <c r="GNY1" s="49"/>
      <c r="GNZ1" s="49"/>
      <c r="GOA1" s="49"/>
      <c r="GOB1" s="49"/>
      <c r="GOC1" s="49"/>
      <c r="GOD1" s="49"/>
      <c r="GOE1" s="49"/>
      <c r="GOF1" s="49"/>
      <c r="GOG1" s="49"/>
      <c r="GOH1" s="49"/>
      <c r="GOI1" s="49"/>
      <c r="GOJ1" s="49"/>
      <c r="GOK1" s="49"/>
      <c r="GOL1" s="49"/>
      <c r="GOM1" s="49"/>
      <c r="GON1" s="49"/>
      <c r="GOO1" s="49"/>
      <c r="GOP1" s="49"/>
      <c r="GOQ1" s="49"/>
      <c r="GOR1" s="49"/>
      <c r="GOS1" s="49"/>
      <c r="GOT1" s="49"/>
      <c r="GOU1" s="49"/>
      <c r="GOV1" s="49"/>
      <c r="GOW1" s="49"/>
      <c r="GOX1" s="49"/>
      <c r="GOY1" s="49"/>
      <c r="GOZ1" s="49"/>
      <c r="GPA1" s="49"/>
      <c r="GPB1" s="49"/>
      <c r="GPC1" s="49"/>
      <c r="GPD1" s="49"/>
      <c r="GPE1" s="49"/>
      <c r="GPF1" s="49"/>
      <c r="GPG1" s="49"/>
      <c r="GPH1" s="49"/>
      <c r="GPI1" s="49"/>
      <c r="GPJ1" s="49"/>
      <c r="GPK1" s="49"/>
      <c r="GPL1" s="49"/>
      <c r="GPM1" s="49"/>
      <c r="GPN1" s="49"/>
      <c r="GPO1" s="49"/>
      <c r="GPP1" s="49"/>
      <c r="GPQ1" s="49"/>
      <c r="GPR1" s="49"/>
      <c r="GPS1" s="49"/>
      <c r="GPT1" s="49"/>
      <c r="GPU1" s="49"/>
      <c r="GPV1" s="49"/>
      <c r="GPW1" s="49"/>
      <c r="GPX1" s="49"/>
      <c r="GPY1" s="49"/>
      <c r="GPZ1" s="49"/>
      <c r="GQA1" s="49"/>
      <c r="GQB1" s="49"/>
      <c r="GQC1" s="49"/>
      <c r="GQD1" s="49"/>
      <c r="GQE1" s="49"/>
      <c r="GQF1" s="49"/>
      <c r="GQG1" s="49"/>
      <c r="GQH1" s="49"/>
      <c r="GQI1" s="49"/>
      <c r="GQJ1" s="49"/>
      <c r="GQK1" s="49"/>
      <c r="GQL1" s="49"/>
      <c r="GQM1" s="49"/>
      <c r="GQN1" s="49"/>
      <c r="GQO1" s="49"/>
      <c r="GQP1" s="49"/>
      <c r="GQQ1" s="49"/>
      <c r="GQR1" s="49"/>
      <c r="GQS1" s="49"/>
      <c r="GQT1" s="49"/>
      <c r="GQU1" s="49"/>
      <c r="GQV1" s="49"/>
      <c r="GQW1" s="49"/>
      <c r="GQX1" s="49"/>
      <c r="GQY1" s="49"/>
      <c r="GQZ1" s="49"/>
      <c r="GRA1" s="49"/>
      <c r="GRB1" s="49"/>
      <c r="GRC1" s="49"/>
      <c r="GRD1" s="49"/>
      <c r="GRE1" s="49"/>
      <c r="GRF1" s="49"/>
      <c r="GRG1" s="49"/>
      <c r="GRH1" s="49"/>
      <c r="GRI1" s="49"/>
      <c r="GRJ1" s="49"/>
      <c r="GRK1" s="49"/>
      <c r="GRL1" s="49"/>
      <c r="GRM1" s="49"/>
      <c r="GRN1" s="49"/>
      <c r="GRO1" s="49"/>
      <c r="GRP1" s="49"/>
      <c r="GRQ1" s="49"/>
      <c r="GRR1" s="49"/>
      <c r="GRS1" s="49"/>
      <c r="GRT1" s="49"/>
      <c r="GRU1" s="49"/>
      <c r="GRV1" s="49"/>
      <c r="GRW1" s="49"/>
      <c r="GRX1" s="49"/>
      <c r="GRY1" s="49"/>
      <c r="GRZ1" s="49"/>
      <c r="GSA1" s="49"/>
      <c r="GSB1" s="49"/>
      <c r="GSC1" s="49"/>
      <c r="GSD1" s="49"/>
      <c r="GSE1" s="49"/>
      <c r="GSF1" s="49"/>
      <c r="GSG1" s="49"/>
      <c r="GSH1" s="49"/>
      <c r="GSI1" s="49"/>
      <c r="GSJ1" s="49"/>
      <c r="GSK1" s="49"/>
      <c r="GSL1" s="49"/>
      <c r="GSM1" s="49"/>
      <c r="GSN1" s="49"/>
      <c r="GSO1" s="49"/>
      <c r="GSP1" s="49"/>
      <c r="GSQ1" s="49"/>
      <c r="GSR1" s="49"/>
      <c r="GSS1" s="49"/>
      <c r="GST1" s="49"/>
      <c r="GSU1" s="49"/>
      <c r="GSV1" s="49"/>
      <c r="GSW1" s="49"/>
      <c r="GSX1" s="49"/>
      <c r="GSY1" s="49"/>
      <c r="GSZ1" s="49"/>
      <c r="GTA1" s="49"/>
      <c r="GTB1" s="49"/>
      <c r="GTC1" s="49"/>
      <c r="GTD1" s="49"/>
      <c r="GTE1" s="49"/>
      <c r="GTF1" s="49"/>
      <c r="GTG1" s="49"/>
      <c r="GTH1" s="49"/>
      <c r="GTI1" s="49"/>
      <c r="GTJ1" s="49"/>
      <c r="GTK1" s="49"/>
      <c r="GTL1" s="49"/>
      <c r="GTM1" s="49"/>
      <c r="GTN1" s="49"/>
      <c r="GTO1" s="49"/>
      <c r="GTP1" s="49"/>
      <c r="GTQ1" s="49"/>
      <c r="GTR1" s="49"/>
      <c r="GTS1" s="49"/>
      <c r="GTT1" s="49"/>
      <c r="GTU1" s="49"/>
      <c r="GTV1" s="49"/>
      <c r="GTW1" s="49"/>
      <c r="GTX1" s="49"/>
      <c r="GTY1" s="49"/>
      <c r="GTZ1" s="49"/>
      <c r="GUA1" s="49"/>
      <c r="GUB1" s="49"/>
      <c r="GUC1" s="49"/>
      <c r="GUD1" s="49"/>
      <c r="GUE1" s="49"/>
      <c r="GUF1" s="49"/>
      <c r="GUG1" s="49"/>
      <c r="GUH1" s="49"/>
      <c r="GUI1" s="49"/>
      <c r="GUJ1" s="49"/>
      <c r="GUK1" s="49"/>
      <c r="GUL1" s="49"/>
      <c r="GUM1" s="49"/>
      <c r="GUN1" s="49"/>
      <c r="GUO1" s="49"/>
      <c r="GUP1" s="49"/>
      <c r="GUQ1" s="49"/>
      <c r="GUR1" s="49"/>
      <c r="GUS1" s="49"/>
      <c r="GUT1" s="49"/>
      <c r="GUU1" s="49"/>
      <c r="GUV1" s="49"/>
      <c r="GUW1" s="49"/>
      <c r="GUX1" s="49"/>
      <c r="GUY1" s="49"/>
      <c r="GUZ1" s="49"/>
      <c r="GVA1" s="49"/>
      <c r="GVB1" s="49"/>
      <c r="GVC1" s="49"/>
      <c r="GVD1" s="49"/>
      <c r="GVE1" s="49"/>
      <c r="GVF1" s="49"/>
      <c r="GVG1" s="49"/>
      <c r="GVH1" s="49"/>
      <c r="GVI1" s="49"/>
      <c r="GVJ1" s="49"/>
      <c r="GVK1" s="49"/>
      <c r="GVL1" s="49"/>
      <c r="GVM1" s="49"/>
      <c r="GVN1" s="49"/>
      <c r="GVO1" s="49"/>
      <c r="GVP1" s="49"/>
      <c r="GVQ1" s="49"/>
      <c r="GVR1" s="49"/>
      <c r="GVS1" s="49"/>
      <c r="GVT1" s="49"/>
      <c r="GVU1" s="49"/>
      <c r="GVV1" s="49"/>
      <c r="GVW1" s="49"/>
      <c r="GVX1" s="49"/>
      <c r="GVY1" s="49"/>
      <c r="GVZ1" s="49"/>
      <c r="GWA1" s="49"/>
      <c r="GWB1" s="49"/>
      <c r="GWC1" s="49"/>
      <c r="GWD1" s="49"/>
      <c r="GWE1" s="49"/>
      <c r="GWF1" s="49"/>
      <c r="GWG1" s="49"/>
      <c r="GWH1" s="49"/>
      <c r="GWI1" s="49"/>
      <c r="GWJ1" s="49"/>
      <c r="GWK1" s="49"/>
      <c r="GWL1" s="49"/>
      <c r="GWM1" s="49"/>
      <c r="GWN1" s="49"/>
      <c r="GWO1" s="49"/>
      <c r="GWP1" s="49"/>
      <c r="GWQ1" s="49"/>
      <c r="GWR1" s="49"/>
      <c r="GWS1" s="49"/>
      <c r="GWT1" s="49"/>
      <c r="GWU1" s="49"/>
      <c r="GWV1" s="49"/>
      <c r="GWW1" s="49"/>
      <c r="GWX1" s="49"/>
      <c r="GWY1" s="49"/>
      <c r="GWZ1" s="49"/>
      <c r="GXA1" s="49"/>
      <c r="GXB1" s="49"/>
      <c r="GXC1" s="49"/>
      <c r="GXD1" s="49"/>
      <c r="GXE1" s="49"/>
      <c r="GXF1" s="49"/>
      <c r="GXG1" s="49"/>
      <c r="GXH1" s="49"/>
      <c r="GXI1" s="49"/>
      <c r="GXJ1" s="49"/>
      <c r="GXK1" s="49"/>
      <c r="GXL1" s="49"/>
      <c r="GXM1" s="49"/>
      <c r="GXN1" s="49"/>
      <c r="GXO1" s="49"/>
      <c r="GXP1" s="49"/>
      <c r="GXQ1" s="49"/>
      <c r="GXR1" s="49"/>
      <c r="GXS1" s="49"/>
      <c r="GXT1" s="49"/>
      <c r="GXU1" s="49"/>
      <c r="GXV1" s="49"/>
      <c r="GXW1" s="49"/>
      <c r="GXX1" s="49"/>
      <c r="GXY1" s="49"/>
      <c r="GXZ1" s="49"/>
      <c r="GYA1" s="49"/>
      <c r="GYB1" s="49"/>
      <c r="GYC1" s="49"/>
      <c r="GYD1" s="49"/>
      <c r="GYE1" s="49"/>
      <c r="GYF1" s="49"/>
      <c r="GYG1" s="49"/>
      <c r="GYH1" s="49"/>
      <c r="GYI1" s="49"/>
      <c r="GYJ1" s="49"/>
      <c r="GYK1" s="49"/>
      <c r="GYL1" s="49"/>
      <c r="GYM1" s="49"/>
      <c r="GYN1" s="49"/>
      <c r="GYO1" s="49"/>
      <c r="GYP1" s="49"/>
      <c r="GYQ1" s="49"/>
      <c r="GYR1" s="49"/>
      <c r="GYS1" s="49"/>
      <c r="GYT1" s="49"/>
      <c r="GYU1" s="49"/>
      <c r="GYV1" s="49"/>
      <c r="GYW1" s="49"/>
      <c r="GYX1" s="49"/>
      <c r="GYY1" s="49"/>
      <c r="GYZ1" s="49"/>
      <c r="GZA1" s="49"/>
      <c r="GZB1" s="49"/>
      <c r="GZC1" s="49"/>
      <c r="GZD1" s="49"/>
      <c r="GZE1" s="49"/>
      <c r="GZF1" s="49"/>
      <c r="GZG1" s="49"/>
      <c r="GZH1" s="49"/>
      <c r="GZI1" s="49"/>
      <c r="GZJ1" s="49"/>
      <c r="GZK1" s="49"/>
      <c r="GZL1" s="49"/>
      <c r="GZM1" s="49"/>
      <c r="GZN1" s="49"/>
      <c r="GZO1" s="49"/>
      <c r="GZP1" s="49"/>
      <c r="GZQ1" s="49"/>
      <c r="GZR1" s="49"/>
      <c r="GZS1" s="49"/>
      <c r="GZT1" s="49"/>
      <c r="GZU1" s="49"/>
      <c r="GZV1" s="49"/>
      <c r="GZW1" s="49"/>
      <c r="GZX1" s="49"/>
      <c r="GZY1" s="49"/>
      <c r="GZZ1" s="49"/>
      <c r="HAA1" s="49"/>
      <c r="HAB1" s="49"/>
      <c r="HAC1" s="49"/>
      <c r="HAD1" s="49"/>
      <c r="HAE1" s="49"/>
      <c r="HAF1" s="49"/>
      <c r="HAG1" s="49"/>
      <c r="HAH1" s="49"/>
      <c r="HAI1" s="49"/>
      <c r="HAJ1" s="49"/>
      <c r="HAK1" s="49"/>
      <c r="HAL1" s="49"/>
      <c r="HAM1" s="49"/>
      <c r="HAN1" s="49"/>
      <c r="HAO1" s="49"/>
      <c r="HAP1" s="49"/>
      <c r="HAQ1" s="49"/>
      <c r="HAR1" s="49"/>
      <c r="HAS1" s="49"/>
      <c r="HAT1" s="49"/>
      <c r="HAU1" s="49"/>
      <c r="HAV1" s="49"/>
      <c r="HAW1" s="49"/>
      <c r="HAX1" s="49"/>
      <c r="HAY1" s="49"/>
      <c r="HAZ1" s="49"/>
      <c r="HBA1" s="49"/>
      <c r="HBB1" s="49"/>
      <c r="HBC1" s="49"/>
      <c r="HBD1" s="49"/>
      <c r="HBE1" s="49"/>
      <c r="HBF1" s="49"/>
      <c r="HBG1" s="49"/>
      <c r="HBH1" s="49"/>
      <c r="HBI1" s="49"/>
      <c r="HBJ1" s="49"/>
      <c r="HBK1" s="49"/>
      <c r="HBL1" s="49"/>
      <c r="HBM1" s="49"/>
      <c r="HBN1" s="49"/>
      <c r="HBO1" s="49"/>
      <c r="HBP1" s="49"/>
      <c r="HBQ1" s="49"/>
      <c r="HBR1" s="49"/>
      <c r="HBS1" s="49"/>
      <c r="HBT1" s="49"/>
      <c r="HBU1" s="49"/>
      <c r="HBV1" s="49"/>
      <c r="HBW1" s="49"/>
      <c r="HBX1" s="49"/>
      <c r="HBY1" s="49"/>
      <c r="HBZ1" s="49"/>
      <c r="HCA1" s="49"/>
      <c r="HCB1" s="49"/>
      <c r="HCC1" s="49"/>
      <c r="HCD1" s="49"/>
      <c r="HCE1" s="49"/>
      <c r="HCF1" s="49"/>
      <c r="HCG1" s="49"/>
      <c r="HCH1" s="49"/>
      <c r="HCI1" s="49"/>
      <c r="HCJ1" s="49"/>
      <c r="HCK1" s="49"/>
      <c r="HCL1" s="49"/>
      <c r="HCM1" s="49"/>
      <c r="HCN1" s="49"/>
      <c r="HCO1" s="49"/>
      <c r="HCP1" s="49"/>
      <c r="HCQ1" s="49"/>
      <c r="HCR1" s="49"/>
      <c r="HCS1" s="49"/>
      <c r="HCT1" s="49"/>
      <c r="HCU1" s="49"/>
      <c r="HCV1" s="49"/>
      <c r="HCW1" s="49"/>
      <c r="HCX1" s="49"/>
      <c r="HCY1" s="49"/>
      <c r="HCZ1" s="49"/>
      <c r="HDA1" s="49"/>
      <c r="HDB1" s="49"/>
      <c r="HDC1" s="49"/>
      <c r="HDD1" s="49"/>
      <c r="HDE1" s="49"/>
      <c r="HDF1" s="49"/>
      <c r="HDG1" s="49"/>
      <c r="HDH1" s="49"/>
      <c r="HDI1" s="49"/>
      <c r="HDJ1" s="49"/>
      <c r="HDK1" s="49"/>
      <c r="HDL1" s="49"/>
      <c r="HDM1" s="49"/>
      <c r="HDN1" s="49"/>
      <c r="HDO1" s="49"/>
      <c r="HDP1" s="49"/>
      <c r="HDQ1" s="49"/>
      <c r="HDR1" s="49"/>
      <c r="HDS1" s="49"/>
      <c r="HDT1" s="49"/>
      <c r="HDU1" s="49"/>
      <c r="HDV1" s="49"/>
      <c r="HDW1" s="49"/>
      <c r="HDX1" s="49"/>
      <c r="HDY1" s="49"/>
      <c r="HDZ1" s="49"/>
      <c r="HEA1" s="49"/>
      <c r="HEB1" s="49"/>
      <c r="HEC1" s="49"/>
      <c r="HED1" s="49"/>
      <c r="HEE1" s="49"/>
      <c r="HEF1" s="49"/>
      <c r="HEG1" s="49"/>
      <c r="HEH1" s="49"/>
      <c r="HEI1" s="49"/>
      <c r="HEJ1" s="49"/>
      <c r="HEK1" s="49"/>
      <c r="HEL1" s="49"/>
      <c r="HEM1" s="49"/>
      <c r="HEN1" s="49"/>
      <c r="HEO1" s="49"/>
      <c r="HEP1" s="49"/>
      <c r="HEQ1" s="49"/>
      <c r="HER1" s="49"/>
      <c r="HES1" s="49"/>
      <c r="HET1" s="49"/>
      <c r="HEU1" s="49"/>
      <c r="HEV1" s="49"/>
      <c r="HEW1" s="49"/>
      <c r="HEX1" s="49"/>
      <c r="HEY1" s="49"/>
      <c r="HEZ1" s="49"/>
      <c r="HFA1" s="49"/>
      <c r="HFB1" s="49"/>
      <c r="HFC1" s="49"/>
      <c r="HFD1" s="49"/>
      <c r="HFE1" s="49"/>
      <c r="HFF1" s="49"/>
      <c r="HFG1" s="49"/>
      <c r="HFH1" s="49"/>
      <c r="HFI1" s="49"/>
      <c r="HFJ1" s="49"/>
      <c r="HFK1" s="49"/>
      <c r="HFL1" s="49"/>
      <c r="HFM1" s="49"/>
      <c r="HFN1" s="49"/>
      <c r="HFO1" s="49"/>
      <c r="HFP1" s="49"/>
      <c r="HFQ1" s="49"/>
      <c r="HFR1" s="49"/>
      <c r="HFS1" s="49"/>
      <c r="HFT1" s="49"/>
      <c r="HFU1" s="49"/>
      <c r="HFV1" s="49"/>
      <c r="HFW1" s="49"/>
      <c r="HFX1" s="49"/>
      <c r="HFY1" s="49"/>
      <c r="HFZ1" s="49"/>
      <c r="HGA1" s="49"/>
      <c r="HGB1" s="49"/>
      <c r="HGC1" s="49"/>
      <c r="HGD1" s="49"/>
      <c r="HGE1" s="49"/>
      <c r="HGF1" s="49"/>
      <c r="HGG1" s="49"/>
      <c r="HGH1" s="49"/>
      <c r="HGI1" s="49"/>
      <c r="HGJ1" s="49"/>
      <c r="HGK1" s="49"/>
      <c r="HGL1" s="49"/>
      <c r="HGM1" s="49"/>
      <c r="HGN1" s="49"/>
      <c r="HGO1" s="49"/>
      <c r="HGP1" s="49"/>
      <c r="HGQ1" s="49"/>
      <c r="HGR1" s="49"/>
      <c r="HGS1" s="49"/>
      <c r="HGT1" s="49"/>
      <c r="HGU1" s="49"/>
      <c r="HGV1" s="49"/>
      <c r="HGW1" s="49"/>
      <c r="HGX1" s="49"/>
      <c r="HGY1" s="49"/>
      <c r="HGZ1" s="49"/>
      <c r="HHA1" s="49"/>
      <c r="HHB1" s="49"/>
      <c r="HHC1" s="49"/>
      <c r="HHD1" s="49"/>
      <c r="HHE1" s="49"/>
      <c r="HHF1" s="49"/>
      <c r="HHG1" s="49"/>
      <c r="HHH1" s="49"/>
      <c r="HHI1" s="49"/>
      <c r="HHJ1" s="49"/>
      <c r="HHK1" s="49"/>
      <c r="HHL1" s="49"/>
      <c r="HHM1" s="49"/>
      <c r="HHN1" s="49"/>
      <c r="HHO1" s="49"/>
      <c r="HHP1" s="49"/>
      <c r="HHQ1" s="49"/>
      <c r="HHR1" s="49"/>
      <c r="HHS1" s="49"/>
      <c r="HHT1" s="49"/>
      <c r="HHU1" s="49"/>
      <c r="HHV1" s="49"/>
      <c r="HHW1" s="49"/>
      <c r="HHX1" s="49"/>
      <c r="HHY1" s="49"/>
      <c r="HHZ1" s="49"/>
      <c r="HIA1" s="49"/>
      <c r="HIB1" s="49"/>
      <c r="HIC1" s="49"/>
      <c r="HID1" s="49"/>
      <c r="HIE1" s="49"/>
      <c r="HIF1" s="49"/>
      <c r="HIG1" s="49"/>
      <c r="HIH1" s="49"/>
      <c r="HII1" s="49"/>
      <c r="HIJ1" s="49"/>
      <c r="HIK1" s="49"/>
      <c r="HIL1" s="49"/>
      <c r="HIM1" s="49"/>
      <c r="HIN1" s="49"/>
      <c r="HIO1" s="49"/>
      <c r="HIP1" s="49"/>
      <c r="HIQ1" s="49"/>
      <c r="HIR1" s="49"/>
      <c r="HIS1" s="49"/>
      <c r="HIT1" s="49"/>
      <c r="HIU1" s="49"/>
      <c r="HIV1" s="49"/>
      <c r="HIW1" s="49"/>
      <c r="HIX1" s="49"/>
      <c r="HIY1" s="49"/>
      <c r="HIZ1" s="49"/>
      <c r="HJA1" s="49"/>
      <c r="HJB1" s="49"/>
      <c r="HJC1" s="49"/>
      <c r="HJD1" s="49"/>
      <c r="HJE1" s="49"/>
      <c r="HJF1" s="49"/>
      <c r="HJG1" s="49"/>
      <c r="HJH1" s="49"/>
      <c r="HJI1" s="49"/>
      <c r="HJJ1" s="49"/>
      <c r="HJK1" s="49"/>
      <c r="HJL1" s="49"/>
      <c r="HJM1" s="49"/>
      <c r="HJN1" s="49"/>
      <c r="HJO1" s="49"/>
      <c r="HJP1" s="49"/>
      <c r="HJQ1" s="49"/>
      <c r="HJR1" s="49"/>
      <c r="HJS1" s="49"/>
      <c r="HJT1" s="49"/>
      <c r="HJU1" s="49"/>
      <c r="HJV1" s="49"/>
      <c r="HJW1" s="49"/>
      <c r="HJX1" s="49"/>
      <c r="HJY1" s="49"/>
      <c r="HJZ1" s="49"/>
      <c r="HKA1" s="49"/>
      <c r="HKB1" s="49"/>
      <c r="HKC1" s="49"/>
      <c r="HKD1" s="49"/>
      <c r="HKE1" s="49"/>
      <c r="HKF1" s="49"/>
      <c r="HKG1" s="49"/>
      <c r="HKH1" s="49"/>
      <c r="HKI1" s="49"/>
      <c r="HKJ1" s="49"/>
      <c r="HKK1" s="49"/>
      <c r="HKL1" s="49"/>
      <c r="HKM1" s="49"/>
      <c r="HKN1" s="49"/>
      <c r="HKO1" s="49"/>
      <c r="HKP1" s="49"/>
      <c r="HKQ1" s="49"/>
      <c r="HKR1" s="49"/>
      <c r="HKS1" s="49"/>
      <c r="HKT1" s="49"/>
      <c r="HKU1" s="49"/>
      <c r="HKV1" s="49"/>
      <c r="HKW1" s="49"/>
      <c r="HKX1" s="49"/>
      <c r="HKY1" s="49"/>
      <c r="HKZ1" s="49"/>
      <c r="HLA1" s="49"/>
      <c r="HLB1" s="49"/>
      <c r="HLC1" s="49"/>
      <c r="HLD1" s="49"/>
      <c r="HLE1" s="49"/>
      <c r="HLF1" s="49"/>
      <c r="HLG1" s="49"/>
      <c r="HLH1" s="49"/>
      <c r="HLI1" s="49"/>
      <c r="HLJ1" s="49"/>
      <c r="HLK1" s="49"/>
      <c r="HLL1" s="49"/>
      <c r="HLM1" s="49"/>
      <c r="HLN1" s="49"/>
      <c r="HLO1" s="49"/>
      <c r="HLP1" s="49"/>
      <c r="HLQ1" s="49"/>
      <c r="HLR1" s="49"/>
      <c r="HLS1" s="49"/>
      <c r="HLT1" s="49"/>
      <c r="HLU1" s="49"/>
      <c r="HLV1" s="49"/>
      <c r="HLW1" s="49"/>
      <c r="HLX1" s="49"/>
      <c r="HLY1" s="49"/>
      <c r="HLZ1" s="49"/>
      <c r="HMA1" s="49"/>
      <c r="HMB1" s="49"/>
      <c r="HMC1" s="49"/>
      <c r="HMD1" s="49"/>
      <c r="HME1" s="49"/>
      <c r="HMF1" s="49"/>
      <c r="HMG1" s="49"/>
      <c r="HMH1" s="49"/>
      <c r="HMI1" s="49"/>
      <c r="HMJ1" s="49"/>
      <c r="HMK1" s="49"/>
      <c r="HML1" s="49"/>
      <c r="HMM1" s="49"/>
      <c r="HMN1" s="49"/>
      <c r="HMO1" s="49"/>
      <c r="HMP1" s="49"/>
      <c r="HMQ1" s="49"/>
      <c r="HMR1" s="49"/>
      <c r="HMS1" s="49"/>
      <c r="HMT1" s="49"/>
      <c r="HMU1" s="49"/>
      <c r="HMV1" s="49"/>
      <c r="HMW1" s="49"/>
      <c r="HMX1" s="49"/>
      <c r="HMY1" s="49"/>
      <c r="HMZ1" s="49"/>
      <c r="HNA1" s="49"/>
      <c r="HNB1" s="49"/>
      <c r="HNC1" s="49"/>
      <c r="HND1" s="49"/>
      <c r="HNE1" s="49"/>
      <c r="HNF1" s="49"/>
      <c r="HNG1" s="49"/>
      <c r="HNH1" s="49"/>
      <c r="HNI1" s="49"/>
      <c r="HNJ1" s="49"/>
      <c r="HNK1" s="49"/>
      <c r="HNL1" s="49"/>
      <c r="HNM1" s="49"/>
      <c r="HNN1" s="49"/>
      <c r="HNO1" s="49"/>
      <c r="HNP1" s="49"/>
      <c r="HNQ1" s="49"/>
      <c r="HNR1" s="49"/>
      <c r="HNS1" s="49"/>
      <c r="HNT1" s="49"/>
      <c r="HNU1" s="49"/>
      <c r="HNV1" s="49"/>
      <c r="HNW1" s="49"/>
      <c r="HNX1" s="49"/>
      <c r="HNY1" s="49"/>
      <c r="HNZ1" s="49"/>
      <c r="HOA1" s="49"/>
      <c r="HOB1" s="49"/>
      <c r="HOC1" s="49"/>
      <c r="HOD1" s="49"/>
      <c r="HOE1" s="49"/>
      <c r="HOF1" s="49"/>
      <c r="HOG1" s="49"/>
      <c r="HOH1" s="49"/>
      <c r="HOI1" s="49"/>
      <c r="HOJ1" s="49"/>
      <c r="HOK1" s="49"/>
      <c r="HOL1" s="49"/>
      <c r="HOM1" s="49"/>
      <c r="HON1" s="49"/>
      <c r="HOO1" s="49"/>
      <c r="HOP1" s="49"/>
      <c r="HOQ1" s="49"/>
      <c r="HOR1" s="49"/>
      <c r="HOS1" s="49"/>
      <c r="HOT1" s="49"/>
      <c r="HOU1" s="49"/>
      <c r="HOV1" s="49"/>
      <c r="HOW1" s="49"/>
      <c r="HOX1" s="49"/>
      <c r="HOY1" s="49"/>
      <c r="HOZ1" s="49"/>
      <c r="HPA1" s="49"/>
      <c r="HPB1" s="49"/>
      <c r="HPC1" s="49"/>
      <c r="HPD1" s="49"/>
      <c r="HPE1" s="49"/>
      <c r="HPF1" s="49"/>
      <c r="HPG1" s="49"/>
      <c r="HPH1" s="49"/>
      <c r="HPI1" s="49"/>
      <c r="HPJ1" s="49"/>
      <c r="HPK1" s="49"/>
      <c r="HPL1" s="49"/>
      <c r="HPM1" s="49"/>
      <c r="HPN1" s="49"/>
      <c r="HPO1" s="49"/>
      <c r="HPP1" s="49"/>
      <c r="HPQ1" s="49"/>
      <c r="HPR1" s="49"/>
      <c r="HPS1" s="49"/>
      <c r="HPT1" s="49"/>
      <c r="HPU1" s="49"/>
      <c r="HPV1" s="49"/>
      <c r="HPW1" s="49"/>
      <c r="HPX1" s="49"/>
      <c r="HPY1" s="49"/>
      <c r="HPZ1" s="49"/>
      <c r="HQA1" s="49"/>
      <c r="HQB1" s="49"/>
      <c r="HQC1" s="49"/>
      <c r="HQD1" s="49"/>
      <c r="HQE1" s="49"/>
      <c r="HQF1" s="49"/>
      <c r="HQG1" s="49"/>
      <c r="HQH1" s="49"/>
      <c r="HQI1" s="49"/>
      <c r="HQJ1" s="49"/>
      <c r="HQK1" s="49"/>
      <c r="HQL1" s="49"/>
      <c r="HQM1" s="49"/>
      <c r="HQN1" s="49"/>
      <c r="HQO1" s="49"/>
      <c r="HQP1" s="49"/>
      <c r="HQQ1" s="49"/>
      <c r="HQR1" s="49"/>
      <c r="HQS1" s="49"/>
      <c r="HQT1" s="49"/>
      <c r="HQU1" s="49"/>
      <c r="HQV1" s="49"/>
      <c r="HQW1" s="49"/>
      <c r="HQX1" s="49"/>
      <c r="HQY1" s="49"/>
      <c r="HQZ1" s="49"/>
      <c r="HRA1" s="49"/>
      <c r="HRB1" s="49"/>
      <c r="HRC1" s="49"/>
      <c r="HRD1" s="49"/>
      <c r="HRE1" s="49"/>
      <c r="HRF1" s="49"/>
      <c r="HRG1" s="49"/>
      <c r="HRH1" s="49"/>
      <c r="HRI1" s="49"/>
      <c r="HRJ1" s="49"/>
      <c r="HRK1" s="49"/>
      <c r="HRL1" s="49"/>
      <c r="HRM1" s="49"/>
      <c r="HRN1" s="49"/>
      <c r="HRO1" s="49"/>
      <c r="HRP1" s="49"/>
      <c r="HRQ1" s="49"/>
      <c r="HRR1" s="49"/>
      <c r="HRS1" s="49"/>
      <c r="HRT1" s="49"/>
      <c r="HRU1" s="49"/>
      <c r="HRV1" s="49"/>
      <c r="HRW1" s="49"/>
      <c r="HRX1" s="49"/>
      <c r="HRY1" s="49"/>
      <c r="HRZ1" s="49"/>
      <c r="HSA1" s="49"/>
      <c r="HSB1" s="49"/>
      <c r="HSC1" s="49"/>
      <c r="HSD1" s="49"/>
      <c r="HSE1" s="49"/>
      <c r="HSF1" s="49"/>
      <c r="HSG1" s="49"/>
      <c r="HSH1" s="49"/>
      <c r="HSI1" s="49"/>
      <c r="HSJ1" s="49"/>
      <c r="HSK1" s="49"/>
      <c r="HSL1" s="49"/>
      <c r="HSM1" s="49"/>
      <c r="HSN1" s="49"/>
      <c r="HSO1" s="49"/>
      <c r="HSP1" s="49"/>
      <c r="HSQ1" s="49"/>
      <c r="HSR1" s="49"/>
      <c r="HSS1" s="49"/>
      <c r="HST1" s="49"/>
      <c r="HSU1" s="49"/>
      <c r="HSV1" s="49"/>
      <c r="HSW1" s="49"/>
      <c r="HSX1" s="49"/>
      <c r="HSY1" s="49"/>
      <c r="HSZ1" s="49"/>
      <c r="HTA1" s="49"/>
      <c r="HTB1" s="49"/>
      <c r="HTC1" s="49"/>
      <c r="HTD1" s="49"/>
      <c r="HTE1" s="49"/>
      <c r="HTF1" s="49"/>
      <c r="HTG1" s="49"/>
      <c r="HTH1" s="49"/>
      <c r="HTI1" s="49"/>
      <c r="HTJ1" s="49"/>
      <c r="HTK1" s="49"/>
      <c r="HTL1" s="49"/>
      <c r="HTM1" s="49"/>
      <c r="HTN1" s="49"/>
      <c r="HTO1" s="49"/>
      <c r="HTP1" s="49"/>
      <c r="HTQ1" s="49"/>
      <c r="HTR1" s="49"/>
      <c r="HTS1" s="49"/>
      <c r="HTT1" s="49"/>
      <c r="HTU1" s="49"/>
      <c r="HTV1" s="49"/>
      <c r="HTW1" s="49"/>
      <c r="HTX1" s="49"/>
      <c r="HTY1" s="49"/>
      <c r="HTZ1" s="49"/>
      <c r="HUA1" s="49"/>
      <c r="HUB1" s="49"/>
      <c r="HUC1" s="49"/>
      <c r="HUD1" s="49"/>
      <c r="HUE1" s="49"/>
      <c r="HUF1" s="49"/>
      <c r="HUG1" s="49"/>
      <c r="HUH1" s="49"/>
      <c r="HUI1" s="49"/>
      <c r="HUJ1" s="49"/>
      <c r="HUK1" s="49"/>
      <c r="HUL1" s="49"/>
      <c r="HUM1" s="49"/>
      <c r="HUN1" s="49"/>
      <c r="HUO1" s="49"/>
      <c r="HUP1" s="49"/>
      <c r="HUQ1" s="49"/>
      <c r="HUR1" s="49"/>
      <c r="HUS1" s="49"/>
      <c r="HUT1" s="49"/>
      <c r="HUU1" s="49"/>
      <c r="HUV1" s="49"/>
      <c r="HUW1" s="49"/>
      <c r="HUX1" s="49"/>
      <c r="HUY1" s="49"/>
      <c r="HUZ1" s="49"/>
      <c r="HVA1" s="49"/>
      <c r="HVB1" s="49"/>
      <c r="HVC1" s="49"/>
      <c r="HVD1" s="49"/>
      <c r="HVE1" s="49"/>
      <c r="HVF1" s="49"/>
      <c r="HVG1" s="49"/>
      <c r="HVH1" s="49"/>
      <c r="HVI1" s="49"/>
      <c r="HVJ1" s="49"/>
      <c r="HVK1" s="49"/>
      <c r="HVL1" s="49"/>
      <c r="HVM1" s="49"/>
      <c r="HVN1" s="49"/>
      <c r="HVO1" s="49"/>
      <c r="HVP1" s="49"/>
      <c r="HVQ1" s="49"/>
      <c r="HVR1" s="49"/>
      <c r="HVS1" s="49"/>
      <c r="HVT1" s="49"/>
      <c r="HVU1" s="49"/>
      <c r="HVV1" s="49"/>
      <c r="HVW1" s="49"/>
      <c r="HVX1" s="49"/>
      <c r="HVY1" s="49"/>
      <c r="HVZ1" s="49"/>
      <c r="HWA1" s="49"/>
      <c r="HWB1" s="49"/>
      <c r="HWC1" s="49"/>
      <c r="HWD1" s="49"/>
      <c r="HWE1" s="49"/>
      <c r="HWF1" s="49"/>
      <c r="HWG1" s="49"/>
      <c r="HWH1" s="49"/>
      <c r="HWI1" s="49"/>
      <c r="HWJ1" s="49"/>
      <c r="HWK1" s="49"/>
      <c r="HWL1" s="49"/>
      <c r="HWM1" s="49"/>
      <c r="HWN1" s="49"/>
      <c r="HWO1" s="49"/>
      <c r="HWP1" s="49"/>
      <c r="HWQ1" s="49"/>
      <c r="HWR1" s="49"/>
      <c r="HWS1" s="49"/>
      <c r="HWT1" s="49"/>
      <c r="HWU1" s="49"/>
      <c r="HWV1" s="49"/>
      <c r="HWW1" s="49"/>
      <c r="HWX1" s="49"/>
      <c r="HWY1" s="49"/>
      <c r="HWZ1" s="49"/>
      <c r="HXA1" s="49"/>
      <c r="HXB1" s="49"/>
      <c r="HXC1" s="49"/>
      <c r="HXD1" s="49"/>
      <c r="HXE1" s="49"/>
      <c r="HXF1" s="49"/>
      <c r="HXG1" s="49"/>
      <c r="HXH1" s="49"/>
      <c r="HXI1" s="49"/>
      <c r="HXJ1" s="49"/>
      <c r="HXK1" s="49"/>
      <c r="HXL1" s="49"/>
      <c r="HXM1" s="49"/>
      <c r="HXN1" s="49"/>
      <c r="HXO1" s="49"/>
      <c r="HXP1" s="49"/>
      <c r="HXQ1" s="49"/>
      <c r="HXR1" s="49"/>
      <c r="HXS1" s="49"/>
      <c r="HXT1" s="49"/>
      <c r="HXU1" s="49"/>
      <c r="HXV1" s="49"/>
      <c r="HXW1" s="49"/>
      <c r="HXX1" s="49"/>
      <c r="HXY1" s="49"/>
      <c r="HXZ1" s="49"/>
      <c r="HYA1" s="49"/>
      <c r="HYB1" s="49"/>
      <c r="HYC1" s="49"/>
      <c r="HYD1" s="49"/>
      <c r="HYE1" s="49"/>
      <c r="HYF1" s="49"/>
      <c r="HYG1" s="49"/>
      <c r="HYH1" s="49"/>
      <c r="HYI1" s="49"/>
      <c r="HYJ1" s="49"/>
      <c r="HYK1" s="49"/>
      <c r="HYL1" s="49"/>
      <c r="HYM1" s="49"/>
      <c r="HYN1" s="49"/>
      <c r="HYO1" s="49"/>
      <c r="HYP1" s="49"/>
      <c r="HYQ1" s="49"/>
      <c r="HYR1" s="49"/>
      <c r="HYS1" s="49"/>
      <c r="HYT1" s="49"/>
      <c r="HYU1" s="49"/>
      <c r="HYV1" s="49"/>
      <c r="HYW1" s="49"/>
      <c r="HYX1" s="49"/>
      <c r="HYY1" s="49"/>
      <c r="HYZ1" s="49"/>
      <c r="HZA1" s="49"/>
      <c r="HZB1" s="49"/>
      <c r="HZC1" s="49"/>
      <c r="HZD1" s="49"/>
      <c r="HZE1" s="49"/>
      <c r="HZF1" s="49"/>
      <c r="HZG1" s="49"/>
      <c r="HZH1" s="49"/>
      <c r="HZI1" s="49"/>
      <c r="HZJ1" s="49"/>
      <c r="HZK1" s="49"/>
      <c r="HZL1" s="49"/>
      <c r="HZM1" s="49"/>
      <c r="HZN1" s="49"/>
      <c r="HZO1" s="49"/>
      <c r="HZP1" s="49"/>
      <c r="HZQ1" s="49"/>
      <c r="HZR1" s="49"/>
      <c r="HZS1" s="49"/>
      <c r="HZT1" s="49"/>
      <c r="HZU1" s="49"/>
      <c r="HZV1" s="49"/>
      <c r="HZW1" s="49"/>
      <c r="HZX1" s="49"/>
      <c r="HZY1" s="49"/>
      <c r="HZZ1" s="49"/>
      <c r="IAA1" s="49"/>
      <c r="IAB1" s="49"/>
      <c r="IAC1" s="49"/>
      <c r="IAD1" s="49"/>
      <c r="IAE1" s="49"/>
      <c r="IAF1" s="49"/>
      <c r="IAG1" s="49"/>
      <c r="IAH1" s="49"/>
      <c r="IAI1" s="49"/>
      <c r="IAJ1" s="49"/>
      <c r="IAK1" s="49"/>
      <c r="IAL1" s="49"/>
      <c r="IAM1" s="49"/>
      <c r="IAN1" s="49"/>
      <c r="IAO1" s="49"/>
      <c r="IAP1" s="49"/>
      <c r="IAQ1" s="49"/>
      <c r="IAR1" s="49"/>
      <c r="IAS1" s="49"/>
      <c r="IAT1" s="49"/>
      <c r="IAU1" s="49"/>
      <c r="IAV1" s="49"/>
      <c r="IAW1" s="49"/>
      <c r="IAX1" s="49"/>
      <c r="IAY1" s="49"/>
      <c r="IAZ1" s="49"/>
      <c r="IBA1" s="49"/>
      <c r="IBB1" s="49"/>
      <c r="IBC1" s="49"/>
      <c r="IBD1" s="49"/>
      <c r="IBE1" s="49"/>
      <c r="IBF1" s="49"/>
      <c r="IBG1" s="49"/>
      <c r="IBH1" s="49"/>
      <c r="IBI1" s="49"/>
      <c r="IBJ1" s="49"/>
      <c r="IBK1" s="49"/>
      <c r="IBL1" s="49"/>
      <c r="IBM1" s="49"/>
      <c r="IBN1" s="49"/>
      <c r="IBO1" s="49"/>
      <c r="IBP1" s="49"/>
      <c r="IBQ1" s="49"/>
      <c r="IBR1" s="49"/>
      <c r="IBS1" s="49"/>
      <c r="IBT1" s="49"/>
      <c r="IBU1" s="49"/>
      <c r="IBV1" s="49"/>
      <c r="IBW1" s="49"/>
      <c r="IBX1" s="49"/>
      <c r="IBY1" s="49"/>
      <c r="IBZ1" s="49"/>
      <c r="ICA1" s="49"/>
      <c r="ICB1" s="49"/>
      <c r="ICC1" s="49"/>
      <c r="ICD1" s="49"/>
      <c r="ICE1" s="49"/>
      <c r="ICF1" s="49"/>
      <c r="ICG1" s="49"/>
      <c r="ICH1" s="49"/>
      <c r="ICI1" s="49"/>
      <c r="ICJ1" s="49"/>
      <c r="ICK1" s="49"/>
      <c r="ICL1" s="49"/>
      <c r="ICM1" s="49"/>
      <c r="ICN1" s="49"/>
      <c r="ICO1" s="49"/>
      <c r="ICP1" s="49"/>
      <c r="ICQ1" s="49"/>
      <c r="ICR1" s="49"/>
      <c r="ICS1" s="49"/>
      <c r="ICT1" s="49"/>
      <c r="ICU1" s="49"/>
      <c r="ICV1" s="49"/>
      <c r="ICW1" s="49"/>
      <c r="ICX1" s="49"/>
      <c r="ICY1" s="49"/>
      <c r="ICZ1" s="49"/>
      <c r="IDA1" s="49"/>
      <c r="IDB1" s="49"/>
      <c r="IDC1" s="49"/>
      <c r="IDD1" s="49"/>
      <c r="IDE1" s="49"/>
      <c r="IDF1" s="49"/>
      <c r="IDG1" s="49"/>
      <c r="IDH1" s="49"/>
      <c r="IDI1" s="49"/>
      <c r="IDJ1" s="49"/>
      <c r="IDK1" s="49"/>
      <c r="IDL1" s="49"/>
      <c r="IDM1" s="49"/>
      <c r="IDN1" s="49"/>
      <c r="IDO1" s="49"/>
      <c r="IDP1" s="49"/>
      <c r="IDQ1" s="49"/>
      <c r="IDR1" s="49"/>
      <c r="IDS1" s="49"/>
      <c r="IDT1" s="49"/>
      <c r="IDU1" s="49"/>
      <c r="IDV1" s="49"/>
      <c r="IDW1" s="49"/>
      <c r="IDX1" s="49"/>
      <c r="IDY1" s="49"/>
      <c r="IDZ1" s="49"/>
      <c r="IEA1" s="49"/>
      <c r="IEB1" s="49"/>
      <c r="IEC1" s="49"/>
      <c r="IED1" s="49"/>
      <c r="IEE1" s="49"/>
      <c r="IEF1" s="49"/>
      <c r="IEG1" s="49"/>
      <c r="IEH1" s="49"/>
      <c r="IEI1" s="49"/>
      <c r="IEJ1" s="49"/>
      <c r="IEK1" s="49"/>
      <c r="IEL1" s="49"/>
      <c r="IEM1" s="49"/>
      <c r="IEN1" s="49"/>
      <c r="IEO1" s="49"/>
      <c r="IEP1" s="49"/>
      <c r="IEQ1" s="49"/>
      <c r="IER1" s="49"/>
      <c r="IES1" s="49"/>
      <c r="IET1" s="49"/>
      <c r="IEU1" s="49"/>
      <c r="IEV1" s="49"/>
      <c r="IEW1" s="49"/>
      <c r="IEX1" s="49"/>
      <c r="IEY1" s="49"/>
      <c r="IEZ1" s="49"/>
      <c r="IFA1" s="49"/>
      <c r="IFB1" s="49"/>
      <c r="IFC1" s="49"/>
      <c r="IFD1" s="49"/>
      <c r="IFE1" s="49"/>
      <c r="IFF1" s="49"/>
      <c r="IFG1" s="49"/>
      <c r="IFH1" s="49"/>
      <c r="IFI1" s="49"/>
      <c r="IFJ1" s="49"/>
      <c r="IFK1" s="49"/>
      <c r="IFL1" s="49"/>
      <c r="IFM1" s="49"/>
      <c r="IFN1" s="49"/>
      <c r="IFO1" s="49"/>
      <c r="IFP1" s="49"/>
      <c r="IFQ1" s="49"/>
      <c r="IFR1" s="49"/>
      <c r="IFS1" s="49"/>
      <c r="IFT1" s="49"/>
      <c r="IFU1" s="49"/>
      <c r="IFV1" s="49"/>
      <c r="IFW1" s="49"/>
      <c r="IFX1" s="49"/>
      <c r="IFY1" s="49"/>
      <c r="IFZ1" s="49"/>
      <c r="IGA1" s="49"/>
      <c r="IGB1" s="49"/>
      <c r="IGC1" s="49"/>
      <c r="IGD1" s="49"/>
      <c r="IGE1" s="49"/>
      <c r="IGF1" s="49"/>
      <c r="IGG1" s="49"/>
      <c r="IGH1" s="49"/>
      <c r="IGI1" s="49"/>
      <c r="IGJ1" s="49"/>
      <c r="IGK1" s="49"/>
      <c r="IGL1" s="49"/>
      <c r="IGM1" s="49"/>
      <c r="IGN1" s="49"/>
      <c r="IGO1" s="49"/>
      <c r="IGP1" s="49"/>
      <c r="IGQ1" s="49"/>
      <c r="IGR1" s="49"/>
      <c r="IGS1" s="49"/>
      <c r="IGT1" s="49"/>
      <c r="IGU1" s="49"/>
      <c r="IGV1" s="49"/>
      <c r="IGW1" s="49"/>
      <c r="IGX1" s="49"/>
      <c r="IGY1" s="49"/>
      <c r="IGZ1" s="49"/>
      <c r="IHA1" s="49"/>
      <c r="IHB1" s="49"/>
      <c r="IHC1" s="49"/>
      <c r="IHD1" s="49"/>
      <c r="IHE1" s="49"/>
      <c r="IHF1" s="49"/>
      <c r="IHG1" s="49"/>
      <c r="IHH1" s="49"/>
      <c r="IHI1" s="49"/>
      <c r="IHJ1" s="49"/>
      <c r="IHK1" s="49"/>
      <c r="IHL1" s="49"/>
      <c r="IHM1" s="49"/>
      <c r="IHN1" s="49"/>
      <c r="IHO1" s="49"/>
      <c r="IHP1" s="49"/>
      <c r="IHQ1" s="49"/>
      <c r="IHR1" s="49"/>
      <c r="IHS1" s="49"/>
      <c r="IHT1" s="49"/>
      <c r="IHU1" s="49"/>
      <c r="IHV1" s="49"/>
      <c r="IHW1" s="49"/>
      <c r="IHX1" s="49"/>
      <c r="IHY1" s="49"/>
      <c r="IHZ1" s="49"/>
      <c r="IIA1" s="49"/>
      <c r="IIB1" s="49"/>
      <c r="IIC1" s="49"/>
      <c r="IID1" s="49"/>
      <c r="IIE1" s="49"/>
      <c r="IIF1" s="49"/>
      <c r="IIG1" s="49"/>
      <c r="IIH1" s="49"/>
      <c r="III1" s="49"/>
      <c r="IIJ1" s="49"/>
      <c r="IIK1" s="49"/>
      <c r="IIL1" s="49"/>
      <c r="IIM1" s="49"/>
      <c r="IIN1" s="49"/>
      <c r="IIO1" s="49"/>
      <c r="IIP1" s="49"/>
      <c r="IIQ1" s="49"/>
      <c r="IIR1" s="49"/>
      <c r="IIS1" s="49"/>
      <c r="IIT1" s="49"/>
      <c r="IIU1" s="49"/>
      <c r="IIV1" s="49"/>
      <c r="IIW1" s="49"/>
      <c r="IIX1" s="49"/>
      <c r="IIY1" s="49"/>
      <c r="IIZ1" s="49"/>
      <c r="IJA1" s="49"/>
      <c r="IJB1" s="49"/>
      <c r="IJC1" s="49"/>
      <c r="IJD1" s="49"/>
      <c r="IJE1" s="49"/>
      <c r="IJF1" s="49"/>
      <c r="IJG1" s="49"/>
      <c r="IJH1" s="49"/>
      <c r="IJI1" s="49"/>
      <c r="IJJ1" s="49"/>
      <c r="IJK1" s="49"/>
      <c r="IJL1" s="49"/>
      <c r="IJM1" s="49"/>
      <c r="IJN1" s="49"/>
      <c r="IJO1" s="49"/>
      <c r="IJP1" s="49"/>
      <c r="IJQ1" s="49"/>
      <c r="IJR1" s="49"/>
      <c r="IJS1" s="49"/>
      <c r="IJT1" s="49"/>
      <c r="IJU1" s="49"/>
      <c r="IJV1" s="49"/>
      <c r="IJW1" s="49"/>
      <c r="IJX1" s="49"/>
      <c r="IJY1" s="49"/>
      <c r="IJZ1" s="49"/>
      <c r="IKA1" s="49"/>
      <c r="IKB1" s="49"/>
      <c r="IKC1" s="49"/>
      <c r="IKD1" s="49"/>
      <c r="IKE1" s="49"/>
      <c r="IKF1" s="49"/>
      <c r="IKG1" s="49"/>
      <c r="IKH1" s="49"/>
      <c r="IKI1" s="49"/>
      <c r="IKJ1" s="49"/>
      <c r="IKK1" s="49"/>
      <c r="IKL1" s="49"/>
      <c r="IKM1" s="49"/>
      <c r="IKN1" s="49"/>
      <c r="IKO1" s="49"/>
      <c r="IKP1" s="49"/>
      <c r="IKQ1" s="49"/>
      <c r="IKR1" s="49"/>
      <c r="IKS1" s="49"/>
      <c r="IKT1" s="49"/>
      <c r="IKU1" s="49"/>
      <c r="IKV1" s="49"/>
      <c r="IKW1" s="49"/>
      <c r="IKX1" s="49"/>
      <c r="IKY1" s="49"/>
      <c r="IKZ1" s="49"/>
      <c r="ILA1" s="49"/>
      <c r="ILB1" s="49"/>
      <c r="ILC1" s="49"/>
      <c r="ILD1" s="49"/>
      <c r="ILE1" s="49"/>
      <c r="ILF1" s="49"/>
      <c r="ILG1" s="49"/>
      <c r="ILH1" s="49"/>
      <c r="ILI1" s="49"/>
      <c r="ILJ1" s="49"/>
      <c r="ILK1" s="49"/>
      <c r="ILL1" s="49"/>
      <c r="ILM1" s="49"/>
      <c r="ILN1" s="49"/>
      <c r="ILO1" s="49"/>
      <c r="ILP1" s="49"/>
      <c r="ILQ1" s="49"/>
      <c r="ILR1" s="49"/>
      <c r="ILS1" s="49"/>
      <c r="ILT1" s="49"/>
      <c r="ILU1" s="49"/>
      <c r="ILV1" s="49"/>
      <c r="ILW1" s="49"/>
      <c r="ILX1" s="49"/>
      <c r="ILY1" s="49"/>
      <c r="ILZ1" s="49"/>
      <c r="IMA1" s="49"/>
      <c r="IMB1" s="49"/>
      <c r="IMC1" s="49"/>
      <c r="IMD1" s="49"/>
      <c r="IME1" s="49"/>
      <c r="IMF1" s="49"/>
      <c r="IMG1" s="49"/>
      <c r="IMH1" s="49"/>
      <c r="IMI1" s="49"/>
      <c r="IMJ1" s="49"/>
      <c r="IMK1" s="49"/>
      <c r="IML1" s="49"/>
      <c r="IMM1" s="49"/>
      <c r="IMN1" s="49"/>
      <c r="IMO1" s="49"/>
      <c r="IMP1" s="49"/>
      <c r="IMQ1" s="49"/>
      <c r="IMR1" s="49"/>
      <c r="IMS1" s="49"/>
      <c r="IMT1" s="49"/>
      <c r="IMU1" s="49"/>
      <c r="IMV1" s="49"/>
      <c r="IMW1" s="49"/>
      <c r="IMX1" s="49"/>
      <c r="IMY1" s="49"/>
      <c r="IMZ1" s="49"/>
      <c r="INA1" s="49"/>
      <c r="INB1" s="49"/>
      <c r="INC1" s="49"/>
      <c r="IND1" s="49"/>
      <c r="INE1" s="49"/>
      <c r="INF1" s="49"/>
      <c r="ING1" s="49"/>
      <c r="INH1" s="49"/>
      <c r="INI1" s="49"/>
      <c r="INJ1" s="49"/>
      <c r="INK1" s="49"/>
      <c r="INL1" s="49"/>
      <c r="INM1" s="49"/>
      <c r="INN1" s="49"/>
      <c r="INO1" s="49"/>
      <c r="INP1" s="49"/>
      <c r="INQ1" s="49"/>
      <c r="INR1" s="49"/>
      <c r="INS1" s="49"/>
      <c r="INT1" s="49"/>
      <c r="INU1" s="49"/>
      <c r="INV1" s="49"/>
      <c r="INW1" s="49"/>
      <c r="INX1" s="49"/>
      <c r="INY1" s="49"/>
      <c r="INZ1" s="49"/>
      <c r="IOA1" s="49"/>
      <c r="IOB1" s="49"/>
      <c r="IOC1" s="49"/>
      <c r="IOD1" s="49"/>
      <c r="IOE1" s="49"/>
      <c r="IOF1" s="49"/>
      <c r="IOG1" s="49"/>
      <c r="IOH1" s="49"/>
      <c r="IOI1" s="49"/>
      <c r="IOJ1" s="49"/>
      <c r="IOK1" s="49"/>
      <c r="IOL1" s="49"/>
      <c r="IOM1" s="49"/>
      <c r="ION1" s="49"/>
      <c r="IOO1" s="49"/>
      <c r="IOP1" s="49"/>
      <c r="IOQ1" s="49"/>
      <c r="IOR1" s="49"/>
      <c r="IOS1" s="49"/>
      <c r="IOT1" s="49"/>
      <c r="IOU1" s="49"/>
      <c r="IOV1" s="49"/>
      <c r="IOW1" s="49"/>
      <c r="IOX1" s="49"/>
      <c r="IOY1" s="49"/>
      <c r="IOZ1" s="49"/>
      <c r="IPA1" s="49"/>
      <c r="IPB1" s="49"/>
      <c r="IPC1" s="49"/>
      <c r="IPD1" s="49"/>
      <c r="IPE1" s="49"/>
      <c r="IPF1" s="49"/>
      <c r="IPG1" s="49"/>
      <c r="IPH1" s="49"/>
      <c r="IPI1" s="49"/>
      <c r="IPJ1" s="49"/>
      <c r="IPK1" s="49"/>
      <c r="IPL1" s="49"/>
      <c r="IPM1" s="49"/>
      <c r="IPN1" s="49"/>
      <c r="IPO1" s="49"/>
      <c r="IPP1" s="49"/>
      <c r="IPQ1" s="49"/>
      <c r="IPR1" s="49"/>
      <c r="IPS1" s="49"/>
      <c r="IPT1" s="49"/>
      <c r="IPU1" s="49"/>
      <c r="IPV1" s="49"/>
      <c r="IPW1" s="49"/>
      <c r="IPX1" s="49"/>
      <c r="IPY1" s="49"/>
      <c r="IPZ1" s="49"/>
      <c r="IQA1" s="49"/>
      <c r="IQB1" s="49"/>
      <c r="IQC1" s="49"/>
      <c r="IQD1" s="49"/>
      <c r="IQE1" s="49"/>
      <c r="IQF1" s="49"/>
      <c r="IQG1" s="49"/>
      <c r="IQH1" s="49"/>
      <c r="IQI1" s="49"/>
      <c r="IQJ1" s="49"/>
      <c r="IQK1" s="49"/>
      <c r="IQL1" s="49"/>
      <c r="IQM1" s="49"/>
      <c r="IQN1" s="49"/>
      <c r="IQO1" s="49"/>
      <c r="IQP1" s="49"/>
      <c r="IQQ1" s="49"/>
      <c r="IQR1" s="49"/>
      <c r="IQS1" s="49"/>
      <c r="IQT1" s="49"/>
      <c r="IQU1" s="49"/>
      <c r="IQV1" s="49"/>
      <c r="IQW1" s="49"/>
      <c r="IQX1" s="49"/>
      <c r="IQY1" s="49"/>
      <c r="IQZ1" s="49"/>
      <c r="IRA1" s="49"/>
      <c r="IRB1" s="49"/>
      <c r="IRC1" s="49"/>
      <c r="IRD1" s="49"/>
      <c r="IRE1" s="49"/>
      <c r="IRF1" s="49"/>
      <c r="IRG1" s="49"/>
      <c r="IRH1" s="49"/>
      <c r="IRI1" s="49"/>
      <c r="IRJ1" s="49"/>
      <c r="IRK1" s="49"/>
      <c r="IRL1" s="49"/>
      <c r="IRM1" s="49"/>
      <c r="IRN1" s="49"/>
      <c r="IRO1" s="49"/>
      <c r="IRP1" s="49"/>
      <c r="IRQ1" s="49"/>
      <c r="IRR1" s="49"/>
      <c r="IRS1" s="49"/>
      <c r="IRT1" s="49"/>
      <c r="IRU1" s="49"/>
      <c r="IRV1" s="49"/>
      <c r="IRW1" s="49"/>
      <c r="IRX1" s="49"/>
      <c r="IRY1" s="49"/>
      <c r="IRZ1" s="49"/>
      <c r="ISA1" s="49"/>
      <c r="ISB1" s="49"/>
      <c r="ISC1" s="49"/>
      <c r="ISD1" s="49"/>
      <c r="ISE1" s="49"/>
      <c r="ISF1" s="49"/>
      <c r="ISG1" s="49"/>
      <c r="ISH1" s="49"/>
      <c r="ISI1" s="49"/>
      <c r="ISJ1" s="49"/>
      <c r="ISK1" s="49"/>
      <c r="ISL1" s="49"/>
      <c r="ISM1" s="49"/>
      <c r="ISN1" s="49"/>
      <c r="ISO1" s="49"/>
      <c r="ISP1" s="49"/>
      <c r="ISQ1" s="49"/>
      <c r="ISR1" s="49"/>
      <c r="ISS1" s="49"/>
      <c r="IST1" s="49"/>
      <c r="ISU1" s="49"/>
      <c r="ISV1" s="49"/>
      <c r="ISW1" s="49"/>
      <c r="ISX1" s="49"/>
      <c r="ISY1" s="49"/>
      <c r="ISZ1" s="49"/>
      <c r="ITA1" s="49"/>
      <c r="ITB1" s="49"/>
      <c r="ITC1" s="49"/>
      <c r="ITD1" s="49"/>
      <c r="ITE1" s="49"/>
      <c r="ITF1" s="49"/>
      <c r="ITG1" s="49"/>
      <c r="ITH1" s="49"/>
      <c r="ITI1" s="49"/>
      <c r="ITJ1" s="49"/>
      <c r="ITK1" s="49"/>
      <c r="ITL1" s="49"/>
      <c r="ITM1" s="49"/>
      <c r="ITN1" s="49"/>
      <c r="ITO1" s="49"/>
      <c r="ITP1" s="49"/>
      <c r="ITQ1" s="49"/>
      <c r="ITR1" s="49"/>
      <c r="ITS1" s="49"/>
      <c r="ITT1" s="49"/>
      <c r="ITU1" s="49"/>
      <c r="ITV1" s="49"/>
      <c r="ITW1" s="49"/>
      <c r="ITX1" s="49"/>
      <c r="ITY1" s="49"/>
      <c r="ITZ1" s="49"/>
      <c r="IUA1" s="49"/>
      <c r="IUB1" s="49"/>
      <c r="IUC1" s="49"/>
      <c r="IUD1" s="49"/>
      <c r="IUE1" s="49"/>
      <c r="IUF1" s="49"/>
      <c r="IUG1" s="49"/>
      <c r="IUH1" s="49"/>
      <c r="IUI1" s="49"/>
      <c r="IUJ1" s="49"/>
      <c r="IUK1" s="49"/>
      <c r="IUL1" s="49"/>
      <c r="IUM1" s="49"/>
      <c r="IUN1" s="49"/>
      <c r="IUO1" s="49"/>
      <c r="IUP1" s="49"/>
      <c r="IUQ1" s="49"/>
      <c r="IUR1" s="49"/>
      <c r="IUS1" s="49"/>
      <c r="IUT1" s="49"/>
      <c r="IUU1" s="49"/>
      <c r="IUV1" s="49"/>
      <c r="IUW1" s="49"/>
      <c r="IUX1" s="49"/>
      <c r="IUY1" s="49"/>
      <c r="IUZ1" s="49"/>
      <c r="IVA1" s="49"/>
      <c r="IVB1" s="49"/>
      <c r="IVC1" s="49"/>
      <c r="IVD1" s="49"/>
      <c r="IVE1" s="49"/>
      <c r="IVF1" s="49"/>
      <c r="IVG1" s="49"/>
      <c r="IVH1" s="49"/>
      <c r="IVI1" s="49"/>
      <c r="IVJ1" s="49"/>
      <c r="IVK1" s="49"/>
      <c r="IVL1" s="49"/>
      <c r="IVM1" s="49"/>
      <c r="IVN1" s="49"/>
      <c r="IVO1" s="49"/>
      <c r="IVP1" s="49"/>
      <c r="IVQ1" s="49"/>
      <c r="IVR1" s="49"/>
      <c r="IVS1" s="49"/>
      <c r="IVT1" s="49"/>
      <c r="IVU1" s="49"/>
      <c r="IVV1" s="49"/>
      <c r="IVW1" s="49"/>
      <c r="IVX1" s="49"/>
      <c r="IVY1" s="49"/>
      <c r="IVZ1" s="49"/>
      <c r="IWA1" s="49"/>
      <c r="IWB1" s="49"/>
      <c r="IWC1" s="49"/>
      <c r="IWD1" s="49"/>
      <c r="IWE1" s="49"/>
      <c r="IWF1" s="49"/>
      <c r="IWG1" s="49"/>
      <c r="IWH1" s="49"/>
      <c r="IWI1" s="49"/>
      <c r="IWJ1" s="49"/>
      <c r="IWK1" s="49"/>
      <c r="IWL1" s="49"/>
      <c r="IWM1" s="49"/>
      <c r="IWN1" s="49"/>
      <c r="IWO1" s="49"/>
      <c r="IWP1" s="49"/>
      <c r="IWQ1" s="49"/>
      <c r="IWR1" s="49"/>
      <c r="IWS1" s="49"/>
      <c r="IWT1" s="49"/>
      <c r="IWU1" s="49"/>
      <c r="IWV1" s="49"/>
      <c r="IWW1" s="49"/>
      <c r="IWX1" s="49"/>
      <c r="IWY1" s="49"/>
      <c r="IWZ1" s="49"/>
      <c r="IXA1" s="49"/>
      <c r="IXB1" s="49"/>
      <c r="IXC1" s="49"/>
      <c r="IXD1" s="49"/>
      <c r="IXE1" s="49"/>
      <c r="IXF1" s="49"/>
      <c r="IXG1" s="49"/>
      <c r="IXH1" s="49"/>
      <c r="IXI1" s="49"/>
      <c r="IXJ1" s="49"/>
      <c r="IXK1" s="49"/>
      <c r="IXL1" s="49"/>
      <c r="IXM1" s="49"/>
      <c r="IXN1" s="49"/>
      <c r="IXO1" s="49"/>
      <c r="IXP1" s="49"/>
      <c r="IXQ1" s="49"/>
      <c r="IXR1" s="49"/>
      <c r="IXS1" s="49"/>
      <c r="IXT1" s="49"/>
      <c r="IXU1" s="49"/>
      <c r="IXV1" s="49"/>
      <c r="IXW1" s="49"/>
      <c r="IXX1" s="49"/>
      <c r="IXY1" s="49"/>
      <c r="IXZ1" s="49"/>
      <c r="IYA1" s="49"/>
      <c r="IYB1" s="49"/>
      <c r="IYC1" s="49"/>
      <c r="IYD1" s="49"/>
      <c r="IYE1" s="49"/>
      <c r="IYF1" s="49"/>
      <c r="IYG1" s="49"/>
      <c r="IYH1" s="49"/>
      <c r="IYI1" s="49"/>
      <c r="IYJ1" s="49"/>
      <c r="IYK1" s="49"/>
      <c r="IYL1" s="49"/>
      <c r="IYM1" s="49"/>
      <c r="IYN1" s="49"/>
      <c r="IYO1" s="49"/>
      <c r="IYP1" s="49"/>
      <c r="IYQ1" s="49"/>
      <c r="IYR1" s="49"/>
      <c r="IYS1" s="49"/>
      <c r="IYT1" s="49"/>
      <c r="IYU1" s="49"/>
      <c r="IYV1" s="49"/>
      <c r="IYW1" s="49"/>
      <c r="IYX1" s="49"/>
      <c r="IYY1" s="49"/>
      <c r="IYZ1" s="49"/>
      <c r="IZA1" s="49"/>
      <c r="IZB1" s="49"/>
      <c r="IZC1" s="49"/>
      <c r="IZD1" s="49"/>
      <c r="IZE1" s="49"/>
      <c r="IZF1" s="49"/>
      <c r="IZG1" s="49"/>
      <c r="IZH1" s="49"/>
      <c r="IZI1" s="49"/>
      <c r="IZJ1" s="49"/>
      <c r="IZK1" s="49"/>
      <c r="IZL1" s="49"/>
      <c r="IZM1" s="49"/>
      <c r="IZN1" s="49"/>
      <c r="IZO1" s="49"/>
      <c r="IZP1" s="49"/>
      <c r="IZQ1" s="49"/>
      <c r="IZR1" s="49"/>
      <c r="IZS1" s="49"/>
      <c r="IZT1" s="49"/>
      <c r="IZU1" s="49"/>
      <c r="IZV1" s="49"/>
      <c r="IZW1" s="49"/>
      <c r="IZX1" s="49"/>
      <c r="IZY1" s="49"/>
      <c r="IZZ1" s="49"/>
      <c r="JAA1" s="49"/>
      <c r="JAB1" s="49"/>
      <c r="JAC1" s="49"/>
      <c r="JAD1" s="49"/>
      <c r="JAE1" s="49"/>
      <c r="JAF1" s="49"/>
      <c r="JAG1" s="49"/>
      <c r="JAH1" s="49"/>
      <c r="JAI1" s="49"/>
      <c r="JAJ1" s="49"/>
      <c r="JAK1" s="49"/>
      <c r="JAL1" s="49"/>
      <c r="JAM1" s="49"/>
      <c r="JAN1" s="49"/>
      <c r="JAO1" s="49"/>
      <c r="JAP1" s="49"/>
      <c r="JAQ1" s="49"/>
      <c r="JAR1" s="49"/>
      <c r="JAS1" s="49"/>
      <c r="JAT1" s="49"/>
      <c r="JAU1" s="49"/>
      <c r="JAV1" s="49"/>
      <c r="JAW1" s="49"/>
      <c r="JAX1" s="49"/>
      <c r="JAY1" s="49"/>
      <c r="JAZ1" s="49"/>
      <c r="JBA1" s="49"/>
      <c r="JBB1" s="49"/>
      <c r="JBC1" s="49"/>
      <c r="JBD1" s="49"/>
      <c r="JBE1" s="49"/>
      <c r="JBF1" s="49"/>
      <c r="JBG1" s="49"/>
      <c r="JBH1" s="49"/>
      <c r="JBI1" s="49"/>
      <c r="JBJ1" s="49"/>
      <c r="JBK1" s="49"/>
      <c r="JBL1" s="49"/>
      <c r="JBM1" s="49"/>
      <c r="JBN1" s="49"/>
      <c r="JBO1" s="49"/>
      <c r="JBP1" s="49"/>
      <c r="JBQ1" s="49"/>
      <c r="JBR1" s="49"/>
      <c r="JBS1" s="49"/>
      <c r="JBT1" s="49"/>
      <c r="JBU1" s="49"/>
      <c r="JBV1" s="49"/>
      <c r="JBW1" s="49"/>
      <c r="JBX1" s="49"/>
      <c r="JBY1" s="49"/>
      <c r="JBZ1" s="49"/>
      <c r="JCA1" s="49"/>
      <c r="JCB1" s="49"/>
      <c r="JCC1" s="49"/>
      <c r="JCD1" s="49"/>
      <c r="JCE1" s="49"/>
      <c r="JCF1" s="49"/>
      <c r="JCG1" s="49"/>
      <c r="JCH1" s="49"/>
      <c r="JCI1" s="49"/>
      <c r="JCJ1" s="49"/>
      <c r="JCK1" s="49"/>
      <c r="JCL1" s="49"/>
      <c r="JCM1" s="49"/>
      <c r="JCN1" s="49"/>
      <c r="JCO1" s="49"/>
      <c r="JCP1" s="49"/>
      <c r="JCQ1" s="49"/>
      <c r="JCR1" s="49"/>
      <c r="JCS1" s="49"/>
      <c r="JCT1" s="49"/>
      <c r="JCU1" s="49"/>
      <c r="JCV1" s="49"/>
      <c r="JCW1" s="49"/>
      <c r="JCX1" s="49"/>
      <c r="JCY1" s="49"/>
      <c r="JCZ1" s="49"/>
      <c r="JDA1" s="49"/>
      <c r="JDB1" s="49"/>
      <c r="JDC1" s="49"/>
      <c r="JDD1" s="49"/>
      <c r="JDE1" s="49"/>
      <c r="JDF1" s="49"/>
      <c r="JDG1" s="49"/>
      <c r="JDH1" s="49"/>
      <c r="JDI1" s="49"/>
      <c r="JDJ1" s="49"/>
      <c r="JDK1" s="49"/>
      <c r="JDL1" s="49"/>
      <c r="JDM1" s="49"/>
      <c r="JDN1" s="49"/>
      <c r="JDO1" s="49"/>
      <c r="JDP1" s="49"/>
      <c r="JDQ1" s="49"/>
      <c r="JDR1" s="49"/>
      <c r="JDS1" s="49"/>
      <c r="JDT1" s="49"/>
      <c r="JDU1" s="49"/>
      <c r="JDV1" s="49"/>
      <c r="JDW1" s="49"/>
      <c r="JDX1" s="49"/>
      <c r="JDY1" s="49"/>
      <c r="JDZ1" s="49"/>
      <c r="JEA1" s="49"/>
      <c r="JEB1" s="49"/>
      <c r="JEC1" s="49"/>
      <c r="JED1" s="49"/>
      <c r="JEE1" s="49"/>
      <c r="JEF1" s="49"/>
      <c r="JEG1" s="49"/>
      <c r="JEH1" s="49"/>
      <c r="JEI1" s="49"/>
      <c r="JEJ1" s="49"/>
      <c r="JEK1" s="49"/>
      <c r="JEL1" s="49"/>
      <c r="JEM1" s="49"/>
      <c r="JEN1" s="49"/>
      <c r="JEO1" s="49"/>
      <c r="JEP1" s="49"/>
      <c r="JEQ1" s="49"/>
      <c r="JER1" s="49"/>
      <c r="JES1" s="49"/>
      <c r="JET1" s="49"/>
      <c r="JEU1" s="49"/>
      <c r="JEV1" s="49"/>
      <c r="JEW1" s="49"/>
      <c r="JEX1" s="49"/>
      <c r="JEY1" s="49"/>
      <c r="JEZ1" s="49"/>
      <c r="JFA1" s="49"/>
      <c r="JFB1" s="49"/>
      <c r="JFC1" s="49"/>
      <c r="JFD1" s="49"/>
      <c r="JFE1" s="49"/>
      <c r="JFF1" s="49"/>
      <c r="JFG1" s="49"/>
      <c r="JFH1" s="49"/>
      <c r="JFI1" s="49"/>
      <c r="JFJ1" s="49"/>
      <c r="JFK1" s="49"/>
      <c r="JFL1" s="49"/>
      <c r="JFM1" s="49"/>
      <c r="JFN1" s="49"/>
      <c r="JFO1" s="49"/>
      <c r="JFP1" s="49"/>
      <c r="JFQ1" s="49"/>
      <c r="JFR1" s="49"/>
      <c r="JFS1" s="49"/>
      <c r="JFT1" s="49"/>
      <c r="JFU1" s="49"/>
      <c r="JFV1" s="49"/>
      <c r="JFW1" s="49"/>
      <c r="JFX1" s="49"/>
      <c r="JFY1" s="49"/>
      <c r="JFZ1" s="49"/>
      <c r="JGA1" s="49"/>
      <c r="JGB1" s="49"/>
      <c r="JGC1" s="49"/>
      <c r="JGD1" s="49"/>
      <c r="JGE1" s="49"/>
      <c r="JGF1" s="49"/>
      <c r="JGG1" s="49"/>
      <c r="JGH1" s="49"/>
      <c r="JGI1" s="49"/>
      <c r="JGJ1" s="49"/>
      <c r="JGK1" s="49"/>
      <c r="JGL1" s="49"/>
      <c r="JGM1" s="49"/>
      <c r="JGN1" s="49"/>
      <c r="JGO1" s="49"/>
      <c r="JGP1" s="49"/>
      <c r="JGQ1" s="49"/>
      <c r="JGR1" s="49"/>
      <c r="JGS1" s="49"/>
      <c r="JGT1" s="49"/>
      <c r="JGU1" s="49"/>
      <c r="JGV1" s="49"/>
      <c r="JGW1" s="49"/>
      <c r="JGX1" s="49"/>
      <c r="JGY1" s="49"/>
      <c r="JGZ1" s="49"/>
      <c r="JHA1" s="49"/>
      <c r="JHB1" s="49"/>
      <c r="JHC1" s="49"/>
      <c r="JHD1" s="49"/>
      <c r="JHE1" s="49"/>
      <c r="JHF1" s="49"/>
      <c r="JHG1" s="49"/>
      <c r="JHH1" s="49"/>
      <c r="JHI1" s="49"/>
      <c r="JHJ1" s="49"/>
      <c r="JHK1" s="49"/>
      <c r="JHL1" s="49"/>
      <c r="JHM1" s="49"/>
      <c r="JHN1" s="49"/>
      <c r="JHO1" s="49"/>
      <c r="JHP1" s="49"/>
      <c r="JHQ1" s="49"/>
      <c r="JHR1" s="49"/>
      <c r="JHS1" s="49"/>
      <c r="JHT1" s="49"/>
      <c r="JHU1" s="49"/>
      <c r="JHV1" s="49"/>
      <c r="JHW1" s="49"/>
      <c r="JHX1" s="49"/>
      <c r="JHY1" s="49"/>
      <c r="JHZ1" s="49"/>
      <c r="JIA1" s="49"/>
      <c r="JIB1" s="49"/>
      <c r="JIC1" s="49"/>
      <c r="JID1" s="49"/>
      <c r="JIE1" s="49"/>
      <c r="JIF1" s="49"/>
      <c r="JIG1" s="49"/>
      <c r="JIH1" s="49"/>
      <c r="JII1" s="49"/>
      <c r="JIJ1" s="49"/>
      <c r="JIK1" s="49"/>
      <c r="JIL1" s="49"/>
      <c r="JIM1" s="49"/>
      <c r="JIN1" s="49"/>
      <c r="JIO1" s="49"/>
      <c r="JIP1" s="49"/>
      <c r="JIQ1" s="49"/>
      <c r="JIR1" s="49"/>
      <c r="JIS1" s="49"/>
      <c r="JIT1" s="49"/>
      <c r="JIU1" s="49"/>
      <c r="JIV1" s="49"/>
      <c r="JIW1" s="49"/>
      <c r="JIX1" s="49"/>
      <c r="JIY1" s="49"/>
      <c r="JIZ1" s="49"/>
      <c r="JJA1" s="49"/>
      <c r="JJB1" s="49"/>
      <c r="JJC1" s="49"/>
      <c r="JJD1" s="49"/>
      <c r="JJE1" s="49"/>
      <c r="JJF1" s="49"/>
      <c r="JJG1" s="49"/>
      <c r="JJH1" s="49"/>
      <c r="JJI1" s="49"/>
      <c r="JJJ1" s="49"/>
      <c r="JJK1" s="49"/>
      <c r="JJL1" s="49"/>
      <c r="JJM1" s="49"/>
      <c r="JJN1" s="49"/>
      <c r="JJO1" s="49"/>
      <c r="JJP1" s="49"/>
      <c r="JJQ1" s="49"/>
      <c r="JJR1" s="49"/>
      <c r="JJS1" s="49"/>
      <c r="JJT1" s="49"/>
      <c r="JJU1" s="49"/>
      <c r="JJV1" s="49"/>
      <c r="JJW1" s="49"/>
      <c r="JJX1" s="49"/>
      <c r="JJY1" s="49"/>
      <c r="JJZ1" s="49"/>
      <c r="JKA1" s="49"/>
      <c r="JKB1" s="49"/>
      <c r="JKC1" s="49"/>
      <c r="JKD1" s="49"/>
      <c r="JKE1" s="49"/>
      <c r="JKF1" s="49"/>
      <c r="JKG1" s="49"/>
      <c r="JKH1" s="49"/>
      <c r="JKI1" s="49"/>
      <c r="JKJ1" s="49"/>
      <c r="JKK1" s="49"/>
      <c r="JKL1" s="49"/>
      <c r="JKM1" s="49"/>
      <c r="JKN1" s="49"/>
      <c r="JKO1" s="49"/>
      <c r="JKP1" s="49"/>
      <c r="JKQ1" s="49"/>
      <c r="JKR1" s="49"/>
      <c r="JKS1" s="49"/>
      <c r="JKT1" s="49"/>
      <c r="JKU1" s="49"/>
      <c r="JKV1" s="49"/>
      <c r="JKW1" s="49"/>
      <c r="JKX1" s="49"/>
      <c r="JKY1" s="49"/>
      <c r="JKZ1" s="49"/>
      <c r="JLA1" s="49"/>
      <c r="JLB1" s="49"/>
      <c r="JLC1" s="49"/>
      <c r="JLD1" s="49"/>
      <c r="JLE1" s="49"/>
      <c r="JLF1" s="49"/>
      <c r="JLG1" s="49"/>
      <c r="JLH1" s="49"/>
      <c r="JLI1" s="49"/>
      <c r="JLJ1" s="49"/>
      <c r="JLK1" s="49"/>
      <c r="JLL1" s="49"/>
      <c r="JLM1" s="49"/>
      <c r="JLN1" s="49"/>
      <c r="JLO1" s="49"/>
      <c r="JLP1" s="49"/>
      <c r="JLQ1" s="49"/>
      <c r="JLR1" s="49"/>
      <c r="JLS1" s="49"/>
      <c r="JLT1" s="49"/>
      <c r="JLU1" s="49"/>
      <c r="JLV1" s="49"/>
      <c r="JLW1" s="49"/>
      <c r="JLX1" s="49"/>
      <c r="JLY1" s="49"/>
      <c r="JLZ1" s="49"/>
      <c r="JMA1" s="49"/>
      <c r="JMB1" s="49"/>
      <c r="JMC1" s="49"/>
      <c r="JMD1" s="49"/>
      <c r="JME1" s="49"/>
      <c r="JMF1" s="49"/>
      <c r="JMG1" s="49"/>
      <c r="JMH1" s="49"/>
      <c r="JMI1" s="49"/>
      <c r="JMJ1" s="49"/>
      <c r="JMK1" s="49"/>
      <c r="JML1" s="49"/>
      <c r="JMM1" s="49"/>
      <c r="JMN1" s="49"/>
      <c r="JMO1" s="49"/>
      <c r="JMP1" s="49"/>
      <c r="JMQ1" s="49"/>
      <c r="JMR1" s="49"/>
      <c r="JMS1" s="49"/>
      <c r="JMT1" s="49"/>
      <c r="JMU1" s="49"/>
      <c r="JMV1" s="49"/>
      <c r="JMW1" s="49"/>
      <c r="JMX1" s="49"/>
      <c r="JMY1" s="49"/>
      <c r="JMZ1" s="49"/>
      <c r="JNA1" s="49"/>
      <c r="JNB1" s="49"/>
      <c r="JNC1" s="49"/>
      <c r="JND1" s="49"/>
      <c r="JNE1" s="49"/>
      <c r="JNF1" s="49"/>
      <c r="JNG1" s="49"/>
      <c r="JNH1" s="49"/>
      <c r="JNI1" s="49"/>
      <c r="JNJ1" s="49"/>
      <c r="JNK1" s="49"/>
      <c r="JNL1" s="49"/>
      <c r="JNM1" s="49"/>
      <c r="JNN1" s="49"/>
      <c r="JNO1" s="49"/>
      <c r="JNP1" s="49"/>
      <c r="JNQ1" s="49"/>
      <c r="JNR1" s="49"/>
      <c r="JNS1" s="49"/>
      <c r="JNT1" s="49"/>
      <c r="JNU1" s="49"/>
      <c r="JNV1" s="49"/>
      <c r="JNW1" s="49"/>
      <c r="JNX1" s="49"/>
      <c r="JNY1" s="49"/>
      <c r="JNZ1" s="49"/>
      <c r="JOA1" s="49"/>
      <c r="JOB1" s="49"/>
      <c r="JOC1" s="49"/>
      <c r="JOD1" s="49"/>
      <c r="JOE1" s="49"/>
      <c r="JOF1" s="49"/>
      <c r="JOG1" s="49"/>
      <c r="JOH1" s="49"/>
      <c r="JOI1" s="49"/>
      <c r="JOJ1" s="49"/>
      <c r="JOK1" s="49"/>
      <c r="JOL1" s="49"/>
      <c r="JOM1" s="49"/>
      <c r="JON1" s="49"/>
      <c r="JOO1" s="49"/>
      <c r="JOP1" s="49"/>
      <c r="JOQ1" s="49"/>
      <c r="JOR1" s="49"/>
      <c r="JOS1" s="49"/>
      <c r="JOT1" s="49"/>
      <c r="JOU1" s="49"/>
      <c r="JOV1" s="49"/>
      <c r="JOW1" s="49"/>
      <c r="JOX1" s="49"/>
      <c r="JOY1" s="49"/>
      <c r="JOZ1" s="49"/>
      <c r="JPA1" s="49"/>
      <c r="JPB1" s="49"/>
      <c r="JPC1" s="49"/>
      <c r="JPD1" s="49"/>
      <c r="JPE1" s="49"/>
      <c r="JPF1" s="49"/>
      <c r="JPG1" s="49"/>
      <c r="JPH1" s="49"/>
      <c r="JPI1" s="49"/>
      <c r="JPJ1" s="49"/>
      <c r="JPK1" s="49"/>
      <c r="JPL1" s="49"/>
      <c r="JPM1" s="49"/>
      <c r="JPN1" s="49"/>
      <c r="JPO1" s="49"/>
      <c r="JPP1" s="49"/>
      <c r="JPQ1" s="49"/>
      <c r="JPR1" s="49"/>
      <c r="JPS1" s="49"/>
      <c r="JPT1" s="49"/>
      <c r="JPU1" s="49"/>
      <c r="JPV1" s="49"/>
      <c r="JPW1" s="49"/>
      <c r="JPX1" s="49"/>
      <c r="JPY1" s="49"/>
      <c r="JPZ1" s="49"/>
      <c r="JQA1" s="49"/>
      <c r="JQB1" s="49"/>
      <c r="JQC1" s="49"/>
      <c r="JQD1" s="49"/>
      <c r="JQE1" s="49"/>
      <c r="JQF1" s="49"/>
      <c r="JQG1" s="49"/>
      <c r="JQH1" s="49"/>
      <c r="JQI1" s="49"/>
      <c r="JQJ1" s="49"/>
      <c r="JQK1" s="49"/>
      <c r="JQL1" s="49"/>
      <c r="JQM1" s="49"/>
      <c r="JQN1" s="49"/>
      <c r="JQO1" s="49"/>
      <c r="JQP1" s="49"/>
      <c r="JQQ1" s="49"/>
      <c r="JQR1" s="49"/>
      <c r="JQS1" s="49"/>
      <c r="JQT1" s="49"/>
      <c r="JQU1" s="49"/>
      <c r="JQV1" s="49"/>
      <c r="JQW1" s="49"/>
      <c r="JQX1" s="49"/>
      <c r="JQY1" s="49"/>
      <c r="JQZ1" s="49"/>
      <c r="JRA1" s="49"/>
      <c r="JRB1" s="49"/>
      <c r="JRC1" s="49"/>
      <c r="JRD1" s="49"/>
      <c r="JRE1" s="49"/>
      <c r="JRF1" s="49"/>
      <c r="JRG1" s="49"/>
      <c r="JRH1" s="49"/>
      <c r="JRI1" s="49"/>
      <c r="JRJ1" s="49"/>
      <c r="JRK1" s="49"/>
      <c r="JRL1" s="49"/>
      <c r="JRM1" s="49"/>
      <c r="JRN1" s="49"/>
      <c r="JRO1" s="49"/>
      <c r="JRP1" s="49"/>
      <c r="JRQ1" s="49"/>
      <c r="JRR1" s="49"/>
      <c r="JRS1" s="49"/>
      <c r="JRT1" s="49"/>
      <c r="JRU1" s="49"/>
      <c r="JRV1" s="49"/>
      <c r="JRW1" s="49"/>
      <c r="JRX1" s="49"/>
      <c r="JRY1" s="49"/>
      <c r="JRZ1" s="49"/>
      <c r="JSA1" s="49"/>
      <c r="JSB1" s="49"/>
      <c r="JSC1" s="49"/>
      <c r="JSD1" s="49"/>
      <c r="JSE1" s="49"/>
      <c r="JSF1" s="49"/>
      <c r="JSG1" s="49"/>
      <c r="JSH1" s="49"/>
      <c r="JSI1" s="49"/>
      <c r="JSJ1" s="49"/>
      <c r="JSK1" s="49"/>
      <c r="JSL1" s="49"/>
      <c r="JSM1" s="49"/>
      <c r="JSN1" s="49"/>
      <c r="JSO1" s="49"/>
      <c r="JSP1" s="49"/>
      <c r="JSQ1" s="49"/>
      <c r="JSR1" s="49"/>
      <c r="JSS1" s="49"/>
      <c r="JST1" s="49"/>
      <c r="JSU1" s="49"/>
      <c r="JSV1" s="49"/>
      <c r="JSW1" s="49"/>
      <c r="JSX1" s="49"/>
      <c r="JSY1" s="49"/>
      <c r="JSZ1" s="49"/>
      <c r="JTA1" s="49"/>
      <c r="JTB1" s="49"/>
      <c r="JTC1" s="49"/>
      <c r="JTD1" s="49"/>
      <c r="JTE1" s="49"/>
      <c r="JTF1" s="49"/>
      <c r="JTG1" s="49"/>
      <c r="JTH1" s="49"/>
      <c r="JTI1" s="49"/>
      <c r="JTJ1" s="49"/>
      <c r="JTK1" s="49"/>
      <c r="JTL1" s="49"/>
      <c r="JTM1" s="49"/>
      <c r="JTN1" s="49"/>
      <c r="JTO1" s="49"/>
      <c r="JTP1" s="49"/>
      <c r="JTQ1" s="49"/>
      <c r="JTR1" s="49"/>
      <c r="JTS1" s="49"/>
      <c r="JTT1" s="49"/>
      <c r="JTU1" s="49"/>
      <c r="JTV1" s="49"/>
      <c r="JTW1" s="49"/>
      <c r="JTX1" s="49"/>
      <c r="JTY1" s="49"/>
      <c r="JTZ1" s="49"/>
      <c r="JUA1" s="49"/>
      <c r="JUB1" s="49"/>
      <c r="JUC1" s="49"/>
      <c r="JUD1" s="49"/>
      <c r="JUE1" s="49"/>
      <c r="JUF1" s="49"/>
      <c r="JUG1" s="49"/>
      <c r="JUH1" s="49"/>
      <c r="JUI1" s="49"/>
      <c r="JUJ1" s="49"/>
      <c r="JUK1" s="49"/>
      <c r="JUL1" s="49"/>
      <c r="JUM1" s="49"/>
      <c r="JUN1" s="49"/>
      <c r="JUO1" s="49"/>
      <c r="JUP1" s="49"/>
      <c r="JUQ1" s="49"/>
      <c r="JUR1" s="49"/>
      <c r="JUS1" s="49"/>
      <c r="JUT1" s="49"/>
      <c r="JUU1" s="49"/>
      <c r="JUV1" s="49"/>
      <c r="JUW1" s="49"/>
      <c r="JUX1" s="49"/>
      <c r="JUY1" s="49"/>
      <c r="JUZ1" s="49"/>
      <c r="JVA1" s="49"/>
      <c r="JVB1" s="49"/>
      <c r="JVC1" s="49"/>
      <c r="JVD1" s="49"/>
      <c r="JVE1" s="49"/>
      <c r="JVF1" s="49"/>
      <c r="JVG1" s="49"/>
      <c r="JVH1" s="49"/>
      <c r="JVI1" s="49"/>
      <c r="JVJ1" s="49"/>
      <c r="JVK1" s="49"/>
      <c r="JVL1" s="49"/>
      <c r="JVM1" s="49"/>
      <c r="JVN1" s="49"/>
      <c r="JVO1" s="49"/>
      <c r="JVP1" s="49"/>
      <c r="JVQ1" s="49"/>
      <c r="JVR1" s="49"/>
      <c r="JVS1" s="49"/>
      <c r="JVT1" s="49"/>
      <c r="JVU1" s="49"/>
      <c r="JVV1" s="49"/>
      <c r="JVW1" s="49"/>
      <c r="JVX1" s="49"/>
      <c r="JVY1" s="49"/>
      <c r="JVZ1" s="49"/>
      <c r="JWA1" s="49"/>
      <c r="JWB1" s="49"/>
      <c r="JWC1" s="49"/>
      <c r="JWD1" s="49"/>
      <c r="JWE1" s="49"/>
      <c r="JWF1" s="49"/>
      <c r="JWG1" s="49"/>
      <c r="JWH1" s="49"/>
      <c r="JWI1" s="49"/>
      <c r="JWJ1" s="49"/>
      <c r="JWK1" s="49"/>
      <c r="JWL1" s="49"/>
      <c r="JWM1" s="49"/>
      <c r="JWN1" s="49"/>
      <c r="JWO1" s="49"/>
      <c r="JWP1" s="49"/>
      <c r="JWQ1" s="49"/>
      <c r="JWR1" s="49"/>
      <c r="JWS1" s="49"/>
      <c r="JWT1" s="49"/>
      <c r="JWU1" s="49"/>
      <c r="JWV1" s="49"/>
      <c r="JWW1" s="49"/>
      <c r="JWX1" s="49"/>
      <c r="JWY1" s="49"/>
      <c r="JWZ1" s="49"/>
      <c r="JXA1" s="49"/>
      <c r="JXB1" s="49"/>
      <c r="JXC1" s="49"/>
      <c r="JXD1" s="49"/>
      <c r="JXE1" s="49"/>
      <c r="JXF1" s="49"/>
      <c r="JXG1" s="49"/>
      <c r="JXH1" s="49"/>
      <c r="JXI1" s="49"/>
      <c r="JXJ1" s="49"/>
      <c r="JXK1" s="49"/>
      <c r="JXL1" s="49"/>
      <c r="JXM1" s="49"/>
      <c r="JXN1" s="49"/>
      <c r="JXO1" s="49"/>
      <c r="JXP1" s="49"/>
      <c r="JXQ1" s="49"/>
      <c r="JXR1" s="49"/>
      <c r="JXS1" s="49"/>
      <c r="JXT1" s="49"/>
      <c r="JXU1" s="49"/>
      <c r="JXV1" s="49"/>
      <c r="JXW1" s="49"/>
      <c r="JXX1" s="49"/>
      <c r="JXY1" s="49"/>
      <c r="JXZ1" s="49"/>
      <c r="JYA1" s="49"/>
      <c r="JYB1" s="49"/>
      <c r="JYC1" s="49"/>
      <c r="JYD1" s="49"/>
      <c r="JYE1" s="49"/>
      <c r="JYF1" s="49"/>
      <c r="JYG1" s="49"/>
      <c r="JYH1" s="49"/>
      <c r="JYI1" s="49"/>
      <c r="JYJ1" s="49"/>
      <c r="JYK1" s="49"/>
      <c r="JYL1" s="49"/>
      <c r="JYM1" s="49"/>
      <c r="JYN1" s="49"/>
      <c r="JYO1" s="49"/>
      <c r="JYP1" s="49"/>
      <c r="JYQ1" s="49"/>
      <c r="JYR1" s="49"/>
      <c r="JYS1" s="49"/>
      <c r="JYT1" s="49"/>
      <c r="JYU1" s="49"/>
      <c r="JYV1" s="49"/>
      <c r="JYW1" s="49"/>
      <c r="JYX1" s="49"/>
      <c r="JYY1" s="49"/>
      <c r="JYZ1" s="49"/>
      <c r="JZA1" s="49"/>
      <c r="JZB1" s="49"/>
      <c r="JZC1" s="49"/>
      <c r="JZD1" s="49"/>
      <c r="JZE1" s="49"/>
      <c r="JZF1" s="49"/>
      <c r="JZG1" s="49"/>
      <c r="JZH1" s="49"/>
      <c r="JZI1" s="49"/>
      <c r="JZJ1" s="49"/>
      <c r="JZK1" s="49"/>
      <c r="JZL1" s="49"/>
      <c r="JZM1" s="49"/>
      <c r="JZN1" s="49"/>
      <c r="JZO1" s="49"/>
      <c r="JZP1" s="49"/>
      <c r="JZQ1" s="49"/>
      <c r="JZR1" s="49"/>
      <c r="JZS1" s="49"/>
      <c r="JZT1" s="49"/>
      <c r="JZU1" s="49"/>
      <c r="JZV1" s="49"/>
      <c r="JZW1" s="49"/>
      <c r="JZX1" s="49"/>
      <c r="JZY1" s="49"/>
      <c r="JZZ1" s="49"/>
      <c r="KAA1" s="49"/>
      <c r="KAB1" s="49"/>
      <c r="KAC1" s="49"/>
      <c r="KAD1" s="49"/>
      <c r="KAE1" s="49"/>
      <c r="KAF1" s="49"/>
      <c r="KAG1" s="49"/>
      <c r="KAH1" s="49"/>
      <c r="KAI1" s="49"/>
      <c r="KAJ1" s="49"/>
      <c r="KAK1" s="49"/>
      <c r="KAL1" s="49"/>
      <c r="KAM1" s="49"/>
      <c r="KAN1" s="49"/>
      <c r="KAO1" s="49"/>
      <c r="KAP1" s="49"/>
      <c r="KAQ1" s="49"/>
      <c r="KAR1" s="49"/>
      <c r="KAS1" s="49"/>
      <c r="KAT1" s="49"/>
      <c r="KAU1" s="49"/>
      <c r="KAV1" s="49"/>
      <c r="KAW1" s="49"/>
      <c r="KAX1" s="49"/>
      <c r="KAY1" s="49"/>
      <c r="KAZ1" s="49"/>
      <c r="KBA1" s="49"/>
      <c r="KBB1" s="49"/>
      <c r="KBC1" s="49"/>
      <c r="KBD1" s="49"/>
      <c r="KBE1" s="49"/>
      <c r="KBF1" s="49"/>
      <c r="KBG1" s="49"/>
      <c r="KBH1" s="49"/>
      <c r="KBI1" s="49"/>
      <c r="KBJ1" s="49"/>
      <c r="KBK1" s="49"/>
      <c r="KBL1" s="49"/>
      <c r="KBM1" s="49"/>
      <c r="KBN1" s="49"/>
      <c r="KBO1" s="49"/>
      <c r="KBP1" s="49"/>
      <c r="KBQ1" s="49"/>
      <c r="KBR1" s="49"/>
      <c r="KBS1" s="49"/>
      <c r="KBT1" s="49"/>
      <c r="KBU1" s="49"/>
      <c r="KBV1" s="49"/>
      <c r="KBW1" s="49"/>
      <c r="KBX1" s="49"/>
      <c r="KBY1" s="49"/>
      <c r="KBZ1" s="49"/>
      <c r="KCA1" s="49"/>
      <c r="KCB1" s="49"/>
      <c r="KCC1" s="49"/>
      <c r="KCD1" s="49"/>
      <c r="KCE1" s="49"/>
      <c r="KCF1" s="49"/>
      <c r="KCG1" s="49"/>
      <c r="KCH1" s="49"/>
      <c r="KCI1" s="49"/>
      <c r="KCJ1" s="49"/>
      <c r="KCK1" s="49"/>
      <c r="KCL1" s="49"/>
      <c r="KCM1" s="49"/>
      <c r="KCN1" s="49"/>
      <c r="KCO1" s="49"/>
      <c r="KCP1" s="49"/>
      <c r="KCQ1" s="49"/>
      <c r="KCR1" s="49"/>
      <c r="KCS1" s="49"/>
      <c r="KCT1" s="49"/>
      <c r="KCU1" s="49"/>
      <c r="KCV1" s="49"/>
      <c r="KCW1" s="49"/>
      <c r="KCX1" s="49"/>
      <c r="KCY1" s="49"/>
      <c r="KCZ1" s="49"/>
      <c r="KDA1" s="49"/>
      <c r="KDB1" s="49"/>
      <c r="KDC1" s="49"/>
      <c r="KDD1" s="49"/>
      <c r="KDE1" s="49"/>
      <c r="KDF1" s="49"/>
      <c r="KDG1" s="49"/>
      <c r="KDH1" s="49"/>
      <c r="KDI1" s="49"/>
      <c r="KDJ1" s="49"/>
      <c r="KDK1" s="49"/>
      <c r="KDL1" s="49"/>
      <c r="KDM1" s="49"/>
      <c r="KDN1" s="49"/>
      <c r="KDO1" s="49"/>
      <c r="KDP1" s="49"/>
      <c r="KDQ1" s="49"/>
      <c r="KDR1" s="49"/>
      <c r="KDS1" s="49"/>
      <c r="KDT1" s="49"/>
      <c r="KDU1" s="49"/>
      <c r="KDV1" s="49"/>
      <c r="KDW1" s="49"/>
      <c r="KDX1" s="49"/>
      <c r="KDY1" s="49"/>
      <c r="KDZ1" s="49"/>
      <c r="KEA1" s="49"/>
      <c r="KEB1" s="49"/>
      <c r="KEC1" s="49"/>
      <c r="KED1" s="49"/>
      <c r="KEE1" s="49"/>
      <c r="KEF1" s="49"/>
      <c r="KEG1" s="49"/>
      <c r="KEH1" s="49"/>
      <c r="KEI1" s="49"/>
      <c r="KEJ1" s="49"/>
      <c r="KEK1" s="49"/>
      <c r="KEL1" s="49"/>
      <c r="KEM1" s="49"/>
      <c r="KEN1" s="49"/>
      <c r="KEO1" s="49"/>
      <c r="KEP1" s="49"/>
      <c r="KEQ1" s="49"/>
      <c r="KER1" s="49"/>
      <c r="KES1" s="49"/>
      <c r="KET1" s="49"/>
      <c r="KEU1" s="49"/>
      <c r="KEV1" s="49"/>
      <c r="KEW1" s="49"/>
      <c r="KEX1" s="49"/>
      <c r="KEY1" s="49"/>
      <c r="KEZ1" s="49"/>
      <c r="KFA1" s="49"/>
      <c r="KFB1" s="49"/>
      <c r="KFC1" s="49"/>
      <c r="KFD1" s="49"/>
      <c r="KFE1" s="49"/>
      <c r="KFF1" s="49"/>
      <c r="KFG1" s="49"/>
      <c r="KFH1" s="49"/>
      <c r="KFI1" s="49"/>
      <c r="KFJ1" s="49"/>
      <c r="KFK1" s="49"/>
      <c r="KFL1" s="49"/>
      <c r="KFM1" s="49"/>
      <c r="KFN1" s="49"/>
      <c r="KFO1" s="49"/>
      <c r="KFP1" s="49"/>
      <c r="KFQ1" s="49"/>
      <c r="KFR1" s="49"/>
      <c r="KFS1" s="49"/>
      <c r="KFT1" s="49"/>
      <c r="KFU1" s="49"/>
      <c r="KFV1" s="49"/>
      <c r="KFW1" s="49"/>
      <c r="KFX1" s="49"/>
      <c r="KFY1" s="49"/>
      <c r="KFZ1" s="49"/>
      <c r="KGA1" s="49"/>
      <c r="KGB1" s="49"/>
      <c r="KGC1" s="49"/>
      <c r="KGD1" s="49"/>
      <c r="KGE1" s="49"/>
      <c r="KGF1" s="49"/>
      <c r="KGG1" s="49"/>
      <c r="KGH1" s="49"/>
      <c r="KGI1" s="49"/>
      <c r="KGJ1" s="49"/>
      <c r="KGK1" s="49"/>
      <c r="KGL1" s="49"/>
      <c r="KGM1" s="49"/>
      <c r="KGN1" s="49"/>
      <c r="KGO1" s="49"/>
      <c r="KGP1" s="49"/>
      <c r="KGQ1" s="49"/>
      <c r="KGR1" s="49"/>
      <c r="KGS1" s="49"/>
      <c r="KGT1" s="49"/>
      <c r="KGU1" s="49"/>
      <c r="KGV1" s="49"/>
      <c r="KGW1" s="49"/>
      <c r="KGX1" s="49"/>
      <c r="KGY1" s="49"/>
      <c r="KGZ1" s="49"/>
      <c r="KHA1" s="49"/>
      <c r="KHB1" s="49"/>
      <c r="KHC1" s="49"/>
      <c r="KHD1" s="49"/>
      <c r="KHE1" s="49"/>
      <c r="KHF1" s="49"/>
      <c r="KHG1" s="49"/>
      <c r="KHH1" s="49"/>
      <c r="KHI1" s="49"/>
      <c r="KHJ1" s="49"/>
      <c r="KHK1" s="49"/>
      <c r="KHL1" s="49"/>
      <c r="KHM1" s="49"/>
      <c r="KHN1" s="49"/>
      <c r="KHO1" s="49"/>
      <c r="KHP1" s="49"/>
      <c r="KHQ1" s="49"/>
      <c r="KHR1" s="49"/>
      <c r="KHS1" s="49"/>
      <c r="KHT1" s="49"/>
      <c r="KHU1" s="49"/>
      <c r="KHV1" s="49"/>
      <c r="KHW1" s="49"/>
      <c r="KHX1" s="49"/>
      <c r="KHY1" s="49"/>
      <c r="KHZ1" s="49"/>
      <c r="KIA1" s="49"/>
      <c r="KIB1" s="49"/>
      <c r="KIC1" s="49"/>
      <c r="KID1" s="49"/>
      <c r="KIE1" s="49"/>
      <c r="KIF1" s="49"/>
      <c r="KIG1" s="49"/>
      <c r="KIH1" s="49"/>
      <c r="KII1" s="49"/>
      <c r="KIJ1" s="49"/>
      <c r="KIK1" s="49"/>
      <c r="KIL1" s="49"/>
      <c r="KIM1" s="49"/>
      <c r="KIN1" s="49"/>
      <c r="KIO1" s="49"/>
      <c r="KIP1" s="49"/>
      <c r="KIQ1" s="49"/>
      <c r="KIR1" s="49"/>
      <c r="KIS1" s="49"/>
      <c r="KIT1" s="49"/>
      <c r="KIU1" s="49"/>
      <c r="KIV1" s="49"/>
      <c r="KIW1" s="49"/>
      <c r="KIX1" s="49"/>
      <c r="KIY1" s="49"/>
      <c r="KIZ1" s="49"/>
      <c r="KJA1" s="49"/>
      <c r="KJB1" s="49"/>
      <c r="KJC1" s="49"/>
      <c r="KJD1" s="49"/>
      <c r="KJE1" s="49"/>
      <c r="KJF1" s="49"/>
      <c r="KJG1" s="49"/>
      <c r="KJH1" s="49"/>
      <c r="KJI1" s="49"/>
      <c r="KJJ1" s="49"/>
      <c r="KJK1" s="49"/>
      <c r="KJL1" s="49"/>
      <c r="KJM1" s="49"/>
      <c r="KJN1" s="49"/>
      <c r="KJO1" s="49"/>
      <c r="KJP1" s="49"/>
      <c r="KJQ1" s="49"/>
      <c r="KJR1" s="49"/>
      <c r="KJS1" s="49"/>
      <c r="KJT1" s="49"/>
      <c r="KJU1" s="49"/>
      <c r="KJV1" s="49"/>
      <c r="KJW1" s="49"/>
      <c r="KJX1" s="49"/>
      <c r="KJY1" s="49"/>
      <c r="KJZ1" s="49"/>
      <c r="KKA1" s="49"/>
      <c r="KKB1" s="49"/>
      <c r="KKC1" s="49"/>
      <c r="KKD1" s="49"/>
      <c r="KKE1" s="49"/>
      <c r="KKF1" s="49"/>
      <c r="KKG1" s="49"/>
      <c r="KKH1" s="49"/>
      <c r="KKI1" s="49"/>
      <c r="KKJ1" s="49"/>
      <c r="KKK1" s="49"/>
      <c r="KKL1" s="49"/>
      <c r="KKM1" s="49"/>
      <c r="KKN1" s="49"/>
      <c r="KKO1" s="49"/>
      <c r="KKP1" s="49"/>
      <c r="KKQ1" s="49"/>
      <c r="KKR1" s="49"/>
      <c r="KKS1" s="49"/>
      <c r="KKT1" s="49"/>
      <c r="KKU1" s="49"/>
      <c r="KKV1" s="49"/>
      <c r="KKW1" s="49"/>
      <c r="KKX1" s="49"/>
      <c r="KKY1" s="49"/>
      <c r="KKZ1" s="49"/>
      <c r="KLA1" s="49"/>
      <c r="KLB1" s="49"/>
      <c r="KLC1" s="49"/>
      <c r="KLD1" s="49"/>
      <c r="KLE1" s="49"/>
      <c r="KLF1" s="49"/>
      <c r="KLG1" s="49"/>
      <c r="KLH1" s="49"/>
      <c r="KLI1" s="49"/>
      <c r="KLJ1" s="49"/>
      <c r="KLK1" s="49"/>
      <c r="KLL1" s="49"/>
      <c r="KLM1" s="49"/>
      <c r="KLN1" s="49"/>
      <c r="KLO1" s="49"/>
      <c r="KLP1" s="49"/>
      <c r="KLQ1" s="49"/>
      <c r="KLR1" s="49"/>
      <c r="KLS1" s="49"/>
      <c r="KLT1" s="49"/>
      <c r="KLU1" s="49"/>
      <c r="KLV1" s="49"/>
      <c r="KLW1" s="49"/>
      <c r="KLX1" s="49"/>
      <c r="KLY1" s="49"/>
      <c r="KLZ1" s="49"/>
      <c r="KMA1" s="49"/>
      <c r="KMB1" s="49"/>
      <c r="KMC1" s="49"/>
      <c r="KMD1" s="49"/>
      <c r="KME1" s="49"/>
      <c r="KMF1" s="49"/>
      <c r="KMG1" s="49"/>
      <c r="KMH1" s="49"/>
      <c r="KMI1" s="49"/>
      <c r="KMJ1" s="49"/>
      <c r="KMK1" s="49"/>
      <c r="KML1" s="49"/>
      <c r="KMM1" s="49"/>
      <c r="KMN1" s="49"/>
      <c r="KMO1" s="49"/>
      <c r="KMP1" s="49"/>
      <c r="KMQ1" s="49"/>
      <c r="KMR1" s="49"/>
      <c r="KMS1" s="49"/>
      <c r="KMT1" s="49"/>
      <c r="KMU1" s="49"/>
      <c r="KMV1" s="49"/>
      <c r="KMW1" s="49"/>
      <c r="KMX1" s="49"/>
      <c r="KMY1" s="49"/>
      <c r="KMZ1" s="49"/>
      <c r="KNA1" s="49"/>
      <c r="KNB1" s="49"/>
      <c r="KNC1" s="49"/>
      <c r="KND1" s="49"/>
      <c r="KNE1" s="49"/>
      <c r="KNF1" s="49"/>
      <c r="KNG1" s="49"/>
      <c r="KNH1" s="49"/>
      <c r="KNI1" s="49"/>
      <c r="KNJ1" s="49"/>
      <c r="KNK1" s="49"/>
      <c r="KNL1" s="49"/>
      <c r="KNM1" s="49"/>
      <c r="KNN1" s="49"/>
      <c r="KNO1" s="49"/>
      <c r="KNP1" s="49"/>
      <c r="KNQ1" s="49"/>
      <c r="KNR1" s="49"/>
      <c r="KNS1" s="49"/>
      <c r="KNT1" s="49"/>
      <c r="KNU1" s="49"/>
      <c r="KNV1" s="49"/>
      <c r="KNW1" s="49"/>
      <c r="KNX1" s="49"/>
      <c r="KNY1" s="49"/>
      <c r="KNZ1" s="49"/>
      <c r="KOA1" s="49"/>
      <c r="KOB1" s="49"/>
      <c r="KOC1" s="49"/>
      <c r="KOD1" s="49"/>
      <c r="KOE1" s="49"/>
      <c r="KOF1" s="49"/>
      <c r="KOG1" s="49"/>
      <c r="KOH1" s="49"/>
      <c r="KOI1" s="49"/>
      <c r="KOJ1" s="49"/>
      <c r="KOK1" s="49"/>
      <c r="KOL1" s="49"/>
      <c r="KOM1" s="49"/>
      <c r="KON1" s="49"/>
      <c r="KOO1" s="49"/>
      <c r="KOP1" s="49"/>
      <c r="KOQ1" s="49"/>
      <c r="KOR1" s="49"/>
      <c r="KOS1" s="49"/>
      <c r="KOT1" s="49"/>
      <c r="KOU1" s="49"/>
      <c r="KOV1" s="49"/>
      <c r="KOW1" s="49"/>
      <c r="KOX1" s="49"/>
      <c r="KOY1" s="49"/>
      <c r="KOZ1" s="49"/>
      <c r="KPA1" s="49"/>
      <c r="KPB1" s="49"/>
      <c r="KPC1" s="49"/>
      <c r="KPD1" s="49"/>
      <c r="KPE1" s="49"/>
      <c r="KPF1" s="49"/>
      <c r="KPG1" s="49"/>
      <c r="KPH1" s="49"/>
      <c r="KPI1" s="49"/>
      <c r="KPJ1" s="49"/>
      <c r="KPK1" s="49"/>
      <c r="KPL1" s="49"/>
      <c r="KPM1" s="49"/>
      <c r="KPN1" s="49"/>
      <c r="KPO1" s="49"/>
      <c r="KPP1" s="49"/>
      <c r="KPQ1" s="49"/>
      <c r="KPR1" s="49"/>
      <c r="KPS1" s="49"/>
      <c r="KPT1" s="49"/>
      <c r="KPU1" s="49"/>
      <c r="KPV1" s="49"/>
      <c r="KPW1" s="49"/>
      <c r="KPX1" s="49"/>
      <c r="KPY1" s="49"/>
      <c r="KPZ1" s="49"/>
      <c r="KQA1" s="49"/>
      <c r="KQB1" s="49"/>
      <c r="KQC1" s="49"/>
      <c r="KQD1" s="49"/>
      <c r="KQE1" s="49"/>
      <c r="KQF1" s="49"/>
      <c r="KQG1" s="49"/>
      <c r="KQH1" s="49"/>
      <c r="KQI1" s="49"/>
      <c r="KQJ1" s="49"/>
      <c r="KQK1" s="49"/>
      <c r="KQL1" s="49"/>
      <c r="KQM1" s="49"/>
      <c r="KQN1" s="49"/>
      <c r="KQO1" s="49"/>
      <c r="KQP1" s="49"/>
      <c r="KQQ1" s="49"/>
      <c r="KQR1" s="49"/>
      <c r="KQS1" s="49"/>
      <c r="KQT1" s="49"/>
      <c r="KQU1" s="49"/>
      <c r="KQV1" s="49"/>
      <c r="KQW1" s="49"/>
      <c r="KQX1" s="49"/>
      <c r="KQY1" s="49"/>
      <c r="KQZ1" s="49"/>
      <c r="KRA1" s="49"/>
      <c r="KRB1" s="49"/>
      <c r="KRC1" s="49"/>
      <c r="KRD1" s="49"/>
      <c r="KRE1" s="49"/>
      <c r="KRF1" s="49"/>
      <c r="KRG1" s="49"/>
      <c r="KRH1" s="49"/>
      <c r="KRI1" s="49"/>
      <c r="KRJ1" s="49"/>
      <c r="KRK1" s="49"/>
      <c r="KRL1" s="49"/>
      <c r="KRM1" s="49"/>
      <c r="KRN1" s="49"/>
      <c r="KRO1" s="49"/>
      <c r="KRP1" s="49"/>
      <c r="KRQ1" s="49"/>
      <c r="KRR1" s="49"/>
      <c r="KRS1" s="49"/>
      <c r="KRT1" s="49"/>
      <c r="KRU1" s="49"/>
      <c r="KRV1" s="49"/>
      <c r="KRW1" s="49"/>
      <c r="KRX1" s="49"/>
      <c r="KRY1" s="49"/>
      <c r="KRZ1" s="49"/>
      <c r="KSA1" s="49"/>
      <c r="KSB1" s="49"/>
      <c r="KSC1" s="49"/>
      <c r="KSD1" s="49"/>
      <c r="KSE1" s="49"/>
      <c r="KSF1" s="49"/>
      <c r="KSG1" s="49"/>
      <c r="KSH1" s="49"/>
      <c r="KSI1" s="49"/>
      <c r="KSJ1" s="49"/>
      <c r="KSK1" s="49"/>
      <c r="KSL1" s="49"/>
      <c r="KSM1" s="49"/>
      <c r="KSN1" s="49"/>
      <c r="KSO1" s="49"/>
      <c r="KSP1" s="49"/>
      <c r="KSQ1" s="49"/>
      <c r="KSR1" s="49"/>
      <c r="KSS1" s="49"/>
      <c r="KST1" s="49"/>
      <c r="KSU1" s="49"/>
      <c r="KSV1" s="49"/>
      <c r="KSW1" s="49"/>
      <c r="KSX1" s="49"/>
      <c r="KSY1" s="49"/>
      <c r="KSZ1" s="49"/>
      <c r="KTA1" s="49"/>
      <c r="KTB1" s="49"/>
      <c r="KTC1" s="49"/>
      <c r="KTD1" s="49"/>
      <c r="KTE1" s="49"/>
      <c r="KTF1" s="49"/>
      <c r="KTG1" s="49"/>
      <c r="KTH1" s="49"/>
      <c r="KTI1" s="49"/>
      <c r="KTJ1" s="49"/>
      <c r="KTK1" s="49"/>
      <c r="KTL1" s="49"/>
      <c r="KTM1" s="49"/>
      <c r="KTN1" s="49"/>
      <c r="KTO1" s="49"/>
      <c r="KTP1" s="49"/>
      <c r="KTQ1" s="49"/>
      <c r="KTR1" s="49"/>
      <c r="KTS1" s="49"/>
      <c r="KTT1" s="49"/>
      <c r="KTU1" s="49"/>
      <c r="KTV1" s="49"/>
      <c r="KTW1" s="49"/>
      <c r="KTX1" s="49"/>
      <c r="KTY1" s="49"/>
      <c r="KTZ1" s="49"/>
      <c r="KUA1" s="49"/>
      <c r="KUB1" s="49"/>
      <c r="KUC1" s="49"/>
      <c r="KUD1" s="49"/>
      <c r="KUE1" s="49"/>
      <c r="KUF1" s="49"/>
      <c r="KUG1" s="49"/>
      <c r="KUH1" s="49"/>
      <c r="KUI1" s="49"/>
      <c r="KUJ1" s="49"/>
      <c r="KUK1" s="49"/>
      <c r="KUL1" s="49"/>
      <c r="KUM1" s="49"/>
      <c r="KUN1" s="49"/>
      <c r="KUO1" s="49"/>
      <c r="KUP1" s="49"/>
      <c r="KUQ1" s="49"/>
      <c r="KUR1" s="49"/>
      <c r="KUS1" s="49"/>
      <c r="KUT1" s="49"/>
      <c r="KUU1" s="49"/>
      <c r="KUV1" s="49"/>
      <c r="KUW1" s="49"/>
      <c r="KUX1" s="49"/>
      <c r="KUY1" s="49"/>
      <c r="KUZ1" s="49"/>
      <c r="KVA1" s="49"/>
      <c r="KVB1" s="49"/>
      <c r="KVC1" s="49"/>
      <c r="KVD1" s="49"/>
      <c r="KVE1" s="49"/>
      <c r="KVF1" s="49"/>
      <c r="KVG1" s="49"/>
      <c r="KVH1" s="49"/>
      <c r="KVI1" s="49"/>
      <c r="KVJ1" s="49"/>
      <c r="KVK1" s="49"/>
      <c r="KVL1" s="49"/>
      <c r="KVM1" s="49"/>
      <c r="KVN1" s="49"/>
      <c r="KVO1" s="49"/>
      <c r="KVP1" s="49"/>
      <c r="KVQ1" s="49"/>
      <c r="KVR1" s="49"/>
      <c r="KVS1" s="49"/>
      <c r="KVT1" s="49"/>
      <c r="KVU1" s="49"/>
      <c r="KVV1" s="49"/>
      <c r="KVW1" s="49"/>
      <c r="KVX1" s="49"/>
      <c r="KVY1" s="49"/>
      <c r="KVZ1" s="49"/>
      <c r="KWA1" s="49"/>
      <c r="KWB1" s="49"/>
      <c r="KWC1" s="49"/>
      <c r="KWD1" s="49"/>
      <c r="KWE1" s="49"/>
      <c r="KWF1" s="49"/>
      <c r="KWG1" s="49"/>
      <c r="KWH1" s="49"/>
      <c r="KWI1" s="49"/>
      <c r="KWJ1" s="49"/>
      <c r="KWK1" s="49"/>
      <c r="KWL1" s="49"/>
      <c r="KWM1" s="49"/>
      <c r="KWN1" s="49"/>
      <c r="KWO1" s="49"/>
      <c r="KWP1" s="49"/>
      <c r="KWQ1" s="49"/>
      <c r="KWR1" s="49"/>
      <c r="KWS1" s="49"/>
      <c r="KWT1" s="49"/>
      <c r="KWU1" s="49"/>
      <c r="KWV1" s="49"/>
      <c r="KWW1" s="49"/>
      <c r="KWX1" s="49"/>
      <c r="KWY1" s="49"/>
      <c r="KWZ1" s="49"/>
      <c r="KXA1" s="49"/>
      <c r="KXB1" s="49"/>
      <c r="KXC1" s="49"/>
      <c r="KXD1" s="49"/>
      <c r="KXE1" s="49"/>
      <c r="KXF1" s="49"/>
      <c r="KXG1" s="49"/>
      <c r="KXH1" s="49"/>
      <c r="KXI1" s="49"/>
      <c r="KXJ1" s="49"/>
      <c r="KXK1" s="49"/>
      <c r="KXL1" s="49"/>
      <c r="KXM1" s="49"/>
      <c r="KXN1" s="49"/>
      <c r="KXO1" s="49"/>
      <c r="KXP1" s="49"/>
      <c r="KXQ1" s="49"/>
      <c r="KXR1" s="49"/>
      <c r="KXS1" s="49"/>
      <c r="KXT1" s="49"/>
      <c r="KXU1" s="49"/>
      <c r="KXV1" s="49"/>
      <c r="KXW1" s="49"/>
      <c r="KXX1" s="49"/>
      <c r="KXY1" s="49"/>
      <c r="KXZ1" s="49"/>
      <c r="KYA1" s="49"/>
      <c r="KYB1" s="49"/>
      <c r="KYC1" s="49"/>
      <c r="KYD1" s="49"/>
      <c r="KYE1" s="49"/>
      <c r="KYF1" s="49"/>
      <c r="KYG1" s="49"/>
      <c r="KYH1" s="49"/>
      <c r="KYI1" s="49"/>
      <c r="KYJ1" s="49"/>
      <c r="KYK1" s="49"/>
      <c r="KYL1" s="49"/>
      <c r="KYM1" s="49"/>
      <c r="KYN1" s="49"/>
      <c r="KYO1" s="49"/>
      <c r="KYP1" s="49"/>
      <c r="KYQ1" s="49"/>
      <c r="KYR1" s="49"/>
      <c r="KYS1" s="49"/>
      <c r="KYT1" s="49"/>
      <c r="KYU1" s="49"/>
      <c r="KYV1" s="49"/>
      <c r="KYW1" s="49"/>
      <c r="KYX1" s="49"/>
      <c r="KYY1" s="49"/>
      <c r="KYZ1" s="49"/>
      <c r="KZA1" s="49"/>
      <c r="KZB1" s="49"/>
      <c r="KZC1" s="49"/>
      <c r="KZD1" s="49"/>
      <c r="KZE1" s="49"/>
      <c r="KZF1" s="49"/>
      <c r="KZG1" s="49"/>
      <c r="KZH1" s="49"/>
      <c r="KZI1" s="49"/>
      <c r="KZJ1" s="49"/>
      <c r="KZK1" s="49"/>
      <c r="KZL1" s="49"/>
      <c r="KZM1" s="49"/>
      <c r="KZN1" s="49"/>
      <c r="KZO1" s="49"/>
      <c r="KZP1" s="49"/>
      <c r="KZQ1" s="49"/>
      <c r="KZR1" s="49"/>
      <c r="KZS1" s="49"/>
      <c r="KZT1" s="49"/>
      <c r="KZU1" s="49"/>
      <c r="KZV1" s="49"/>
      <c r="KZW1" s="49"/>
      <c r="KZX1" s="49"/>
      <c r="KZY1" s="49"/>
      <c r="KZZ1" s="49"/>
      <c r="LAA1" s="49"/>
      <c r="LAB1" s="49"/>
      <c r="LAC1" s="49"/>
      <c r="LAD1" s="49"/>
      <c r="LAE1" s="49"/>
      <c r="LAF1" s="49"/>
      <c r="LAG1" s="49"/>
      <c r="LAH1" s="49"/>
      <c r="LAI1" s="49"/>
      <c r="LAJ1" s="49"/>
      <c r="LAK1" s="49"/>
      <c r="LAL1" s="49"/>
      <c r="LAM1" s="49"/>
      <c r="LAN1" s="49"/>
      <c r="LAO1" s="49"/>
      <c r="LAP1" s="49"/>
      <c r="LAQ1" s="49"/>
      <c r="LAR1" s="49"/>
      <c r="LAS1" s="49"/>
      <c r="LAT1" s="49"/>
      <c r="LAU1" s="49"/>
      <c r="LAV1" s="49"/>
      <c r="LAW1" s="49"/>
      <c r="LAX1" s="49"/>
      <c r="LAY1" s="49"/>
      <c r="LAZ1" s="49"/>
      <c r="LBA1" s="49"/>
      <c r="LBB1" s="49"/>
      <c r="LBC1" s="49"/>
      <c r="LBD1" s="49"/>
      <c r="LBE1" s="49"/>
      <c r="LBF1" s="49"/>
      <c r="LBG1" s="49"/>
      <c r="LBH1" s="49"/>
      <c r="LBI1" s="49"/>
      <c r="LBJ1" s="49"/>
      <c r="LBK1" s="49"/>
      <c r="LBL1" s="49"/>
      <c r="LBM1" s="49"/>
      <c r="LBN1" s="49"/>
      <c r="LBO1" s="49"/>
      <c r="LBP1" s="49"/>
      <c r="LBQ1" s="49"/>
      <c r="LBR1" s="49"/>
      <c r="LBS1" s="49"/>
      <c r="LBT1" s="49"/>
      <c r="LBU1" s="49"/>
      <c r="LBV1" s="49"/>
      <c r="LBW1" s="49"/>
      <c r="LBX1" s="49"/>
      <c r="LBY1" s="49"/>
      <c r="LBZ1" s="49"/>
      <c r="LCA1" s="49"/>
      <c r="LCB1" s="49"/>
      <c r="LCC1" s="49"/>
      <c r="LCD1" s="49"/>
      <c r="LCE1" s="49"/>
      <c r="LCF1" s="49"/>
      <c r="LCG1" s="49"/>
      <c r="LCH1" s="49"/>
      <c r="LCI1" s="49"/>
      <c r="LCJ1" s="49"/>
      <c r="LCK1" s="49"/>
      <c r="LCL1" s="49"/>
      <c r="LCM1" s="49"/>
      <c r="LCN1" s="49"/>
      <c r="LCO1" s="49"/>
      <c r="LCP1" s="49"/>
      <c r="LCQ1" s="49"/>
      <c r="LCR1" s="49"/>
      <c r="LCS1" s="49"/>
      <c r="LCT1" s="49"/>
      <c r="LCU1" s="49"/>
      <c r="LCV1" s="49"/>
      <c r="LCW1" s="49"/>
      <c r="LCX1" s="49"/>
      <c r="LCY1" s="49"/>
      <c r="LCZ1" s="49"/>
      <c r="LDA1" s="49"/>
      <c r="LDB1" s="49"/>
      <c r="LDC1" s="49"/>
      <c r="LDD1" s="49"/>
      <c r="LDE1" s="49"/>
      <c r="LDF1" s="49"/>
      <c r="LDG1" s="49"/>
      <c r="LDH1" s="49"/>
      <c r="LDI1" s="49"/>
      <c r="LDJ1" s="49"/>
      <c r="LDK1" s="49"/>
      <c r="LDL1" s="49"/>
      <c r="LDM1" s="49"/>
      <c r="LDN1" s="49"/>
      <c r="LDO1" s="49"/>
      <c r="LDP1" s="49"/>
      <c r="LDQ1" s="49"/>
      <c r="LDR1" s="49"/>
      <c r="LDS1" s="49"/>
      <c r="LDT1" s="49"/>
      <c r="LDU1" s="49"/>
      <c r="LDV1" s="49"/>
      <c r="LDW1" s="49"/>
      <c r="LDX1" s="49"/>
      <c r="LDY1" s="49"/>
      <c r="LDZ1" s="49"/>
      <c r="LEA1" s="49"/>
      <c r="LEB1" s="49"/>
      <c r="LEC1" s="49"/>
      <c r="LED1" s="49"/>
      <c r="LEE1" s="49"/>
      <c r="LEF1" s="49"/>
      <c r="LEG1" s="49"/>
      <c r="LEH1" s="49"/>
      <c r="LEI1" s="49"/>
      <c r="LEJ1" s="49"/>
      <c r="LEK1" s="49"/>
      <c r="LEL1" s="49"/>
      <c r="LEM1" s="49"/>
      <c r="LEN1" s="49"/>
      <c r="LEO1" s="49"/>
      <c r="LEP1" s="49"/>
      <c r="LEQ1" s="49"/>
      <c r="LER1" s="49"/>
      <c r="LES1" s="49"/>
      <c r="LET1" s="49"/>
      <c r="LEU1" s="49"/>
      <c r="LEV1" s="49"/>
      <c r="LEW1" s="49"/>
      <c r="LEX1" s="49"/>
      <c r="LEY1" s="49"/>
      <c r="LEZ1" s="49"/>
      <c r="LFA1" s="49"/>
      <c r="LFB1" s="49"/>
      <c r="LFC1" s="49"/>
      <c r="LFD1" s="49"/>
      <c r="LFE1" s="49"/>
      <c r="LFF1" s="49"/>
      <c r="LFG1" s="49"/>
      <c r="LFH1" s="49"/>
      <c r="LFI1" s="49"/>
      <c r="LFJ1" s="49"/>
      <c r="LFK1" s="49"/>
      <c r="LFL1" s="49"/>
      <c r="LFM1" s="49"/>
      <c r="LFN1" s="49"/>
      <c r="LFO1" s="49"/>
      <c r="LFP1" s="49"/>
      <c r="LFQ1" s="49"/>
      <c r="LFR1" s="49"/>
      <c r="LFS1" s="49"/>
      <c r="LFT1" s="49"/>
      <c r="LFU1" s="49"/>
      <c r="LFV1" s="49"/>
      <c r="LFW1" s="49"/>
      <c r="LFX1" s="49"/>
      <c r="LFY1" s="49"/>
      <c r="LFZ1" s="49"/>
      <c r="LGA1" s="49"/>
      <c r="LGB1" s="49"/>
      <c r="LGC1" s="49"/>
      <c r="LGD1" s="49"/>
      <c r="LGE1" s="49"/>
      <c r="LGF1" s="49"/>
      <c r="LGG1" s="49"/>
      <c r="LGH1" s="49"/>
      <c r="LGI1" s="49"/>
      <c r="LGJ1" s="49"/>
      <c r="LGK1" s="49"/>
      <c r="LGL1" s="49"/>
      <c r="LGM1" s="49"/>
      <c r="LGN1" s="49"/>
      <c r="LGO1" s="49"/>
      <c r="LGP1" s="49"/>
      <c r="LGQ1" s="49"/>
      <c r="LGR1" s="49"/>
      <c r="LGS1" s="49"/>
      <c r="LGT1" s="49"/>
      <c r="LGU1" s="49"/>
      <c r="LGV1" s="49"/>
      <c r="LGW1" s="49"/>
      <c r="LGX1" s="49"/>
      <c r="LGY1" s="49"/>
      <c r="LGZ1" s="49"/>
      <c r="LHA1" s="49"/>
      <c r="LHB1" s="49"/>
      <c r="LHC1" s="49"/>
      <c r="LHD1" s="49"/>
      <c r="LHE1" s="49"/>
      <c r="LHF1" s="49"/>
      <c r="LHG1" s="49"/>
      <c r="LHH1" s="49"/>
      <c r="LHI1" s="49"/>
      <c r="LHJ1" s="49"/>
      <c r="LHK1" s="49"/>
      <c r="LHL1" s="49"/>
      <c r="LHM1" s="49"/>
      <c r="LHN1" s="49"/>
      <c r="LHO1" s="49"/>
      <c r="LHP1" s="49"/>
      <c r="LHQ1" s="49"/>
      <c r="LHR1" s="49"/>
      <c r="LHS1" s="49"/>
      <c r="LHT1" s="49"/>
      <c r="LHU1" s="49"/>
      <c r="LHV1" s="49"/>
      <c r="LHW1" s="49"/>
      <c r="LHX1" s="49"/>
      <c r="LHY1" s="49"/>
      <c r="LHZ1" s="49"/>
      <c r="LIA1" s="49"/>
      <c r="LIB1" s="49"/>
      <c r="LIC1" s="49"/>
      <c r="LID1" s="49"/>
      <c r="LIE1" s="49"/>
      <c r="LIF1" s="49"/>
      <c r="LIG1" s="49"/>
      <c r="LIH1" s="49"/>
      <c r="LII1" s="49"/>
      <c r="LIJ1" s="49"/>
      <c r="LIK1" s="49"/>
      <c r="LIL1" s="49"/>
      <c r="LIM1" s="49"/>
      <c r="LIN1" s="49"/>
      <c r="LIO1" s="49"/>
      <c r="LIP1" s="49"/>
      <c r="LIQ1" s="49"/>
      <c r="LIR1" s="49"/>
      <c r="LIS1" s="49"/>
      <c r="LIT1" s="49"/>
      <c r="LIU1" s="49"/>
      <c r="LIV1" s="49"/>
      <c r="LIW1" s="49"/>
      <c r="LIX1" s="49"/>
      <c r="LIY1" s="49"/>
      <c r="LIZ1" s="49"/>
      <c r="LJA1" s="49"/>
      <c r="LJB1" s="49"/>
      <c r="LJC1" s="49"/>
      <c r="LJD1" s="49"/>
      <c r="LJE1" s="49"/>
      <c r="LJF1" s="49"/>
      <c r="LJG1" s="49"/>
      <c r="LJH1" s="49"/>
      <c r="LJI1" s="49"/>
      <c r="LJJ1" s="49"/>
      <c r="LJK1" s="49"/>
      <c r="LJL1" s="49"/>
      <c r="LJM1" s="49"/>
      <c r="LJN1" s="49"/>
      <c r="LJO1" s="49"/>
      <c r="LJP1" s="49"/>
      <c r="LJQ1" s="49"/>
      <c r="LJR1" s="49"/>
      <c r="LJS1" s="49"/>
      <c r="LJT1" s="49"/>
      <c r="LJU1" s="49"/>
      <c r="LJV1" s="49"/>
      <c r="LJW1" s="49"/>
      <c r="LJX1" s="49"/>
      <c r="LJY1" s="49"/>
      <c r="LJZ1" s="49"/>
      <c r="LKA1" s="49"/>
      <c r="LKB1" s="49"/>
      <c r="LKC1" s="49"/>
      <c r="LKD1" s="49"/>
      <c r="LKE1" s="49"/>
      <c r="LKF1" s="49"/>
      <c r="LKG1" s="49"/>
      <c r="LKH1" s="49"/>
      <c r="LKI1" s="49"/>
      <c r="LKJ1" s="49"/>
      <c r="LKK1" s="49"/>
      <c r="LKL1" s="49"/>
      <c r="LKM1" s="49"/>
      <c r="LKN1" s="49"/>
      <c r="LKO1" s="49"/>
      <c r="LKP1" s="49"/>
      <c r="LKQ1" s="49"/>
      <c r="LKR1" s="49"/>
      <c r="LKS1" s="49"/>
      <c r="LKT1" s="49"/>
      <c r="LKU1" s="49"/>
      <c r="LKV1" s="49"/>
      <c r="LKW1" s="49"/>
      <c r="LKX1" s="49"/>
      <c r="LKY1" s="49"/>
      <c r="LKZ1" s="49"/>
      <c r="LLA1" s="49"/>
      <c r="LLB1" s="49"/>
      <c r="LLC1" s="49"/>
      <c r="LLD1" s="49"/>
      <c r="LLE1" s="49"/>
      <c r="LLF1" s="49"/>
      <c r="LLG1" s="49"/>
      <c r="LLH1" s="49"/>
      <c r="LLI1" s="49"/>
      <c r="LLJ1" s="49"/>
      <c r="LLK1" s="49"/>
      <c r="LLL1" s="49"/>
      <c r="LLM1" s="49"/>
      <c r="LLN1" s="49"/>
      <c r="LLO1" s="49"/>
      <c r="LLP1" s="49"/>
      <c r="LLQ1" s="49"/>
      <c r="LLR1" s="49"/>
      <c r="LLS1" s="49"/>
      <c r="LLT1" s="49"/>
      <c r="LLU1" s="49"/>
      <c r="LLV1" s="49"/>
      <c r="LLW1" s="49"/>
      <c r="LLX1" s="49"/>
      <c r="LLY1" s="49"/>
      <c r="LLZ1" s="49"/>
      <c r="LMA1" s="49"/>
      <c r="LMB1" s="49"/>
      <c r="LMC1" s="49"/>
      <c r="LMD1" s="49"/>
      <c r="LME1" s="49"/>
      <c r="LMF1" s="49"/>
      <c r="LMG1" s="49"/>
      <c r="LMH1" s="49"/>
      <c r="LMI1" s="49"/>
      <c r="LMJ1" s="49"/>
      <c r="LMK1" s="49"/>
      <c r="LML1" s="49"/>
      <c r="LMM1" s="49"/>
      <c r="LMN1" s="49"/>
      <c r="LMO1" s="49"/>
      <c r="LMP1" s="49"/>
      <c r="LMQ1" s="49"/>
      <c r="LMR1" s="49"/>
      <c r="LMS1" s="49"/>
      <c r="LMT1" s="49"/>
      <c r="LMU1" s="49"/>
      <c r="LMV1" s="49"/>
      <c r="LMW1" s="49"/>
      <c r="LMX1" s="49"/>
      <c r="LMY1" s="49"/>
      <c r="LMZ1" s="49"/>
      <c r="LNA1" s="49"/>
      <c r="LNB1" s="49"/>
      <c r="LNC1" s="49"/>
      <c r="LND1" s="49"/>
      <c r="LNE1" s="49"/>
      <c r="LNF1" s="49"/>
      <c r="LNG1" s="49"/>
      <c r="LNH1" s="49"/>
      <c r="LNI1" s="49"/>
      <c r="LNJ1" s="49"/>
      <c r="LNK1" s="49"/>
      <c r="LNL1" s="49"/>
      <c r="LNM1" s="49"/>
      <c r="LNN1" s="49"/>
      <c r="LNO1" s="49"/>
      <c r="LNP1" s="49"/>
      <c r="LNQ1" s="49"/>
      <c r="LNR1" s="49"/>
      <c r="LNS1" s="49"/>
      <c r="LNT1" s="49"/>
      <c r="LNU1" s="49"/>
      <c r="LNV1" s="49"/>
      <c r="LNW1" s="49"/>
      <c r="LNX1" s="49"/>
      <c r="LNY1" s="49"/>
      <c r="LNZ1" s="49"/>
      <c r="LOA1" s="49"/>
      <c r="LOB1" s="49"/>
      <c r="LOC1" s="49"/>
      <c r="LOD1" s="49"/>
      <c r="LOE1" s="49"/>
      <c r="LOF1" s="49"/>
      <c r="LOG1" s="49"/>
      <c r="LOH1" s="49"/>
      <c r="LOI1" s="49"/>
      <c r="LOJ1" s="49"/>
      <c r="LOK1" s="49"/>
      <c r="LOL1" s="49"/>
      <c r="LOM1" s="49"/>
      <c r="LON1" s="49"/>
      <c r="LOO1" s="49"/>
      <c r="LOP1" s="49"/>
      <c r="LOQ1" s="49"/>
      <c r="LOR1" s="49"/>
      <c r="LOS1" s="49"/>
      <c r="LOT1" s="49"/>
      <c r="LOU1" s="49"/>
      <c r="LOV1" s="49"/>
      <c r="LOW1" s="49"/>
      <c r="LOX1" s="49"/>
      <c r="LOY1" s="49"/>
      <c r="LOZ1" s="49"/>
      <c r="LPA1" s="49"/>
      <c r="LPB1" s="49"/>
      <c r="LPC1" s="49"/>
      <c r="LPD1" s="49"/>
      <c r="LPE1" s="49"/>
      <c r="LPF1" s="49"/>
      <c r="LPG1" s="49"/>
      <c r="LPH1" s="49"/>
      <c r="LPI1" s="49"/>
      <c r="LPJ1" s="49"/>
      <c r="LPK1" s="49"/>
      <c r="LPL1" s="49"/>
      <c r="LPM1" s="49"/>
      <c r="LPN1" s="49"/>
      <c r="LPO1" s="49"/>
      <c r="LPP1" s="49"/>
      <c r="LPQ1" s="49"/>
      <c r="LPR1" s="49"/>
      <c r="LPS1" s="49"/>
      <c r="LPT1" s="49"/>
      <c r="LPU1" s="49"/>
      <c r="LPV1" s="49"/>
      <c r="LPW1" s="49"/>
      <c r="LPX1" s="49"/>
      <c r="LPY1" s="49"/>
      <c r="LPZ1" s="49"/>
      <c r="LQA1" s="49"/>
      <c r="LQB1" s="49"/>
      <c r="LQC1" s="49"/>
      <c r="LQD1" s="49"/>
      <c r="LQE1" s="49"/>
      <c r="LQF1" s="49"/>
      <c r="LQG1" s="49"/>
      <c r="LQH1" s="49"/>
      <c r="LQI1" s="49"/>
      <c r="LQJ1" s="49"/>
      <c r="LQK1" s="49"/>
      <c r="LQL1" s="49"/>
      <c r="LQM1" s="49"/>
      <c r="LQN1" s="49"/>
      <c r="LQO1" s="49"/>
      <c r="LQP1" s="49"/>
      <c r="LQQ1" s="49"/>
      <c r="LQR1" s="49"/>
      <c r="LQS1" s="49"/>
      <c r="LQT1" s="49"/>
      <c r="LQU1" s="49"/>
      <c r="LQV1" s="49"/>
      <c r="LQW1" s="49"/>
      <c r="LQX1" s="49"/>
      <c r="LQY1" s="49"/>
      <c r="LQZ1" s="49"/>
      <c r="LRA1" s="49"/>
      <c r="LRB1" s="49"/>
      <c r="LRC1" s="49"/>
      <c r="LRD1" s="49"/>
      <c r="LRE1" s="49"/>
      <c r="LRF1" s="49"/>
      <c r="LRG1" s="49"/>
      <c r="LRH1" s="49"/>
      <c r="LRI1" s="49"/>
      <c r="LRJ1" s="49"/>
      <c r="LRK1" s="49"/>
      <c r="LRL1" s="49"/>
      <c r="LRM1" s="49"/>
      <c r="LRN1" s="49"/>
      <c r="LRO1" s="49"/>
      <c r="LRP1" s="49"/>
      <c r="LRQ1" s="49"/>
      <c r="LRR1" s="49"/>
      <c r="LRS1" s="49"/>
      <c r="LRT1" s="49"/>
      <c r="LRU1" s="49"/>
      <c r="LRV1" s="49"/>
      <c r="LRW1" s="49"/>
      <c r="LRX1" s="49"/>
      <c r="LRY1" s="49"/>
      <c r="LRZ1" s="49"/>
      <c r="LSA1" s="49"/>
      <c r="LSB1" s="49"/>
      <c r="LSC1" s="49"/>
      <c r="LSD1" s="49"/>
      <c r="LSE1" s="49"/>
      <c r="LSF1" s="49"/>
      <c r="LSG1" s="49"/>
      <c r="LSH1" s="49"/>
      <c r="LSI1" s="49"/>
      <c r="LSJ1" s="49"/>
      <c r="LSK1" s="49"/>
      <c r="LSL1" s="49"/>
      <c r="LSM1" s="49"/>
      <c r="LSN1" s="49"/>
      <c r="LSO1" s="49"/>
      <c r="LSP1" s="49"/>
      <c r="LSQ1" s="49"/>
      <c r="LSR1" s="49"/>
      <c r="LSS1" s="49"/>
      <c r="LST1" s="49"/>
      <c r="LSU1" s="49"/>
      <c r="LSV1" s="49"/>
      <c r="LSW1" s="49"/>
      <c r="LSX1" s="49"/>
      <c r="LSY1" s="49"/>
      <c r="LSZ1" s="49"/>
      <c r="LTA1" s="49"/>
      <c r="LTB1" s="49"/>
      <c r="LTC1" s="49"/>
      <c r="LTD1" s="49"/>
      <c r="LTE1" s="49"/>
      <c r="LTF1" s="49"/>
      <c r="LTG1" s="49"/>
      <c r="LTH1" s="49"/>
      <c r="LTI1" s="49"/>
      <c r="LTJ1" s="49"/>
      <c r="LTK1" s="49"/>
      <c r="LTL1" s="49"/>
      <c r="LTM1" s="49"/>
      <c r="LTN1" s="49"/>
      <c r="LTO1" s="49"/>
      <c r="LTP1" s="49"/>
      <c r="LTQ1" s="49"/>
      <c r="LTR1" s="49"/>
      <c r="LTS1" s="49"/>
      <c r="LTT1" s="49"/>
      <c r="LTU1" s="49"/>
      <c r="LTV1" s="49"/>
      <c r="LTW1" s="49"/>
      <c r="LTX1" s="49"/>
      <c r="LTY1" s="49"/>
      <c r="LTZ1" s="49"/>
      <c r="LUA1" s="49"/>
      <c r="LUB1" s="49"/>
      <c r="LUC1" s="49"/>
      <c r="LUD1" s="49"/>
      <c r="LUE1" s="49"/>
      <c r="LUF1" s="49"/>
      <c r="LUG1" s="49"/>
      <c r="LUH1" s="49"/>
      <c r="LUI1" s="49"/>
      <c r="LUJ1" s="49"/>
      <c r="LUK1" s="49"/>
      <c r="LUL1" s="49"/>
      <c r="LUM1" s="49"/>
      <c r="LUN1" s="49"/>
      <c r="LUO1" s="49"/>
      <c r="LUP1" s="49"/>
      <c r="LUQ1" s="49"/>
      <c r="LUR1" s="49"/>
      <c r="LUS1" s="49"/>
      <c r="LUT1" s="49"/>
      <c r="LUU1" s="49"/>
      <c r="LUV1" s="49"/>
      <c r="LUW1" s="49"/>
      <c r="LUX1" s="49"/>
      <c r="LUY1" s="49"/>
      <c r="LUZ1" s="49"/>
      <c r="LVA1" s="49"/>
      <c r="LVB1" s="49"/>
      <c r="LVC1" s="49"/>
      <c r="LVD1" s="49"/>
      <c r="LVE1" s="49"/>
      <c r="LVF1" s="49"/>
      <c r="LVG1" s="49"/>
      <c r="LVH1" s="49"/>
      <c r="LVI1" s="49"/>
      <c r="LVJ1" s="49"/>
      <c r="LVK1" s="49"/>
      <c r="LVL1" s="49"/>
      <c r="LVM1" s="49"/>
      <c r="LVN1" s="49"/>
      <c r="LVO1" s="49"/>
      <c r="LVP1" s="49"/>
      <c r="LVQ1" s="49"/>
      <c r="LVR1" s="49"/>
      <c r="LVS1" s="49"/>
      <c r="LVT1" s="49"/>
      <c r="LVU1" s="49"/>
      <c r="LVV1" s="49"/>
      <c r="LVW1" s="49"/>
      <c r="LVX1" s="49"/>
      <c r="LVY1" s="49"/>
      <c r="LVZ1" s="49"/>
      <c r="LWA1" s="49"/>
      <c r="LWB1" s="49"/>
      <c r="LWC1" s="49"/>
      <c r="LWD1" s="49"/>
      <c r="LWE1" s="49"/>
      <c r="LWF1" s="49"/>
      <c r="LWG1" s="49"/>
      <c r="LWH1" s="49"/>
      <c r="LWI1" s="49"/>
      <c r="LWJ1" s="49"/>
      <c r="LWK1" s="49"/>
      <c r="LWL1" s="49"/>
      <c r="LWM1" s="49"/>
      <c r="LWN1" s="49"/>
      <c r="LWO1" s="49"/>
      <c r="LWP1" s="49"/>
      <c r="LWQ1" s="49"/>
      <c r="LWR1" s="49"/>
      <c r="LWS1" s="49"/>
      <c r="LWT1" s="49"/>
      <c r="LWU1" s="49"/>
      <c r="LWV1" s="49"/>
      <c r="LWW1" s="49"/>
      <c r="LWX1" s="49"/>
      <c r="LWY1" s="49"/>
      <c r="LWZ1" s="49"/>
      <c r="LXA1" s="49"/>
      <c r="LXB1" s="49"/>
      <c r="LXC1" s="49"/>
      <c r="LXD1" s="49"/>
      <c r="LXE1" s="49"/>
      <c r="LXF1" s="49"/>
      <c r="LXG1" s="49"/>
      <c r="LXH1" s="49"/>
      <c r="LXI1" s="49"/>
      <c r="LXJ1" s="49"/>
      <c r="LXK1" s="49"/>
      <c r="LXL1" s="49"/>
      <c r="LXM1" s="49"/>
      <c r="LXN1" s="49"/>
      <c r="LXO1" s="49"/>
      <c r="LXP1" s="49"/>
      <c r="LXQ1" s="49"/>
      <c r="LXR1" s="49"/>
      <c r="LXS1" s="49"/>
      <c r="LXT1" s="49"/>
      <c r="LXU1" s="49"/>
      <c r="LXV1" s="49"/>
      <c r="LXW1" s="49"/>
      <c r="LXX1" s="49"/>
      <c r="LXY1" s="49"/>
      <c r="LXZ1" s="49"/>
      <c r="LYA1" s="49"/>
      <c r="LYB1" s="49"/>
      <c r="LYC1" s="49"/>
      <c r="LYD1" s="49"/>
      <c r="LYE1" s="49"/>
      <c r="LYF1" s="49"/>
      <c r="LYG1" s="49"/>
      <c r="LYH1" s="49"/>
      <c r="LYI1" s="49"/>
      <c r="LYJ1" s="49"/>
      <c r="LYK1" s="49"/>
      <c r="LYL1" s="49"/>
      <c r="LYM1" s="49"/>
      <c r="LYN1" s="49"/>
      <c r="LYO1" s="49"/>
      <c r="LYP1" s="49"/>
      <c r="LYQ1" s="49"/>
      <c r="LYR1" s="49"/>
      <c r="LYS1" s="49"/>
      <c r="LYT1" s="49"/>
      <c r="LYU1" s="49"/>
      <c r="LYV1" s="49"/>
      <c r="LYW1" s="49"/>
      <c r="LYX1" s="49"/>
      <c r="LYY1" s="49"/>
      <c r="LYZ1" s="49"/>
      <c r="LZA1" s="49"/>
      <c r="LZB1" s="49"/>
      <c r="LZC1" s="49"/>
      <c r="LZD1" s="49"/>
      <c r="LZE1" s="49"/>
      <c r="LZF1" s="49"/>
      <c r="LZG1" s="49"/>
      <c r="LZH1" s="49"/>
      <c r="LZI1" s="49"/>
      <c r="LZJ1" s="49"/>
      <c r="LZK1" s="49"/>
      <c r="LZL1" s="49"/>
      <c r="LZM1" s="49"/>
      <c r="LZN1" s="49"/>
      <c r="LZO1" s="49"/>
      <c r="LZP1" s="49"/>
      <c r="LZQ1" s="49"/>
      <c r="LZR1" s="49"/>
      <c r="LZS1" s="49"/>
      <c r="LZT1" s="49"/>
      <c r="LZU1" s="49"/>
      <c r="LZV1" s="49"/>
      <c r="LZW1" s="49"/>
      <c r="LZX1" s="49"/>
      <c r="LZY1" s="49"/>
      <c r="LZZ1" s="49"/>
      <c r="MAA1" s="49"/>
      <c r="MAB1" s="49"/>
      <c r="MAC1" s="49"/>
      <c r="MAD1" s="49"/>
      <c r="MAE1" s="49"/>
      <c r="MAF1" s="49"/>
      <c r="MAG1" s="49"/>
      <c r="MAH1" s="49"/>
      <c r="MAI1" s="49"/>
      <c r="MAJ1" s="49"/>
      <c r="MAK1" s="49"/>
      <c r="MAL1" s="49"/>
      <c r="MAM1" s="49"/>
      <c r="MAN1" s="49"/>
      <c r="MAO1" s="49"/>
      <c r="MAP1" s="49"/>
      <c r="MAQ1" s="49"/>
      <c r="MAR1" s="49"/>
      <c r="MAS1" s="49"/>
      <c r="MAT1" s="49"/>
      <c r="MAU1" s="49"/>
      <c r="MAV1" s="49"/>
      <c r="MAW1" s="49"/>
      <c r="MAX1" s="49"/>
      <c r="MAY1" s="49"/>
      <c r="MAZ1" s="49"/>
      <c r="MBA1" s="49"/>
      <c r="MBB1" s="49"/>
      <c r="MBC1" s="49"/>
      <c r="MBD1" s="49"/>
      <c r="MBE1" s="49"/>
      <c r="MBF1" s="49"/>
      <c r="MBG1" s="49"/>
      <c r="MBH1" s="49"/>
      <c r="MBI1" s="49"/>
      <c r="MBJ1" s="49"/>
      <c r="MBK1" s="49"/>
      <c r="MBL1" s="49"/>
      <c r="MBM1" s="49"/>
      <c r="MBN1" s="49"/>
      <c r="MBO1" s="49"/>
      <c r="MBP1" s="49"/>
      <c r="MBQ1" s="49"/>
      <c r="MBR1" s="49"/>
      <c r="MBS1" s="49"/>
      <c r="MBT1" s="49"/>
      <c r="MBU1" s="49"/>
      <c r="MBV1" s="49"/>
      <c r="MBW1" s="49"/>
      <c r="MBX1" s="49"/>
      <c r="MBY1" s="49"/>
      <c r="MBZ1" s="49"/>
      <c r="MCA1" s="49"/>
      <c r="MCB1" s="49"/>
      <c r="MCC1" s="49"/>
      <c r="MCD1" s="49"/>
      <c r="MCE1" s="49"/>
      <c r="MCF1" s="49"/>
      <c r="MCG1" s="49"/>
      <c r="MCH1" s="49"/>
      <c r="MCI1" s="49"/>
      <c r="MCJ1" s="49"/>
      <c r="MCK1" s="49"/>
      <c r="MCL1" s="49"/>
      <c r="MCM1" s="49"/>
      <c r="MCN1" s="49"/>
      <c r="MCO1" s="49"/>
      <c r="MCP1" s="49"/>
      <c r="MCQ1" s="49"/>
      <c r="MCR1" s="49"/>
      <c r="MCS1" s="49"/>
      <c r="MCT1" s="49"/>
      <c r="MCU1" s="49"/>
      <c r="MCV1" s="49"/>
      <c r="MCW1" s="49"/>
      <c r="MCX1" s="49"/>
      <c r="MCY1" s="49"/>
      <c r="MCZ1" s="49"/>
      <c r="MDA1" s="49"/>
      <c r="MDB1" s="49"/>
      <c r="MDC1" s="49"/>
      <c r="MDD1" s="49"/>
      <c r="MDE1" s="49"/>
      <c r="MDF1" s="49"/>
      <c r="MDG1" s="49"/>
      <c r="MDH1" s="49"/>
      <c r="MDI1" s="49"/>
      <c r="MDJ1" s="49"/>
      <c r="MDK1" s="49"/>
      <c r="MDL1" s="49"/>
      <c r="MDM1" s="49"/>
      <c r="MDN1" s="49"/>
      <c r="MDO1" s="49"/>
      <c r="MDP1" s="49"/>
      <c r="MDQ1" s="49"/>
      <c r="MDR1" s="49"/>
      <c r="MDS1" s="49"/>
      <c r="MDT1" s="49"/>
      <c r="MDU1" s="49"/>
      <c r="MDV1" s="49"/>
      <c r="MDW1" s="49"/>
      <c r="MDX1" s="49"/>
      <c r="MDY1" s="49"/>
      <c r="MDZ1" s="49"/>
      <c r="MEA1" s="49"/>
      <c r="MEB1" s="49"/>
      <c r="MEC1" s="49"/>
      <c r="MED1" s="49"/>
      <c r="MEE1" s="49"/>
      <c r="MEF1" s="49"/>
      <c r="MEG1" s="49"/>
      <c r="MEH1" s="49"/>
      <c r="MEI1" s="49"/>
      <c r="MEJ1" s="49"/>
      <c r="MEK1" s="49"/>
      <c r="MEL1" s="49"/>
      <c r="MEM1" s="49"/>
      <c r="MEN1" s="49"/>
      <c r="MEO1" s="49"/>
      <c r="MEP1" s="49"/>
      <c r="MEQ1" s="49"/>
      <c r="MER1" s="49"/>
      <c r="MES1" s="49"/>
      <c r="MET1" s="49"/>
      <c r="MEU1" s="49"/>
      <c r="MEV1" s="49"/>
      <c r="MEW1" s="49"/>
      <c r="MEX1" s="49"/>
      <c r="MEY1" s="49"/>
      <c r="MEZ1" s="49"/>
      <c r="MFA1" s="49"/>
      <c r="MFB1" s="49"/>
      <c r="MFC1" s="49"/>
      <c r="MFD1" s="49"/>
      <c r="MFE1" s="49"/>
      <c r="MFF1" s="49"/>
      <c r="MFG1" s="49"/>
      <c r="MFH1" s="49"/>
      <c r="MFI1" s="49"/>
      <c r="MFJ1" s="49"/>
      <c r="MFK1" s="49"/>
      <c r="MFL1" s="49"/>
      <c r="MFM1" s="49"/>
      <c r="MFN1" s="49"/>
      <c r="MFO1" s="49"/>
      <c r="MFP1" s="49"/>
      <c r="MFQ1" s="49"/>
      <c r="MFR1" s="49"/>
      <c r="MFS1" s="49"/>
      <c r="MFT1" s="49"/>
      <c r="MFU1" s="49"/>
      <c r="MFV1" s="49"/>
      <c r="MFW1" s="49"/>
      <c r="MFX1" s="49"/>
      <c r="MFY1" s="49"/>
      <c r="MFZ1" s="49"/>
      <c r="MGA1" s="49"/>
      <c r="MGB1" s="49"/>
      <c r="MGC1" s="49"/>
      <c r="MGD1" s="49"/>
      <c r="MGE1" s="49"/>
      <c r="MGF1" s="49"/>
      <c r="MGG1" s="49"/>
      <c r="MGH1" s="49"/>
      <c r="MGI1" s="49"/>
      <c r="MGJ1" s="49"/>
      <c r="MGK1" s="49"/>
      <c r="MGL1" s="49"/>
      <c r="MGM1" s="49"/>
      <c r="MGN1" s="49"/>
      <c r="MGO1" s="49"/>
      <c r="MGP1" s="49"/>
      <c r="MGQ1" s="49"/>
      <c r="MGR1" s="49"/>
      <c r="MGS1" s="49"/>
      <c r="MGT1" s="49"/>
      <c r="MGU1" s="49"/>
      <c r="MGV1" s="49"/>
      <c r="MGW1" s="49"/>
      <c r="MGX1" s="49"/>
      <c r="MGY1" s="49"/>
      <c r="MGZ1" s="49"/>
      <c r="MHA1" s="49"/>
      <c r="MHB1" s="49"/>
      <c r="MHC1" s="49"/>
      <c r="MHD1" s="49"/>
      <c r="MHE1" s="49"/>
      <c r="MHF1" s="49"/>
      <c r="MHG1" s="49"/>
      <c r="MHH1" s="49"/>
      <c r="MHI1" s="49"/>
      <c r="MHJ1" s="49"/>
      <c r="MHK1" s="49"/>
      <c r="MHL1" s="49"/>
      <c r="MHM1" s="49"/>
      <c r="MHN1" s="49"/>
      <c r="MHO1" s="49"/>
      <c r="MHP1" s="49"/>
      <c r="MHQ1" s="49"/>
      <c r="MHR1" s="49"/>
      <c r="MHS1" s="49"/>
      <c r="MHT1" s="49"/>
      <c r="MHU1" s="49"/>
      <c r="MHV1" s="49"/>
      <c r="MHW1" s="49"/>
      <c r="MHX1" s="49"/>
      <c r="MHY1" s="49"/>
      <c r="MHZ1" s="49"/>
      <c r="MIA1" s="49"/>
      <c r="MIB1" s="49"/>
      <c r="MIC1" s="49"/>
      <c r="MID1" s="49"/>
      <c r="MIE1" s="49"/>
      <c r="MIF1" s="49"/>
      <c r="MIG1" s="49"/>
      <c r="MIH1" s="49"/>
      <c r="MII1" s="49"/>
      <c r="MIJ1" s="49"/>
      <c r="MIK1" s="49"/>
      <c r="MIL1" s="49"/>
      <c r="MIM1" s="49"/>
      <c r="MIN1" s="49"/>
      <c r="MIO1" s="49"/>
      <c r="MIP1" s="49"/>
      <c r="MIQ1" s="49"/>
      <c r="MIR1" s="49"/>
      <c r="MIS1" s="49"/>
      <c r="MIT1" s="49"/>
      <c r="MIU1" s="49"/>
      <c r="MIV1" s="49"/>
      <c r="MIW1" s="49"/>
      <c r="MIX1" s="49"/>
      <c r="MIY1" s="49"/>
      <c r="MIZ1" s="49"/>
      <c r="MJA1" s="49"/>
      <c r="MJB1" s="49"/>
      <c r="MJC1" s="49"/>
      <c r="MJD1" s="49"/>
      <c r="MJE1" s="49"/>
      <c r="MJF1" s="49"/>
      <c r="MJG1" s="49"/>
      <c r="MJH1" s="49"/>
      <c r="MJI1" s="49"/>
      <c r="MJJ1" s="49"/>
      <c r="MJK1" s="49"/>
      <c r="MJL1" s="49"/>
      <c r="MJM1" s="49"/>
      <c r="MJN1" s="49"/>
      <c r="MJO1" s="49"/>
      <c r="MJP1" s="49"/>
      <c r="MJQ1" s="49"/>
      <c r="MJR1" s="49"/>
      <c r="MJS1" s="49"/>
      <c r="MJT1" s="49"/>
      <c r="MJU1" s="49"/>
      <c r="MJV1" s="49"/>
      <c r="MJW1" s="49"/>
      <c r="MJX1" s="49"/>
      <c r="MJY1" s="49"/>
      <c r="MJZ1" s="49"/>
      <c r="MKA1" s="49"/>
      <c r="MKB1" s="49"/>
      <c r="MKC1" s="49"/>
      <c r="MKD1" s="49"/>
      <c r="MKE1" s="49"/>
      <c r="MKF1" s="49"/>
      <c r="MKG1" s="49"/>
      <c r="MKH1" s="49"/>
      <c r="MKI1" s="49"/>
      <c r="MKJ1" s="49"/>
      <c r="MKK1" s="49"/>
      <c r="MKL1" s="49"/>
      <c r="MKM1" s="49"/>
      <c r="MKN1" s="49"/>
      <c r="MKO1" s="49"/>
      <c r="MKP1" s="49"/>
      <c r="MKQ1" s="49"/>
      <c r="MKR1" s="49"/>
      <c r="MKS1" s="49"/>
      <c r="MKT1" s="49"/>
      <c r="MKU1" s="49"/>
      <c r="MKV1" s="49"/>
      <c r="MKW1" s="49"/>
      <c r="MKX1" s="49"/>
      <c r="MKY1" s="49"/>
      <c r="MKZ1" s="49"/>
      <c r="MLA1" s="49"/>
      <c r="MLB1" s="49"/>
      <c r="MLC1" s="49"/>
      <c r="MLD1" s="49"/>
      <c r="MLE1" s="49"/>
      <c r="MLF1" s="49"/>
      <c r="MLG1" s="49"/>
      <c r="MLH1" s="49"/>
      <c r="MLI1" s="49"/>
      <c r="MLJ1" s="49"/>
      <c r="MLK1" s="49"/>
      <c r="MLL1" s="49"/>
      <c r="MLM1" s="49"/>
      <c r="MLN1" s="49"/>
      <c r="MLO1" s="49"/>
      <c r="MLP1" s="49"/>
      <c r="MLQ1" s="49"/>
      <c r="MLR1" s="49"/>
      <c r="MLS1" s="49"/>
      <c r="MLT1" s="49"/>
      <c r="MLU1" s="49"/>
      <c r="MLV1" s="49"/>
      <c r="MLW1" s="49"/>
      <c r="MLX1" s="49"/>
      <c r="MLY1" s="49"/>
      <c r="MLZ1" s="49"/>
      <c r="MMA1" s="49"/>
      <c r="MMB1" s="49"/>
      <c r="MMC1" s="49"/>
      <c r="MMD1" s="49"/>
      <c r="MME1" s="49"/>
      <c r="MMF1" s="49"/>
      <c r="MMG1" s="49"/>
      <c r="MMH1" s="49"/>
      <c r="MMI1" s="49"/>
      <c r="MMJ1" s="49"/>
      <c r="MMK1" s="49"/>
      <c r="MML1" s="49"/>
      <c r="MMM1" s="49"/>
      <c r="MMN1" s="49"/>
      <c r="MMO1" s="49"/>
      <c r="MMP1" s="49"/>
      <c r="MMQ1" s="49"/>
      <c r="MMR1" s="49"/>
      <c r="MMS1" s="49"/>
      <c r="MMT1" s="49"/>
      <c r="MMU1" s="49"/>
      <c r="MMV1" s="49"/>
      <c r="MMW1" s="49"/>
      <c r="MMX1" s="49"/>
      <c r="MMY1" s="49"/>
      <c r="MMZ1" s="49"/>
      <c r="MNA1" s="49"/>
      <c r="MNB1" s="49"/>
      <c r="MNC1" s="49"/>
      <c r="MND1" s="49"/>
      <c r="MNE1" s="49"/>
      <c r="MNF1" s="49"/>
      <c r="MNG1" s="49"/>
      <c r="MNH1" s="49"/>
      <c r="MNI1" s="49"/>
      <c r="MNJ1" s="49"/>
      <c r="MNK1" s="49"/>
      <c r="MNL1" s="49"/>
      <c r="MNM1" s="49"/>
      <c r="MNN1" s="49"/>
      <c r="MNO1" s="49"/>
      <c r="MNP1" s="49"/>
      <c r="MNQ1" s="49"/>
      <c r="MNR1" s="49"/>
      <c r="MNS1" s="49"/>
      <c r="MNT1" s="49"/>
      <c r="MNU1" s="49"/>
      <c r="MNV1" s="49"/>
      <c r="MNW1" s="49"/>
      <c r="MNX1" s="49"/>
      <c r="MNY1" s="49"/>
      <c r="MNZ1" s="49"/>
      <c r="MOA1" s="49"/>
      <c r="MOB1" s="49"/>
      <c r="MOC1" s="49"/>
      <c r="MOD1" s="49"/>
      <c r="MOE1" s="49"/>
      <c r="MOF1" s="49"/>
      <c r="MOG1" s="49"/>
      <c r="MOH1" s="49"/>
      <c r="MOI1" s="49"/>
      <c r="MOJ1" s="49"/>
      <c r="MOK1" s="49"/>
      <c r="MOL1" s="49"/>
      <c r="MOM1" s="49"/>
      <c r="MON1" s="49"/>
      <c r="MOO1" s="49"/>
      <c r="MOP1" s="49"/>
      <c r="MOQ1" s="49"/>
      <c r="MOR1" s="49"/>
      <c r="MOS1" s="49"/>
      <c r="MOT1" s="49"/>
      <c r="MOU1" s="49"/>
      <c r="MOV1" s="49"/>
      <c r="MOW1" s="49"/>
      <c r="MOX1" s="49"/>
      <c r="MOY1" s="49"/>
      <c r="MOZ1" s="49"/>
      <c r="MPA1" s="49"/>
      <c r="MPB1" s="49"/>
      <c r="MPC1" s="49"/>
      <c r="MPD1" s="49"/>
      <c r="MPE1" s="49"/>
      <c r="MPF1" s="49"/>
      <c r="MPG1" s="49"/>
      <c r="MPH1" s="49"/>
      <c r="MPI1" s="49"/>
      <c r="MPJ1" s="49"/>
      <c r="MPK1" s="49"/>
      <c r="MPL1" s="49"/>
      <c r="MPM1" s="49"/>
      <c r="MPN1" s="49"/>
      <c r="MPO1" s="49"/>
      <c r="MPP1" s="49"/>
      <c r="MPQ1" s="49"/>
      <c r="MPR1" s="49"/>
      <c r="MPS1" s="49"/>
      <c r="MPT1" s="49"/>
      <c r="MPU1" s="49"/>
      <c r="MPV1" s="49"/>
      <c r="MPW1" s="49"/>
      <c r="MPX1" s="49"/>
      <c r="MPY1" s="49"/>
      <c r="MPZ1" s="49"/>
      <c r="MQA1" s="49"/>
      <c r="MQB1" s="49"/>
      <c r="MQC1" s="49"/>
      <c r="MQD1" s="49"/>
      <c r="MQE1" s="49"/>
      <c r="MQF1" s="49"/>
      <c r="MQG1" s="49"/>
      <c r="MQH1" s="49"/>
      <c r="MQI1" s="49"/>
      <c r="MQJ1" s="49"/>
      <c r="MQK1" s="49"/>
      <c r="MQL1" s="49"/>
      <c r="MQM1" s="49"/>
      <c r="MQN1" s="49"/>
      <c r="MQO1" s="49"/>
      <c r="MQP1" s="49"/>
      <c r="MQQ1" s="49"/>
      <c r="MQR1" s="49"/>
      <c r="MQS1" s="49"/>
      <c r="MQT1" s="49"/>
      <c r="MQU1" s="49"/>
      <c r="MQV1" s="49"/>
      <c r="MQW1" s="49"/>
      <c r="MQX1" s="49"/>
      <c r="MQY1" s="49"/>
      <c r="MQZ1" s="49"/>
      <c r="MRA1" s="49"/>
      <c r="MRB1" s="49"/>
      <c r="MRC1" s="49"/>
      <c r="MRD1" s="49"/>
      <c r="MRE1" s="49"/>
      <c r="MRF1" s="49"/>
      <c r="MRG1" s="49"/>
      <c r="MRH1" s="49"/>
      <c r="MRI1" s="49"/>
      <c r="MRJ1" s="49"/>
      <c r="MRK1" s="49"/>
      <c r="MRL1" s="49"/>
      <c r="MRM1" s="49"/>
      <c r="MRN1" s="49"/>
      <c r="MRO1" s="49"/>
      <c r="MRP1" s="49"/>
      <c r="MRQ1" s="49"/>
      <c r="MRR1" s="49"/>
      <c r="MRS1" s="49"/>
      <c r="MRT1" s="49"/>
      <c r="MRU1" s="49"/>
      <c r="MRV1" s="49"/>
      <c r="MRW1" s="49"/>
      <c r="MRX1" s="49"/>
      <c r="MRY1" s="49"/>
      <c r="MRZ1" s="49"/>
      <c r="MSA1" s="49"/>
      <c r="MSB1" s="49"/>
      <c r="MSC1" s="49"/>
      <c r="MSD1" s="49"/>
      <c r="MSE1" s="49"/>
      <c r="MSF1" s="49"/>
      <c r="MSG1" s="49"/>
      <c r="MSH1" s="49"/>
      <c r="MSI1" s="49"/>
      <c r="MSJ1" s="49"/>
      <c r="MSK1" s="49"/>
      <c r="MSL1" s="49"/>
      <c r="MSM1" s="49"/>
      <c r="MSN1" s="49"/>
      <c r="MSO1" s="49"/>
      <c r="MSP1" s="49"/>
      <c r="MSQ1" s="49"/>
      <c r="MSR1" s="49"/>
      <c r="MSS1" s="49"/>
      <c r="MST1" s="49"/>
      <c r="MSU1" s="49"/>
      <c r="MSV1" s="49"/>
      <c r="MSW1" s="49"/>
      <c r="MSX1" s="49"/>
      <c r="MSY1" s="49"/>
      <c r="MSZ1" s="49"/>
      <c r="MTA1" s="49"/>
      <c r="MTB1" s="49"/>
      <c r="MTC1" s="49"/>
      <c r="MTD1" s="49"/>
      <c r="MTE1" s="49"/>
      <c r="MTF1" s="49"/>
      <c r="MTG1" s="49"/>
      <c r="MTH1" s="49"/>
      <c r="MTI1" s="49"/>
      <c r="MTJ1" s="49"/>
      <c r="MTK1" s="49"/>
      <c r="MTL1" s="49"/>
      <c r="MTM1" s="49"/>
      <c r="MTN1" s="49"/>
      <c r="MTO1" s="49"/>
      <c r="MTP1" s="49"/>
      <c r="MTQ1" s="49"/>
      <c r="MTR1" s="49"/>
      <c r="MTS1" s="49"/>
      <c r="MTT1" s="49"/>
      <c r="MTU1" s="49"/>
      <c r="MTV1" s="49"/>
      <c r="MTW1" s="49"/>
      <c r="MTX1" s="49"/>
      <c r="MTY1" s="49"/>
      <c r="MTZ1" s="49"/>
      <c r="MUA1" s="49"/>
      <c r="MUB1" s="49"/>
      <c r="MUC1" s="49"/>
      <c r="MUD1" s="49"/>
      <c r="MUE1" s="49"/>
      <c r="MUF1" s="49"/>
      <c r="MUG1" s="49"/>
      <c r="MUH1" s="49"/>
      <c r="MUI1" s="49"/>
      <c r="MUJ1" s="49"/>
      <c r="MUK1" s="49"/>
      <c r="MUL1" s="49"/>
      <c r="MUM1" s="49"/>
      <c r="MUN1" s="49"/>
      <c r="MUO1" s="49"/>
      <c r="MUP1" s="49"/>
      <c r="MUQ1" s="49"/>
      <c r="MUR1" s="49"/>
      <c r="MUS1" s="49"/>
      <c r="MUT1" s="49"/>
      <c r="MUU1" s="49"/>
      <c r="MUV1" s="49"/>
      <c r="MUW1" s="49"/>
      <c r="MUX1" s="49"/>
      <c r="MUY1" s="49"/>
      <c r="MUZ1" s="49"/>
      <c r="MVA1" s="49"/>
      <c r="MVB1" s="49"/>
      <c r="MVC1" s="49"/>
      <c r="MVD1" s="49"/>
      <c r="MVE1" s="49"/>
      <c r="MVF1" s="49"/>
      <c r="MVG1" s="49"/>
      <c r="MVH1" s="49"/>
      <c r="MVI1" s="49"/>
      <c r="MVJ1" s="49"/>
      <c r="MVK1" s="49"/>
      <c r="MVL1" s="49"/>
      <c r="MVM1" s="49"/>
      <c r="MVN1" s="49"/>
      <c r="MVO1" s="49"/>
      <c r="MVP1" s="49"/>
      <c r="MVQ1" s="49"/>
      <c r="MVR1" s="49"/>
      <c r="MVS1" s="49"/>
      <c r="MVT1" s="49"/>
      <c r="MVU1" s="49"/>
      <c r="MVV1" s="49"/>
      <c r="MVW1" s="49"/>
      <c r="MVX1" s="49"/>
      <c r="MVY1" s="49"/>
      <c r="MVZ1" s="49"/>
      <c r="MWA1" s="49"/>
      <c r="MWB1" s="49"/>
      <c r="MWC1" s="49"/>
      <c r="MWD1" s="49"/>
      <c r="MWE1" s="49"/>
      <c r="MWF1" s="49"/>
      <c r="MWG1" s="49"/>
      <c r="MWH1" s="49"/>
      <c r="MWI1" s="49"/>
      <c r="MWJ1" s="49"/>
      <c r="MWK1" s="49"/>
      <c r="MWL1" s="49"/>
      <c r="MWM1" s="49"/>
      <c r="MWN1" s="49"/>
      <c r="MWO1" s="49"/>
      <c r="MWP1" s="49"/>
      <c r="MWQ1" s="49"/>
      <c r="MWR1" s="49"/>
      <c r="MWS1" s="49"/>
      <c r="MWT1" s="49"/>
      <c r="MWU1" s="49"/>
      <c r="MWV1" s="49"/>
      <c r="MWW1" s="49"/>
      <c r="MWX1" s="49"/>
      <c r="MWY1" s="49"/>
      <c r="MWZ1" s="49"/>
      <c r="MXA1" s="49"/>
      <c r="MXB1" s="49"/>
      <c r="MXC1" s="49"/>
      <c r="MXD1" s="49"/>
      <c r="MXE1" s="49"/>
      <c r="MXF1" s="49"/>
      <c r="MXG1" s="49"/>
      <c r="MXH1" s="49"/>
      <c r="MXI1" s="49"/>
      <c r="MXJ1" s="49"/>
      <c r="MXK1" s="49"/>
      <c r="MXL1" s="49"/>
      <c r="MXM1" s="49"/>
      <c r="MXN1" s="49"/>
      <c r="MXO1" s="49"/>
      <c r="MXP1" s="49"/>
      <c r="MXQ1" s="49"/>
      <c r="MXR1" s="49"/>
      <c r="MXS1" s="49"/>
      <c r="MXT1" s="49"/>
      <c r="MXU1" s="49"/>
      <c r="MXV1" s="49"/>
      <c r="MXW1" s="49"/>
      <c r="MXX1" s="49"/>
      <c r="MXY1" s="49"/>
      <c r="MXZ1" s="49"/>
      <c r="MYA1" s="49"/>
      <c r="MYB1" s="49"/>
      <c r="MYC1" s="49"/>
      <c r="MYD1" s="49"/>
      <c r="MYE1" s="49"/>
      <c r="MYF1" s="49"/>
      <c r="MYG1" s="49"/>
      <c r="MYH1" s="49"/>
      <c r="MYI1" s="49"/>
      <c r="MYJ1" s="49"/>
      <c r="MYK1" s="49"/>
      <c r="MYL1" s="49"/>
      <c r="MYM1" s="49"/>
      <c r="MYN1" s="49"/>
      <c r="MYO1" s="49"/>
      <c r="MYP1" s="49"/>
      <c r="MYQ1" s="49"/>
      <c r="MYR1" s="49"/>
      <c r="MYS1" s="49"/>
      <c r="MYT1" s="49"/>
      <c r="MYU1" s="49"/>
      <c r="MYV1" s="49"/>
      <c r="MYW1" s="49"/>
      <c r="MYX1" s="49"/>
      <c r="MYY1" s="49"/>
      <c r="MYZ1" s="49"/>
      <c r="MZA1" s="49"/>
      <c r="MZB1" s="49"/>
      <c r="MZC1" s="49"/>
      <c r="MZD1" s="49"/>
      <c r="MZE1" s="49"/>
      <c r="MZF1" s="49"/>
      <c r="MZG1" s="49"/>
      <c r="MZH1" s="49"/>
      <c r="MZI1" s="49"/>
      <c r="MZJ1" s="49"/>
      <c r="MZK1" s="49"/>
      <c r="MZL1" s="49"/>
      <c r="MZM1" s="49"/>
      <c r="MZN1" s="49"/>
      <c r="MZO1" s="49"/>
      <c r="MZP1" s="49"/>
      <c r="MZQ1" s="49"/>
      <c r="MZR1" s="49"/>
      <c r="MZS1" s="49"/>
      <c r="MZT1" s="49"/>
      <c r="MZU1" s="49"/>
      <c r="MZV1" s="49"/>
      <c r="MZW1" s="49"/>
      <c r="MZX1" s="49"/>
      <c r="MZY1" s="49"/>
      <c r="MZZ1" s="49"/>
      <c r="NAA1" s="49"/>
      <c r="NAB1" s="49"/>
      <c r="NAC1" s="49"/>
      <c r="NAD1" s="49"/>
      <c r="NAE1" s="49"/>
      <c r="NAF1" s="49"/>
      <c r="NAG1" s="49"/>
      <c r="NAH1" s="49"/>
      <c r="NAI1" s="49"/>
      <c r="NAJ1" s="49"/>
      <c r="NAK1" s="49"/>
      <c r="NAL1" s="49"/>
      <c r="NAM1" s="49"/>
      <c r="NAN1" s="49"/>
      <c r="NAO1" s="49"/>
      <c r="NAP1" s="49"/>
      <c r="NAQ1" s="49"/>
      <c r="NAR1" s="49"/>
      <c r="NAS1" s="49"/>
      <c r="NAT1" s="49"/>
      <c r="NAU1" s="49"/>
      <c r="NAV1" s="49"/>
      <c r="NAW1" s="49"/>
      <c r="NAX1" s="49"/>
      <c r="NAY1" s="49"/>
      <c r="NAZ1" s="49"/>
      <c r="NBA1" s="49"/>
      <c r="NBB1" s="49"/>
      <c r="NBC1" s="49"/>
      <c r="NBD1" s="49"/>
      <c r="NBE1" s="49"/>
      <c r="NBF1" s="49"/>
      <c r="NBG1" s="49"/>
      <c r="NBH1" s="49"/>
      <c r="NBI1" s="49"/>
      <c r="NBJ1" s="49"/>
      <c r="NBK1" s="49"/>
      <c r="NBL1" s="49"/>
      <c r="NBM1" s="49"/>
      <c r="NBN1" s="49"/>
      <c r="NBO1" s="49"/>
      <c r="NBP1" s="49"/>
      <c r="NBQ1" s="49"/>
      <c r="NBR1" s="49"/>
      <c r="NBS1" s="49"/>
      <c r="NBT1" s="49"/>
      <c r="NBU1" s="49"/>
      <c r="NBV1" s="49"/>
      <c r="NBW1" s="49"/>
      <c r="NBX1" s="49"/>
      <c r="NBY1" s="49"/>
      <c r="NBZ1" s="49"/>
      <c r="NCA1" s="49"/>
      <c r="NCB1" s="49"/>
      <c r="NCC1" s="49"/>
      <c r="NCD1" s="49"/>
      <c r="NCE1" s="49"/>
      <c r="NCF1" s="49"/>
      <c r="NCG1" s="49"/>
      <c r="NCH1" s="49"/>
      <c r="NCI1" s="49"/>
      <c r="NCJ1" s="49"/>
      <c r="NCK1" s="49"/>
      <c r="NCL1" s="49"/>
      <c r="NCM1" s="49"/>
      <c r="NCN1" s="49"/>
      <c r="NCO1" s="49"/>
      <c r="NCP1" s="49"/>
      <c r="NCQ1" s="49"/>
      <c r="NCR1" s="49"/>
      <c r="NCS1" s="49"/>
      <c r="NCT1" s="49"/>
      <c r="NCU1" s="49"/>
      <c r="NCV1" s="49"/>
      <c r="NCW1" s="49"/>
      <c r="NCX1" s="49"/>
      <c r="NCY1" s="49"/>
      <c r="NCZ1" s="49"/>
      <c r="NDA1" s="49"/>
      <c r="NDB1" s="49"/>
      <c r="NDC1" s="49"/>
      <c r="NDD1" s="49"/>
      <c r="NDE1" s="49"/>
      <c r="NDF1" s="49"/>
      <c r="NDG1" s="49"/>
      <c r="NDH1" s="49"/>
      <c r="NDI1" s="49"/>
      <c r="NDJ1" s="49"/>
      <c r="NDK1" s="49"/>
      <c r="NDL1" s="49"/>
      <c r="NDM1" s="49"/>
      <c r="NDN1" s="49"/>
      <c r="NDO1" s="49"/>
      <c r="NDP1" s="49"/>
      <c r="NDQ1" s="49"/>
      <c r="NDR1" s="49"/>
      <c r="NDS1" s="49"/>
      <c r="NDT1" s="49"/>
      <c r="NDU1" s="49"/>
      <c r="NDV1" s="49"/>
      <c r="NDW1" s="49"/>
      <c r="NDX1" s="49"/>
      <c r="NDY1" s="49"/>
      <c r="NDZ1" s="49"/>
      <c r="NEA1" s="49"/>
      <c r="NEB1" s="49"/>
      <c r="NEC1" s="49"/>
      <c r="NED1" s="49"/>
      <c r="NEE1" s="49"/>
      <c r="NEF1" s="49"/>
      <c r="NEG1" s="49"/>
      <c r="NEH1" s="49"/>
      <c r="NEI1" s="49"/>
      <c r="NEJ1" s="49"/>
      <c r="NEK1" s="49"/>
      <c r="NEL1" s="49"/>
      <c r="NEM1" s="49"/>
      <c r="NEN1" s="49"/>
      <c r="NEO1" s="49"/>
      <c r="NEP1" s="49"/>
      <c r="NEQ1" s="49"/>
      <c r="NER1" s="49"/>
      <c r="NES1" s="49"/>
      <c r="NET1" s="49"/>
      <c r="NEU1" s="49"/>
      <c r="NEV1" s="49"/>
      <c r="NEW1" s="49"/>
      <c r="NEX1" s="49"/>
      <c r="NEY1" s="49"/>
      <c r="NEZ1" s="49"/>
      <c r="NFA1" s="49"/>
      <c r="NFB1" s="49"/>
      <c r="NFC1" s="49"/>
      <c r="NFD1" s="49"/>
      <c r="NFE1" s="49"/>
      <c r="NFF1" s="49"/>
      <c r="NFG1" s="49"/>
      <c r="NFH1" s="49"/>
      <c r="NFI1" s="49"/>
      <c r="NFJ1" s="49"/>
      <c r="NFK1" s="49"/>
      <c r="NFL1" s="49"/>
      <c r="NFM1" s="49"/>
      <c r="NFN1" s="49"/>
      <c r="NFO1" s="49"/>
      <c r="NFP1" s="49"/>
      <c r="NFQ1" s="49"/>
      <c r="NFR1" s="49"/>
      <c r="NFS1" s="49"/>
      <c r="NFT1" s="49"/>
      <c r="NFU1" s="49"/>
      <c r="NFV1" s="49"/>
      <c r="NFW1" s="49"/>
      <c r="NFX1" s="49"/>
      <c r="NFY1" s="49"/>
      <c r="NFZ1" s="49"/>
      <c r="NGA1" s="49"/>
      <c r="NGB1" s="49"/>
      <c r="NGC1" s="49"/>
      <c r="NGD1" s="49"/>
      <c r="NGE1" s="49"/>
      <c r="NGF1" s="49"/>
      <c r="NGG1" s="49"/>
      <c r="NGH1" s="49"/>
      <c r="NGI1" s="49"/>
      <c r="NGJ1" s="49"/>
      <c r="NGK1" s="49"/>
      <c r="NGL1" s="49"/>
      <c r="NGM1" s="49"/>
      <c r="NGN1" s="49"/>
      <c r="NGO1" s="49"/>
      <c r="NGP1" s="49"/>
      <c r="NGQ1" s="49"/>
      <c r="NGR1" s="49"/>
      <c r="NGS1" s="49"/>
      <c r="NGT1" s="49"/>
      <c r="NGU1" s="49"/>
      <c r="NGV1" s="49"/>
      <c r="NGW1" s="49"/>
      <c r="NGX1" s="49"/>
      <c r="NGY1" s="49"/>
      <c r="NGZ1" s="49"/>
      <c r="NHA1" s="49"/>
      <c r="NHB1" s="49"/>
      <c r="NHC1" s="49"/>
      <c r="NHD1" s="49"/>
      <c r="NHE1" s="49"/>
      <c r="NHF1" s="49"/>
      <c r="NHG1" s="49"/>
      <c r="NHH1" s="49"/>
      <c r="NHI1" s="49"/>
      <c r="NHJ1" s="49"/>
      <c r="NHK1" s="49"/>
      <c r="NHL1" s="49"/>
      <c r="NHM1" s="49"/>
      <c r="NHN1" s="49"/>
      <c r="NHO1" s="49"/>
      <c r="NHP1" s="49"/>
      <c r="NHQ1" s="49"/>
      <c r="NHR1" s="49"/>
      <c r="NHS1" s="49"/>
      <c r="NHT1" s="49"/>
      <c r="NHU1" s="49"/>
      <c r="NHV1" s="49"/>
      <c r="NHW1" s="49"/>
      <c r="NHX1" s="49"/>
      <c r="NHY1" s="49"/>
      <c r="NHZ1" s="49"/>
      <c r="NIA1" s="49"/>
      <c r="NIB1" s="49"/>
      <c r="NIC1" s="49"/>
      <c r="NID1" s="49"/>
      <c r="NIE1" s="49"/>
      <c r="NIF1" s="49"/>
      <c r="NIG1" s="49"/>
      <c r="NIH1" s="49"/>
      <c r="NII1" s="49"/>
      <c r="NIJ1" s="49"/>
      <c r="NIK1" s="49"/>
      <c r="NIL1" s="49"/>
      <c r="NIM1" s="49"/>
      <c r="NIN1" s="49"/>
      <c r="NIO1" s="49"/>
      <c r="NIP1" s="49"/>
      <c r="NIQ1" s="49"/>
      <c r="NIR1" s="49"/>
      <c r="NIS1" s="49"/>
      <c r="NIT1" s="49"/>
      <c r="NIU1" s="49"/>
      <c r="NIV1" s="49"/>
      <c r="NIW1" s="49"/>
      <c r="NIX1" s="49"/>
      <c r="NIY1" s="49"/>
      <c r="NIZ1" s="49"/>
      <c r="NJA1" s="49"/>
      <c r="NJB1" s="49"/>
      <c r="NJC1" s="49"/>
      <c r="NJD1" s="49"/>
      <c r="NJE1" s="49"/>
      <c r="NJF1" s="49"/>
      <c r="NJG1" s="49"/>
      <c r="NJH1" s="49"/>
      <c r="NJI1" s="49"/>
      <c r="NJJ1" s="49"/>
      <c r="NJK1" s="49"/>
      <c r="NJL1" s="49"/>
      <c r="NJM1" s="49"/>
      <c r="NJN1" s="49"/>
      <c r="NJO1" s="49"/>
      <c r="NJP1" s="49"/>
      <c r="NJQ1" s="49"/>
      <c r="NJR1" s="49"/>
      <c r="NJS1" s="49"/>
      <c r="NJT1" s="49"/>
      <c r="NJU1" s="49"/>
      <c r="NJV1" s="49"/>
      <c r="NJW1" s="49"/>
      <c r="NJX1" s="49"/>
      <c r="NJY1" s="49"/>
      <c r="NJZ1" s="49"/>
      <c r="NKA1" s="49"/>
      <c r="NKB1" s="49"/>
      <c r="NKC1" s="49"/>
      <c r="NKD1" s="49"/>
      <c r="NKE1" s="49"/>
      <c r="NKF1" s="49"/>
      <c r="NKG1" s="49"/>
      <c r="NKH1" s="49"/>
      <c r="NKI1" s="49"/>
      <c r="NKJ1" s="49"/>
      <c r="NKK1" s="49"/>
      <c r="NKL1" s="49"/>
      <c r="NKM1" s="49"/>
      <c r="NKN1" s="49"/>
      <c r="NKO1" s="49"/>
      <c r="NKP1" s="49"/>
      <c r="NKQ1" s="49"/>
      <c r="NKR1" s="49"/>
      <c r="NKS1" s="49"/>
      <c r="NKT1" s="49"/>
      <c r="NKU1" s="49"/>
      <c r="NKV1" s="49"/>
      <c r="NKW1" s="49"/>
      <c r="NKX1" s="49"/>
      <c r="NKY1" s="49"/>
      <c r="NKZ1" s="49"/>
      <c r="NLA1" s="49"/>
      <c r="NLB1" s="49"/>
      <c r="NLC1" s="49"/>
      <c r="NLD1" s="49"/>
      <c r="NLE1" s="49"/>
      <c r="NLF1" s="49"/>
      <c r="NLG1" s="49"/>
      <c r="NLH1" s="49"/>
      <c r="NLI1" s="49"/>
      <c r="NLJ1" s="49"/>
      <c r="NLK1" s="49"/>
      <c r="NLL1" s="49"/>
      <c r="NLM1" s="49"/>
      <c r="NLN1" s="49"/>
      <c r="NLO1" s="49"/>
      <c r="NLP1" s="49"/>
      <c r="NLQ1" s="49"/>
      <c r="NLR1" s="49"/>
      <c r="NLS1" s="49"/>
      <c r="NLT1" s="49"/>
      <c r="NLU1" s="49"/>
      <c r="NLV1" s="49"/>
      <c r="NLW1" s="49"/>
      <c r="NLX1" s="49"/>
      <c r="NLY1" s="49"/>
      <c r="NLZ1" s="49"/>
      <c r="NMA1" s="49"/>
      <c r="NMB1" s="49"/>
      <c r="NMC1" s="49"/>
      <c r="NMD1" s="49"/>
      <c r="NME1" s="49"/>
      <c r="NMF1" s="49"/>
      <c r="NMG1" s="49"/>
      <c r="NMH1" s="49"/>
      <c r="NMI1" s="49"/>
      <c r="NMJ1" s="49"/>
      <c r="NMK1" s="49"/>
      <c r="NML1" s="49"/>
      <c r="NMM1" s="49"/>
      <c r="NMN1" s="49"/>
      <c r="NMO1" s="49"/>
      <c r="NMP1" s="49"/>
      <c r="NMQ1" s="49"/>
      <c r="NMR1" s="49"/>
      <c r="NMS1" s="49"/>
      <c r="NMT1" s="49"/>
      <c r="NMU1" s="49"/>
      <c r="NMV1" s="49"/>
      <c r="NMW1" s="49"/>
      <c r="NMX1" s="49"/>
      <c r="NMY1" s="49"/>
      <c r="NMZ1" s="49"/>
      <c r="NNA1" s="49"/>
      <c r="NNB1" s="49"/>
      <c r="NNC1" s="49"/>
      <c r="NND1" s="49"/>
      <c r="NNE1" s="49"/>
      <c r="NNF1" s="49"/>
      <c r="NNG1" s="49"/>
      <c r="NNH1" s="49"/>
      <c r="NNI1" s="49"/>
      <c r="NNJ1" s="49"/>
      <c r="NNK1" s="49"/>
      <c r="NNL1" s="49"/>
      <c r="NNM1" s="49"/>
      <c r="NNN1" s="49"/>
      <c r="NNO1" s="49"/>
      <c r="NNP1" s="49"/>
      <c r="NNQ1" s="49"/>
      <c r="NNR1" s="49"/>
      <c r="NNS1" s="49"/>
      <c r="NNT1" s="49"/>
      <c r="NNU1" s="49"/>
      <c r="NNV1" s="49"/>
      <c r="NNW1" s="49"/>
      <c r="NNX1" s="49"/>
      <c r="NNY1" s="49"/>
      <c r="NNZ1" s="49"/>
      <c r="NOA1" s="49"/>
      <c r="NOB1" s="49"/>
      <c r="NOC1" s="49"/>
      <c r="NOD1" s="49"/>
      <c r="NOE1" s="49"/>
      <c r="NOF1" s="49"/>
      <c r="NOG1" s="49"/>
      <c r="NOH1" s="49"/>
      <c r="NOI1" s="49"/>
      <c r="NOJ1" s="49"/>
      <c r="NOK1" s="49"/>
      <c r="NOL1" s="49"/>
      <c r="NOM1" s="49"/>
      <c r="NON1" s="49"/>
      <c r="NOO1" s="49"/>
      <c r="NOP1" s="49"/>
      <c r="NOQ1" s="49"/>
      <c r="NOR1" s="49"/>
      <c r="NOS1" s="49"/>
      <c r="NOT1" s="49"/>
      <c r="NOU1" s="49"/>
      <c r="NOV1" s="49"/>
      <c r="NOW1" s="49"/>
      <c r="NOX1" s="49"/>
      <c r="NOY1" s="49"/>
      <c r="NOZ1" s="49"/>
      <c r="NPA1" s="49"/>
      <c r="NPB1" s="49"/>
      <c r="NPC1" s="49"/>
      <c r="NPD1" s="49"/>
      <c r="NPE1" s="49"/>
      <c r="NPF1" s="49"/>
      <c r="NPG1" s="49"/>
      <c r="NPH1" s="49"/>
      <c r="NPI1" s="49"/>
      <c r="NPJ1" s="49"/>
      <c r="NPK1" s="49"/>
      <c r="NPL1" s="49"/>
      <c r="NPM1" s="49"/>
      <c r="NPN1" s="49"/>
      <c r="NPO1" s="49"/>
      <c r="NPP1" s="49"/>
      <c r="NPQ1" s="49"/>
      <c r="NPR1" s="49"/>
      <c r="NPS1" s="49"/>
      <c r="NPT1" s="49"/>
      <c r="NPU1" s="49"/>
      <c r="NPV1" s="49"/>
      <c r="NPW1" s="49"/>
      <c r="NPX1" s="49"/>
      <c r="NPY1" s="49"/>
      <c r="NPZ1" s="49"/>
      <c r="NQA1" s="49"/>
      <c r="NQB1" s="49"/>
      <c r="NQC1" s="49"/>
      <c r="NQD1" s="49"/>
      <c r="NQE1" s="49"/>
      <c r="NQF1" s="49"/>
      <c r="NQG1" s="49"/>
      <c r="NQH1" s="49"/>
      <c r="NQI1" s="49"/>
      <c r="NQJ1" s="49"/>
      <c r="NQK1" s="49"/>
      <c r="NQL1" s="49"/>
      <c r="NQM1" s="49"/>
      <c r="NQN1" s="49"/>
      <c r="NQO1" s="49"/>
      <c r="NQP1" s="49"/>
      <c r="NQQ1" s="49"/>
      <c r="NQR1" s="49"/>
      <c r="NQS1" s="49"/>
      <c r="NQT1" s="49"/>
      <c r="NQU1" s="49"/>
      <c r="NQV1" s="49"/>
      <c r="NQW1" s="49"/>
      <c r="NQX1" s="49"/>
      <c r="NQY1" s="49"/>
      <c r="NQZ1" s="49"/>
      <c r="NRA1" s="49"/>
      <c r="NRB1" s="49"/>
      <c r="NRC1" s="49"/>
      <c r="NRD1" s="49"/>
      <c r="NRE1" s="49"/>
      <c r="NRF1" s="49"/>
      <c r="NRG1" s="49"/>
      <c r="NRH1" s="49"/>
      <c r="NRI1" s="49"/>
      <c r="NRJ1" s="49"/>
      <c r="NRK1" s="49"/>
      <c r="NRL1" s="49"/>
      <c r="NRM1" s="49"/>
      <c r="NRN1" s="49"/>
      <c r="NRO1" s="49"/>
      <c r="NRP1" s="49"/>
      <c r="NRQ1" s="49"/>
      <c r="NRR1" s="49"/>
      <c r="NRS1" s="49"/>
      <c r="NRT1" s="49"/>
      <c r="NRU1" s="49"/>
      <c r="NRV1" s="49"/>
      <c r="NRW1" s="49"/>
      <c r="NRX1" s="49"/>
      <c r="NRY1" s="49"/>
      <c r="NRZ1" s="49"/>
      <c r="NSA1" s="49"/>
      <c r="NSB1" s="49"/>
      <c r="NSC1" s="49"/>
      <c r="NSD1" s="49"/>
      <c r="NSE1" s="49"/>
      <c r="NSF1" s="49"/>
      <c r="NSG1" s="49"/>
      <c r="NSH1" s="49"/>
      <c r="NSI1" s="49"/>
      <c r="NSJ1" s="49"/>
      <c r="NSK1" s="49"/>
      <c r="NSL1" s="49"/>
      <c r="NSM1" s="49"/>
      <c r="NSN1" s="49"/>
      <c r="NSO1" s="49"/>
      <c r="NSP1" s="49"/>
      <c r="NSQ1" s="49"/>
      <c r="NSR1" s="49"/>
      <c r="NSS1" s="49"/>
      <c r="NST1" s="49"/>
      <c r="NSU1" s="49"/>
      <c r="NSV1" s="49"/>
      <c r="NSW1" s="49"/>
      <c r="NSX1" s="49"/>
      <c r="NSY1" s="49"/>
      <c r="NSZ1" s="49"/>
      <c r="NTA1" s="49"/>
      <c r="NTB1" s="49"/>
      <c r="NTC1" s="49"/>
      <c r="NTD1" s="49"/>
      <c r="NTE1" s="49"/>
      <c r="NTF1" s="49"/>
      <c r="NTG1" s="49"/>
      <c r="NTH1" s="49"/>
      <c r="NTI1" s="49"/>
      <c r="NTJ1" s="49"/>
      <c r="NTK1" s="49"/>
      <c r="NTL1" s="49"/>
      <c r="NTM1" s="49"/>
      <c r="NTN1" s="49"/>
      <c r="NTO1" s="49"/>
      <c r="NTP1" s="49"/>
      <c r="NTQ1" s="49"/>
      <c r="NTR1" s="49"/>
      <c r="NTS1" s="49"/>
      <c r="NTT1" s="49"/>
      <c r="NTU1" s="49"/>
      <c r="NTV1" s="49"/>
      <c r="NTW1" s="49"/>
      <c r="NTX1" s="49"/>
      <c r="NTY1" s="49"/>
      <c r="NTZ1" s="49"/>
      <c r="NUA1" s="49"/>
      <c r="NUB1" s="49"/>
      <c r="NUC1" s="49"/>
      <c r="NUD1" s="49"/>
      <c r="NUE1" s="49"/>
      <c r="NUF1" s="49"/>
      <c r="NUG1" s="49"/>
      <c r="NUH1" s="49"/>
      <c r="NUI1" s="49"/>
      <c r="NUJ1" s="49"/>
      <c r="NUK1" s="49"/>
      <c r="NUL1" s="49"/>
      <c r="NUM1" s="49"/>
      <c r="NUN1" s="49"/>
      <c r="NUO1" s="49"/>
      <c r="NUP1" s="49"/>
      <c r="NUQ1" s="49"/>
      <c r="NUR1" s="49"/>
      <c r="NUS1" s="49"/>
      <c r="NUT1" s="49"/>
      <c r="NUU1" s="49"/>
      <c r="NUV1" s="49"/>
      <c r="NUW1" s="49"/>
      <c r="NUX1" s="49"/>
      <c r="NUY1" s="49"/>
      <c r="NUZ1" s="49"/>
      <c r="NVA1" s="49"/>
      <c r="NVB1" s="49"/>
      <c r="NVC1" s="49"/>
      <c r="NVD1" s="49"/>
      <c r="NVE1" s="49"/>
      <c r="NVF1" s="49"/>
      <c r="NVG1" s="49"/>
      <c r="NVH1" s="49"/>
      <c r="NVI1" s="49"/>
      <c r="NVJ1" s="49"/>
      <c r="NVK1" s="49"/>
      <c r="NVL1" s="49"/>
      <c r="NVM1" s="49"/>
      <c r="NVN1" s="49"/>
      <c r="NVO1" s="49"/>
      <c r="NVP1" s="49"/>
      <c r="NVQ1" s="49"/>
      <c r="NVR1" s="49"/>
      <c r="NVS1" s="49"/>
      <c r="NVT1" s="49"/>
      <c r="NVU1" s="49"/>
      <c r="NVV1" s="49"/>
      <c r="NVW1" s="49"/>
      <c r="NVX1" s="49"/>
      <c r="NVY1" s="49"/>
      <c r="NVZ1" s="49"/>
      <c r="NWA1" s="49"/>
      <c r="NWB1" s="49"/>
      <c r="NWC1" s="49"/>
      <c r="NWD1" s="49"/>
      <c r="NWE1" s="49"/>
      <c r="NWF1" s="49"/>
      <c r="NWG1" s="49"/>
      <c r="NWH1" s="49"/>
      <c r="NWI1" s="49"/>
      <c r="NWJ1" s="49"/>
      <c r="NWK1" s="49"/>
      <c r="NWL1" s="49"/>
      <c r="NWM1" s="49"/>
      <c r="NWN1" s="49"/>
      <c r="NWO1" s="49"/>
      <c r="NWP1" s="49"/>
      <c r="NWQ1" s="49"/>
      <c r="NWR1" s="49"/>
      <c r="NWS1" s="49"/>
      <c r="NWT1" s="49"/>
      <c r="NWU1" s="49"/>
      <c r="NWV1" s="49"/>
      <c r="NWW1" s="49"/>
      <c r="NWX1" s="49"/>
      <c r="NWY1" s="49"/>
      <c r="NWZ1" s="49"/>
      <c r="NXA1" s="49"/>
      <c r="NXB1" s="49"/>
      <c r="NXC1" s="49"/>
      <c r="NXD1" s="49"/>
      <c r="NXE1" s="49"/>
      <c r="NXF1" s="49"/>
      <c r="NXG1" s="49"/>
      <c r="NXH1" s="49"/>
      <c r="NXI1" s="49"/>
      <c r="NXJ1" s="49"/>
      <c r="NXK1" s="49"/>
      <c r="NXL1" s="49"/>
      <c r="NXM1" s="49"/>
      <c r="NXN1" s="49"/>
      <c r="NXO1" s="49"/>
      <c r="NXP1" s="49"/>
      <c r="NXQ1" s="49"/>
      <c r="NXR1" s="49"/>
      <c r="NXS1" s="49"/>
      <c r="NXT1" s="49"/>
      <c r="NXU1" s="49"/>
      <c r="NXV1" s="49"/>
      <c r="NXW1" s="49"/>
      <c r="NXX1" s="49"/>
      <c r="NXY1" s="49"/>
      <c r="NXZ1" s="49"/>
      <c r="NYA1" s="49"/>
      <c r="NYB1" s="49"/>
      <c r="NYC1" s="49"/>
      <c r="NYD1" s="49"/>
      <c r="NYE1" s="49"/>
      <c r="NYF1" s="49"/>
      <c r="NYG1" s="49"/>
      <c r="NYH1" s="49"/>
      <c r="NYI1" s="49"/>
      <c r="NYJ1" s="49"/>
      <c r="NYK1" s="49"/>
      <c r="NYL1" s="49"/>
      <c r="NYM1" s="49"/>
      <c r="NYN1" s="49"/>
      <c r="NYO1" s="49"/>
      <c r="NYP1" s="49"/>
      <c r="NYQ1" s="49"/>
      <c r="NYR1" s="49"/>
      <c r="NYS1" s="49"/>
      <c r="NYT1" s="49"/>
      <c r="NYU1" s="49"/>
      <c r="NYV1" s="49"/>
      <c r="NYW1" s="49"/>
      <c r="NYX1" s="49"/>
      <c r="NYY1" s="49"/>
      <c r="NYZ1" s="49"/>
      <c r="NZA1" s="49"/>
      <c r="NZB1" s="49"/>
      <c r="NZC1" s="49"/>
      <c r="NZD1" s="49"/>
      <c r="NZE1" s="49"/>
      <c r="NZF1" s="49"/>
      <c r="NZG1" s="49"/>
      <c r="NZH1" s="49"/>
      <c r="NZI1" s="49"/>
      <c r="NZJ1" s="49"/>
      <c r="NZK1" s="49"/>
      <c r="NZL1" s="49"/>
      <c r="NZM1" s="49"/>
      <c r="NZN1" s="49"/>
      <c r="NZO1" s="49"/>
      <c r="NZP1" s="49"/>
      <c r="NZQ1" s="49"/>
      <c r="NZR1" s="49"/>
      <c r="NZS1" s="49"/>
      <c r="NZT1" s="49"/>
      <c r="NZU1" s="49"/>
      <c r="NZV1" s="49"/>
      <c r="NZW1" s="49"/>
      <c r="NZX1" s="49"/>
      <c r="NZY1" s="49"/>
      <c r="NZZ1" s="49"/>
      <c r="OAA1" s="49"/>
      <c r="OAB1" s="49"/>
      <c r="OAC1" s="49"/>
      <c r="OAD1" s="49"/>
      <c r="OAE1" s="49"/>
      <c r="OAF1" s="49"/>
      <c r="OAG1" s="49"/>
      <c r="OAH1" s="49"/>
      <c r="OAI1" s="49"/>
      <c r="OAJ1" s="49"/>
      <c r="OAK1" s="49"/>
      <c r="OAL1" s="49"/>
      <c r="OAM1" s="49"/>
      <c r="OAN1" s="49"/>
      <c r="OAO1" s="49"/>
      <c r="OAP1" s="49"/>
      <c r="OAQ1" s="49"/>
      <c r="OAR1" s="49"/>
      <c r="OAS1" s="49"/>
      <c r="OAT1" s="49"/>
      <c r="OAU1" s="49"/>
      <c r="OAV1" s="49"/>
      <c r="OAW1" s="49"/>
      <c r="OAX1" s="49"/>
      <c r="OAY1" s="49"/>
      <c r="OAZ1" s="49"/>
      <c r="OBA1" s="49"/>
      <c r="OBB1" s="49"/>
      <c r="OBC1" s="49"/>
      <c r="OBD1" s="49"/>
      <c r="OBE1" s="49"/>
      <c r="OBF1" s="49"/>
      <c r="OBG1" s="49"/>
      <c r="OBH1" s="49"/>
      <c r="OBI1" s="49"/>
      <c r="OBJ1" s="49"/>
      <c r="OBK1" s="49"/>
      <c r="OBL1" s="49"/>
      <c r="OBM1" s="49"/>
      <c r="OBN1" s="49"/>
      <c r="OBO1" s="49"/>
      <c r="OBP1" s="49"/>
      <c r="OBQ1" s="49"/>
      <c r="OBR1" s="49"/>
      <c r="OBS1" s="49"/>
      <c r="OBT1" s="49"/>
      <c r="OBU1" s="49"/>
      <c r="OBV1" s="49"/>
      <c r="OBW1" s="49"/>
      <c r="OBX1" s="49"/>
      <c r="OBY1" s="49"/>
      <c r="OBZ1" s="49"/>
      <c r="OCA1" s="49"/>
      <c r="OCB1" s="49"/>
      <c r="OCC1" s="49"/>
      <c r="OCD1" s="49"/>
      <c r="OCE1" s="49"/>
      <c r="OCF1" s="49"/>
      <c r="OCG1" s="49"/>
      <c r="OCH1" s="49"/>
      <c r="OCI1" s="49"/>
      <c r="OCJ1" s="49"/>
      <c r="OCK1" s="49"/>
      <c r="OCL1" s="49"/>
      <c r="OCM1" s="49"/>
      <c r="OCN1" s="49"/>
      <c r="OCO1" s="49"/>
      <c r="OCP1" s="49"/>
      <c r="OCQ1" s="49"/>
      <c r="OCR1" s="49"/>
      <c r="OCS1" s="49"/>
      <c r="OCT1" s="49"/>
      <c r="OCU1" s="49"/>
      <c r="OCV1" s="49"/>
      <c r="OCW1" s="49"/>
      <c r="OCX1" s="49"/>
      <c r="OCY1" s="49"/>
      <c r="OCZ1" s="49"/>
      <c r="ODA1" s="49"/>
      <c r="ODB1" s="49"/>
      <c r="ODC1" s="49"/>
      <c r="ODD1" s="49"/>
      <c r="ODE1" s="49"/>
      <c r="ODF1" s="49"/>
      <c r="ODG1" s="49"/>
      <c r="ODH1" s="49"/>
      <c r="ODI1" s="49"/>
      <c r="ODJ1" s="49"/>
      <c r="ODK1" s="49"/>
      <c r="ODL1" s="49"/>
      <c r="ODM1" s="49"/>
      <c r="ODN1" s="49"/>
      <c r="ODO1" s="49"/>
      <c r="ODP1" s="49"/>
      <c r="ODQ1" s="49"/>
      <c r="ODR1" s="49"/>
      <c r="ODS1" s="49"/>
      <c r="ODT1" s="49"/>
      <c r="ODU1" s="49"/>
      <c r="ODV1" s="49"/>
      <c r="ODW1" s="49"/>
      <c r="ODX1" s="49"/>
      <c r="ODY1" s="49"/>
      <c r="ODZ1" s="49"/>
      <c r="OEA1" s="49"/>
      <c r="OEB1" s="49"/>
      <c r="OEC1" s="49"/>
      <c r="OED1" s="49"/>
      <c r="OEE1" s="49"/>
      <c r="OEF1" s="49"/>
      <c r="OEG1" s="49"/>
      <c r="OEH1" s="49"/>
      <c r="OEI1" s="49"/>
      <c r="OEJ1" s="49"/>
      <c r="OEK1" s="49"/>
      <c r="OEL1" s="49"/>
      <c r="OEM1" s="49"/>
      <c r="OEN1" s="49"/>
      <c r="OEO1" s="49"/>
      <c r="OEP1" s="49"/>
      <c r="OEQ1" s="49"/>
      <c r="OER1" s="49"/>
      <c r="OES1" s="49"/>
      <c r="OET1" s="49"/>
      <c r="OEU1" s="49"/>
      <c r="OEV1" s="49"/>
      <c r="OEW1" s="49"/>
      <c r="OEX1" s="49"/>
      <c r="OEY1" s="49"/>
      <c r="OEZ1" s="49"/>
      <c r="OFA1" s="49"/>
      <c r="OFB1" s="49"/>
      <c r="OFC1" s="49"/>
      <c r="OFD1" s="49"/>
      <c r="OFE1" s="49"/>
      <c r="OFF1" s="49"/>
      <c r="OFG1" s="49"/>
      <c r="OFH1" s="49"/>
      <c r="OFI1" s="49"/>
      <c r="OFJ1" s="49"/>
      <c r="OFK1" s="49"/>
      <c r="OFL1" s="49"/>
      <c r="OFM1" s="49"/>
      <c r="OFN1" s="49"/>
      <c r="OFO1" s="49"/>
      <c r="OFP1" s="49"/>
      <c r="OFQ1" s="49"/>
      <c r="OFR1" s="49"/>
      <c r="OFS1" s="49"/>
      <c r="OFT1" s="49"/>
      <c r="OFU1" s="49"/>
      <c r="OFV1" s="49"/>
      <c r="OFW1" s="49"/>
      <c r="OFX1" s="49"/>
      <c r="OFY1" s="49"/>
      <c r="OFZ1" s="49"/>
      <c r="OGA1" s="49"/>
      <c r="OGB1" s="49"/>
      <c r="OGC1" s="49"/>
      <c r="OGD1" s="49"/>
      <c r="OGE1" s="49"/>
      <c r="OGF1" s="49"/>
      <c r="OGG1" s="49"/>
      <c r="OGH1" s="49"/>
      <c r="OGI1" s="49"/>
      <c r="OGJ1" s="49"/>
      <c r="OGK1" s="49"/>
      <c r="OGL1" s="49"/>
      <c r="OGM1" s="49"/>
      <c r="OGN1" s="49"/>
      <c r="OGO1" s="49"/>
      <c r="OGP1" s="49"/>
      <c r="OGQ1" s="49"/>
      <c r="OGR1" s="49"/>
      <c r="OGS1" s="49"/>
      <c r="OGT1" s="49"/>
      <c r="OGU1" s="49"/>
      <c r="OGV1" s="49"/>
      <c r="OGW1" s="49"/>
      <c r="OGX1" s="49"/>
      <c r="OGY1" s="49"/>
      <c r="OGZ1" s="49"/>
      <c r="OHA1" s="49"/>
      <c r="OHB1" s="49"/>
      <c r="OHC1" s="49"/>
      <c r="OHD1" s="49"/>
      <c r="OHE1" s="49"/>
      <c r="OHF1" s="49"/>
      <c r="OHG1" s="49"/>
      <c r="OHH1" s="49"/>
      <c r="OHI1" s="49"/>
      <c r="OHJ1" s="49"/>
      <c r="OHK1" s="49"/>
      <c r="OHL1" s="49"/>
      <c r="OHM1" s="49"/>
      <c r="OHN1" s="49"/>
      <c r="OHO1" s="49"/>
      <c r="OHP1" s="49"/>
      <c r="OHQ1" s="49"/>
      <c r="OHR1" s="49"/>
      <c r="OHS1" s="49"/>
      <c r="OHT1" s="49"/>
      <c r="OHU1" s="49"/>
      <c r="OHV1" s="49"/>
      <c r="OHW1" s="49"/>
      <c r="OHX1" s="49"/>
      <c r="OHY1" s="49"/>
      <c r="OHZ1" s="49"/>
      <c r="OIA1" s="49"/>
      <c r="OIB1" s="49"/>
      <c r="OIC1" s="49"/>
      <c r="OID1" s="49"/>
      <c r="OIE1" s="49"/>
      <c r="OIF1" s="49"/>
      <c r="OIG1" s="49"/>
      <c r="OIH1" s="49"/>
      <c r="OII1" s="49"/>
      <c r="OIJ1" s="49"/>
      <c r="OIK1" s="49"/>
      <c r="OIL1" s="49"/>
      <c r="OIM1" s="49"/>
      <c r="OIN1" s="49"/>
      <c r="OIO1" s="49"/>
      <c r="OIP1" s="49"/>
      <c r="OIQ1" s="49"/>
      <c r="OIR1" s="49"/>
      <c r="OIS1" s="49"/>
      <c r="OIT1" s="49"/>
      <c r="OIU1" s="49"/>
      <c r="OIV1" s="49"/>
      <c r="OIW1" s="49"/>
      <c r="OIX1" s="49"/>
      <c r="OIY1" s="49"/>
      <c r="OIZ1" s="49"/>
      <c r="OJA1" s="49"/>
      <c r="OJB1" s="49"/>
      <c r="OJC1" s="49"/>
      <c r="OJD1" s="49"/>
      <c r="OJE1" s="49"/>
      <c r="OJF1" s="49"/>
      <c r="OJG1" s="49"/>
      <c r="OJH1" s="49"/>
      <c r="OJI1" s="49"/>
      <c r="OJJ1" s="49"/>
      <c r="OJK1" s="49"/>
      <c r="OJL1" s="49"/>
      <c r="OJM1" s="49"/>
      <c r="OJN1" s="49"/>
      <c r="OJO1" s="49"/>
      <c r="OJP1" s="49"/>
      <c r="OJQ1" s="49"/>
      <c r="OJR1" s="49"/>
      <c r="OJS1" s="49"/>
      <c r="OJT1" s="49"/>
      <c r="OJU1" s="49"/>
      <c r="OJV1" s="49"/>
      <c r="OJW1" s="49"/>
      <c r="OJX1" s="49"/>
      <c r="OJY1" s="49"/>
      <c r="OJZ1" s="49"/>
      <c r="OKA1" s="49"/>
      <c r="OKB1" s="49"/>
      <c r="OKC1" s="49"/>
      <c r="OKD1" s="49"/>
      <c r="OKE1" s="49"/>
      <c r="OKF1" s="49"/>
      <c r="OKG1" s="49"/>
      <c r="OKH1" s="49"/>
      <c r="OKI1" s="49"/>
      <c r="OKJ1" s="49"/>
      <c r="OKK1" s="49"/>
      <c r="OKL1" s="49"/>
      <c r="OKM1" s="49"/>
      <c r="OKN1" s="49"/>
      <c r="OKO1" s="49"/>
      <c r="OKP1" s="49"/>
      <c r="OKQ1" s="49"/>
      <c r="OKR1" s="49"/>
      <c r="OKS1" s="49"/>
      <c r="OKT1" s="49"/>
      <c r="OKU1" s="49"/>
      <c r="OKV1" s="49"/>
      <c r="OKW1" s="49"/>
      <c r="OKX1" s="49"/>
      <c r="OKY1" s="49"/>
      <c r="OKZ1" s="49"/>
      <c r="OLA1" s="49"/>
      <c r="OLB1" s="49"/>
      <c r="OLC1" s="49"/>
      <c r="OLD1" s="49"/>
      <c r="OLE1" s="49"/>
      <c r="OLF1" s="49"/>
      <c r="OLG1" s="49"/>
      <c r="OLH1" s="49"/>
      <c r="OLI1" s="49"/>
      <c r="OLJ1" s="49"/>
      <c r="OLK1" s="49"/>
      <c r="OLL1" s="49"/>
      <c r="OLM1" s="49"/>
      <c r="OLN1" s="49"/>
      <c r="OLO1" s="49"/>
      <c r="OLP1" s="49"/>
      <c r="OLQ1" s="49"/>
      <c r="OLR1" s="49"/>
      <c r="OLS1" s="49"/>
      <c r="OLT1" s="49"/>
      <c r="OLU1" s="49"/>
      <c r="OLV1" s="49"/>
      <c r="OLW1" s="49"/>
      <c r="OLX1" s="49"/>
      <c r="OLY1" s="49"/>
      <c r="OLZ1" s="49"/>
      <c r="OMA1" s="49"/>
      <c r="OMB1" s="49"/>
      <c r="OMC1" s="49"/>
      <c r="OMD1" s="49"/>
      <c r="OME1" s="49"/>
      <c r="OMF1" s="49"/>
      <c r="OMG1" s="49"/>
      <c r="OMH1" s="49"/>
      <c r="OMI1" s="49"/>
      <c r="OMJ1" s="49"/>
      <c r="OMK1" s="49"/>
      <c r="OML1" s="49"/>
      <c r="OMM1" s="49"/>
      <c r="OMN1" s="49"/>
      <c r="OMO1" s="49"/>
      <c r="OMP1" s="49"/>
      <c r="OMQ1" s="49"/>
      <c r="OMR1" s="49"/>
      <c r="OMS1" s="49"/>
      <c r="OMT1" s="49"/>
      <c r="OMU1" s="49"/>
      <c r="OMV1" s="49"/>
      <c r="OMW1" s="49"/>
      <c r="OMX1" s="49"/>
      <c r="OMY1" s="49"/>
      <c r="OMZ1" s="49"/>
      <c r="ONA1" s="49"/>
      <c r="ONB1" s="49"/>
      <c r="ONC1" s="49"/>
      <c r="OND1" s="49"/>
      <c r="ONE1" s="49"/>
      <c r="ONF1" s="49"/>
      <c r="ONG1" s="49"/>
      <c r="ONH1" s="49"/>
      <c r="ONI1" s="49"/>
      <c r="ONJ1" s="49"/>
      <c r="ONK1" s="49"/>
      <c r="ONL1" s="49"/>
      <c r="ONM1" s="49"/>
      <c r="ONN1" s="49"/>
      <c r="ONO1" s="49"/>
      <c r="ONP1" s="49"/>
      <c r="ONQ1" s="49"/>
      <c r="ONR1" s="49"/>
      <c r="ONS1" s="49"/>
      <c r="ONT1" s="49"/>
      <c r="ONU1" s="49"/>
      <c r="ONV1" s="49"/>
      <c r="ONW1" s="49"/>
      <c r="ONX1" s="49"/>
      <c r="ONY1" s="49"/>
      <c r="ONZ1" s="49"/>
      <c r="OOA1" s="49"/>
      <c r="OOB1" s="49"/>
      <c r="OOC1" s="49"/>
      <c r="OOD1" s="49"/>
      <c r="OOE1" s="49"/>
      <c r="OOF1" s="49"/>
      <c r="OOG1" s="49"/>
      <c r="OOH1" s="49"/>
      <c r="OOI1" s="49"/>
      <c r="OOJ1" s="49"/>
      <c r="OOK1" s="49"/>
      <c r="OOL1" s="49"/>
      <c r="OOM1" s="49"/>
      <c r="OON1" s="49"/>
      <c r="OOO1" s="49"/>
      <c r="OOP1" s="49"/>
      <c r="OOQ1" s="49"/>
      <c r="OOR1" s="49"/>
      <c r="OOS1" s="49"/>
      <c r="OOT1" s="49"/>
      <c r="OOU1" s="49"/>
      <c r="OOV1" s="49"/>
      <c r="OOW1" s="49"/>
      <c r="OOX1" s="49"/>
      <c r="OOY1" s="49"/>
      <c r="OOZ1" s="49"/>
      <c r="OPA1" s="49"/>
      <c r="OPB1" s="49"/>
      <c r="OPC1" s="49"/>
      <c r="OPD1" s="49"/>
      <c r="OPE1" s="49"/>
      <c r="OPF1" s="49"/>
      <c r="OPG1" s="49"/>
      <c r="OPH1" s="49"/>
      <c r="OPI1" s="49"/>
      <c r="OPJ1" s="49"/>
      <c r="OPK1" s="49"/>
      <c r="OPL1" s="49"/>
      <c r="OPM1" s="49"/>
      <c r="OPN1" s="49"/>
      <c r="OPO1" s="49"/>
      <c r="OPP1" s="49"/>
      <c r="OPQ1" s="49"/>
      <c r="OPR1" s="49"/>
      <c r="OPS1" s="49"/>
      <c r="OPT1" s="49"/>
      <c r="OPU1" s="49"/>
      <c r="OPV1" s="49"/>
      <c r="OPW1" s="49"/>
      <c r="OPX1" s="49"/>
      <c r="OPY1" s="49"/>
      <c r="OPZ1" s="49"/>
      <c r="OQA1" s="49"/>
      <c r="OQB1" s="49"/>
      <c r="OQC1" s="49"/>
      <c r="OQD1" s="49"/>
      <c r="OQE1" s="49"/>
      <c r="OQF1" s="49"/>
      <c r="OQG1" s="49"/>
      <c r="OQH1" s="49"/>
      <c r="OQI1" s="49"/>
      <c r="OQJ1" s="49"/>
      <c r="OQK1" s="49"/>
      <c r="OQL1" s="49"/>
      <c r="OQM1" s="49"/>
      <c r="OQN1" s="49"/>
      <c r="OQO1" s="49"/>
      <c r="OQP1" s="49"/>
      <c r="OQQ1" s="49"/>
      <c r="OQR1" s="49"/>
      <c r="OQS1" s="49"/>
      <c r="OQT1" s="49"/>
      <c r="OQU1" s="49"/>
      <c r="OQV1" s="49"/>
      <c r="OQW1" s="49"/>
      <c r="OQX1" s="49"/>
      <c r="OQY1" s="49"/>
      <c r="OQZ1" s="49"/>
      <c r="ORA1" s="49"/>
      <c r="ORB1" s="49"/>
      <c r="ORC1" s="49"/>
      <c r="ORD1" s="49"/>
      <c r="ORE1" s="49"/>
      <c r="ORF1" s="49"/>
      <c r="ORG1" s="49"/>
      <c r="ORH1" s="49"/>
      <c r="ORI1" s="49"/>
      <c r="ORJ1" s="49"/>
      <c r="ORK1" s="49"/>
      <c r="ORL1" s="49"/>
      <c r="ORM1" s="49"/>
      <c r="ORN1" s="49"/>
      <c r="ORO1" s="49"/>
      <c r="ORP1" s="49"/>
      <c r="ORQ1" s="49"/>
      <c r="ORR1" s="49"/>
      <c r="ORS1" s="49"/>
      <c r="ORT1" s="49"/>
      <c r="ORU1" s="49"/>
      <c r="ORV1" s="49"/>
      <c r="ORW1" s="49"/>
      <c r="ORX1" s="49"/>
      <c r="ORY1" s="49"/>
      <c r="ORZ1" s="49"/>
      <c r="OSA1" s="49"/>
      <c r="OSB1" s="49"/>
      <c r="OSC1" s="49"/>
      <c r="OSD1" s="49"/>
      <c r="OSE1" s="49"/>
      <c r="OSF1" s="49"/>
      <c r="OSG1" s="49"/>
      <c r="OSH1" s="49"/>
      <c r="OSI1" s="49"/>
      <c r="OSJ1" s="49"/>
      <c r="OSK1" s="49"/>
      <c r="OSL1" s="49"/>
      <c r="OSM1" s="49"/>
      <c r="OSN1" s="49"/>
      <c r="OSO1" s="49"/>
      <c r="OSP1" s="49"/>
      <c r="OSQ1" s="49"/>
      <c r="OSR1" s="49"/>
      <c r="OSS1" s="49"/>
      <c r="OST1" s="49"/>
      <c r="OSU1" s="49"/>
      <c r="OSV1" s="49"/>
      <c r="OSW1" s="49"/>
      <c r="OSX1" s="49"/>
      <c r="OSY1" s="49"/>
      <c r="OSZ1" s="49"/>
      <c r="OTA1" s="49"/>
      <c r="OTB1" s="49"/>
      <c r="OTC1" s="49"/>
      <c r="OTD1" s="49"/>
      <c r="OTE1" s="49"/>
      <c r="OTF1" s="49"/>
      <c r="OTG1" s="49"/>
      <c r="OTH1" s="49"/>
      <c r="OTI1" s="49"/>
      <c r="OTJ1" s="49"/>
      <c r="OTK1" s="49"/>
      <c r="OTL1" s="49"/>
      <c r="OTM1" s="49"/>
      <c r="OTN1" s="49"/>
      <c r="OTO1" s="49"/>
      <c r="OTP1" s="49"/>
      <c r="OTQ1" s="49"/>
      <c r="OTR1" s="49"/>
      <c r="OTS1" s="49"/>
      <c r="OTT1" s="49"/>
      <c r="OTU1" s="49"/>
      <c r="OTV1" s="49"/>
      <c r="OTW1" s="49"/>
      <c r="OTX1" s="49"/>
      <c r="OTY1" s="49"/>
      <c r="OTZ1" s="49"/>
      <c r="OUA1" s="49"/>
      <c r="OUB1" s="49"/>
      <c r="OUC1" s="49"/>
      <c r="OUD1" s="49"/>
      <c r="OUE1" s="49"/>
      <c r="OUF1" s="49"/>
      <c r="OUG1" s="49"/>
      <c r="OUH1" s="49"/>
      <c r="OUI1" s="49"/>
      <c r="OUJ1" s="49"/>
      <c r="OUK1" s="49"/>
      <c r="OUL1" s="49"/>
      <c r="OUM1" s="49"/>
      <c r="OUN1" s="49"/>
      <c r="OUO1" s="49"/>
      <c r="OUP1" s="49"/>
      <c r="OUQ1" s="49"/>
      <c r="OUR1" s="49"/>
      <c r="OUS1" s="49"/>
      <c r="OUT1" s="49"/>
      <c r="OUU1" s="49"/>
      <c r="OUV1" s="49"/>
      <c r="OUW1" s="49"/>
      <c r="OUX1" s="49"/>
      <c r="OUY1" s="49"/>
      <c r="OUZ1" s="49"/>
      <c r="OVA1" s="49"/>
      <c r="OVB1" s="49"/>
      <c r="OVC1" s="49"/>
      <c r="OVD1" s="49"/>
      <c r="OVE1" s="49"/>
      <c r="OVF1" s="49"/>
      <c r="OVG1" s="49"/>
      <c r="OVH1" s="49"/>
      <c r="OVI1" s="49"/>
      <c r="OVJ1" s="49"/>
      <c r="OVK1" s="49"/>
      <c r="OVL1" s="49"/>
      <c r="OVM1" s="49"/>
      <c r="OVN1" s="49"/>
      <c r="OVO1" s="49"/>
      <c r="OVP1" s="49"/>
      <c r="OVQ1" s="49"/>
      <c r="OVR1" s="49"/>
      <c r="OVS1" s="49"/>
      <c r="OVT1" s="49"/>
      <c r="OVU1" s="49"/>
      <c r="OVV1" s="49"/>
      <c r="OVW1" s="49"/>
      <c r="OVX1" s="49"/>
      <c r="OVY1" s="49"/>
      <c r="OVZ1" s="49"/>
      <c r="OWA1" s="49"/>
      <c r="OWB1" s="49"/>
      <c r="OWC1" s="49"/>
      <c r="OWD1" s="49"/>
      <c r="OWE1" s="49"/>
      <c r="OWF1" s="49"/>
      <c r="OWG1" s="49"/>
      <c r="OWH1" s="49"/>
      <c r="OWI1" s="49"/>
      <c r="OWJ1" s="49"/>
      <c r="OWK1" s="49"/>
      <c r="OWL1" s="49"/>
      <c r="OWM1" s="49"/>
      <c r="OWN1" s="49"/>
      <c r="OWO1" s="49"/>
      <c r="OWP1" s="49"/>
      <c r="OWQ1" s="49"/>
      <c r="OWR1" s="49"/>
      <c r="OWS1" s="49"/>
      <c r="OWT1" s="49"/>
      <c r="OWU1" s="49"/>
      <c r="OWV1" s="49"/>
      <c r="OWW1" s="49"/>
      <c r="OWX1" s="49"/>
      <c r="OWY1" s="49"/>
      <c r="OWZ1" s="49"/>
      <c r="OXA1" s="49"/>
      <c r="OXB1" s="49"/>
      <c r="OXC1" s="49"/>
      <c r="OXD1" s="49"/>
      <c r="OXE1" s="49"/>
      <c r="OXF1" s="49"/>
      <c r="OXG1" s="49"/>
      <c r="OXH1" s="49"/>
      <c r="OXI1" s="49"/>
      <c r="OXJ1" s="49"/>
      <c r="OXK1" s="49"/>
      <c r="OXL1" s="49"/>
      <c r="OXM1" s="49"/>
      <c r="OXN1" s="49"/>
      <c r="OXO1" s="49"/>
      <c r="OXP1" s="49"/>
      <c r="OXQ1" s="49"/>
      <c r="OXR1" s="49"/>
      <c r="OXS1" s="49"/>
      <c r="OXT1" s="49"/>
      <c r="OXU1" s="49"/>
      <c r="OXV1" s="49"/>
      <c r="OXW1" s="49"/>
      <c r="OXX1" s="49"/>
      <c r="OXY1" s="49"/>
      <c r="OXZ1" s="49"/>
      <c r="OYA1" s="49"/>
      <c r="OYB1" s="49"/>
      <c r="OYC1" s="49"/>
      <c r="OYD1" s="49"/>
      <c r="OYE1" s="49"/>
      <c r="OYF1" s="49"/>
      <c r="OYG1" s="49"/>
      <c r="OYH1" s="49"/>
      <c r="OYI1" s="49"/>
      <c r="OYJ1" s="49"/>
      <c r="OYK1" s="49"/>
      <c r="OYL1" s="49"/>
      <c r="OYM1" s="49"/>
      <c r="OYN1" s="49"/>
      <c r="OYO1" s="49"/>
      <c r="OYP1" s="49"/>
      <c r="OYQ1" s="49"/>
      <c r="OYR1" s="49"/>
      <c r="OYS1" s="49"/>
      <c r="OYT1" s="49"/>
      <c r="OYU1" s="49"/>
      <c r="OYV1" s="49"/>
      <c r="OYW1" s="49"/>
      <c r="OYX1" s="49"/>
      <c r="OYY1" s="49"/>
      <c r="OYZ1" s="49"/>
      <c r="OZA1" s="49"/>
      <c r="OZB1" s="49"/>
      <c r="OZC1" s="49"/>
      <c r="OZD1" s="49"/>
      <c r="OZE1" s="49"/>
      <c r="OZF1" s="49"/>
      <c r="OZG1" s="49"/>
      <c r="OZH1" s="49"/>
      <c r="OZI1" s="49"/>
      <c r="OZJ1" s="49"/>
      <c r="OZK1" s="49"/>
      <c r="OZL1" s="49"/>
      <c r="OZM1" s="49"/>
      <c r="OZN1" s="49"/>
      <c r="OZO1" s="49"/>
      <c r="OZP1" s="49"/>
      <c r="OZQ1" s="49"/>
      <c r="OZR1" s="49"/>
      <c r="OZS1" s="49"/>
      <c r="OZT1" s="49"/>
      <c r="OZU1" s="49"/>
      <c r="OZV1" s="49"/>
      <c r="OZW1" s="49"/>
      <c r="OZX1" s="49"/>
      <c r="OZY1" s="49"/>
      <c r="OZZ1" s="49"/>
      <c r="PAA1" s="49"/>
      <c r="PAB1" s="49"/>
      <c r="PAC1" s="49"/>
      <c r="PAD1" s="49"/>
      <c r="PAE1" s="49"/>
      <c r="PAF1" s="49"/>
      <c r="PAG1" s="49"/>
      <c r="PAH1" s="49"/>
      <c r="PAI1" s="49"/>
      <c r="PAJ1" s="49"/>
      <c r="PAK1" s="49"/>
      <c r="PAL1" s="49"/>
      <c r="PAM1" s="49"/>
      <c r="PAN1" s="49"/>
      <c r="PAO1" s="49"/>
      <c r="PAP1" s="49"/>
      <c r="PAQ1" s="49"/>
      <c r="PAR1" s="49"/>
      <c r="PAS1" s="49"/>
      <c r="PAT1" s="49"/>
      <c r="PAU1" s="49"/>
      <c r="PAV1" s="49"/>
      <c r="PAW1" s="49"/>
      <c r="PAX1" s="49"/>
      <c r="PAY1" s="49"/>
      <c r="PAZ1" s="49"/>
      <c r="PBA1" s="49"/>
      <c r="PBB1" s="49"/>
      <c r="PBC1" s="49"/>
      <c r="PBD1" s="49"/>
      <c r="PBE1" s="49"/>
      <c r="PBF1" s="49"/>
      <c r="PBG1" s="49"/>
      <c r="PBH1" s="49"/>
      <c r="PBI1" s="49"/>
      <c r="PBJ1" s="49"/>
      <c r="PBK1" s="49"/>
      <c r="PBL1" s="49"/>
      <c r="PBM1" s="49"/>
      <c r="PBN1" s="49"/>
      <c r="PBO1" s="49"/>
      <c r="PBP1" s="49"/>
      <c r="PBQ1" s="49"/>
      <c r="PBR1" s="49"/>
      <c r="PBS1" s="49"/>
      <c r="PBT1" s="49"/>
      <c r="PBU1" s="49"/>
      <c r="PBV1" s="49"/>
      <c r="PBW1" s="49"/>
      <c r="PBX1" s="49"/>
      <c r="PBY1" s="49"/>
      <c r="PBZ1" s="49"/>
      <c r="PCA1" s="49"/>
      <c r="PCB1" s="49"/>
      <c r="PCC1" s="49"/>
      <c r="PCD1" s="49"/>
      <c r="PCE1" s="49"/>
      <c r="PCF1" s="49"/>
      <c r="PCG1" s="49"/>
      <c r="PCH1" s="49"/>
      <c r="PCI1" s="49"/>
      <c r="PCJ1" s="49"/>
      <c r="PCK1" s="49"/>
      <c r="PCL1" s="49"/>
      <c r="PCM1" s="49"/>
      <c r="PCN1" s="49"/>
      <c r="PCO1" s="49"/>
      <c r="PCP1" s="49"/>
      <c r="PCQ1" s="49"/>
      <c r="PCR1" s="49"/>
      <c r="PCS1" s="49"/>
      <c r="PCT1" s="49"/>
      <c r="PCU1" s="49"/>
      <c r="PCV1" s="49"/>
      <c r="PCW1" s="49"/>
      <c r="PCX1" s="49"/>
      <c r="PCY1" s="49"/>
      <c r="PCZ1" s="49"/>
      <c r="PDA1" s="49"/>
      <c r="PDB1" s="49"/>
      <c r="PDC1" s="49"/>
      <c r="PDD1" s="49"/>
      <c r="PDE1" s="49"/>
      <c r="PDF1" s="49"/>
      <c r="PDG1" s="49"/>
      <c r="PDH1" s="49"/>
      <c r="PDI1" s="49"/>
      <c r="PDJ1" s="49"/>
      <c r="PDK1" s="49"/>
      <c r="PDL1" s="49"/>
      <c r="PDM1" s="49"/>
      <c r="PDN1" s="49"/>
      <c r="PDO1" s="49"/>
      <c r="PDP1" s="49"/>
      <c r="PDQ1" s="49"/>
      <c r="PDR1" s="49"/>
      <c r="PDS1" s="49"/>
      <c r="PDT1" s="49"/>
      <c r="PDU1" s="49"/>
      <c r="PDV1" s="49"/>
      <c r="PDW1" s="49"/>
      <c r="PDX1" s="49"/>
      <c r="PDY1" s="49"/>
      <c r="PDZ1" s="49"/>
      <c r="PEA1" s="49"/>
      <c r="PEB1" s="49"/>
      <c r="PEC1" s="49"/>
      <c r="PED1" s="49"/>
      <c r="PEE1" s="49"/>
      <c r="PEF1" s="49"/>
      <c r="PEG1" s="49"/>
      <c r="PEH1" s="49"/>
      <c r="PEI1" s="49"/>
      <c r="PEJ1" s="49"/>
      <c r="PEK1" s="49"/>
      <c r="PEL1" s="49"/>
      <c r="PEM1" s="49"/>
      <c r="PEN1" s="49"/>
      <c r="PEO1" s="49"/>
      <c r="PEP1" s="49"/>
      <c r="PEQ1" s="49"/>
      <c r="PER1" s="49"/>
      <c r="PES1" s="49"/>
      <c r="PET1" s="49"/>
      <c r="PEU1" s="49"/>
      <c r="PEV1" s="49"/>
      <c r="PEW1" s="49"/>
      <c r="PEX1" s="49"/>
      <c r="PEY1" s="49"/>
      <c r="PEZ1" s="49"/>
      <c r="PFA1" s="49"/>
      <c r="PFB1" s="49"/>
      <c r="PFC1" s="49"/>
      <c r="PFD1" s="49"/>
      <c r="PFE1" s="49"/>
      <c r="PFF1" s="49"/>
      <c r="PFG1" s="49"/>
      <c r="PFH1" s="49"/>
      <c r="PFI1" s="49"/>
      <c r="PFJ1" s="49"/>
      <c r="PFK1" s="49"/>
      <c r="PFL1" s="49"/>
      <c r="PFM1" s="49"/>
      <c r="PFN1" s="49"/>
      <c r="PFO1" s="49"/>
      <c r="PFP1" s="49"/>
      <c r="PFQ1" s="49"/>
      <c r="PFR1" s="49"/>
      <c r="PFS1" s="49"/>
      <c r="PFT1" s="49"/>
      <c r="PFU1" s="49"/>
      <c r="PFV1" s="49"/>
      <c r="PFW1" s="49"/>
      <c r="PFX1" s="49"/>
      <c r="PFY1" s="49"/>
      <c r="PFZ1" s="49"/>
      <c r="PGA1" s="49"/>
      <c r="PGB1" s="49"/>
      <c r="PGC1" s="49"/>
      <c r="PGD1" s="49"/>
      <c r="PGE1" s="49"/>
      <c r="PGF1" s="49"/>
      <c r="PGG1" s="49"/>
      <c r="PGH1" s="49"/>
      <c r="PGI1" s="49"/>
      <c r="PGJ1" s="49"/>
      <c r="PGK1" s="49"/>
      <c r="PGL1" s="49"/>
      <c r="PGM1" s="49"/>
      <c r="PGN1" s="49"/>
      <c r="PGO1" s="49"/>
      <c r="PGP1" s="49"/>
      <c r="PGQ1" s="49"/>
      <c r="PGR1" s="49"/>
      <c r="PGS1" s="49"/>
      <c r="PGT1" s="49"/>
      <c r="PGU1" s="49"/>
      <c r="PGV1" s="49"/>
      <c r="PGW1" s="49"/>
      <c r="PGX1" s="49"/>
      <c r="PGY1" s="49"/>
      <c r="PGZ1" s="49"/>
      <c r="PHA1" s="49"/>
      <c r="PHB1" s="49"/>
      <c r="PHC1" s="49"/>
      <c r="PHD1" s="49"/>
      <c r="PHE1" s="49"/>
      <c r="PHF1" s="49"/>
      <c r="PHG1" s="49"/>
      <c r="PHH1" s="49"/>
      <c r="PHI1" s="49"/>
      <c r="PHJ1" s="49"/>
      <c r="PHK1" s="49"/>
      <c r="PHL1" s="49"/>
      <c r="PHM1" s="49"/>
      <c r="PHN1" s="49"/>
      <c r="PHO1" s="49"/>
      <c r="PHP1" s="49"/>
      <c r="PHQ1" s="49"/>
      <c r="PHR1" s="49"/>
      <c r="PHS1" s="49"/>
      <c r="PHT1" s="49"/>
      <c r="PHU1" s="49"/>
      <c r="PHV1" s="49"/>
      <c r="PHW1" s="49"/>
      <c r="PHX1" s="49"/>
      <c r="PHY1" s="49"/>
      <c r="PHZ1" s="49"/>
      <c r="PIA1" s="49"/>
      <c r="PIB1" s="49"/>
      <c r="PIC1" s="49"/>
      <c r="PID1" s="49"/>
      <c r="PIE1" s="49"/>
      <c r="PIF1" s="49"/>
      <c r="PIG1" s="49"/>
      <c r="PIH1" s="49"/>
      <c r="PII1" s="49"/>
      <c r="PIJ1" s="49"/>
      <c r="PIK1" s="49"/>
      <c r="PIL1" s="49"/>
      <c r="PIM1" s="49"/>
      <c r="PIN1" s="49"/>
      <c r="PIO1" s="49"/>
      <c r="PIP1" s="49"/>
      <c r="PIQ1" s="49"/>
      <c r="PIR1" s="49"/>
      <c r="PIS1" s="49"/>
      <c r="PIT1" s="49"/>
      <c r="PIU1" s="49"/>
      <c r="PIV1" s="49"/>
      <c r="PIW1" s="49"/>
      <c r="PIX1" s="49"/>
      <c r="PIY1" s="49"/>
      <c r="PIZ1" s="49"/>
      <c r="PJA1" s="49"/>
      <c r="PJB1" s="49"/>
      <c r="PJC1" s="49"/>
      <c r="PJD1" s="49"/>
      <c r="PJE1" s="49"/>
      <c r="PJF1" s="49"/>
      <c r="PJG1" s="49"/>
      <c r="PJH1" s="49"/>
      <c r="PJI1" s="49"/>
      <c r="PJJ1" s="49"/>
      <c r="PJK1" s="49"/>
      <c r="PJL1" s="49"/>
      <c r="PJM1" s="49"/>
      <c r="PJN1" s="49"/>
      <c r="PJO1" s="49"/>
      <c r="PJP1" s="49"/>
      <c r="PJQ1" s="49"/>
      <c r="PJR1" s="49"/>
      <c r="PJS1" s="49"/>
      <c r="PJT1" s="49"/>
      <c r="PJU1" s="49"/>
      <c r="PJV1" s="49"/>
      <c r="PJW1" s="49"/>
      <c r="PJX1" s="49"/>
      <c r="PJY1" s="49"/>
      <c r="PJZ1" s="49"/>
      <c r="PKA1" s="49"/>
      <c r="PKB1" s="49"/>
      <c r="PKC1" s="49"/>
      <c r="PKD1" s="49"/>
      <c r="PKE1" s="49"/>
      <c r="PKF1" s="49"/>
      <c r="PKG1" s="49"/>
      <c r="PKH1" s="49"/>
      <c r="PKI1" s="49"/>
      <c r="PKJ1" s="49"/>
      <c r="PKK1" s="49"/>
      <c r="PKL1" s="49"/>
      <c r="PKM1" s="49"/>
      <c r="PKN1" s="49"/>
      <c r="PKO1" s="49"/>
      <c r="PKP1" s="49"/>
      <c r="PKQ1" s="49"/>
      <c r="PKR1" s="49"/>
      <c r="PKS1" s="49"/>
      <c r="PKT1" s="49"/>
      <c r="PKU1" s="49"/>
      <c r="PKV1" s="49"/>
      <c r="PKW1" s="49"/>
      <c r="PKX1" s="49"/>
      <c r="PKY1" s="49"/>
      <c r="PKZ1" s="49"/>
      <c r="PLA1" s="49"/>
      <c r="PLB1" s="49"/>
      <c r="PLC1" s="49"/>
      <c r="PLD1" s="49"/>
      <c r="PLE1" s="49"/>
      <c r="PLF1" s="49"/>
      <c r="PLG1" s="49"/>
      <c r="PLH1" s="49"/>
      <c r="PLI1" s="49"/>
      <c r="PLJ1" s="49"/>
      <c r="PLK1" s="49"/>
      <c r="PLL1" s="49"/>
      <c r="PLM1" s="49"/>
      <c r="PLN1" s="49"/>
      <c r="PLO1" s="49"/>
      <c r="PLP1" s="49"/>
      <c r="PLQ1" s="49"/>
      <c r="PLR1" s="49"/>
      <c r="PLS1" s="49"/>
      <c r="PLT1" s="49"/>
      <c r="PLU1" s="49"/>
      <c r="PLV1" s="49"/>
      <c r="PLW1" s="49"/>
      <c r="PLX1" s="49"/>
      <c r="PLY1" s="49"/>
      <c r="PLZ1" s="49"/>
      <c r="PMA1" s="49"/>
      <c r="PMB1" s="49"/>
      <c r="PMC1" s="49"/>
      <c r="PMD1" s="49"/>
      <c r="PME1" s="49"/>
      <c r="PMF1" s="49"/>
      <c r="PMG1" s="49"/>
      <c r="PMH1" s="49"/>
      <c r="PMI1" s="49"/>
      <c r="PMJ1" s="49"/>
      <c r="PMK1" s="49"/>
      <c r="PML1" s="49"/>
      <c r="PMM1" s="49"/>
      <c r="PMN1" s="49"/>
      <c r="PMO1" s="49"/>
      <c r="PMP1" s="49"/>
      <c r="PMQ1" s="49"/>
      <c r="PMR1" s="49"/>
      <c r="PMS1" s="49"/>
      <c r="PMT1" s="49"/>
      <c r="PMU1" s="49"/>
      <c r="PMV1" s="49"/>
      <c r="PMW1" s="49"/>
      <c r="PMX1" s="49"/>
      <c r="PMY1" s="49"/>
      <c r="PMZ1" s="49"/>
      <c r="PNA1" s="49"/>
      <c r="PNB1" s="49"/>
      <c r="PNC1" s="49"/>
      <c r="PND1" s="49"/>
      <c r="PNE1" s="49"/>
      <c r="PNF1" s="49"/>
      <c r="PNG1" s="49"/>
      <c r="PNH1" s="49"/>
      <c r="PNI1" s="49"/>
      <c r="PNJ1" s="49"/>
      <c r="PNK1" s="49"/>
      <c r="PNL1" s="49"/>
      <c r="PNM1" s="49"/>
      <c r="PNN1" s="49"/>
      <c r="PNO1" s="49"/>
      <c r="PNP1" s="49"/>
      <c r="PNQ1" s="49"/>
      <c r="PNR1" s="49"/>
      <c r="PNS1" s="49"/>
      <c r="PNT1" s="49"/>
      <c r="PNU1" s="49"/>
      <c r="PNV1" s="49"/>
      <c r="PNW1" s="49"/>
      <c r="PNX1" s="49"/>
      <c r="PNY1" s="49"/>
      <c r="PNZ1" s="49"/>
      <c r="POA1" s="49"/>
      <c r="POB1" s="49"/>
      <c r="POC1" s="49"/>
      <c r="POD1" s="49"/>
      <c r="POE1" s="49"/>
      <c r="POF1" s="49"/>
      <c r="POG1" s="49"/>
      <c r="POH1" s="49"/>
      <c r="POI1" s="49"/>
      <c r="POJ1" s="49"/>
      <c r="POK1" s="49"/>
      <c r="POL1" s="49"/>
      <c r="POM1" s="49"/>
      <c r="PON1" s="49"/>
      <c r="POO1" s="49"/>
      <c r="POP1" s="49"/>
      <c r="POQ1" s="49"/>
      <c r="POR1" s="49"/>
      <c r="POS1" s="49"/>
      <c r="POT1" s="49"/>
      <c r="POU1" s="49"/>
      <c r="POV1" s="49"/>
      <c r="POW1" s="49"/>
      <c r="POX1" s="49"/>
      <c r="POY1" s="49"/>
      <c r="POZ1" s="49"/>
      <c r="PPA1" s="49"/>
      <c r="PPB1" s="49"/>
      <c r="PPC1" s="49"/>
      <c r="PPD1" s="49"/>
      <c r="PPE1" s="49"/>
      <c r="PPF1" s="49"/>
      <c r="PPG1" s="49"/>
      <c r="PPH1" s="49"/>
      <c r="PPI1" s="49"/>
      <c r="PPJ1" s="49"/>
      <c r="PPK1" s="49"/>
      <c r="PPL1" s="49"/>
      <c r="PPM1" s="49"/>
      <c r="PPN1" s="49"/>
      <c r="PPO1" s="49"/>
      <c r="PPP1" s="49"/>
      <c r="PPQ1" s="49"/>
      <c r="PPR1" s="49"/>
      <c r="PPS1" s="49"/>
      <c r="PPT1" s="49"/>
      <c r="PPU1" s="49"/>
      <c r="PPV1" s="49"/>
      <c r="PPW1" s="49"/>
      <c r="PPX1" s="49"/>
      <c r="PPY1" s="49"/>
      <c r="PPZ1" s="49"/>
      <c r="PQA1" s="49"/>
      <c r="PQB1" s="49"/>
      <c r="PQC1" s="49"/>
      <c r="PQD1" s="49"/>
      <c r="PQE1" s="49"/>
      <c r="PQF1" s="49"/>
      <c r="PQG1" s="49"/>
      <c r="PQH1" s="49"/>
      <c r="PQI1" s="49"/>
      <c r="PQJ1" s="49"/>
      <c r="PQK1" s="49"/>
      <c r="PQL1" s="49"/>
      <c r="PQM1" s="49"/>
      <c r="PQN1" s="49"/>
      <c r="PQO1" s="49"/>
      <c r="PQP1" s="49"/>
      <c r="PQQ1" s="49"/>
      <c r="PQR1" s="49"/>
      <c r="PQS1" s="49"/>
      <c r="PQT1" s="49"/>
      <c r="PQU1" s="49"/>
      <c r="PQV1" s="49"/>
      <c r="PQW1" s="49"/>
      <c r="PQX1" s="49"/>
      <c r="PQY1" s="49"/>
      <c r="PQZ1" s="49"/>
      <c r="PRA1" s="49"/>
      <c r="PRB1" s="49"/>
      <c r="PRC1" s="49"/>
      <c r="PRD1" s="49"/>
      <c r="PRE1" s="49"/>
      <c r="PRF1" s="49"/>
      <c r="PRG1" s="49"/>
      <c r="PRH1" s="49"/>
      <c r="PRI1" s="49"/>
      <c r="PRJ1" s="49"/>
      <c r="PRK1" s="49"/>
      <c r="PRL1" s="49"/>
      <c r="PRM1" s="49"/>
      <c r="PRN1" s="49"/>
      <c r="PRO1" s="49"/>
      <c r="PRP1" s="49"/>
      <c r="PRQ1" s="49"/>
      <c r="PRR1" s="49"/>
      <c r="PRS1" s="49"/>
      <c r="PRT1" s="49"/>
      <c r="PRU1" s="49"/>
      <c r="PRV1" s="49"/>
      <c r="PRW1" s="49"/>
      <c r="PRX1" s="49"/>
      <c r="PRY1" s="49"/>
      <c r="PRZ1" s="49"/>
      <c r="PSA1" s="49"/>
      <c r="PSB1" s="49"/>
      <c r="PSC1" s="49"/>
      <c r="PSD1" s="49"/>
      <c r="PSE1" s="49"/>
      <c r="PSF1" s="49"/>
      <c r="PSG1" s="49"/>
      <c r="PSH1" s="49"/>
      <c r="PSI1" s="49"/>
      <c r="PSJ1" s="49"/>
      <c r="PSK1" s="49"/>
      <c r="PSL1" s="49"/>
      <c r="PSM1" s="49"/>
      <c r="PSN1" s="49"/>
      <c r="PSO1" s="49"/>
      <c r="PSP1" s="49"/>
      <c r="PSQ1" s="49"/>
      <c r="PSR1" s="49"/>
      <c r="PSS1" s="49"/>
      <c r="PST1" s="49"/>
      <c r="PSU1" s="49"/>
      <c r="PSV1" s="49"/>
      <c r="PSW1" s="49"/>
      <c r="PSX1" s="49"/>
      <c r="PSY1" s="49"/>
      <c r="PSZ1" s="49"/>
      <c r="PTA1" s="49"/>
      <c r="PTB1" s="49"/>
      <c r="PTC1" s="49"/>
      <c r="PTD1" s="49"/>
      <c r="PTE1" s="49"/>
      <c r="PTF1" s="49"/>
      <c r="PTG1" s="49"/>
      <c r="PTH1" s="49"/>
      <c r="PTI1" s="49"/>
      <c r="PTJ1" s="49"/>
      <c r="PTK1" s="49"/>
      <c r="PTL1" s="49"/>
      <c r="PTM1" s="49"/>
      <c r="PTN1" s="49"/>
      <c r="PTO1" s="49"/>
      <c r="PTP1" s="49"/>
      <c r="PTQ1" s="49"/>
      <c r="PTR1" s="49"/>
      <c r="PTS1" s="49"/>
      <c r="PTT1" s="49"/>
      <c r="PTU1" s="49"/>
      <c r="PTV1" s="49"/>
      <c r="PTW1" s="49"/>
      <c r="PTX1" s="49"/>
      <c r="PTY1" s="49"/>
      <c r="PTZ1" s="49"/>
      <c r="PUA1" s="49"/>
      <c r="PUB1" s="49"/>
      <c r="PUC1" s="49"/>
      <c r="PUD1" s="49"/>
      <c r="PUE1" s="49"/>
      <c r="PUF1" s="49"/>
      <c r="PUG1" s="49"/>
      <c r="PUH1" s="49"/>
      <c r="PUI1" s="49"/>
      <c r="PUJ1" s="49"/>
      <c r="PUK1" s="49"/>
      <c r="PUL1" s="49"/>
      <c r="PUM1" s="49"/>
      <c r="PUN1" s="49"/>
      <c r="PUO1" s="49"/>
      <c r="PUP1" s="49"/>
      <c r="PUQ1" s="49"/>
      <c r="PUR1" s="49"/>
      <c r="PUS1" s="49"/>
      <c r="PUT1" s="49"/>
      <c r="PUU1" s="49"/>
      <c r="PUV1" s="49"/>
      <c r="PUW1" s="49"/>
      <c r="PUX1" s="49"/>
      <c r="PUY1" s="49"/>
      <c r="PUZ1" s="49"/>
      <c r="PVA1" s="49"/>
      <c r="PVB1" s="49"/>
      <c r="PVC1" s="49"/>
      <c r="PVD1" s="49"/>
      <c r="PVE1" s="49"/>
      <c r="PVF1" s="49"/>
      <c r="PVG1" s="49"/>
      <c r="PVH1" s="49"/>
      <c r="PVI1" s="49"/>
      <c r="PVJ1" s="49"/>
      <c r="PVK1" s="49"/>
      <c r="PVL1" s="49"/>
      <c r="PVM1" s="49"/>
      <c r="PVN1" s="49"/>
      <c r="PVO1" s="49"/>
      <c r="PVP1" s="49"/>
      <c r="PVQ1" s="49"/>
      <c r="PVR1" s="49"/>
      <c r="PVS1" s="49"/>
      <c r="PVT1" s="49"/>
      <c r="PVU1" s="49"/>
      <c r="PVV1" s="49"/>
      <c r="PVW1" s="49"/>
      <c r="PVX1" s="49"/>
      <c r="PVY1" s="49"/>
      <c r="PVZ1" s="49"/>
      <c r="PWA1" s="49"/>
      <c r="PWB1" s="49"/>
      <c r="PWC1" s="49"/>
      <c r="PWD1" s="49"/>
      <c r="PWE1" s="49"/>
      <c r="PWF1" s="49"/>
      <c r="PWG1" s="49"/>
      <c r="PWH1" s="49"/>
      <c r="PWI1" s="49"/>
      <c r="PWJ1" s="49"/>
      <c r="PWK1" s="49"/>
      <c r="PWL1" s="49"/>
      <c r="PWM1" s="49"/>
      <c r="PWN1" s="49"/>
      <c r="PWO1" s="49"/>
      <c r="PWP1" s="49"/>
      <c r="PWQ1" s="49"/>
      <c r="PWR1" s="49"/>
      <c r="PWS1" s="49"/>
      <c r="PWT1" s="49"/>
      <c r="PWU1" s="49"/>
      <c r="PWV1" s="49"/>
      <c r="PWW1" s="49"/>
      <c r="PWX1" s="49"/>
      <c r="PWY1" s="49"/>
      <c r="PWZ1" s="49"/>
      <c r="PXA1" s="49"/>
      <c r="PXB1" s="49"/>
      <c r="PXC1" s="49"/>
      <c r="PXD1" s="49"/>
      <c r="PXE1" s="49"/>
      <c r="PXF1" s="49"/>
      <c r="PXG1" s="49"/>
      <c r="PXH1" s="49"/>
      <c r="PXI1" s="49"/>
      <c r="PXJ1" s="49"/>
      <c r="PXK1" s="49"/>
      <c r="PXL1" s="49"/>
      <c r="PXM1" s="49"/>
      <c r="PXN1" s="49"/>
      <c r="PXO1" s="49"/>
      <c r="PXP1" s="49"/>
      <c r="PXQ1" s="49"/>
      <c r="PXR1" s="49"/>
      <c r="PXS1" s="49"/>
      <c r="PXT1" s="49"/>
      <c r="PXU1" s="49"/>
      <c r="PXV1" s="49"/>
      <c r="PXW1" s="49"/>
      <c r="PXX1" s="49"/>
      <c r="PXY1" s="49"/>
      <c r="PXZ1" s="49"/>
      <c r="PYA1" s="49"/>
      <c r="PYB1" s="49"/>
      <c r="PYC1" s="49"/>
      <c r="PYD1" s="49"/>
      <c r="PYE1" s="49"/>
      <c r="PYF1" s="49"/>
      <c r="PYG1" s="49"/>
      <c r="PYH1" s="49"/>
      <c r="PYI1" s="49"/>
      <c r="PYJ1" s="49"/>
      <c r="PYK1" s="49"/>
      <c r="PYL1" s="49"/>
      <c r="PYM1" s="49"/>
      <c r="PYN1" s="49"/>
      <c r="PYO1" s="49"/>
      <c r="PYP1" s="49"/>
      <c r="PYQ1" s="49"/>
      <c r="PYR1" s="49"/>
      <c r="PYS1" s="49"/>
      <c r="PYT1" s="49"/>
      <c r="PYU1" s="49"/>
      <c r="PYV1" s="49"/>
      <c r="PYW1" s="49"/>
      <c r="PYX1" s="49"/>
      <c r="PYY1" s="49"/>
      <c r="PYZ1" s="49"/>
      <c r="PZA1" s="49"/>
      <c r="PZB1" s="49"/>
      <c r="PZC1" s="49"/>
      <c r="PZD1" s="49"/>
      <c r="PZE1" s="49"/>
      <c r="PZF1" s="49"/>
      <c r="PZG1" s="49"/>
      <c r="PZH1" s="49"/>
      <c r="PZI1" s="49"/>
      <c r="PZJ1" s="49"/>
      <c r="PZK1" s="49"/>
      <c r="PZL1" s="49"/>
      <c r="PZM1" s="49"/>
      <c r="PZN1" s="49"/>
      <c r="PZO1" s="49"/>
      <c r="PZP1" s="49"/>
      <c r="PZQ1" s="49"/>
      <c r="PZR1" s="49"/>
      <c r="PZS1" s="49"/>
      <c r="PZT1" s="49"/>
      <c r="PZU1" s="49"/>
      <c r="PZV1" s="49"/>
      <c r="PZW1" s="49"/>
      <c r="PZX1" s="49"/>
      <c r="PZY1" s="49"/>
      <c r="PZZ1" s="49"/>
      <c r="QAA1" s="49"/>
      <c r="QAB1" s="49"/>
      <c r="QAC1" s="49"/>
      <c r="QAD1" s="49"/>
      <c r="QAE1" s="49"/>
      <c r="QAF1" s="49"/>
      <c r="QAG1" s="49"/>
      <c r="QAH1" s="49"/>
      <c r="QAI1" s="49"/>
      <c r="QAJ1" s="49"/>
      <c r="QAK1" s="49"/>
      <c r="QAL1" s="49"/>
      <c r="QAM1" s="49"/>
      <c r="QAN1" s="49"/>
      <c r="QAO1" s="49"/>
      <c r="QAP1" s="49"/>
      <c r="QAQ1" s="49"/>
      <c r="QAR1" s="49"/>
      <c r="QAS1" s="49"/>
      <c r="QAT1" s="49"/>
      <c r="QAU1" s="49"/>
      <c r="QAV1" s="49"/>
      <c r="QAW1" s="49"/>
      <c r="QAX1" s="49"/>
      <c r="QAY1" s="49"/>
      <c r="QAZ1" s="49"/>
      <c r="QBA1" s="49"/>
      <c r="QBB1" s="49"/>
      <c r="QBC1" s="49"/>
      <c r="QBD1" s="49"/>
      <c r="QBE1" s="49"/>
      <c r="QBF1" s="49"/>
      <c r="QBG1" s="49"/>
      <c r="QBH1" s="49"/>
      <c r="QBI1" s="49"/>
      <c r="QBJ1" s="49"/>
      <c r="QBK1" s="49"/>
      <c r="QBL1" s="49"/>
      <c r="QBM1" s="49"/>
      <c r="QBN1" s="49"/>
      <c r="QBO1" s="49"/>
      <c r="QBP1" s="49"/>
      <c r="QBQ1" s="49"/>
      <c r="QBR1" s="49"/>
      <c r="QBS1" s="49"/>
      <c r="QBT1" s="49"/>
      <c r="QBU1" s="49"/>
      <c r="QBV1" s="49"/>
      <c r="QBW1" s="49"/>
      <c r="QBX1" s="49"/>
      <c r="QBY1" s="49"/>
      <c r="QBZ1" s="49"/>
      <c r="QCA1" s="49"/>
      <c r="QCB1" s="49"/>
      <c r="QCC1" s="49"/>
      <c r="QCD1" s="49"/>
      <c r="QCE1" s="49"/>
      <c r="QCF1" s="49"/>
      <c r="QCG1" s="49"/>
      <c r="QCH1" s="49"/>
      <c r="QCI1" s="49"/>
      <c r="QCJ1" s="49"/>
      <c r="QCK1" s="49"/>
      <c r="QCL1" s="49"/>
      <c r="QCM1" s="49"/>
      <c r="QCN1" s="49"/>
      <c r="QCO1" s="49"/>
      <c r="QCP1" s="49"/>
      <c r="QCQ1" s="49"/>
      <c r="QCR1" s="49"/>
      <c r="QCS1" s="49"/>
      <c r="QCT1" s="49"/>
      <c r="QCU1" s="49"/>
      <c r="QCV1" s="49"/>
      <c r="QCW1" s="49"/>
      <c r="QCX1" s="49"/>
      <c r="QCY1" s="49"/>
      <c r="QCZ1" s="49"/>
      <c r="QDA1" s="49"/>
      <c r="QDB1" s="49"/>
      <c r="QDC1" s="49"/>
      <c r="QDD1" s="49"/>
      <c r="QDE1" s="49"/>
      <c r="QDF1" s="49"/>
      <c r="QDG1" s="49"/>
      <c r="QDH1" s="49"/>
      <c r="QDI1" s="49"/>
      <c r="QDJ1" s="49"/>
      <c r="QDK1" s="49"/>
      <c r="QDL1" s="49"/>
      <c r="QDM1" s="49"/>
      <c r="QDN1" s="49"/>
      <c r="QDO1" s="49"/>
      <c r="QDP1" s="49"/>
      <c r="QDQ1" s="49"/>
      <c r="QDR1" s="49"/>
      <c r="QDS1" s="49"/>
      <c r="QDT1" s="49"/>
      <c r="QDU1" s="49"/>
      <c r="QDV1" s="49"/>
      <c r="QDW1" s="49"/>
      <c r="QDX1" s="49"/>
      <c r="QDY1" s="49"/>
      <c r="QDZ1" s="49"/>
      <c r="QEA1" s="49"/>
      <c r="QEB1" s="49"/>
      <c r="QEC1" s="49"/>
      <c r="QED1" s="49"/>
      <c r="QEE1" s="49"/>
      <c r="QEF1" s="49"/>
      <c r="QEG1" s="49"/>
      <c r="QEH1" s="49"/>
      <c r="QEI1" s="49"/>
      <c r="QEJ1" s="49"/>
      <c r="QEK1" s="49"/>
      <c r="QEL1" s="49"/>
      <c r="QEM1" s="49"/>
      <c r="QEN1" s="49"/>
      <c r="QEO1" s="49"/>
      <c r="QEP1" s="49"/>
      <c r="QEQ1" s="49"/>
      <c r="QER1" s="49"/>
      <c r="QES1" s="49"/>
      <c r="QET1" s="49"/>
      <c r="QEU1" s="49"/>
      <c r="QEV1" s="49"/>
      <c r="QEW1" s="49"/>
      <c r="QEX1" s="49"/>
      <c r="QEY1" s="49"/>
      <c r="QEZ1" s="49"/>
      <c r="QFA1" s="49"/>
      <c r="QFB1" s="49"/>
      <c r="QFC1" s="49"/>
      <c r="QFD1" s="49"/>
      <c r="QFE1" s="49"/>
      <c r="QFF1" s="49"/>
      <c r="QFG1" s="49"/>
      <c r="QFH1" s="49"/>
      <c r="QFI1" s="49"/>
      <c r="QFJ1" s="49"/>
      <c r="QFK1" s="49"/>
      <c r="QFL1" s="49"/>
      <c r="QFM1" s="49"/>
      <c r="QFN1" s="49"/>
      <c r="QFO1" s="49"/>
      <c r="QFP1" s="49"/>
      <c r="QFQ1" s="49"/>
      <c r="QFR1" s="49"/>
      <c r="QFS1" s="49"/>
      <c r="QFT1" s="49"/>
      <c r="QFU1" s="49"/>
      <c r="QFV1" s="49"/>
      <c r="QFW1" s="49"/>
      <c r="QFX1" s="49"/>
      <c r="QFY1" s="49"/>
      <c r="QFZ1" s="49"/>
      <c r="QGA1" s="49"/>
      <c r="QGB1" s="49"/>
      <c r="QGC1" s="49"/>
      <c r="QGD1" s="49"/>
      <c r="QGE1" s="49"/>
      <c r="QGF1" s="49"/>
      <c r="QGG1" s="49"/>
      <c r="QGH1" s="49"/>
      <c r="QGI1" s="49"/>
      <c r="QGJ1" s="49"/>
      <c r="QGK1" s="49"/>
      <c r="QGL1" s="49"/>
      <c r="QGM1" s="49"/>
      <c r="QGN1" s="49"/>
      <c r="QGO1" s="49"/>
      <c r="QGP1" s="49"/>
      <c r="QGQ1" s="49"/>
      <c r="QGR1" s="49"/>
      <c r="QGS1" s="49"/>
      <c r="QGT1" s="49"/>
      <c r="QGU1" s="49"/>
      <c r="QGV1" s="49"/>
      <c r="QGW1" s="49"/>
      <c r="QGX1" s="49"/>
      <c r="QGY1" s="49"/>
      <c r="QGZ1" s="49"/>
      <c r="QHA1" s="49"/>
      <c r="QHB1" s="49"/>
      <c r="QHC1" s="49"/>
      <c r="QHD1" s="49"/>
      <c r="QHE1" s="49"/>
      <c r="QHF1" s="49"/>
      <c r="QHG1" s="49"/>
      <c r="QHH1" s="49"/>
      <c r="QHI1" s="49"/>
      <c r="QHJ1" s="49"/>
      <c r="QHK1" s="49"/>
      <c r="QHL1" s="49"/>
      <c r="QHM1" s="49"/>
      <c r="QHN1" s="49"/>
      <c r="QHO1" s="49"/>
      <c r="QHP1" s="49"/>
      <c r="QHQ1" s="49"/>
      <c r="QHR1" s="49"/>
      <c r="QHS1" s="49"/>
      <c r="QHT1" s="49"/>
      <c r="QHU1" s="49"/>
      <c r="QHV1" s="49"/>
      <c r="QHW1" s="49"/>
      <c r="QHX1" s="49"/>
      <c r="QHY1" s="49"/>
      <c r="QHZ1" s="49"/>
      <c r="QIA1" s="49"/>
      <c r="QIB1" s="49"/>
      <c r="QIC1" s="49"/>
      <c r="QID1" s="49"/>
      <c r="QIE1" s="49"/>
      <c r="QIF1" s="49"/>
      <c r="QIG1" s="49"/>
      <c r="QIH1" s="49"/>
      <c r="QII1" s="49"/>
      <c r="QIJ1" s="49"/>
      <c r="QIK1" s="49"/>
      <c r="QIL1" s="49"/>
      <c r="QIM1" s="49"/>
      <c r="QIN1" s="49"/>
      <c r="QIO1" s="49"/>
      <c r="QIP1" s="49"/>
      <c r="QIQ1" s="49"/>
      <c r="QIR1" s="49"/>
      <c r="QIS1" s="49"/>
      <c r="QIT1" s="49"/>
      <c r="QIU1" s="49"/>
      <c r="QIV1" s="49"/>
      <c r="QIW1" s="49"/>
      <c r="QIX1" s="49"/>
      <c r="QIY1" s="49"/>
      <c r="QIZ1" s="49"/>
      <c r="QJA1" s="49"/>
      <c r="QJB1" s="49"/>
      <c r="QJC1" s="49"/>
      <c r="QJD1" s="49"/>
      <c r="QJE1" s="49"/>
      <c r="QJF1" s="49"/>
      <c r="QJG1" s="49"/>
      <c r="QJH1" s="49"/>
      <c r="QJI1" s="49"/>
      <c r="QJJ1" s="49"/>
      <c r="QJK1" s="49"/>
      <c r="QJL1" s="49"/>
      <c r="QJM1" s="49"/>
      <c r="QJN1" s="49"/>
      <c r="QJO1" s="49"/>
      <c r="QJP1" s="49"/>
      <c r="QJQ1" s="49"/>
      <c r="QJR1" s="49"/>
      <c r="QJS1" s="49"/>
      <c r="QJT1" s="49"/>
      <c r="QJU1" s="49"/>
      <c r="QJV1" s="49"/>
      <c r="QJW1" s="49"/>
      <c r="QJX1" s="49"/>
      <c r="QJY1" s="49"/>
      <c r="QJZ1" s="49"/>
      <c r="QKA1" s="49"/>
      <c r="QKB1" s="49"/>
      <c r="QKC1" s="49"/>
      <c r="QKD1" s="49"/>
      <c r="QKE1" s="49"/>
      <c r="QKF1" s="49"/>
      <c r="QKG1" s="49"/>
      <c r="QKH1" s="49"/>
      <c r="QKI1" s="49"/>
      <c r="QKJ1" s="49"/>
      <c r="QKK1" s="49"/>
      <c r="QKL1" s="49"/>
      <c r="QKM1" s="49"/>
      <c r="QKN1" s="49"/>
      <c r="QKO1" s="49"/>
      <c r="QKP1" s="49"/>
      <c r="QKQ1" s="49"/>
      <c r="QKR1" s="49"/>
      <c r="QKS1" s="49"/>
      <c r="QKT1" s="49"/>
      <c r="QKU1" s="49"/>
      <c r="QKV1" s="49"/>
      <c r="QKW1" s="49"/>
      <c r="QKX1" s="49"/>
      <c r="QKY1" s="49"/>
      <c r="QKZ1" s="49"/>
      <c r="QLA1" s="49"/>
      <c r="QLB1" s="49"/>
      <c r="QLC1" s="49"/>
      <c r="QLD1" s="49"/>
      <c r="QLE1" s="49"/>
      <c r="QLF1" s="49"/>
      <c r="QLG1" s="49"/>
      <c r="QLH1" s="49"/>
      <c r="QLI1" s="49"/>
      <c r="QLJ1" s="49"/>
      <c r="QLK1" s="49"/>
      <c r="QLL1" s="49"/>
      <c r="QLM1" s="49"/>
      <c r="QLN1" s="49"/>
      <c r="QLO1" s="49"/>
      <c r="QLP1" s="49"/>
      <c r="QLQ1" s="49"/>
      <c r="QLR1" s="49"/>
      <c r="QLS1" s="49"/>
      <c r="QLT1" s="49"/>
      <c r="QLU1" s="49"/>
      <c r="QLV1" s="49"/>
      <c r="QLW1" s="49"/>
      <c r="QLX1" s="49"/>
      <c r="QLY1" s="49"/>
      <c r="QLZ1" s="49"/>
      <c r="QMA1" s="49"/>
      <c r="QMB1" s="49"/>
      <c r="QMC1" s="49"/>
      <c r="QMD1" s="49"/>
      <c r="QME1" s="49"/>
      <c r="QMF1" s="49"/>
      <c r="QMG1" s="49"/>
      <c r="QMH1" s="49"/>
      <c r="QMI1" s="49"/>
      <c r="QMJ1" s="49"/>
      <c r="QMK1" s="49"/>
      <c r="QML1" s="49"/>
      <c r="QMM1" s="49"/>
      <c r="QMN1" s="49"/>
      <c r="QMO1" s="49"/>
      <c r="QMP1" s="49"/>
      <c r="QMQ1" s="49"/>
      <c r="QMR1" s="49"/>
      <c r="QMS1" s="49"/>
      <c r="QMT1" s="49"/>
      <c r="QMU1" s="49"/>
      <c r="QMV1" s="49"/>
      <c r="QMW1" s="49"/>
      <c r="QMX1" s="49"/>
      <c r="QMY1" s="49"/>
      <c r="QMZ1" s="49"/>
      <c r="QNA1" s="49"/>
      <c r="QNB1" s="49"/>
      <c r="QNC1" s="49"/>
      <c r="QND1" s="49"/>
      <c r="QNE1" s="49"/>
      <c r="QNF1" s="49"/>
      <c r="QNG1" s="49"/>
      <c r="QNH1" s="49"/>
      <c r="QNI1" s="49"/>
      <c r="QNJ1" s="49"/>
      <c r="QNK1" s="49"/>
      <c r="QNL1" s="49"/>
      <c r="QNM1" s="49"/>
      <c r="QNN1" s="49"/>
      <c r="QNO1" s="49"/>
      <c r="QNP1" s="49"/>
      <c r="QNQ1" s="49"/>
      <c r="QNR1" s="49"/>
      <c r="QNS1" s="49"/>
      <c r="QNT1" s="49"/>
      <c r="QNU1" s="49"/>
      <c r="QNV1" s="49"/>
      <c r="QNW1" s="49"/>
      <c r="QNX1" s="49"/>
      <c r="QNY1" s="49"/>
      <c r="QNZ1" s="49"/>
      <c r="QOA1" s="49"/>
      <c r="QOB1" s="49"/>
      <c r="QOC1" s="49"/>
      <c r="QOD1" s="49"/>
      <c r="QOE1" s="49"/>
      <c r="QOF1" s="49"/>
      <c r="QOG1" s="49"/>
      <c r="QOH1" s="49"/>
      <c r="QOI1" s="49"/>
      <c r="QOJ1" s="49"/>
      <c r="QOK1" s="49"/>
      <c r="QOL1" s="49"/>
      <c r="QOM1" s="49"/>
      <c r="QON1" s="49"/>
      <c r="QOO1" s="49"/>
      <c r="QOP1" s="49"/>
      <c r="QOQ1" s="49"/>
      <c r="QOR1" s="49"/>
      <c r="QOS1" s="49"/>
      <c r="QOT1" s="49"/>
      <c r="QOU1" s="49"/>
      <c r="QOV1" s="49"/>
      <c r="QOW1" s="49"/>
      <c r="QOX1" s="49"/>
      <c r="QOY1" s="49"/>
      <c r="QOZ1" s="49"/>
      <c r="QPA1" s="49"/>
      <c r="QPB1" s="49"/>
      <c r="QPC1" s="49"/>
      <c r="QPD1" s="49"/>
      <c r="QPE1" s="49"/>
      <c r="QPF1" s="49"/>
      <c r="QPG1" s="49"/>
      <c r="QPH1" s="49"/>
      <c r="QPI1" s="49"/>
      <c r="QPJ1" s="49"/>
      <c r="QPK1" s="49"/>
      <c r="QPL1" s="49"/>
      <c r="QPM1" s="49"/>
      <c r="QPN1" s="49"/>
      <c r="QPO1" s="49"/>
      <c r="QPP1" s="49"/>
      <c r="QPQ1" s="49"/>
      <c r="QPR1" s="49"/>
      <c r="QPS1" s="49"/>
      <c r="QPT1" s="49"/>
      <c r="QPU1" s="49"/>
      <c r="QPV1" s="49"/>
      <c r="QPW1" s="49"/>
      <c r="QPX1" s="49"/>
      <c r="QPY1" s="49"/>
      <c r="QPZ1" s="49"/>
      <c r="QQA1" s="49"/>
      <c r="QQB1" s="49"/>
      <c r="QQC1" s="49"/>
      <c r="QQD1" s="49"/>
      <c r="QQE1" s="49"/>
      <c r="QQF1" s="49"/>
      <c r="QQG1" s="49"/>
      <c r="QQH1" s="49"/>
      <c r="QQI1" s="49"/>
      <c r="QQJ1" s="49"/>
      <c r="QQK1" s="49"/>
      <c r="QQL1" s="49"/>
      <c r="QQM1" s="49"/>
      <c r="QQN1" s="49"/>
      <c r="QQO1" s="49"/>
      <c r="QQP1" s="49"/>
      <c r="QQQ1" s="49"/>
      <c r="QQR1" s="49"/>
      <c r="QQS1" s="49"/>
      <c r="QQT1" s="49"/>
      <c r="QQU1" s="49"/>
      <c r="QQV1" s="49"/>
      <c r="QQW1" s="49"/>
      <c r="QQX1" s="49"/>
      <c r="QQY1" s="49"/>
      <c r="QQZ1" s="49"/>
      <c r="QRA1" s="49"/>
      <c r="QRB1" s="49"/>
      <c r="QRC1" s="49"/>
      <c r="QRD1" s="49"/>
      <c r="QRE1" s="49"/>
      <c r="QRF1" s="49"/>
      <c r="QRG1" s="49"/>
      <c r="QRH1" s="49"/>
      <c r="QRI1" s="49"/>
      <c r="QRJ1" s="49"/>
      <c r="QRK1" s="49"/>
      <c r="QRL1" s="49"/>
      <c r="QRM1" s="49"/>
      <c r="QRN1" s="49"/>
      <c r="QRO1" s="49"/>
      <c r="QRP1" s="49"/>
      <c r="QRQ1" s="49"/>
      <c r="QRR1" s="49"/>
      <c r="QRS1" s="49"/>
      <c r="QRT1" s="49"/>
      <c r="QRU1" s="49"/>
      <c r="QRV1" s="49"/>
      <c r="QRW1" s="49"/>
      <c r="QRX1" s="49"/>
      <c r="QRY1" s="49"/>
      <c r="QRZ1" s="49"/>
      <c r="QSA1" s="49"/>
      <c r="QSB1" s="49"/>
      <c r="QSC1" s="49"/>
      <c r="QSD1" s="49"/>
      <c r="QSE1" s="49"/>
      <c r="QSF1" s="49"/>
      <c r="QSG1" s="49"/>
      <c r="QSH1" s="49"/>
      <c r="QSI1" s="49"/>
      <c r="QSJ1" s="49"/>
      <c r="QSK1" s="49"/>
      <c r="QSL1" s="49"/>
      <c r="QSM1" s="49"/>
      <c r="QSN1" s="49"/>
      <c r="QSO1" s="49"/>
      <c r="QSP1" s="49"/>
      <c r="QSQ1" s="49"/>
      <c r="QSR1" s="49"/>
      <c r="QSS1" s="49"/>
      <c r="QST1" s="49"/>
      <c r="QSU1" s="49"/>
      <c r="QSV1" s="49"/>
      <c r="QSW1" s="49"/>
      <c r="QSX1" s="49"/>
      <c r="QSY1" s="49"/>
      <c r="QSZ1" s="49"/>
      <c r="QTA1" s="49"/>
      <c r="QTB1" s="49"/>
      <c r="QTC1" s="49"/>
      <c r="QTD1" s="49"/>
      <c r="QTE1" s="49"/>
      <c r="QTF1" s="49"/>
      <c r="QTG1" s="49"/>
      <c r="QTH1" s="49"/>
      <c r="QTI1" s="49"/>
      <c r="QTJ1" s="49"/>
      <c r="QTK1" s="49"/>
      <c r="QTL1" s="49"/>
      <c r="QTM1" s="49"/>
      <c r="QTN1" s="49"/>
      <c r="QTO1" s="49"/>
      <c r="QTP1" s="49"/>
      <c r="QTQ1" s="49"/>
      <c r="QTR1" s="49"/>
      <c r="QTS1" s="49"/>
      <c r="QTT1" s="49"/>
      <c r="QTU1" s="49"/>
      <c r="QTV1" s="49"/>
      <c r="QTW1" s="49"/>
      <c r="QTX1" s="49"/>
      <c r="QTY1" s="49"/>
      <c r="QTZ1" s="49"/>
      <c r="QUA1" s="49"/>
      <c r="QUB1" s="49"/>
      <c r="QUC1" s="49"/>
      <c r="QUD1" s="49"/>
      <c r="QUE1" s="49"/>
      <c r="QUF1" s="49"/>
      <c r="QUG1" s="49"/>
      <c r="QUH1" s="49"/>
      <c r="QUI1" s="49"/>
      <c r="QUJ1" s="49"/>
      <c r="QUK1" s="49"/>
      <c r="QUL1" s="49"/>
      <c r="QUM1" s="49"/>
      <c r="QUN1" s="49"/>
      <c r="QUO1" s="49"/>
      <c r="QUP1" s="49"/>
      <c r="QUQ1" s="49"/>
      <c r="QUR1" s="49"/>
      <c r="QUS1" s="49"/>
      <c r="QUT1" s="49"/>
      <c r="QUU1" s="49"/>
      <c r="QUV1" s="49"/>
      <c r="QUW1" s="49"/>
      <c r="QUX1" s="49"/>
      <c r="QUY1" s="49"/>
      <c r="QUZ1" s="49"/>
      <c r="QVA1" s="49"/>
      <c r="QVB1" s="49"/>
      <c r="QVC1" s="49"/>
      <c r="QVD1" s="49"/>
      <c r="QVE1" s="49"/>
      <c r="QVF1" s="49"/>
      <c r="QVG1" s="49"/>
      <c r="QVH1" s="49"/>
      <c r="QVI1" s="49"/>
      <c r="QVJ1" s="49"/>
      <c r="QVK1" s="49"/>
      <c r="QVL1" s="49"/>
      <c r="QVM1" s="49"/>
      <c r="QVN1" s="49"/>
      <c r="QVO1" s="49"/>
      <c r="QVP1" s="49"/>
      <c r="QVQ1" s="49"/>
      <c r="QVR1" s="49"/>
      <c r="QVS1" s="49"/>
      <c r="QVT1" s="49"/>
      <c r="QVU1" s="49"/>
      <c r="QVV1" s="49"/>
      <c r="QVW1" s="49"/>
      <c r="QVX1" s="49"/>
      <c r="QVY1" s="49"/>
      <c r="QVZ1" s="49"/>
      <c r="QWA1" s="49"/>
      <c r="QWB1" s="49"/>
      <c r="QWC1" s="49"/>
      <c r="QWD1" s="49"/>
      <c r="QWE1" s="49"/>
      <c r="QWF1" s="49"/>
      <c r="QWG1" s="49"/>
      <c r="QWH1" s="49"/>
      <c r="QWI1" s="49"/>
      <c r="QWJ1" s="49"/>
      <c r="QWK1" s="49"/>
      <c r="QWL1" s="49"/>
      <c r="QWM1" s="49"/>
      <c r="QWN1" s="49"/>
      <c r="QWO1" s="49"/>
      <c r="QWP1" s="49"/>
      <c r="QWQ1" s="49"/>
      <c r="QWR1" s="49"/>
      <c r="QWS1" s="49"/>
      <c r="QWT1" s="49"/>
      <c r="QWU1" s="49"/>
      <c r="QWV1" s="49"/>
      <c r="QWW1" s="49"/>
      <c r="QWX1" s="49"/>
      <c r="QWY1" s="49"/>
      <c r="QWZ1" s="49"/>
      <c r="QXA1" s="49"/>
      <c r="QXB1" s="49"/>
      <c r="QXC1" s="49"/>
      <c r="QXD1" s="49"/>
      <c r="QXE1" s="49"/>
      <c r="QXF1" s="49"/>
      <c r="QXG1" s="49"/>
      <c r="QXH1" s="49"/>
      <c r="QXI1" s="49"/>
      <c r="QXJ1" s="49"/>
      <c r="QXK1" s="49"/>
      <c r="QXL1" s="49"/>
      <c r="QXM1" s="49"/>
      <c r="QXN1" s="49"/>
      <c r="QXO1" s="49"/>
      <c r="QXP1" s="49"/>
      <c r="QXQ1" s="49"/>
      <c r="QXR1" s="49"/>
      <c r="QXS1" s="49"/>
      <c r="QXT1" s="49"/>
      <c r="QXU1" s="49"/>
      <c r="QXV1" s="49"/>
      <c r="QXW1" s="49"/>
      <c r="QXX1" s="49"/>
      <c r="QXY1" s="49"/>
      <c r="QXZ1" s="49"/>
      <c r="QYA1" s="49"/>
      <c r="QYB1" s="49"/>
      <c r="QYC1" s="49"/>
      <c r="QYD1" s="49"/>
      <c r="QYE1" s="49"/>
      <c r="QYF1" s="49"/>
      <c r="QYG1" s="49"/>
      <c r="QYH1" s="49"/>
      <c r="QYI1" s="49"/>
      <c r="QYJ1" s="49"/>
      <c r="QYK1" s="49"/>
      <c r="QYL1" s="49"/>
      <c r="QYM1" s="49"/>
      <c r="QYN1" s="49"/>
      <c r="QYO1" s="49"/>
      <c r="QYP1" s="49"/>
      <c r="QYQ1" s="49"/>
      <c r="QYR1" s="49"/>
      <c r="QYS1" s="49"/>
      <c r="QYT1" s="49"/>
      <c r="QYU1" s="49"/>
      <c r="QYV1" s="49"/>
      <c r="QYW1" s="49"/>
      <c r="QYX1" s="49"/>
      <c r="QYY1" s="49"/>
      <c r="QYZ1" s="49"/>
      <c r="QZA1" s="49"/>
      <c r="QZB1" s="49"/>
      <c r="QZC1" s="49"/>
      <c r="QZD1" s="49"/>
      <c r="QZE1" s="49"/>
      <c r="QZF1" s="49"/>
      <c r="QZG1" s="49"/>
      <c r="QZH1" s="49"/>
      <c r="QZI1" s="49"/>
      <c r="QZJ1" s="49"/>
      <c r="QZK1" s="49"/>
      <c r="QZL1" s="49"/>
      <c r="QZM1" s="49"/>
      <c r="QZN1" s="49"/>
      <c r="QZO1" s="49"/>
      <c r="QZP1" s="49"/>
      <c r="QZQ1" s="49"/>
      <c r="QZR1" s="49"/>
      <c r="QZS1" s="49"/>
      <c r="QZT1" s="49"/>
      <c r="QZU1" s="49"/>
      <c r="QZV1" s="49"/>
      <c r="QZW1" s="49"/>
      <c r="QZX1" s="49"/>
      <c r="QZY1" s="49"/>
      <c r="QZZ1" s="49"/>
      <c r="RAA1" s="49"/>
      <c r="RAB1" s="49"/>
      <c r="RAC1" s="49"/>
      <c r="RAD1" s="49"/>
      <c r="RAE1" s="49"/>
      <c r="RAF1" s="49"/>
      <c r="RAG1" s="49"/>
      <c r="RAH1" s="49"/>
      <c r="RAI1" s="49"/>
      <c r="RAJ1" s="49"/>
      <c r="RAK1" s="49"/>
      <c r="RAL1" s="49"/>
      <c r="RAM1" s="49"/>
      <c r="RAN1" s="49"/>
      <c r="RAO1" s="49"/>
      <c r="RAP1" s="49"/>
      <c r="RAQ1" s="49"/>
      <c r="RAR1" s="49"/>
      <c r="RAS1" s="49"/>
      <c r="RAT1" s="49"/>
      <c r="RAU1" s="49"/>
      <c r="RAV1" s="49"/>
      <c r="RAW1" s="49"/>
      <c r="RAX1" s="49"/>
      <c r="RAY1" s="49"/>
      <c r="RAZ1" s="49"/>
      <c r="RBA1" s="49"/>
      <c r="RBB1" s="49"/>
      <c r="RBC1" s="49"/>
      <c r="RBD1" s="49"/>
      <c r="RBE1" s="49"/>
      <c r="RBF1" s="49"/>
      <c r="RBG1" s="49"/>
      <c r="RBH1" s="49"/>
      <c r="RBI1" s="49"/>
      <c r="RBJ1" s="49"/>
      <c r="RBK1" s="49"/>
      <c r="RBL1" s="49"/>
      <c r="RBM1" s="49"/>
      <c r="RBN1" s="49"/>
      <c r="RBO1" s="49"/>
      <c r="RBP1" s="49"/>
      <c r="RBQ1" s="49"/>
      <c r="RBR1" s="49"/>
      <c r="RBS1" s="49"/>
      <c r="RBT1" s="49"/>
      <c r="RBU1" s="49"/>
      <c r="RBV1" s="49"/>
      <c r="RBW1" s="49"/>
      <c r="RBX1" s="49"/>
      <c r="RBY1" s="49"/>
      <c r="RBZ1" s="49"/>
      <c r="RCA1" s="49"/>
      <c r="RCB1" s="49"/>
      <c r="RCC1" s="49"/>
      <c r="RCD1" s="49"/>
      <c r="RCE1" s="49"/>
      <c r="RCF1" s="49"/>
      <c r="RCG1" s="49"/>
      <c r="RCH1" s="49"/>
      <c r="RCI1" s="49"/>
      <c r="RCJ1" s="49"/>
      <c r="RCK1" s="49"/>
      <c r="RCL1" s="49"/>
      <c r="RCM1" s="49"/>
      <c r="RCN1" s="49"/>
      <c r="RCO1" s="49"/>
      <c r="RCP1" s="49"/>
      <c r="RCQ1" s="49"/>
      <c r="RCR1" s="49"/>
      <c r="RCS1" s="49"/>
      <c r="RCT1" s="49"/>
      <c r="RCU1" s="49"/>
      <c r="RCV1" s="49"/>
      <c r="RCW1" s="49"/>
      <c r="RCX1" s="49"/>
      <c r="RCY1" s="49"/>
      <c r="RCZ1" s="49"/>
      <c r="RDA1" s="49"/>
      <c r="RDB1" s="49"/>
      <c r="RDC1" s="49"/>
      <c r="RDD1" s="49"/>
      <c r="RDE1" s="49"/>
      <c r="RDF1" s="49"/>
      <c r="RDG1" s="49"/>
      <c r="RDH1" s="49"/>
      <c r="RDI1" s="49"/>
      <c r="RDJ1" s="49"/>
      <c r="RDK1" s="49"/>
      <c r="RDL1" s="49"/>
      <c r="RDM1" s="49"/>
      <c r="RDN1" s="49"/>
      <c r="RDO1" s="49"/>
      <c r="RDP1" s="49"/>
      <c r="RDQ1" s="49"/>
      <c r="RDR1" s="49"/>
      <c r="RDS1" s="49"/>
      <c r="RDT1" s="49"/>
      <c r="RDU1" s="49"/>
      <c r="RDV1" s="49"/>
      <c r="RDW1" s="49"/>
      <c r="RDX1" s="49"/>
      <c r="RDY1" s="49"/>
      <c r="RDZ1" s="49"/>
      <c r="REA1" s="49"/>
      <c r="REB1" s="49"/>
      <c r="REC1" s="49"/>
      <c r="RED1" s="49"/>
      <c r="REE1" s="49"/>
      <c r="REF1" s="49"/>
      <c r="REG1" s="49"/>
      <c r="REH1" s="49"/>
      <c r="REI1" s="49"/>
      <c r="REJ1" s="49"/>
      <c r="REK1" s="49"/>
      <c r="REL1" s="49"/>
      <c r="REM1" s="49"/>
      <c r="REN1" s="49"/>
      <c r="REO1" s="49"/>
      <c r="REP1" s="49"/>
      <c r="REQ1" s="49"/>
      <c r="RER1" s="49"/>
      <c r="RES1" s="49"/>
      <c r="RET1" s="49"/>
      <c r="REU1" s="49"/>
      <c r="REV1" s="49"/>
      <c r="REW1" s="49"/>
      <c r="REX1" s="49"/>
      <c r="REY1" s="49"/>
      <c r="REZ1" s="49"/>
      <c r="RFA1" s="49"/>
      <c r="RFB1" s="49"/>
      <c r="RFC1" s="49"/>
      <c r="RFD1" s="49"/>
      <c r="RFE1" s="49"/>
      <c r="RFF1" s="49"/>
      <c r="RFG1" s="49"/>
      <c r="RFH1" s="49"/>
      <c r="RFI1" s="49"/>
      <c r="RFJ1" s="49"/>
      <c r="RFK1" s="49"/>
      <c r="RFL1" s="49"/>
      <c r="RFM1" s="49"/>
      <c r="RFN1" s="49"/>
      <c r="RFO1" s="49"/>
      <c r="RFP1" s="49"/>
      <c r="RFQ1" s="49"/>
      <c r="RFR1" s="49"/>
      <c r="RFS1" s="49"/>
      <c r="RFT1" s="49"/>
      <c r="RFU1" s="49"/>
      <c r="RFV1" s="49"/>
      <c r="RFW1" s="49"/>
      <c r="RFX1" s="49"/>
      <c r="RFY1" s="49"/>
      <c r="RFZ1" s="49"/>
      <c r="RGA1" s="49"/>
      <c r="RGB1" s="49"/>
      <c r="RGC1" s="49"/>
      <c r="RGD1" s="49"/>
      <c r="RGE1" s="49"/>
      <c r="RGF1" s="49"/>
      <c r="RGG1" s="49"/>
      <c r="RGH1" s="49"/>
      <c r="RGI1" s="49"/>
      <c r="RGJ1" s="49"/>
      <c r="RGK1" s="49"/>
      <c r="RGL1" s="49"/>
      <c r="RGM1" s="49"/>
      <c r="RGN1" s="49"/>
      <c r="RGO1" s="49"/>
      <c r="RGP1" s="49"/>
      <c r="RGQ1" s="49"/>
      <c r="RGR1" s="49"/>
      <c r="RGS1" s="49"/>
      <c r="RGT1" s="49"/>
      <c r="RGU1" s="49"/>
      <c r="RGV1" s="49"/>
      <c r="RGW1" s="49"/>
      <c r="RGX1" s="49"/>
      <c r="RGY1" s="49"/>
      <c r="RGZ1" s="49"/>
      <c r="RHA1" s="49"/>
      <c r="RHB1" s="49"/>
      <c r="RHC1" s="49"/>
      <c r="RHD1" s="49"/>
      <c r="RHE1" s="49"/>
      <c r="RHF1" s="49"/>
      <c r="RHG1" s="49"/>
      <c r="RHH1" s="49"/>
      <c r="RHI1" s="49"/>
      <c r="RHJ1" s="49"/>
      <c r="RHK1" s="49"/>
      <c r="RHL1" s="49"/>
      <c r="RHM1" s="49"/>
      <c r="RHN1" s="49"/>
      <c r="RHO1" s="49"/>
      <c r="RHP1" s="49"/>
      <c r="RHQ1" s="49"/>
      <c r="RHR1" s="49"/>
      <c r="RHS1" s="49"/>
      <c r="RHT1" s="49"/>
      <c r="RHU1" s="49"/>
      <c r="RHV1" s="49"/>
      <c r="RHW1" s="49"/>
      <c r="RHX1" s="49"/>
      <c r="RHY1" s="49"/>
      <c r="RHZ1" s="49"/>
      <c r="RIA1" s="49"/>
      <c r="RIB1" s="49"/>
      <c r="RIC1" s="49"/>
      <c r="RID1" s="49"/>
      <c r="RIE1" s="49"/>
      <c r="RIF1" s="49"/>
      <c r="RIG1" s="49"/>
      <c r="RIH1" s="49"/>
      <c r="RII1" s="49"/>
      <c r="RIJ1" s="49"/>
      <c r="RIK1" s="49"/>
      <c r="RIL1" s="49"/>
      <c r="RIM1" s="49"/>
      <c r="RIN1" s="49"/>
      <c r="RIO1" s="49"/>
      <c r="RIP1" s="49"/>
      <c r="RIQ1" s="49"/>
      <c r="RIR1" s="49"/>
      <c r="RIS1" s="49"/>
      <c r="RIT1" s="49"/>
      <c r="RIU1" s="49"/>
      <c r="RIV1" s="49"/>
      <c r="RIW1" s="49"/>
      <c r="RIX1" s="49"/>
      <c r="RIY1" s="49"/>
      <c r="RIZ1" s="49"/>
      <c r="RJA1" s="49"/>
      <c r="RJB1" s="49"/>
      <c r="RJC1" s="49"/>
      <c r="RJD1" s="49"/>
      <c r="RJE1" s="49"/>
      <c r="RJF1" s="49"/>
      <c r="RJG1" s="49"/>
      <c r="RJH1" s="49"/>
      <c r="RJI1" s="49"/>
      <c r="RJJ1" s="49"/>
      <c r="RJK1" s="49"/>
      <c r="RJL1" s="49"/>
      <c r="RJM1" s="49"/>
      <c r="RJN1" s="49"/>
      <c r="RJO1" s="49"/>
      <c r="RJP1" s="49"/>
      <c r="RJQ1" s="49"/>
      <c r="RJR1" s="49"/>
      <c r="RJS1" s="49"/>
      <c r="RJT1" s="49"/>
      <c r="RJU1" s="49"/>
      <c r="RJV1" s="49"/>
      <c r="RJW1" s="49"/>
      <c r="RJX1" s="49"/>
      <c r="RJY1" s="49"/>
      <c r="RJZ1" s="49"/>
      <c r="RKA1" s="49"/>
      <c r="RKB1" s="49"/>
      <c r="RKC1" s="49"/>
      <c r="RKD1" s="49"/>
      <c r="RKE1" s="49"/>
      <c r="RKF1" s="49"/>
      <c r="RKG1" s="49"/>
      <c r="RKH1" s="49"/>
      <c r="RKI1" s="49"/>
      <c r="RKJ1" s="49"/>
      <c r="RKK1" s="49"/>
      <c r="RKL1" s="49"/>
      <c r="RKM1" s="49"/>
      <c r="RKN1" s="49"/>
      <c r="RKO1" s="49"/>
      <c r="RKP1" s="49"/>
      <c r="RKQ1" s="49"/>
      <c r="RKR1" s="49"/>
      <c r="RKS1" s="49"/>
      <c r="RKT1" s="49"/>
      <c r="RKU1" s="49"/>
      <c r="RKV1" s="49"/>
      <c r="RKW1" s="49"/>
      <c r="RKX1" s="49"/>
      <c r="RKY1" s="49"/>
      <c r="RKZ1" s="49"/>
      <c r="RLA1" s="49"/>
      <c r="RLB1" s="49"/>
      <c r="RLC1" s="49"/>
      <c r="RLD1" s="49"/>
      <c r="RLE1" s="49"/>
      <c r="RLF1" s="49"/>
      <c r="RLG1" s="49"/>
      <c r="RLH1" s="49"/>
      <c r="RLI1" s="49"/>
      <c r="RLJ1" s="49"/>
      <c r="RLK1" s="49"/>
      <c r="RLL1" s="49"/>
      <c r="RLM1" s="49"/>
      <c r="RLN1" s="49"/>
      <c r="RLO1" s="49"/>
      <c r="RLP1" s="49"/>
      <c r="RLQ1" s="49"/>
      <c r="RLR1" s="49"/>
      <c r="RLS1" s="49"/>
      <c r="RLT1" s="49"/>
      <c r="RLU1" s="49"/>
      <c r="RLV1" s="49"/>
      <c r="RLW1" s="49"/>
      <c r="RLX1" s="49"/>
      <c r="RLY1" s="49"/>
      <c r="RLZ1" s="49"/>
      <c r="RMA1" s="49"/>
      <c r="RMB1" s="49"/>
      <c r="RMC1" s="49"/>
      <c r="RMD1" s="49"/>
      <c r="RME1" s="49"/>
      <c r="RMF1" s="49"/>
      <c r="RMG1" s="49"/>
      <c r="RMH1" s="49"/>
      <c r="RMI1" s="49"/>
      <c r="RMJ1" s="49"/>
      <c r="RMK1" s="49"/>
      <c r="RML1" s="49"/>
      <c r="RMM1" s="49"/>
      <c r="RMN1" s="49"/>
      <c r="RMO1" s="49"/>
      <c r="RMP1" s="49"/>
      <c r="RMQ1" s="49"/>
      <c r="RMR1" s="49"/>
      <c r="RMS1" s="49"/>
      <c r="RMT1" s="49"/>
      <c r="RMU1" s="49"/>
      <c r="RMV1" s="49"/>
      <c r="RMW1" s="49"/>
      <c r="RMX1" s="49"/>
      <c r="RMY1" s="49"/>
      <c r="RMZ1" s="49"/>
      <c r="RNA1" s="49"/>
      <c r="RNB1" s="49"/>
      <c r="RNC1" s="49"/>
      <c r="RND1" s="49"/>
      <c r="RNE1" s="49"/>
      <c r="RNF1" s="49"/>
      <c r="RNG1" s="49"/>
      <c r="RNH1" s="49"/>
      <c r="RNI1" s="49"/>
      <c r="RNJ1" s="49"/>
      <c r="RNK1" s="49"/>
      <c r="RNL1" s="49"/>
      <c r="RNM1" s="49"/>
      <c r="RNN1" s="49"/>
      <c r="RNO1" s="49"/>
      <c r="RNP1" s="49"/>
      <c r="RNQ1" s="49"/>
      <c r="RNR1" s="49"/>
      <c r="RNS1" s="49"/>
      <c r="RNT1" s="49"/>
      <c r="RNU1" s="49"/>
      <c r="RNV1" s="49"/>
      <c r="RNW1" s="49"/>
      <c r="RNX1" s="49"/>
      <c r="RNY1" s="49"/>
      <c r="RNZ1" s="49"/>
      <c r="ROA1" s="49"/>
      <c r="ROB1" s="49"/>
      <c r="ROC1" s="49"/>
      <c r="ROD1" s="49"/>
      <c r="ROE1" s="49"/>
      <c r="ROF1" s="49"/>
      <c r="ROG1" s="49"/>
      <c r="ROH1" s="49"/>
      <c r="ROI1" s="49"/>
      <c r="ROJ1" s="49"/>
      <c r="ROK1" s="49"/>
      <c r="ROL1" s="49"/>
      <c r="ROM1" s="49"/>
      <c r="RON1" s="49"/>
      <c r="ROO1" s="49"/>
      <c r="ROP1" s="49"/>
      <c r="ROQ1" s="49"/>
      <c r="ROR1" s="49"/>
      <c r="ROS1" s="49"/>
      <c r="ROT1" s="49"/>
      <c r="ROU1" s="49"/>
      <c r="ROV1" s="49"/>
      <c r="ROW1" s="49"/>
      <c r="ROX1" s="49"/>
      <c r="ROY1" s="49"/>
      <c r="ROZ1" s="49"/>
      <c r="RPA1" s="49"/>
      <c r="RPB1" s="49"/>
      <c r="RPC1" s="49"/>
      <c r="RPD1" s="49"/>
      <c r="RPE1" s="49"/>
      <c r="RPF1" s="49"/>
      <c r="RPG1" s="49"/>
      <c r="RPH1" s="49"/>
      <c r="RPI1" s="49"/>
      <c r="RPJ1" s="49"/>
      <c r="RPK1" s="49"/>
      <c r="RPL1" s="49"/>
      <c r="RPM1" s="49"/>
      <c r="RPN1" s="49"/>
      <c r="RPO1" s="49"/>
      <c r="RPP1" s="49"/>
      <c r="RPQ1" s="49"/>
      <c r="RPR1" s="49"/>
      <c r="RPS1" s="49"/>
      <c r="RPT1" s="49"/>
      <c r="RPU1" s="49"/>
      <c r="RPV1" s="49"/>
      <c r="RPW1" s="49"/>
      <c r="RPX1" s="49"/>
      <c r="RPY1" s="49"/>
      <c r="RPZ1" s="49"/>
      <c r="RQA1" s="49"/>
      <c r="RQB1" s="49"/>
      <c r="RQC1" s="49"/>
      <c r="RQD1" s="49"/>
      <c r="RQE1" s="49"/>
      <c r="RQF1" s="49"/>
      <c r="RQG1" s="49"/>
      <c r="RQH1" s="49"/>
      <c r="RQI1" s="49"/>
      <c r="RQJ1" s="49"/>
      <c r="RQK1" s="49"/>
      <c r="RQL1" s="49"/>
      <c r="RQM1" s="49"/>
      <c r="RQN1" s="49"/>
      <c r="RQO1" s="49"/>
      <c r="RQP1" s="49"/>
      <c r="RQQ1" s="49"/>
      <c r="RQR1" s="49"/>
      <c r="RQS1" s="49"/>
      <c r="RQT1" s="49"/>
      <c r="RQU1" s="49"/>
      <c r="RQV1" s="49"/>
      <c r="RQW1" s="49"/>
      <c r="RQX1" s="49"/>
      <c r="RQY1" s="49"/>
      <c r="RQZ1" s="49"/>
      <c r="RRA1" s="49"/>
      <c r="RRB1" s="49"/>
      <c r="RRC1" s="49"/>
      <c r="RRD1" s="49"/>
      <c r="RRE1" s="49"/>
      <c r="RRF1" s="49"/>
      <c r="RRG1" s="49"/>
      <c r="RRH1" s="49"/>
      <c r="RRI1" s="49"/>
      <c r="RRJ1" s="49"/>
      <c r="RRK1" s="49"/>
      <c r="RRL1" s="49"/>
      <c r="RRM1" s="49"/>
      <c r="RRN1" s="49"/>
      <c r="RRO1" s="49"/>
      <c r="RRP1" s="49"/>
      <c r="RRQ1" s="49"/>
      <c r="RRR1" s="49"/>
      <c r="RRS1" s="49"/>
      <c r="RRT1" s="49"/>
      <c r="RRU1" s="49"/>
      <c r="RRV1" s="49"/>
      <c r="RRW1" s="49"/>
      <c r="RRX1" s="49"/>
      <c r="RRY1" s="49"/>
      <c r="RRZ1" s="49"/>
      <c r="RSA1" s="49"/>
      <c r="RSB1" s="49"/>
      <c r="RSC1" s="49"/>
      <c r="RSD1" s="49"/>
      <c r="RSE1" s="49"/>
      <c r="RSF1" s="49"/>
      <c r="RSG1" s="49"/>
      <c r="RSH1" s="49"/>
      <c r="RSI1" s="49"/>
      <c r="RSJ1" s="49"/>
      <c r="RSK1" s="49"/>
      <c r="RSL1" s="49"/>
      <c r="RSM1" s="49"/>
      <c r="RSN1" s="49"/>
      <c r="RSO1" s="49"/>
      <c r="RSP1" s="49"/>
      <c r="RSQ1" s="49"/>
      <c r="RSR1" s="49"/>
      <c r="RSS1" s="49"/>
      <c r="RST1" s="49"/>
      <c r="RSU1" s="49"/>
      <c r="RSV1" s="49"/>
      <c r="RSW1" s="49"/>
      <c r="RSX1" s="49"/>
      <c r="RSY1" s="49"/>
      <c r="RSZ1" s="49"/>
      <c r="RTA1" s="49"/>
      <c r="RTB1" s="49"/>
      <c r="RTC1" s="49"/>
      <c r="RTD1" s="49"/>
      <c r="RTE1" s="49"/>
      <c r="RTF1" s="49"/>
      <c r="RTG1" s="49"/>
      <c r="RTH1" s="49"/>
      <c r="RTI1" s="49"/>
      <c r="RTJ1" s="49"/>
      <c r="RTK1" s="49"/>
      <c r="RTL1" s="49"/>
      <c r="RTM1" s="49"/>
      <c r="RTN1" s="49"/>
      <c r="RTO1" s="49"/>
      <c r="RTP1" s="49"/>
      <c r="RTQ1" s="49"/>
      <c r="RTR1" s="49"/>
      <c r="RTS1" s="49"/>
      <c r="RTT1" s="49"/>
      <c r="RTU1" s="49"/>
      <c r="RTV1" s="49"/>
      <c r="RTW1" s="49"/>
      <c r="RTX1" s="49"/>
      <c r="RTY1" s="49"/>
      <c r="RTZ1" s="49"/>
      <c r="RUA1" s="49"/>
      <c r="RUB1" s="49"/>
      <c r="RUC1" s="49"/>
      <c r="RUD1" s="49"/>
      <c r="RUE1" s="49"/>
      <c r="RUF1" s="49"/>
      <c r="RUG1" s="49"/>
      <c r="RUH1" s="49"/>
      <c r="RUI1" s="49"/>
      <c r="RUJ1" s="49"/>
      <c r="RUK1" s="49"/>
      <c r="RUL1" s="49"/>
      <c r="RUM1" s="49"/>
      <c r="RUN1" s="49"/>
      <c r="RUO1" s="49"/>
      <c r="RUP1" s="49"/>
      <c r="RUQ1" s="49"/>
      <c r="RUR1" s="49"/>
      <c r="RUS1" s="49"/>
      <c r="RUT1" s="49"/>
      <c r="RUU1" s="49"/>
      <c r="RUV1" s="49"/>
      <c r="RUW1" s="49"/>
      <c r="RUX1" s="49"/>
      <c r="RUY1" s="49"/>
      <c r="RUZ1" s="49"/>
      <c r="RVA1" s="49"/>
      <c r="RVB1" s="49"/>
      <c r="RVC1" s="49"/>
      <c r="RVD1" s="49"/>
      <c r="RVE1" s="49"/>
      <c r="RVF1" s="49"/>
      <c r="RVG1" s="49"/>
      <c r="RVH1" s="49"/>
      <c r="RVI1" s="49"/>
      <c r="RVJ1" s="49"/>
      <c r="RVK1" s="49"/>
      <c r="RVL1" s="49"/>
      <c r="RVM1" s="49"/>
      <c r="RVN1" s="49"/>
      <c r="RVO1" s="49"/>
      <c r="RVP1" s="49"/>
      <c r="RVQ1" s="49"/>
      <c r="RVR1" s="49"/>
      <c r="RVS1" s="49"/>
      <c r="RVT1" s="49"/>
      <c r="RVU1" s="49"/>
      <c r="RVV1" s="49"/>
      <c r="RVW1" s="49"/>
      <c r="RVX1" s="49"/>
      <c r="RVY1" s="49"/>
      <c r="RVZ1" s="49"/>
      <c r="RWA1" s="49"/>
      <c r="RWB1" s="49"/>
      <c r="RWC1" s="49"/>
      <c r="RWD1" s="49"/>
      <c r="RWE1" s="49"/>
      <c r="RWF1" s="49"/>
      <c r="RWG1" s="49"/>
      <c r="RWH1" s="49"/>
      <c r="RWI1" s="49"/>
      <c r="RWJ1" s="49"/>
      <c r="RWK1" s="49"/>
      <c r="RWL1" s="49"/>
      <c r="RWM1" s="49"/>
      <c r="RWN1" s="49"/>
      <c r="RWO1" s="49"/>
      <c r="RWP1" s="49"/>
      <c r="RWQ1" s="49"/>
      <c r="RWR1" s="49"/>
      <c r="RWS1" s="49"/>
      <c r="RWT1" s="49"/>
      <c r="RWU1" s="49"/>
      <c r="RWV1" s="49"/>
      <c r="RWW1" s="49"/>
      <c r="RWX1" s="49"/>
      <c r="RWY1" s="49"/>
      <c r="RWZ1" s="49"/>
      <c r="RXA1" s="49"/>
      <c r="RXB1" s="49"/>
      <c r="RXC1" s="49"/>
      <c r="RXD1" s="49"/>
      <c r="RXE1" s="49"/>
      <c r="RXF1" s="49"/>
      <c r="RXG1" s="49"/>
      <c r="RXH1" s="49"/>
      <c r="RXI1" s="49"/>
      <c r="RXJ1" s="49"/>
      <c r="RXK1" s="49"/>
      <c r="RXL1" s="49"/>
      <c r="RXM1" s="49"/>
      <c r="RXN1" s="49"/>
      <c r="RXO1" s="49"/>
      <c r="RXP1" s="49"/>
      <c r="RXQ1" s="49"/>
      <c r="RXR1" s="49"/>
      <c r="RXS1" s="49"/>
      <c r="RXT1" s="49"/>
      <c r="RXU1" s="49"/>
      <c r="RXV1" s="49"/>
      <c r="RXW1" s="49"/>
      <c r="RXX1" s="49"/>
      <c r="RXY1" s="49"/>
      <c r="RXZ1" s="49"/>
      <c r="RYA1" s="49"/>
      <c r="RYB1" s="49"/>
      <c r="RYC1" s="49"/>
      <c r="RYD1" s="49"/>
      <c r="RYE1" s="49"/>
      <c r="RYF1" s="49"/>
      <c r="RYG1" s="49"/>
      <c r="RYH1" s="49"/>
      <c r="RYI1" s="49"/>
      <c r="RYJ1" s="49"/>
      <c r="RYK1" s="49"/>
      <c r="RYL1" s="49"/>
      <c r="RYM1" s="49"/>
      <c r="RYN1" s="49"/>
      <c r="RYO1" s="49"/>
      <c r="RYP1" s="49"/>
      <c r="RYQ1" s="49"/>
      <c r="RYR1" s="49"/>
      <c r="RYS1" s="49"/>
      <c r="RYT1" s="49"/>
      <c r="RYU1" s="49"/>
      <c r="RYV1" s="49"/>
      <c r="RYW1" s="49"/>
      <c r="RYX1" s="49"/>
      <c r="RYY1" s="49"/>
      <c r="RYZ1" s="49"/>
      <c r="RZA1" s="49"/>
      <c r="RZB1" s="49"/>
      <c r="RZC1" s="49"/>
      <c r="RZD1" s="49"/>
      <c r="RZE1" s="49"/>
      <c r="RZF1" s="49"/>
      <c r="RZG1" s="49"/>
      <c r="RZH1" s="49"/>
      <c r="RZI1" s="49"/>
      <c r="RZJ1" s="49"/>
      <c r="RZK1" s="49"/>
      <c r="RZL1" s="49"/>
      <c r="RZM1" s="49"/>
      <c r="RZN1" s="49"/>
      <c r="RZO1" s="49"/>
      <c r="RZP1" s="49"/>
      <c r="RZQ1" s="49"/>
      <c r="RZR1" s="49"/>
      <c r="RZS1" s="49"/>
      <c r="RZT1" s="49"/>
      <c r="RZU1" s="49"/>
      <c r="RZV1" s="49"/>
      <c r="RZW1" s="49"/>
      <c r="RZX1" s="49"/>
      <c r="RZY1" s="49"/>
      <c r="RZZ1" s="49"/>
      <c r="SAA1" s="49"/>
      <c r="SAB1" s="49"/>
      <c r="SAC1" s="49"/>
      <c r="SAD1" s="49"/>
      <c r="SAE1" s="49"/>
      <c r="SAF1" s="49"/>
      <c r="SAG1" s="49"/>
      <c r="SAH1" s="49"/>
      <c r="SAI1" s="49"/>
      <c r="SAJ1" s="49"/>
      <c r="SAK1" s="49"/>
      <c r="SAL1" s="49"/>
      <c r="SAM1" s="49"/>
      <c r="SAN1" s="49"/>
      <c r="SAO1" s="49"/>
      <c r="SAP1" s="49"/>
      <c r="SAQ1" s="49"/>
      <c r="SAR1" s="49"/>
      <c r="SAS1" s="49"/>
      <c r="SAT1" s="49"/>
      <c r="SAU1" s="49"/>
      <c r="SAV1" s="49"/>
      <c r="SAW1" s="49"/>
      <c r="SAX1" s="49"/>
      <c r="SAY1" s="49"/>
      <c r="SAZ1" s="49"/>
      <c r="SBA1" s="49"/>
      <c r="SBB1" s="49"/>
      <c r="SBC1" s="49"/>
      <c r="SBD1" s="49"/>
      <c r="SBE1" s="49"/>
      <c r="SBF1" s="49"/>
      <c r="SBG1" s="49"/>
      <c r="SBH1" s="49"/>
      <c r="SBI1" s="49"/>
      <c r="SBJ1" s="49"/>
      <c r="SBK1" s="49"/>
      <c r="SBL1" s="49"/>
      <c r="SBM1" s="49"/>
      <c r="SBN1" s="49"/>
      <c r="SBO1" s="49"/>
      <c r="SBP1" s="49"/>
      <c r="SBQ1" s="49"/>
      <c r="SBR1" s="49"/>
      <c r="SBS1" s="49"/>
      <c r="SBT1" s="49"/>
      <c r="SBU1" s="49"/>
      <c r="SBV1" s="49"/>
      <c r="SBW1" s="49"/>
      <c r="SBX1" s="49"/>
      <c r="SBY1" s="49"/>
      <c r="SBZ1" s="49"/>
      <c r="SCA1" s="49"/>
      <c r="SCB1" s="49"/>
      <c r="SCC1" s="49"/>
      <c r="SCD1" s="49"/>
      <c r="SCE1" s="49"/>
      <c r="SCF1" s="49"/>
      <c r="SCG1" s="49"/>
      <c r="SCH1" s="49"/>
      <c r="SCI1" s="49"/>
      <c r="SCJ1" s="49"/>
      <c r="SCK1" s="49"/>
      <c r="SCL1" s="49"/>
      <c r="SCM1" s="49"/>
      <c r="SCN1" s="49"/>
      <c r="SCO1" s="49"/>
      <c r="SCP1" s="49"/>
      <c r="SCQ1" s="49"/>
      <c r="SCR1" s="49"/>
      <c r="SCS1" s="49"/>
      <c r="SCT1" s="49"/>
      <c r="SCU1" s="49"/>
      <c r="SCV1" s="49"/>
      <c r="SCW1" s="49"/>
      <c r="SCX1" s="49"/>
      <c r="SCY1" s="49"/>
      <c r="SCZ1" s="49"/>
      <c r="SDA1" s="49"/>
      <c r="SDB1" s="49"/>
      <c r="SDC1" s="49"/>
      <c r="SDD1" s="49"/>
      <c r="SDE1" s="49"/>
      <c r="SDF1" s="49"/>
      <c r="SDG1" s="49"/>
      <c r="SDH1" s="49"/>
      <c r="SDI1" s="49"/>
      <c r="SDJ1" s="49"/>
      <c r="SDK1" s="49"/>
      <c r="SDL1" s="49"/>
      <c r="SDM1" s="49"/>
      <c r="SDN1" s="49"/>
      <c r="SDO1" s="49"/>
      <c r="SDP1" s="49"/>
      <c r="SDQ1" s="49"/>
      <c r="SDR1" s="49"/>
      <c r="SDS1" s="49"/>
      <c r="SDT1" s="49"/>
      <c r="SDU1" s="49"/>
      <c r="SDV1" s="49"/>
      <c r="SDW1" s="49"/>
      <c r="SDX1" s="49"/>
      <c r="SDY1" s="49"/>
      <c r="SDZ1" s="49"/>
      <c r="SEA1" s="49"/>
      <c r="SEB1" s="49"/>
      <c r="SEC1" s="49"/>
      <c r="SED1" s="49"/>
      <c r="SEE1" s="49"/>
      <c r="SEF1" s="49"/>
      <c r="SEG1" s="49"/>
      <c r="SEH1" s="49"/>
      <c r="SEI1" s="49"/>
      <c r="SEJ1" s="49"/>
      <c r="SEK1" s="49"/>
      <c r="SEL1" s="49"/>
      <c r="SEM1" s="49"/>
      <c r="SEN1" s="49"/>
      <c r="SEO1" s="49"/>
      <c r="SEP1" s="49"/>
      <c r="SEQ1" s="49"/>
      <c r="SER1" s="49"/>
      <c r="SES1" s="49"/>
      <c r="SET1" s="49"/>
      <c r="SEU1" s="49"/>
      <c r="SEV1" s="49"/>
      <c r="SEW1" s="49"/>
      <c r="SEX1" s="49"/>
      <c r="SEY1" s="49"/>
      <c r="SEZ1" s="49"/>
      <c r="SFA1" s="49"/>
      <c r="SFB1" s="49"/>
      <c r="SFC1" s="49"/>
      <c r="SFD1" s="49"/>
      <c r="SFE1" s="49"/>
      <c r="SFF1" s="49"/>
      <c r="SFG1" s="49"/>
      <c r="SFH1" s="49"/>
      <c r="SFI1" s="49"/>
      <c r="SFJ1" s="49"/>
      <c r="SFK1" s="49"/>
      <c r="SFL1" s="49"/>
      <c r="SFM1" s="49"/>
      <c r="SFN1" s="49"/>
      <c r="SFO1" s="49"/>
      <c r="SFP1" s="49"/>
      <c r="SFQ1" s="49"/>
      <c r="SFR1" s="49"/>
      <c r="SFS1" s="49"/>
      <c r="SFT1" s="49"/>
      <c r="SFU1" s="49"/>
      <c r="SFV1" s="49"/>
      <c r="SFW1" s="49"/>
      <c r="SFX1" s="49"/>
      <c r="SFY1" s="49"/>
      <c r="SFZ1" s="49"/>
      <c r="SGA1" s="49"/>
      <c r="SGB1" s="49"/>
      <c r="SGC1" s="49"/>
      <c r="SGD1" s="49"/>
      <c r="SGE1" s="49"/>
      <c r="SGF1" s="49"/>
      <c r="SGG1" s="49"/>
      <c r="SGH1" s="49"/>
      <c r="SGI1" s="49"/>
      <c r="SGJ1" s="49"/>
      <c r="SGK1" s="49"/>
      <c r="SGL1" s="49"/>
      <c r="SGM1" s="49"/>
      <c r="SGN1" s="49"/>
      <c r="SGO1" s="49"/>
      <c r="SGP1" s="49"/>
      <c r="SGQ1" s="49"/>
      <c r="SGR1" s="49"/>
      <c r="SGS1" s="49"/>
      <c r="SGT1" s="49"/>
      <c r="SGU1" s="49"/>
      <c r="SGV1" s="49"/>
      <c r="SGW1" s="49"/>
      <c r="SGX1" s="49"/>
      <c r="SGY1" s="49"/>
      <c r="SGZ1" s="49"/>
      <c r="SHA1" s="49"/>
      <c r="SHB1" s="49"/>
      <c r="SHC1" s="49"/>
      <c r="SHD1" s="49"/>
      <c r="SHE1" s="49"/>
      <c r="SHF1" s="49"/>
      <c r="SHG1" s="49"/>
      <c r="SHH1" s="49"/>
      <c r="SHI1" s="49"/>
      <c r="SHJ1" s="49"/>
      <c r="SHK1" s="49"/>
      <c r="SHL1" s="49"/>
      <c r="SHM1" s="49"/>
      <c r="SHN1" s="49"/>
      <c r="SHO1" s="49"/>
      <c r="SHP1" s="49"/>
      <c r="SHQ1" s="49"/>
      <c r="SHR1" s="49"/>
      <c r="SHS1" s="49"/>
      <c r="SHT1" s="49"/>
      <c r="SHU1" s="49"/>
      <c r="SHV1" s="49"/>
      <c r="SHW1" s="49"/>
      <c r="SHX1" s="49"/>
      <c r="SHY1" s="49"/>
      <c r="SHZ1" s="49"/>
      <c r="SIA1" s="49"/>
      <c r="SIB1" s="49"/>
      <c r="SIC1" s="49"/>
      <c r="SID1" s="49"/>
      <c r="SIE1" s="49"/>
      <c r="SIF1" s="49"/>
      <c r="SIG1" s="49"/>
      <c r="SIH1" s="49"/>
      <c r="SII1" s="49"/>
      <c r="SIJ1" s="49"/>
      <c r="SIK1" s="49"/>
      <c r="SIL1" s="49"/>
      <c r="SIM1" s="49"/>
      <c r="SIN1" s="49"/>
      <c r="SIO1" s="49"/>
      <c r="SIP1" s="49"/>
      <c r="SIQ1" s="49"/>
      <c r="SIR1" s="49"/>
      <c r="SIS1" s="49"/>
      <c r="SIT1" s="49"/>
      <c r="SIU1" s="49"/>
      <c r="SIV1" s="49"/>
      <c r="SIW1" s="49"/>
      <c r="SIX1" s="49"/>
      <c r="SIY1" s="49"/>
      <c r="SIZ1" s="49"/>
      <c r="SJA1" s="49"/>
      <c r="SJB1" s="49"/>
      <c r="SJC1" s="49"/>
      <c r="SJD1" s="49"/>
      <c r="SJE1" s="49"/>
      <c r="SJF1" s="49"/>
      <c r="SJG1" s="49"/>
      <c r="SJH1" s="49"/>
      <c r="SJI1" s="49"/>
      <c r="SJJ1" s="49"/>
      <c r="SJK1" s="49"/>
      <c r="SJL1" s="49"/>
      <c r="SJM1" s="49"/>
      <c r="SJN1" s="49"/>
      <c r="SJO1" s="49"/>
      <c r="SJP1" s="49"/>
      <c r="SJQ1" s="49"/>
      <c r="SJR1" s="49"/>
      <c r="SJS1" s="49"/>
      <c r="SJT1" s="49"/>
      <c r="SJU1" s="49"/>
      <c r="SJV1" s="49"/>
      <c r="SJW1" s="49"/>
      <c r="SJX1" s="49"/>
      <c r="SJY1" s="49"/>
      <c r="SJZ1" s="49"/>
      <c r="SKA1" s="49"/>
      <c r="SKB1" s="49"/>
      <c r="SKC1" s="49"/>
      <c r="SKD1" s="49"/>
      <c r="SKE1" s="49"/>
      <c r="SKF1" s="49"/>
      <c r="SKG1" s="49"/>
      <c r="SKH1" s="49"/>
      <c r="SKI1" s="49"/>
      <c r="SKJ1" s="49"/>
      <c r="SKK1" s="49"/>
      <c r="SKL1" s="49"/>
      <c r="SKM1" s="49"/>
      <c r="SKN1" s="49"/>
      <c r="SKO1" s="49"/>
      <c r="SKP1" s="49"/>
      <c r="SKQ1" s="49"/>
      <c r="SKR1" s="49"/>
      <c r="SKS1" s="49"/>
      <c r="SKT1" s="49"/>
      <c r="SKU1" s="49"/>
      <c r="SKV1" s="49"/>
      <c r="SKW1" s="49"/>
      <c r="SKX1" s="49"/>
      <c r="SKY1" s="49"/>
      <c r="SKZ1" s="49"/>
      <c r="SLA1" s="49"/>
      <c r="SLB1" s="49"/>
      <c r="SLC1" s="49"/>
      <c r="SLD1" s="49"/>
      <c r="SLE1" s="49"/>
      <c r="SLF1" s="49"/>
      <c r="SLG1" s="49"/>
      <c r="SLH1" s="49"/>
      <c r="SLI1" s="49"/>
      <c r="SLJ1" s="49"/>
      <c r="SLK1" s="49"/>
      <c r="SLL1" s="49"/>
      <c r="SLM1" s="49"/>
      <c r="SLN1" s="49"/>
      <c r="SLO1" s="49"/>
      <c r="SLP1" s="49"/>
      <c r="SLQ1" s="49"/>
      <c r="SLR1" s="49"/>
      <c r="SLS1" s="49"/>
      <c r="SLT1" s="49"/>
      <c r="SLU1" s="49"/>
      <c r="SLV1" s="49"/>
      <c r="SLW1" s="49"/>
      <c r="SLX1" s="49"/>
      <c r="SLY1" s="49"/>
      <c r="SLZ1" s="49"/>
      <c r="SMA1" s="49"/>
      <c r="SMB1" s="49"/>
      <c r="SMC1" s="49"/>
      <c r="SMD1" s="49"/>
      <c r="SME1" s="49"/>
      <c r="SMF1" s="49"/>
      <c r="SMG1" s="49"/>
      <c r="SMH1" s="49"/>
      <c r="SMI1" s="49"/>
      <c r="SMJ1" s="49"/>
      <c r="SMK1" s="49"/>
      <c r="SML1" s="49"/>
      <c r="SMM1" s="49"/>
      <c r="SMN1" s="49"/>
      <c r="SMO1" s="49"/>
      <c r="SMP1" s="49"/>
      <c r="SMQ1" s="49"/>
      <c r="SMR1" s="49"/>
      <c r="SMS1" s="49"/>
      <c r="SMT1" s="49"/>
      <c r="SMU1" s="49"/>
      <c r="SMV1" s="49"/>
      <c r="SMW1" s="49"/>
      <c r="SMX1" s="49"/>
      <c r="SMY1" s="49"/>
      <c r="SMZ1" s="49"/>
      <c r="SNA1" s="49"/>
      <c r="SNB1" s="49"/>
      <c r="SNC1" s="49"/>
      <c r="SND1" s="49"/>
      <c r="SNE1" s="49"/>
      <c r="SNF1" s="49"/>
      <c r="SNG1" s="49"/>
      <c r="SNH1" s="49"/>
      <c r="SNI1" s="49"/>
      <c r="SNJ1" s="49"/>
      <c r="SNK1" s="49"/>
      <c r="SNL1" s="49"/>
      <c r="SNM1" s="49"/>
      <c r="SNN1" s="49"/>
      <c r="SNO1" s="49"/>
      <c r="SNP1" s="49"/>
      <c r="SNQ1" s="49"/>
      <c r="SNR1" s="49"/>
      <c r="SNS1" s="49"/>
      <c r="SNT1" s="49"/>
      <c r="SNU1" s="49"/>
      <c r="SNV1" s="49"/>
      <c r="SNW1" s="49"/>
      <c r="SNX1" s="49"/>
    </row>
    <row r="2" spans="1:13232" x14ac:dyDescent="0.25">
      <c r="A2" s="42" t="s">
        <v>557</v>
      </c>
      <c r="B2" s="42" t="s">
        <v>556</v>
      </c>
      <c r="C2" s="42" t="s">
        <v>193</v>
      </c>
      <c r="D2" s="42" t="s">
        <v>3</v>
      </c>
      <c r="E2" s="47" t="s">
        <v>0</v>
      </c>
      <c r="F2" s="41" t="s">
        <v>2</v>
      </c>
      <c r="G2" s="34">
        <v>48</v>
      </c>
      <c r="H2" s="34">
        <v>47</v>
      </c>
      <c r="I2" s="16">
        <v>827439</v>
      </c>
      <c r="J2" s="16">
        <v>6205795</v>
      </c>
      <c r="K2" s="17">
        <v>22572813</v>
      </c>
      <c r="L2" s="16">
        <v>0</v>
      </c>
      <c r="M2" s="40">
        <f t="shared" ref="M2:M33" si="0">L2/K2</f>
        <v>0</v>
      </c>
      <c r="N2" s="16">
        <v>5599682</v>
      </c>
      <c r="O2" s="8" t="s">
        <v>555</v>
      </c>
      <c r="P2" s="39">
        <f t="shared" ref="P2:P33" si="1">N2/$K2</f>
        <v>0.24807196161151912</v>
      </c>
      <c r="Q2" s="17">
        <v>1900000</v>
      </c>
      <c r="R2" s="38">
        <f t="shared" ref="R2:R33" si="2">Q2/$K2</f>
        <v>8.4172052459744379E-2</v>
      </c>
      <c r="S2" s="17">
        <v>2682939</v>
      </c>
      <c r="T2" s="38">
        <f t="shared" ref="T2:T33" si="3">S2/$K2</f>
        <v>0.1188570959233127</v>
      </c>
      <c r="U2" s="32">
        <v>0.85991443000000001</v>
      </c>
      <c r="V2" s="32">
        <v>0.84999991583291501</v>
      </c>
      <c r="W2" s="17">
        <v>12390192</v>
      </c>
      <c r="X2" s="38">
        <f t="shared" ref="X2:X33" si="4">W2/$K2</f>
        <v>0.5488988900054238</v>
      </c>
      <c r="Z2" s="10"/>
    </row>
    <row r="3" spans="1:13232" x14ac:dyDescent="0.25">
      <c r="A3" s="42" t="s">
        <v>554</v>
      </c>
      <c r="B3" s="42" t="s">
        <v>553</v>
      </c>
      <c r="C3" s="42" t="s">
        <v>18</v>
      </c>
      <c r="D3" s="42" t="s">
        <v>19</v>
      </c>
      <c r="E3" s="47" t="s">
        <v>7</v>
      </c>
      <c r="F3" s="41" t="s">
        <v>2</v>
      </c>
      <c r="G3" s="34">
        <v>75</v>
      </c>
      <c r="H3" s="34">
        <v>74</v>
      </c>
      <c r="I3" s="16">
        <v>1900776</v>
      </c>
      <c r="J3" s="16">
        <v>5638254</v>
      </c>
      <c r="K3" s="17">
        <v>40170277</v>
      </c>
      <c r="L3" s="16">
        <v>2291757</v>
      </c>
      <c r="M3" s="40">
        <f t="shared" si="0"/>
        <v>5.7051062904047191E-2</v>
      </c>
      <c r="N3" s="16">
        <v>15930009</v>
      </c>
      <c r="O3" s="8"/>
      <c r="P3" s="39">
        <f t="shared" si="1"/>
        <v>0.39656208992534453</v>
      </c>
      <c r="Q3" s="17">
        <v>0</v>
      </c>
      <c r="R3" s="38">
        <f t="shared" si="2"/>
        <v>0</v>
      </c>
      <c r="S3" s="17">
        <v>393714</v>
      </c>
      <c r="T3" s="38">
        <f t="shared" si="3"/>
        <v>9.8011273360151339E-3</v>
      </c>
      <c r="U3" s="32">
        <v>0.87</v>
      </c>
      <c r="V3" s="32">
        <v>0.89</v>
      </c>
      <c r="W3" s="17">
        <v>21554797</v>
      </c>
      <c r="X3" s="38">
        <f t="shared" si="4"/>
        <v>0.53658571983459313</v>
      </c>
      <c r="Z3" s="10"/>
    </row>
    <row r="4" spans="1:13232" x14ac:dyDescent="0.25">
      <c r="A4" s="42" t="s">
        <v>552</v>
      </c>
      <c r="B4" s="42" t="s">
        <v>551</v>
      </c>
      <c r="C4" s="42" t="s">
        <v>550</v>
      </c>
      <c r="D4" s="42" t="s">
        <v>549</v>
      </c>
      <c r="E4" s="47" t="s">
        <v>0</v>
      </c>
      <c r="F4" s="41" t="s">
        <v>4</v>
      </c>
      <c r="G4" s="34">
        <v>75</v>
      </c>
      <c r="H4" s="34">
        <v>74</v>
      </c>
      <c r="I4" s="16">
        <v>1181790.2</v>
      </c>
      <c r="J4" s="16">
        <v>0</v>
      </c>
      <c r="K4" s="17">
        <v>29586985</v>
      </c>
      <c r="L4" s="16">
        <v>5093309</v>
      </c>
      <c r="M4" s="40">
        <f t="shared" si="0"/>
        <v>0.17214694231264185</v>
      </c>
      <c r="N4" s="16">
        <v>0</v>
      </c>
      <c r="O4" s="8"/>
      <c r="P4" s="39">
        <f t="shared" si="1"/>
        <v>0</v>
      </c>
      <c r="Q4" s="17">
        <v>0</v>
      </c>
      <c r="R4" s="38">
        <f t="shared" si="2"/>
        <v>0</v>
      </c>
      <c r="S4" s="17">
        <v>14212101</v>
      </c>
      <c r="T4" s="38">
        <f t="shared" si="3"/>
        <v>0.4803497551372673</v>
      </c>
      <c r="U4" s="32">
        <v>0.87</v>
      </c>
      <c r="V4" s="32">
        <v>0</v>
      </c>
      <c r="W4" s="17">
        <v>10281575</v>
      </c>
      <c r="X4" s="38">
        <f t="shared" si="4"/>
        <v>0.34750330255009088</v>
      </c>
      <c r="Z4" s="10"/>
    </row>
    <row r="5" spans="1:13232" x14ac:dyDescent="0.25">
      <c r="A5" s="42" t="s">
        <v>548</v>
      </c>
      <c r="B5" s="42" t="s">
        <v>547</v>
      </c>
      <c r="C5" s="42" t="s">
        <v>18</v>
      </c>
      <c r="D5" s="42" t="s">
        <v>19</v>
      </c>
      <c r="E5" s="47" t="s">
        <v>0</v>
      </c>
      <c r="F5" s="41" t="s">
        <v>2</v>
      </c>
      <c r="G5" s="34">
        <v>38</v>
      </c>
      <c r="H5" s="34">
        <v>37</v>
      </c>
      <c r="I5" s="16">
        <v>710932</v>
      </c>
      <c r="J5" s="16">
        <v>875000</v>
      </c>
      <c r="K5" s="17">
        <v>16104793</v>
      </c>
      <c r="L5" s="16">
        <v>7800000</v>
      </c>
      <c r="M5" s="40">
        <f t="shared" si="0"/>
        <v>0.48432786438174025</v>
      </c>
      <c r="N5" s="16">
        <v>9503624</v>
      </c>
      <c r="O5" s="8" t="s">
        <v>546</v>
      </c>
      <c r="P5" s="39">
        <f t="shared" si="1"/>
        <v>0.5901115276675708</v>
      </c>
      <c r="Q5" s="17">
        <v>0</v>
      </c>
      <c r="R5" s="38">
        <f t="shared" si="2"/>
        <v>0</v>
      </c>
      <c r="S5" s="17">
        <v>0</v>
      </c>
      <c r="T5" s="38">
        <f t="shared" si="3"/>
        <v>0</v>
      </c>
      <c r="U5" s="32">
        <v>0.839916</v>
      </c>
      <c r="V5" s="32">
        <v>0.71992800000000001</v>
      </c>
      <c r="W5" s="17">
        <v>6601169</v>
      </c>
      <c r="X5" s="38">
        <f t="shared" si="4"/>
        <v>0.40988847233242925</v>
      </c>
      <c r="Z5" s="10"/>
    </row>
    <row r="6" spans="1:13232" x14ac:dyDescent="0.25">
      <c r="A6" s="42" t="s">
        <v>545</v>
      </c>
      <c r="B6" s="42" t="s">
        <v>544</v>
      </c>
      <c r="C6" s="42" t="s">
        <v>15</v>
      </c>
      <c r="D6" s="42" t="s">
        <v>15</v>
      </c>
      <c r="E6" s="47" t="s">
        <v>7</v>
      </c>
      <c r="F6" s="41" t="s">
        <v>2</v>
      </c>
      <c r="G6" s="34">
        <v>200</v>
      </c>
      <c r="H6" s="34">
        <v>198</v>
      </c>
      <c r="I6" s="16">
        <v>6782702</v>
      </c>
      <c r="J6" s="16">
        <v>32860000</v>
      </c>
      <c r="K6" s="17">
        <v>148568639</v>
      </c>
      <c r="L6" s="16">
        <v>44500000</v>
      </c>
      <c r="M6" s="40">
        <f t="shared" si="0"/>
        <v>0.29952485463638123</v>
      </c>
      <c r="N6" s="16">
        <v>0</v>
      </c>
      <c r="O6" s="8"/>
      <c r="P6" s="39">
        <f t="shared" si="1"/>
        <v>0</v>
      </c>
      <c r="Q6" s="17">
        <v>12000000</v>
      </c>
      <c r="R6" s="38">
        <f t="shared" si="2"/>
        <v>8.0770747317675834E-2</v>
      </c>
      <c r="S6" s="17">
        <v>7500000</v>
      </c>
      <c r="T6" s="38">
        <f t="shared" si="3"/>
        <v>5.04817170735474E-2</v>
      </c>
      <c r="U6" s="32">
        <v>0.839916</v>
      </c>
      <c r="V6" s="32">
        <v>0.839916</v>
      </c>
      <c r="W6" s="17">
        <v>84568639</v>
      </c>
      <c r="X6" s="38">
        <f t="shared" si="4"/>
        <v>0.56922268097239548</v>
      </c>
      <c r="Z6" s="10"/>
    </row>
    <row r="7" spans="1:13232" x14ac:dyDescent="0.25">
      <c r="A7" s="42" t="s">
        <v>543</v>
      </c>
      <c r="B7" s="42" t="s">
        <v>542</v>
      </c>
      <c r="C7" s="42" t="s">
        <v>541</v>
      </c>
      <c r="D7" s="42" t="s">
        <v>484</v>
      </c>
      <c r="E7" s="47" t="s">
        <v>0</v>
      </c>
      <c r="F7" s="41" t="s">
        <v>2</v>
      </c>
      <c r="G7" s="34">
        <v>136</v>
      </c>
      <c r="H7" s="34">
        <v>135</v>
      </c>
      <c r="I7" s="16">
        <v>6660543</v>
      </c>
      <c r="J7" s="16">
        <v>0</v>
      </c>
      <c r="K7" s="17">
        <v>140549066</v>
      </c>
      <c r="L7" s="16">
        <v>13204000</v>
      </c>
      <c r="M7" s="40">
        <f t="shared" si="0"/>
        <v>9.3945839526247729E-2</v>
      </c>
      <c r="N7" s="16">
        <v>45069087</v>
      </c>
      <c r="O7" s="8" t="s">
        <v>540</v>
      </c>
      <c r="P7" s="39">
        <f t="shared" si="1"/>
        <v>0.32066443614787166</v>
      </c>
      <c r="Q7" s="17">
        <v>4117000</v>
      </c>
      <c r="R7" s="38">
        <f t="shared" si="2"/>
        <v>2.9292261536622378E-2</v>
      </c>
      <c r="S7" s="17">
        <v>14412157</v>
      </c>
      <c r="T7" s="38">
        <f t="shared" si="3"/>
        <v>0.10254181980832232</v>
      </c>
      <c r="U7" s="32">
        <v>0.95708145717248583</v>
      </c>
      <c r="V7" s="32">
        <v>0</v>
      </c>
      <c r="W7" s="17">
        <v>63746822</v>
      </c>
      <c r="X7" s="38">
        <f t="shared" si="4"/>
        <v>0.45355564298093592</v>
      </c>
      <c r="Z7" s="10"/>
    </row>
    <row r="8" spans="1:13232" x14ac:dyDescent="0.25">
      <c r="A8" s="42" t="s">
        <v>539</v>
      </c>
      <c r="B8" s="42" t="s">
        <v>538</v>
      </c>
      <c r="C8" s="42" t="s">
        <v>144</v>
      </c>
      <c r="D8" s="47" t="s">
        <v>75</v>
      </c>
      <c r="E8" s="47" t="s">
        <v>0</v>
      </c>
      <c r="F8" s="41" t="s">
        <v>4</v>
      </c>
      <c r="G8" s="34">
        <v>45</v>
      </c>
      <c r="H8" s="34">
        <v>44</v>
      </c>
      <c r="I8" s="16">
        <v>435547</v>
      </c>
      <c r="J8" s="16">
        <v>1407707</v>
      </c>
      <c r="K8" s="17">
        <v>12490177</v>
      </c>
      <c r="L8" s="16">
        <v>4625000</v>
      </c>
      <c r="M8" s="40">
        <f t="shared" si="0"/>
        <v>0.37029098947116601</v>
      </c>
      <c r="N8" s="16">
        <v>0</v>
      </c>
      <c r="O8" s="8"/>
      <c r="P8" s="39">
        <f t="shared" si="1"/>
        <v>0</v>
      </c>
      <c r="Q8" s="17">
        <v>0</v>
      </c>
      <c r="R8" s="38">
        <f t="shared" si="2"/>
        <v>0</v>
      </c>
      <c r="S8" s="17">
        <v>2974177</v>
      </c>
      <c r="T8" s="38">
        <f t="shared" si="3"/>
        <v>0.23812128523078577</v>
      </c>
      <c r="U8" s="32">
        <v>0.84499999999999997</v>
      </c>
      <c r="V8" s="32">
        <v>0.86</v>
      </c>
      <c r="W8" s="17">
        <v>4891000</v>
      </c>
      <c r="X8" s="38">
        <f t="shared" si="4"/>
        <v>0.39158772529804819</v>
      </c>
      <c r="Z8" s="10"/>
    </row>
    <row r="9" spans="1:13232" x14ac:dyDescent="0.25">
      <c r="A9" s="42" t="s">
        <v>537</v>
      </c>
      <c r="B9" s="42" t="s">
        <v>536</v>
      </c>
      <c r="C9" s="42" t="s">
        <v>69</v>
      </c>
      <c r="D9" s="42" t="s">
        <v>15</v>
      </c>
      <c r="E9" s="47" t="s">
        <v>7</v>
      </c>
      <c r="F9" s="41" t="s">
        <v>2</v>
      </c>
      <c r="G9" s="34">
        <v>64</v>
      </c>
      <c r="H9" s="34">
        <v>63</v>
      </c>
      <c r="I9" s="16">
        <v>2894579</v>
      </c>
      <c r="J9" s="16">
        <v>11618332</v>
      </c>
      <c r="K9" s="17">
        <v>63747444</v>
      </c>
      <c r="L9" s="16">
        <v>9168829</v>
      </c>
      <c r="M9" s="40">
        <f t="shared" si="0"/>
        <v>0.14383053538585799</v>
      </c>
      <c r="N9" s="16">
        <v>14650000</v>
      </c>
      <c r="O9" s="8"/>
      <c r="P9" s="39">
        <f t="shared" si="1"/>
        <v>0.22981313572352799</v>
      </c>
      <c r="Q9" s="17">
        <v>0</v>
      </c>
      <c r="R9" s="38">
        <f t="shared" si="2"/>
        <v>0</v>
      </c>
      <c r="S9" s="17">
        <v>9450000</v>
      </c>
      <c r="T9" s="38">
        <f t="shared" si="3"/>
        <v>0.14824123771927233</v>
      </c>
      <c r="U9" s="32">
        <v>0.86980868</v>
      </c>
      <c r="V9" s="32">
        <v>0.85990540000000004</v>
      </c>
      <c r="W9" s="17">
        <v>35167965</v>
      </c>
      <c r="X9" s="38">
        <f t="shared" si="4"/>
        <v>0.55167647192254488</v>
      </c>
      <c r="Z9" s="10"/>
    </row>
    <row r="10" spans="1:13232" x14ac:dyDescent="0.25">
      <c r="A10" s="42" t="s">
        <v>535</v>
      </c>
      <c r="B10" s="42" t="s">
        <v>534</v>
      </c>
      <c r="C10" s="42" t="s">
        <v>6</v>
      </c>
      <c r="D10" s="42" t="s">
        <v>6</v>
      </c>
      <c r="E10" s="47" t="s">
        <v>7</v>
      </c>
      <c r="F10" s="41" t="s">
        <v>2</v>
      </c>
      <c r="G10" s="34">
        <v>173</v>
      </c>
      <c r="H10" s="34">
        <v>171</v>
      </c>
      <c r="I10" s="16">
        <v>4376721</v>
      </c>
      <c r="J10" s="16">
        <v>24990312</v>
      </c>
      <c r="K10" s="17">
        <v>100535241.87147065</v>
      </c>
      <c r="L10" s="16">
        <v>29628364</v>
      </c>
      <c r="M10" s="40">
        <f t="shared" si="0"/>
        <v>0.29470624875880247</v>
      </c>
      <c r="N10" s="16">
        <v>0</v>
      </c>
      <c r="O10" s="8"/>
      <c r="P10" s="39">
        <f t="shared" si="1"/>
        <v>0</v>
      </c>
      <c r="Q10" s="17">
        <v>0</v>
      </c>
      <c r="R10" s="38">
        <f t="shared" si="2"/>
        <v>0</v>
      </c>
      <c r="S10" s="17">
        <v>8153790</v>
      </c>
      <c r="T10" s="38">
        <f t="shared" si="3"/>
        <v>8.1103798511015859E-2</v>
      </c>
      <c r="U10" s="32">
        <v>0.91990800000000006</v>
      </c>
      <c r="V10" s="32">
        <v>0.9</v>
      </c>
      <c r="W10" s="17">
        <v>62753087.823526397</v>
      </c>
      <c r="X10" s="38">
        <f t="shared" si="4"/>
        <v>0.62418995225329177</v>
      </c>
      <c r="Z10" s="10"/>
    </row>
    <row r="11" spans="1:13232" x14ac:dyDescent="0.25">
      <c r="A11" s="42" t="s">
        <v>533</v>
      </c>
      <c r="B11" s="42" t="s">
        <v>532</v>
      </c>
      <c r="C11" s="42" t="s">
        <v>1</v>
      </c>
      <c r="D11" s="42" t="s">
        <v>1</v>
      </c>
      <c r="E11" s="47" t="s">
        <v>7</v>
      </c>
      <c r="F11" s="41" t="s">
        <v>2</v>
      </c>
      <c r="G11" s="34">
        <v>100</v>
      </c>
      <c r="H11" s="34">
        <v>99</v>
      </c>
      <c r="I11" s="16">
        <v>3610324</v>
      </c>
      <c r="J11" s="16">
        <v>17509145</v>
      </c>
      <c r="K11" s="17">
        <v>100535241.87147065</v>
      </c>
      <c r="L11" s="16">
        <v>17247389</v>
      </c>
      <c r="M11" s="40">
        <f t="shared" si="0"/>
        <v>0.17155565231593053</v>
      </c>
      <c r="N11" s="16">
        <v>7000000</v>
      </c>
      <c r="O11" s="8"/>
      <c r="P11" s="39">
        <f t="shared" si="1"/>
        <v>6.9627325400471562E-2</v>
      </c>
      <c r="Q11" s="17">
        <v>0</v>
      </c>
      <c r="R11" s="38">
        <f t="shared" si="2"/>
        <v>0</v>
      </c>
      <c r="S11" s="17">
        <v>3880000</v>
      </c>
      <c r="T11" s="38">
        <f t="shared" si="3"/>
        <v>3.8593431793404236E-2</v>
      </c>
      <c r="U11" s="32">
        <v>0.91990800000000006</v>
      </c>
      <c r="V11" s="32">
        <v>0.9</v>
      </c>
      <c r="W11" s="17">
        <v>62753087.823526397</v>
      </c>
      <c r="X11" s="38">
        <f t="shared" si="4"/>
        <v>0.62418995225329177</v>
      </c>
      <c r="Z11" s="10"/>
    </row>
    <row r="12" spans="1:13232" x14ac:dyDescent="0.25">
      <c r="A12" s="42" t="s">
        <v>531</v>
      </c>
      <c r="B12" s="42" t="s">
        <v>530</v>
      </c>
      <c r="C12" s="42" t="s">
        <v>529</v>
      </c>
      <c r="D12" s="42" t="s">
        <v>265</v>
      </c>
      <c r="E12" s="47" t="s">
        <v>7</v>
      </c>
      <c r="F12" s="41" t="s">
        <v>2</v>
      </c>
      <c r="G12" s="34">
        <v>96</v>
      </c>
      <c r="H12" s="34">
        <v>95</v>
      </c>
      <c r="I12" s="16">
        <v>2662227</v>
      </c>
      <c r="J12" s="16">
        <v>15104125</v>
      </c>
      <c r="K12" s="17">
        <v>54537923</v>
      </c>
      <c r="L12" s="16">
        <v>10084555</v>
      </c>
      <c r="M12" s="40">
        <f t="shared" si="0"/>
        <v>0.18490904026543145</v>
      </c>
      <c r="N12" s="16">
        <v>0</v>
      </c>
      <c r="O12" s="8"/>
      <c r="P12" s="39">
        <f t="shared" si="1"/>
        <v>0</v>
      </c>
      <c r="Q12" s="17">
        <v>3500000</v>
      </c>
      <c r="R12" s="38">
        <f t="shared" si="2"/>
        <v>6.4175527916602179E-2</v>
      </c>
      <c r="S12" s="17">
        <v>4387525</v>
      </c>
      <c r="T12" s="38">
        <f t="shared" si="3"/>
        <v>8.0449066606368566E-2</v>
      </c>
      <c r="U12" s="32">
        <v>0.87991198000000004</v>
      </c>
      <c r="V12" s="32">
        <v>0.8700000174000001</v>
      </c>
      <c r="W12" s="17">
        <v>36565843</v>
      </c>
      <c r="X12" s="38">
        <f t="shared" si="4"/>
        <v>0.67046636521159786</v>
      </c>
      <c r="Z12" s="10"/>
    </row>
    <row r="13" spans="1:13232" x14ac:dyDescent="0.25">
      <c r="A13" s="42" t="s">
        <v>528</v>
      </c>
      <c r="B13" s="42" t="s">
        <v>527</v>
      </c>
      <c r="C13" s="42" t="s">
        <v>526</v>
      </c>
      <c r="D13" s="42" t="s">
        <v>484</v>
      </c>
      <c r="E13" s="47" t="s">
        <v>7</v>
      </c>
      <c r="F13" s="41" t="s">
        <v>2</v>
      </c>
      <c r="G13" s="34">
        <v>69</v>
      </c>
      <c r="H13" s="34">
        <v>68</v>
      </c>
      <c r="I13" s="16">
        <v>3091584</v>
      </c>
      <c r="J13" s="16">
        <v>10727825</v>
      </c>
      <c r="K13" s="17">
        <v>73829434</v>
      </c>
      <c r="L13" s="16">
        <v>7386448</v>
      </c>
      <c r="M13" s="40">
        <f t="shared" si="0"/>
        <v>0.10004746887264503</v>
      </c>
      <c r="N13" s="16">
        <v>29130245</v>
      </c>
      <c r="O13" s="8" t="s">
        <v>525</v>
      </c>
      <c r="P13" s="39">
        <f t="shared" si="1"/>
        <v>0.39456140216380364</v>
      </c>
      <c r="Q13" s="17">
        <v>0</v>
      </c>
      <c r="R13" s="38">
        <f t="shared" si="2"/>
        <v>0</v>
      </c>
      <c r="S13" s="17">
        <v>1300000</v>
      </c>
      <c r="T13" s="38">
        <f t="shared" si="3"/>
        <v>1.7608153409384122E-2</v>
      </c>
      <c r="U13" s="32">
        <v>0.86991295724197948</v>
      </c>
      <c r="V13" s="32">
        <v>0.85000001211802023</v>
      </c>
      <c r="W13" s="17">
        <v>36012741</v>
      </c>
      <c r="X13" s="38">
        <f t="shared" si="4"/>
        <v>0.48778297555416716</v>
      </c>
      <c r="Z13" s="10"/>
    </row>
    <row r="14" spans="1:13232" x14ac:dyDescent="0.25">
      <c r="A14" s="42" t="s">
        <v>524</v>
      </c>
      <c r="B14" s="42" t="s">
        <v>523</v>
      </c>
      <c r="C14" s="42" t="s">
        <v>6</v>
      </c>
      <c r="D14" s="42" t="s">
        <v>6</v>
      </c>
      <c r="E14" s="47" t="s">
        <v>7</v>
      </c>
      <c r="F14" s="41" t="s">
        <v>2</v>
      </c>
      <c r="G14" s="34">
        <v>75</v>
      </c>
      <c r="H14" s="34">
        <v>74</v>
      </c>
      <c r="I14" s="16">
        <v>2257894</v>
      </c>
      <c r="J14" s="16">
        <v>0</v>
      </c>
      <c r="K14" s="17">
        <v>48524783</v>
      </c>
      <c r="L14" s="16">
        <v>4830000</v>
      </c>
      <c r="M14" s="40">
        <f t="shared" si="0"/>
        <v>9.9536766604396767E-2</v>
      </c>
      <c r="N14" s="16">
        <v>21850000</v>
      </c>
      <c r="O14" s="8" t="s">
        <v>203</v>
      </c>
      <c r="P14" s="39">
        <f t="shared" si="1"/>
        <v>0.45028537273417585</v>
      </c>
      <c r="Q14" s="17">
        <v>0</v>
      </c>
      <c r="R14" s="38">
        <f t="shared" si="2"/>
        <v>0</v>
      </c>
      <c r="S14" s="17">
        <v>1300000</v>
      </c>
      <c r="T14" s="38">
        <f t="shared" si="3"/>
        <v>2.6790434075717556E-2</v>
      </c>
      <c r="U14" s="32">
        <v>0.90990910113583723</v>
      </c>
      <c r="V14" s="32">
        <v>0</v>
      </c>
      <c r="W14" s="17">
        <v>20544783</v>
      </c>
      <c r="X14" s="38">
        <f t="shared" si="4"/>
        <v>0.42338742658570983</v>
      </c>
      <c r="Z14" s="10"/>
    </row>
    <row r="15" spans="1:13232" x14ac:dyDescent="0.25">
      <c r="A15" s="42" t="s">
        <v>522</v>
      </c>
      <c r="B15" s="42" t="s">
        <v>521</v>
      </c>
      <c r="C15" s="42" t="s">
        <v>6</v>
      </c>
      <c r="D15" s="42" t="s">
        <v>6</v>
      </c>
      <c r="E15" s="47" t="s">
        <v>7</v>
      </c>
      <c r="F15" s="41" t="s">
        <v>12</v>
      </c>
      <c r="G15" s="34">
        <v>49</v>
      </c>
      <c r="H15" s="34">
        <v>48</v>
      </c>
      <c r="I15" s="16">
        <v>2069776.6</v>
      </c>
      <c r="J15" s="16">
        <v>0</v>
      </c>
      <c r="K15" s="17">
        <v>48602254</v>
      </c>
      <c r="L15" s="16">
        <v>4494000</v>
      </c>
      <c r="M15" s="40">
        <f t="shared" si="0"/>
        <v>9.2464847412220844E-2</v>
      </c>
      <c r="N15" s="16">
        <v>5038256</v>
      </c>
      <c r="O15" s="8" t="s">
        <v>520</v>
      </c>
      <c r="P15" s="39">
        <f t="shared" si="1"/>
        <v>0.1036630111846253</v>
      </c>
      <c r="Q15" s="17">
        <v>0</v>
      </c>
      <c r="R15" s="38">
        <f t="shared" si="2"/>
        <v>0</v>
      </c>
      <c r="S15" s="17">
        <v>20041134</v>
      </c>
      <c r="T15" s="38">
        <f t="shared" si="3"/>
        <v>0.41234988813481777</v>
      </c>
      <c r="U15" s="32">
        <v>0.91936799999999996</v>
      </c>
      <c r="V15" s="32">
        <v>0</v>
      </c>
      <c r="W15" s="17">
        <v>19028864</v>
      </c>
      <c r="X15" s="38">
        <f t="shared" si="4"/>
        <v>0.39152225326833606</v>
      </c>
      <c r="Z15" s="10"/>
    </row>
    <row r="16" spans="1:13232" x14ac:dyDescent="0.25">
      <c r="A16" s="42" t="s">
        <v>519</v>
      </c>
      <c r="B16" s="42" t="s">
        <v>518</v>
      </c>
      <c r="C16" s="42" t="s">
        <v>1</v>
      </c>
      <c r="D16" s="42" t="s">
        <v>1</v>
      </c>
      <c r="E16" s="47" t="s">
        <v>7</v>
      </c>
      <c r="F16" s="41" t="s">
        <v>2</v>
      </c>
      <c r="G16" s="34">
        <v>171</v>
      </c>
      <c r="H16" s="34">
        <v>169</v>
      </c>
      <c r="I16" s="16">
        <v>4195784</v>
      </c>
      <c r="J16" s="16">
        <v>20901973</v>
      </c>
      <c r="K16" s="17">
        <v>85940920</v>
      </c>
      <c r="L16" s="16">
        <v>23007162</v>
      </c>
      <c r="M16" s="40">
        <f t="shared" si="0"/>
        <v>0.26770904942604756</v>
      </c>
      <c r="N16" s="16">
        <v>0</v>
      </c>
      <c r="O16" s="8"/>
      <c r="P16" s="39">
        <f t="shared" si="1"/>
        <v>0</v>
      </c>
      <c r="Q16" s="17">
        <v>2083557</v>
      </c>
      <c r="R16" s="38">
        <f t="shared" si="2"/>
        <v>2.4244062083580209E-2</v>
      </c>
      <c r="S16" s="17">
        <v>5080000.1400000006</v>
      </c>
      <c r="T16" s="38">
        <f t="shared" si="3"/>
        <v>5.9110376523779366E-2</v>
      </c>
      <c r="U16" s="32">
        <v>0.92069999999999996</v>
      </c>
      <c r="V16" s="32">
        <v>0.82</v>
      </c>
      <c r="W16" s="17">
        <v>55770200.859999999</v>
      </c>
      <c r="X16" s="38">
        <f t="shared" si="4"/>
        <v>0.64893651196659285</v>
      </c>
      <c r="Z16" s="10"/>
    </row>
    <row r="17" spans="1:26" x14ac:dyDescent="0.25">
      <c r="A17" s="42" t="s">
        <v>517</v>
      </c>
      <c r="B17" s="42" t="s">
        <v>516</v>
      </c>
      <c r="C17" s="42" t="s">
        <v>432</v>
      </c>
      <c r="D17" s="42" t="s">
        <v>6</v>
      </c>
      <c r="E17" s="47" t="s">
        <v>0</v>
      </c>
      <c r="F17" s="41" t="s">
        <v>2</v>
      </c>
      <c r="G17" s="34">
        <v>132</v>
      </c>
      <c r="H17" s="34">
        <v>131</v>
      </c>
      <c r="I17" s="16">
        <v>2191799</v>
      </c>
      <c r="J17" s="16">
        <v>9328449</v>
      </c>
      <c r="K17" s="17">
        <v>49464988</v>
      </c>
      <c r="L17" s="16">
        <v>19500000</v>
      </c>
      <c r="M17" s="40">
        <f t="shared" si="0"/>
        <v>0.39421822966984243</v>
      </c>
      <c r="N17" s="16">
        <v>0</v>
      </c>
      <c r="O17" s="8"/>
      <c r="P17" s="39">
        <f t="shared" si="1"/>
        <v>0</v>
      </c>
      <c r="Q17" s="17">
        <v>0</v>
      </c>
      <c r="R17" s="38">
        <f t="shared" si="2"/>
        <v>0</v>
      </c>
      <c r="S17" s="17">
        <v>3900000</v>
      </c>
      <c r="T17" s="38">
        <f t="shared" si="3"/>
        <v>7.884364593396849E-2</v>
      </c>
      <c r="U17" s="32">
        <v>0.87</v>
      </c>
      <c r="V17" s="32">
        <v>0.75</v>
      </c>
      <c r="W17" s="17">
        <v>26064988</v>
      </c>
      <c r="X17" s="38">
        <f t="shared" si="4"/>
        <v>0.52693812439618903</v>
      </c>
      <c r="Z17" s="10"/>
    </row>
    <row r="18" spans="1:26" x14ac:dyDescent="0.25">
      <c r="A18" s="42" t="s">
        <v>515</v>
      </c>
      <c r="B18" s="42" t="s">
        <v>514</v>
      </c>
      <c r="C18" s="42" t="s">
        <v>6</v>
      </c>
      <c r="D18" s="42" t="s">
        <v>6</v>
      </c>
      <c r="E18" s="47" t="s">
        <v>0</v>
      </c>
      <c r="F18" s="41" t="s">
        <v>2</v>
      </c>
      <c r="G18" s="34">
        <v>84</v>
      </c>
      <c r="H18" s="34">
        <v>83</v>
      </c>
      <c r="I18" s="16">
        <v>2205046</v>
      </c>
      <c r="J18" s="16">
        <v>9000000</v>
      </c>
      <c r="K18" s="17">
        <v>66404824</v>
      </c>
      <c r="L18" s="16">
        <v>8900000</v>
      </c>
      <c r="M18" s="40">
        <f t="shared" si="0"/>
        <v>0.1340264074790711</v>
      </c>
      <c r="N18" s="16">
        <v>28300000</v>
      </c>
      <c r="O18" s="8" t="s">
        <v>513</v>
      </c>
      <c r="P18" s="39">
        <f t="shared" si="1"/>
        <v>0.42617385748963055</v>
      </c>
      <c r="Q18" s="17">
        <v>0</v>
      </c>
      <c r="R18" s="38">
        <f t="shared" si="2"/>
        <v>0</v>
      </c>
      <c r="S18" s="17">
        <v>1100203</v>
      </c>
      <c r="T18" s="38">
        <f t="shared" si="3"/>
        <v>1.6568118605359151E-2</v>
      </c>
      <c r="U18" s="32">
        <v>0.93990597021558731</v>
      </c>
      <c r="V18" s="32">
        <v>0.81991800000000004</v>
      </c>
      <c r="W18" s="17">
        <v>28104621</v>
      </c>
      <c r="X18" s="38">
        <f t="shared" si="4"/>
        <v>0.42323161642593915</v>
      </c>
      <c r="Z18" s="10"/>
    </row>
    <row r="19" spans="1:26" x14ac:dyDescent="0.25">
      <c r="A19" s="42" t="s">
        <v>512</v>
      </c>
      <c r="B19" s="42" t="s">
        <v>511</v>
      </c>
      <c r="C19" s="42" t="s">
        <v>1</v>
      </c>
      <c r="D19" s="42" t="s">
        <v>1</v>
      </c>
      <c r="E19" s="47" t="s">
        <v>0</v>
      </c>
      <c r="F19" s="41" t="s">
        <v>2</v>
      </c>
      <c r="G19" s="34">
        <v>273</v>
      </c>
      <c r="H19" s="34">
        <v>270</v>
      </c>
      <c r="I19" s="16">
        <v>6615633</v>
      </c>
      <c r="J19" s="16">
        <v>2565003</v>
      </c>
      <c r="K19" s="17">
        <v>139500529.59999999</v>
      </c>
      <c r="L19" s="16">
        <v>17200000</v>
      </c>
      <c r="M19" s="40">
        <f t="shared" si="0"/>
        <v>0.12329702295266412</v>
      </c>
      <c r="N19" s="16">
        <v>58142134</v>
      </c>
      <c r="O19" s="8" t="s">
        <v>510</v>
      </c>
      <c r="P19" s="39">
        <f t="shared" si="1"/>
        <v>0.41678790873923682</v>
      </c>
      <c r="Q19" s="17">
        <v>0</v>
      </c>
      <c r="R19" s="38">
        <f t="shared" si="2"/>
        <v>0</v>
      </c>
      <c r="S19" s="17">
        <v>7399171</v>
      </c>
      <c r="T19" s="38">
        <f t="shared" si="3"/>
        <v>5.3040450966144577E-2</v>
      </c>
      <c r="U19" s="32">
        <v>0.82499999999999996</v>
      </c>
      <c r="V19" s="32">
        <v>0.85</v>
      </c>
      <c r="W19" s="17">
        <v>56759224.600000001</v>
      </c>
      <c r="X19" s="38">
        <f t="shared" si="4"/>
        <v>0.40687461734195457</v>
      </c>
      <c r="Z19" s="10"/>
    </row>
    <row r="20" spans="1:26" x14ac:dyDescent="0.25">
      <c r="A20" s="42" t="s">
        <v>509</v>
      </c>
      <c r="B20" s="42" t="s">
        <v>508</v>
      </c>
      <c r="C20" s="42" t="s">
        <v>507</v>
      </c>
      <c r="D20" s="42" t="s">
        <v>352</v>
      </c>
      <c r="E20" s="47" t="s">
        <v>7</v>
      </c>
      <c r="F20" s="41" t="s">
        <v>4</v>
      </c>
      <c r="G20" s="34">
        <v>87</v>
      </c>
      <c r="H20" s="34">
        <v>86</v>
      </c>
      <c r="I20" s="16">
        <v>2074773</v>
      </c>
      <c r="J20" s="16">
        <v>0</v>
      </c>
      <c r="K20" s="17">
        <v>50490798</v>
      </c>
      <c r="L20" s="16">
        <v>8579000</v>
      </c>
      <c r="M20" s="40">
        <f t="shared" si="0"/>
        <v>0.16991214914052261</v>
      </c>
      <c r="N20" s="16">
        <v>14122280</v>
      </c>
      <c r="O20" s="8"/>
      <c r="P20" s="39">
        <f t="shared" si="1"/>
        <v>0.27970007524935536</v>
      </c>
      <c r="Q20" s="17">
        <v>0</v>
      </c>
      <c r="R20" s="38">
        <f t="shared" si="2"/>
        <v>0</v>
      </c>
      <c r="S20" s="17">
        <v>8458601</v>
      </c>
      <c r="T20" s="38">
        <f t="shared" si="3"/>
        <v>0.16752757601494039</v>
      </c>
      <c r="U20" s="32">
        <v>0.93171238492114561</v>
      </c>
      <c r="V20" s="32">
        <v>0</v>
      </c>
      <c r="W20" s="17">
        <v>19330917</v>
      </c>
      <c r="X20" s="38">
        <f t="shared" si="4"/>
        <v>0.38286019959518169</v>
      </c>
      <c r="Z20" s="10"/>
    </row>
    <row r="21" spans="1:26" x14ac:dyDescent="0.25">
      <c r="A21" s="42" t="s">
        <v>506</v>
      </c>
      <c r="B21" s="42" t="s">
        <v>505</v>
      </c>
      <c r="C21" s="42" t="s">
        <v>504</v>
      </c>
      <c r="D21" s="42" t="s">
        <v>1</v>
      </c>
      <c r="E21" s="47" t="s">
        <v>0</v>
      </c>
      <c r="F21" s="41" t="s">
        <v>2</v>
      </c>
      <c r="G21" s="34">
        <v>100</v>
      </c>
      <c r="H21" s="34">
        <v>99</v>
      </c>
      <c r="I21" s="16">
        <v>1989491.8</v>
      </c>
      <c r="J21" s="16">
        <v>0</v>
      </c>
      <c r="K21" s="17">
        <v>44463879</v>
      </c>
      <c r="L21" s="16">
        <v>19925771</v>
      </c>
      <c r="M21" s="40">
        <f t="shared" si="0"/>
        <v>0.44813388863351306</v>
      </c>
      <c r="N21" s="16">
        <v>0</v>
      </c>
      <c r="O21" s="8"/>
      <c r="P21" s="39">
        <f t="shared" si="1"/>
        <v>0</v>
      </c>
      <c r="Q21" s="17">
        <v>0</v>
      </c>
      <c r="R21" s="38">
        <f t="shared" si="2"/>
        <v>0</v>
      </c>
      <c r="S21" s="17">
        <v>6833402</v>
      </c>
      <c r="T21" s="38">
        <f t="shared" si="3"/>
        <v>0.1536843422950121</v>
      </c>
      <c r="U21" s="32">
        <v>0.88991100000000001</v>
      </c>
      <c r="V21" s="32">
        <v>0</v>
      </c>
      <c r="W21" s="17">
        <v>17704706</v>
      </c>
      <c r="X21" s="38">
        <f t="shared" si="4"/>
        <v>0.39818176907147484</v>
      </c>
      <c r="Z21" s="10"/>
    </row>
    <row r="22" spans="1:26" x14ac:dyDescent="0.25">
      <c r="A22" s="42" t="s">
        <v>503</v>
      </c>
      <c r="B22" s="42" t="s">
        <v>502</v>
      </c>
      <c r="C22" s="42" t="s">
        <v>6</v>
      </c>
      <c r="D22" s="42" t="s">
        <v>6</v>
      </c>
      <c r="E22" s="47" t="s">
        <v>7</v>
      </c>
      <c r="F22" s="41" t="s">
        <v>2</v>
      </c>
      <c r="G22" s="34">
        <v>100</v>
      </c>
      <c r="H22" s="34">
        <v>99</v>
      </c>
      <c r="I22" s="16">
        <v>3429899</v>
      </c>
      <c r="J22" s="16">
        <v>19538714</v>
      </c>
      <c r="K22" s="17">
        <v>74729600</v>
      </c>
      <c r="L22" s="16">
        <v>17250000</v>
      </c>
      <c r="M22" s="40">
        <f t="shared" si="0"/>
        <v>0.23083222712285359</v>
      </c>
      <c r="N22" s="16">
        <v>0</v>
      </c>
      <c r="O22" s="8"/>
      <c r="P22" s="39">
        <f t="shared" si="1"/>
        <v>0</v>
      </c>
      <c r="Q22" s="17">
        <v>0</v>
      </c>
      <c r="R22" s="38">
        <f t="shared" si="2"/>
        <v>0</v>
      </c>
      <c r="S22" s="17">
        <v>7482216</v>
      </c>
      <c r="T22" s="38">
        <f t="shared" si="3"/>
        <v>0.10012385988952169</v>
      </c>
      <c r="U22" s="32">
        <v>0.94499986000000002</v>
      </c>
      <c r="V22" s="32">
        <v>0.9</v>
      </c>
      <c r="W22" s="17">
        <v>49997384</v>
      </c>
      <c r="X22" s="38">
        <f t="shared" si="4"/>
        <v>0.66904391298762467</v>
      </c>
      <c r="Z22" s="10"/>
    </row>
    <row r="23" spans="1:26" x14ac:dyDescent="0.25">
      <c r="A23" s="42" t="s">
        <v>501</v>
      </c>
      <c r="B23" s="42" t="s">
        <v>500</v>
      </c>
      <c r="C23" s="42" t="s">
        <v>499</v>
      </c>
      <c r="D23" s="42" t="s">
        <v>10</v>
      </c>
      <c r="E23" s="47" t="s">
        <v>7</v>
      </c>
      <c r="F23" s="41" t="s">
        <v>2</v>
      </c>
      <c r="G23" s="34">
        <v>176</v>
      </c>
      <c r="H23" s="34">
        <v>174</v>
      </c>
      <c r="I23" s="16">
        <v>5087646</v>
      </c>
      <c r="J23" s="16">
        <v>18804656</v>
      </c>
      <c r="K23" s="17">
        <v>106016565</v>
      </c>
      <c r="L23" s="16">
        <v>26387000</v>
      </c>
      <c r="M23" s="40">
        <f t="shared" si="0"/>
        <v>0.24889506653983742</v>
      </c>
      <c r="N23" s="16">
        <v>26387000</v>
      </c>
      <c r="O23" s="8"/>
      <c r="P23" s="39">
        <f t="shared" si="1"/>
        <v>0.24889506653983742</v>
      </c>
      <c r="Q23" s="17">
        <v>0</v>
      </c>
      <c r="R23" s="38">
        <f t="shared" si="2"/>
        <v>0</v>
      </c>
      <c r="S23" s="17">
        <v>12618204</v>
      </c>
      <c r="T23" s="38">
        <f t="shared" si="3"/>
        <v>0.11902106052955026</v>
      </c>
      <c r="U23" s="32">
        <v>0.87</v>
      </c>
      <c r="V23" s="32">
        <v>0.82499999999999996</v>
      </c>
      <c r="W23" s="17">
        <v>59776361</v>
      </c>
      <c r="X23" s="38">
        <f t="shared" si="4"/>
        <v>0.56383982069217198</v>
      </c>
      <c r="Z23" s="10"/>
    </row>
    <row r="24" spans="1:26" x14ac:dyDescent="0.25">
      <c r="A24" s="46" t="s">
        <v>498</v>
      </c>
      <c r="B24" s="46" t="s">
        <v>497</v>
      </c>
      <c r="C24" s="46" t="s">
        <v>6</v>
      </c>
      <c r="D24" s="46" t="s">
        <v>6</v>
      </c>
      <c r="E24" s="47" t="s">
        <v>7</v>
      </c>
      <c r="F24" s="41" t="s">
        <v>2</v>
      </c>
      <c r="G24" s="34">
        <v>100</v>
      </c>
      <c r="H24" s="34">
        <v>99</v>
      </c>
      <c r="I24" s="16">
        <v>1978401</v>
      </c>
      <c r="J24" s="16">
        <v>0</v>
      </c>
      <c r="K24" s="17">
        <v>56329094</v>
      </c>
      <c r="L24" s="16">
        <v>10814000</v>
      </c>
      <c r="M24" s="40">
        <f t="shared" si="0"/>
        <v>0.19197894430895693</v>
      </c>
      <c r="N24" s="16">
        <v>27136640</v>
      </c>
      <c r="O24" s="8" t="s">
        <v>496</v>
      </c>
      <c r="P24" s="39">
        <f t="shared" si="1"/>
        <v>0.48175175691623939</v>
      </c>
      <c r="Q24" s="17">
        <v>0</v>
      </c>
      <c r="R24" s="38">
        <f t="shared" si="2"/>
        <v>0</v>
      </c>
      <c r="S24" s="17">
        <v>171164</v>
      </c>
      <c r="T24" s="38">
        <f t="shared" si="3"/>
        <v>3.0386428725446926E-3</v>
      </c>
      <c r="U24" s="32">
        <v>0.92030330000000005</v>
      </c>
      <c r="V24" s="32">
        <v>0</v>
      </c>
      <c r="W24" s="17">
        <v>18207290</v>
      </c>
      <c r="X24" s="38">
        <f t="shared" si="4"/>
        <v>0.32323065590225897</v>
      </c>
      <c r="Z24" s="10"/>
    </row>
    <row r="25" spans="1:26" x14ac:dyDescent="0.25">
      <c r="A25" s="42" t="s">
        <v>495</v>
      </c>
      <c r="B25" s="42" t="s">
        <v>494</v>
      </c>
      <c r="C25" s="42" t="s">
        <v>6</v>
      </c>
      <c r="D25" s="42" t="s">
        <v>6</v>
      </c>
      <c r="E25" s="47" t="s">
        <v>0</v>
      </c>
      <c r="F25" s="41" t="s">
        <v>2</v>
      </c>
      <c r="G25" s="34">
        <v>100</v>
      </c>
      <c r="H25" s="34">
        <v>99</v>
      </c>
      <c r="I25" s="16">
        <v>3259866</v>
      </c>
      <c r="J25" s="16">
        <v>9957281</v>
      </c>
      <c r="K25" s="17">
        <v>81808830</v>
      </c>
      <c r="L25" s="16">
        <v>8929200</v>
      </c>
      <c r="M25" s="40">
        <f t="shared" si="0"/>
        <v>0.10914714218501842</v>
      </c>
      <c r="N25" s="16">
        <v>33765390</v>
      </c>
      <c r="O25" s="8" t="s">
        <v>493</v>
      </c>
      <c r="P25" s="39">
        <f t="shared" si="1"/>
        <v>0.41273527564200591</v>
      </c>
      <c r="Q25" s="17">
        <v>0</v>
      </c>
      <c r="R25" s="38">
        <f t="shared" si="2"/>
        <v>0</v>
      </c>
      <c r="S25" s="17">
        <v>300000</v>
      </c>
      <c r="T25" s="38">
        <f t="shared" si="3"/>
        <v>3.6670858145752727E-3</v>
      </c>
      <c r="U25" s="32">
        <v>0.91576423693489239</v>
      </c>
      <c r="V25" s="32">
        <v>0.9</v>
      </c>
      <c r="W25" s="17">
        <v>38814240</v>
      </c>
      <c r="X25" s="38">
        <f t="shared" si="4"/>
        <v>0.47445049635840042</v>
      </c>
      <c r="Z25" s="10"/>
    </row>
    <row r="26" spans="1:26" x14ac:dyDescent="0.25">
      <c r="A26" s="42" t="s">
        <v>492</v>
      </c>
      <c r="B26" s="42" t="s">
        <v>491</v>
      </c>
      <c r="C26" s="42" t="s">
        <v>1</v>
      </c>
      <c r="D26" s="42" t="s">
        <v>1</v>
      </c>
      <c r="E26" s="47" t="s">
        <v>0</v>
      </c>
      <c r="F26" s="41" t="s">
        <v>2</v>
      </c>
      <c r="G26" s="34">
        <v>100</v>
      </c>
      <c r="H26" s="34">
        <v>99</v>
      </c>
      <c r="I26" s="16">
        <v>2731994</v>
      </c>
      <c r="J26" s="16">
        <v>6998356</v>
      </c>
      <c r="K26" s="17">
        <v>67893282</v>
      </c>
      <c r="L26" s="16">
        <v>9059963</v>
      </c>
      <c r="M26" s="40">
        <f t="shared" si="0"/>
        <v>0.13344417493324304</v>
      </c>
      <c r="N26" s="16">
        <v>21021365</v>
      </c>
      <c r="O26" s="8" t="s">
        <v>200</v>
      </c>
      <c r="P26" s="39">
        <f t="shared" si="1"/>
        <v>0.30962363846249175</v>
      </c>
      <c r="Q26" s="17">
        <v>0</v>
      </c>
      <c r="R26" s="38">
        <f t="shared" si="2"/>
        <v>0</v>
      </c>
      <c r="S26" s="17">
        <v>5699458</v>
      </c>
      <c r="T26" s="38">
        <f t="shared" si="3"/>
        <v>8.3947304241382817E-2</v>
      </c>
      <c r="U26" s="32">
        <v>0.95</v>
      </c>
      <c r="V26" s="32">
        <v>0.88</v>
      </c>
      <c r="W26" s="17">
        <v>32112496</v>
      </c>
      <c r="X26" s="38">
        <f t="shared" si="4"/>
        <v>0.47298488236288239</v>
      </c>
      <c r="Z26" s="10"/>
    </row>
    <row r="27" spans="1:26" x14ac:dyDescent="0.25">
      <c r="A27" s="42" t="s">
        <v>490</v>
      </c>
      <c r="B27" s="42" t="s">
        <v>489</v>
      </c>
      <c r="C27" s="42" t="s">
        <v>488</v>
      </c>
      <c r="D27" s="42" t="s">
        <v>10</v>
      </c>
      <c r="E27" s="47" t="s">
        <v>7</v>
      </c>
      <c r="F27" s="41" t="s">
        <v>2</v>
      </c>
      <c r="G27" s="34">
        <v>88</v>
      </c>
      <c r="H27" s="34">
        <v>87</v>
      </c>
      <c r="I27" s="16">
        <v>2428779</v>
      </c>
      <c r="J27" s="16">
        <v>14012186</v>
      </c>
      <c r="K27" s="17">
        <v>51405579</v>
      </c>
      <c r="L27" s="16">
        <v>6293617</v>
      </c>
      <c r="M27" s="40">
        <f t="shared" si="0"/>
        <v>0.12243062178134401</v>
      </c>
      <c r="N27" s="16">
        <v>10205910</v>
      </c>
      <c r="O27" s="8" t="s">
        <v>51</v>
      </c>
      <c r="P27" s="39">
        <f t="shared" si="1"/>
        <v>0.1985370109341634</v>
      </c>
      <c r="Q27" s="17">
        <v>0</v>
      </c>
      <c r="R27" s="38">
        <f t="shared" si="2"/>
        <v>0</v>
      </c>
      <c r="S27" s="17">
        <v>1877961</v>
      </c>
      <c r="T27" s="38">
        <f t="shared" si="3"/>
        <v>3.6532240984971688E-2</v>
      </c>
      <c r="U27" s="32">
        <v>0.90990901189445395</v>
      </c>
      <c r="V27" s="32">
        <v>0.77992200646480092</v>
      </c>
      <c r="W27" s="17">
        <v>33028091</v>
      </c>
      <c r="X27" s="38">
        <f t="shared" si="4"/>
        <v>0.64250012629952091</v>
      </c>
      <c r="Z27" s="10"/>
    </row>
    <row r="28" spans="1:26" x14ac:dyDescent="0.25">
      <c r="A28" s="42" t="s">
        <v>487</v>
      </c>
      <c r="B28" s="42" t="s">
        <v>486</v>
      </c>
      <c r="C28" s="42" t="s">
        <v>485</v>
      </c>
      <c r="D28" s="42" t="s">
        <v>484</v>
      </c>
      <c r="E28" s="47" t="s">
        <v>7</v>
      </c>
      <c r="F28" s="41" t="s">
        <v>2</v>
      </c>
      <c r="G28" s="34">
        <v>125</v>
      </c>
      <c r="H28" s="34">
        <v>124</v>
      </c>
      <c r="I28" s="16">
        <v>5707459</v>
      </c>
      <c r="J28" s="16">
        <v>32921993</v>
      </c>
      <c r="K28" s="17">
        <v>130067043</v>
      </c>
      <c r="L28" s="16">
        <v>32500000</v>
      </c>
      <c r="M28" s="40">
        <f t="shared" si="0"/>
        <v>0.24987113761016308</v>
      </c>
      <c r="N28" s="16">
        <v>12000000</v>
      </c>
      <c r="O28" s="8"/>
      <c r="P28" s="39">
        <f t="shared" si="1"/>
        <v>9.2260112348367909E-2</v>
      </c>
      <c r="Q28" s="17">
        <v>0</v>
      </c>
      <c r="R28" s="38">
        <f t="shared" si="2"/>
        <v>0</v>
      </c>
      <c r="S28" s="17">
        <v>9640693</v>
      </c>
      <c r="T28" s="38">
        <f t="shared" si="3"/>
        <v>7.4120951608010341E-2</v>
      </c>
      <c r="U28" s="32">
        <v>0.84</v>
      </c>
      <c r="V28" s="32">
        <v>0.85</v>
      </c>
      <c r="W28" s="17">
        <v>75926350</v>
      </c>
      <c r="X28" s="38">
        <f t="shared" si="4"/>
        <v>0.5837477984334587</v>
      </c>
      <c r="Z28" s="10"/>
    </row>
    <row r="29" spans="1:26" x14ac:dyDescent="0.25">
      <c r="A29" s="42" t="s">
        <v>483</v>
      </c>
      <c r="B29" s="42" t="s">
        <v>482</v>
      </c>
      <c r="C29" s="42" t="s">
        <v>481</v>
      </c>
      <c r="D29" s="42" t="s">
        <v>480</v>
      </c>
      <c r="E29" s="47" t="s">
        <v>0</v>
      </c>
      <c r="F29" s="41" t="s">
        <v>2</v>
      </c>
      <c r="G29" s="34">
        <v>18</v>
      </c>
      <c r="H29" s="34">
        <v>17</v>
      </c>
      <c r="I29" s="16">
        <v>519380</v>
      </c>
      <c r="J29" s="16">
        <v>2828686</v>
      </c>
      <c r="K29" s="17">
        <v>11613342.208194248</v>
      </c>
      <c r="L29" s="16">
        <v>3218274</v>
      </c>
      <c r="M29" s="40">
        <f t="shared" si="0"/>
        <v>0.27711867456460731</v>
      </c>
      <c r="N29" s="16">
        <v>1287924</v>
      </c>
      <c r="O29" s="8" t="s">
        <v>52</v>
      </c>
      <c r="P29" s="39">
        <f t="shared" si="1"/>
        <v>0.11090037449264646</v>
      </c>
      <c r="Q29" s="17">
        <v>0</v>
      </c>
      <c r="R29" s="38">
        <f t="shared" si="2"/>
        <v>0</v>
      </c>
      <c r="S29" s="17">
        <v>250000</v>
      </c>
      <c r="T29" s="38">
        <f t="shared" si="3"/>
        <v>2.15269640313882E-2</v>
      </c>
      <c r="U29" s="32">
        <v>0.89</v>
      </c>
      <c r="V29" s="32">
        <v>0.79</v>
      </c>
      <c r="W29" s="17">
        <v>6857144.2081942484</v>
      </c>
      <c r="X29" s="38">
        <f t="shared" si="4"/>
        <v>0.59045398691135798</v>
      </c>
      <c r="Z29" s="10"/>
    </row>
    <row r="30" spans="1:26" x14ac:dyDescent="0.25">
      <c r="A30" s="42" t="s">
        <v>479</v>
      </c>
      <c r="B30" s="42" t="s">
        <v>478</v>
      </c>
      <c r="C30" s="42" t="s">
        <v>69</v>
      </c>
      <c r="D30" s="42" t="s">
        <v>15</v>
      </c>
      <c r="E30" s="47" t="s">
        <v>0</v>
      </c>
      <c r="F30" s="41" t="s">
        <v>2</v>
      </c>
      <c r="G30" s="34">
        <v>81</v>
      </c>
      <c r="H30" s="34">
        <v>79</v>
      </c>
      <c r="I30" s="16">
        <v>3742668.6</v>
      </c>
      <c r="J30" s="16">
        <v>0</v>
      </c>
      <c r="K30" s="17">
        <v>78229182</v>
      </c>
      <c r="L30" s="16">
        <v>6014868</v>
      </c>
      <c r="M30" s="40">
        <f t="shared" si="0"/>
        <v>7.6887778271796325E-2</v>
      </c>
      <c r="N30" s="16">
        <v>36681763</v>
      </c>
      <c r="O30" s="8"/>
      <c r="P30" s="39">
        <f t="shared" si="1"/>
        <v>0.46890127267341231</v>
      </c>
      <c r="Q30" s="17">
        <v>0</v>
      </c>
      <c r="R30" s="38">
        <f t="shared" si="2"/>
        <v>0</v>
      </c>
      <c r="S30" s="17">
        <v>1100000</v>
      </c>
      <c r="T30" s="38">
        <f t="shared" si="3"/>
        <v>1.4061248908367723E-2</v>
      </c>
      <c r="U30" s="32">
        <v>0.92</v>
      </c>
      <c r="V30" s="32">
        <v>0</v>
      </c>
      <c r="W30" s="17">
        <v>34432551</v>
      </c>
      <c r="X30" s="38">
        <f t="shared" si="4"/>
        <v>0.44014970014642363</v>
      </c>
      <c r="Z30" s="10"/>
    </row>
    <row r="31" spans="1:26" x14ac:dyDescent="0.25">
      <c r="A31" s="42" t="s">
        <v>477</v>
      </c>
      <c r="B31" s="42" t="s">
        <v>476</v>
      </c>
      <c r="C31" s="42" t="s">
        <v>265</v>
      </c>
      <c r="D31" s="42" t="s">
        <v>265</v>
      </c>
      <c r="E31" s="47" t="s">
        <v>7</v>
      </c>
      <c r="F31" s="41" t="s">
        <v>2</v>
      </c>
      <c r="G31" s="34">
        <v>120</v>
      </c>
      <c r="H31" s="34">
        <v>119</v>
      </c>
      <c r="I31" s="16">
        <v>2046288</v>
      </c>
      <c r="J31" s="16">
        <v>9000000</v>
      </c>
      <c r="K31" s="17">
        <v>45324919</v>
      </c>
      <c r="L31" s="16">
        <v>15430000</v>
      </c>
      <c r="M31" s="40">
        <f t="shared" si="0"/>
        <v>0.34043083452614664</v>
      </c>
      <c r="N31" s="16">
        <v>0</v>
      </c>
      <c r="O31" s="8"/>
      <c r="P31" s="39">
        <f t="shared" si="1"/>
        <v>0</v>
      </c>
      <c r="Q31" s="17">
        <v>0</v>
      </c>
      <c r="R31" s="38">
        <f t="shared" si="2"/>
        <v>0</v>
      </c>
      <c r="S31" s="17">
        <v>2807129</v>
      </c>
      <c r="T31" s="38">
        <f t="shared" si="3"/>
        <v>6.1933458722783379E-2</v>
      </c>
      <c r="U31" s="32">
        <v>0.94990490079579415</v>
      </c>
      <c r="V31" s="32">
        <v>0.85</v>
      </c>
      <c r="W31" s="17">
        <v>27087790</v>
      </c>
      <c r="X31" s="38">
        <f t="shared" si="4"/>
        <v>0.59763570675107003</v>
      </c>
      <c r="Z31" s="10"/>
    </row>
    <row r="32" spans="1:26" x14ac:dyDescent="0.25">
      <c r="A32" s="42" t="s">
        <v>475</v>
      </c>
      <c r="B32" s="42" t="s">
        <v>474</v>
      </c>
      <c r="C32" s="42" t="s">
        <v>162</v>
      </c>
      <c r="D32" s="42" t="s">
        <v>9</v>
      </c>
      <c r="E32" s="47" t="s">
        <v>7</v>
      </c>
      <c r="F32" s="41" t="s">
        <v>2</v>
      </c>
      <c r="G32" s="34">
        <v>89</v>
      </c>
      <c r="H32" s="34">
        <v>88</v>
      </c>
      <c r="I32" s="16">
        <v>2969311</v>
      </c>
      <c r="J32" s="16">
        <v>7091790</v>
      </c>
      <c r="K32" s="17">
        <v>61889914</v>
      </c>
      <c r="L32" s="16">
        <v>3830000</v>
      </c>
      <c r="M32" s="40">
        <f t="shared" si="0"/>
        <v>6.1884073711913706E-2</v>
      </c>
      <c r="N32" s="16">
        <v>24415770</v>
      </c>
      <c r="O32" s="8"/>
      <c r="P32" s="39">
        <f t="shared" si="1"/>
        <v>0.3945032142070839</v>
      </c>
      <c r="Q32" s="17">
        <v>0</v>
      </c>
      <c r="R32" s="38">
        <f t="shared" si="2"/>
        <v>0</v>
      </c>
      <c r="S32" s="17">
        <v>1300000</v>
      </c>
      <c r="T32" s="38">
        <f t="shared" si="3"/>
        <v>2.1005038074539899E-2</v>
      </c>
      <c r="U32" s="32">
        <v>0.88696306205322595</v>
      </c>
      <c r="V32" s="32">
        <v>0.84709955364633904</v>
      </c>
      <c r="W32" s="17">
        <v>32344144</v>
      </c>
      <c r="X32" s="38">
        <f t="shared" si="4"/>
        <v>0.52260767400646246</v>
      </c>
      <c r="Z32" s="10"/>
    </row>
    <row r="33" spans="1:26" x14ac:dyDescent="0.25">
      <c r="A33" s="42" t="s">
        <v>473</v>
      </c>
      <c r="B33" s="42" t="s">
        <v>472</v>
      </c>
      <c r="C33" s="42" t="s">
        <v>471</v>
      </c>
      <c r="D33" s="42" t="s">
        <v>1</v>
      </c>
      <c r="E33" s="47" t="s">
        <v>0</v>
      </c>
      <c r="F33" s="41" t="s">
        <v>4</v>
      </c>
      <c r="G33" s="34">
        <v>116</v>
      </c>
      <c r="H33" s="34">
        <v>115</v>
      </c>
      <c r="I33" s="16">
        <v>1386180.5</v>
      </c>
      <c r="J33" s="16">
        <v>0</v>
      </c>
      <c r="K33" s="17">
        <v>40804866</v>
      </c>
      <c r="L33" s="16">
        <v>10724601</v>
      </c>
      <c r="M33" s="40">
        <f t="shared" si="0"/>
        <v>0.26282652171924792</v>
      </c>
      <c r="N33" s="16">
        <v>0</v>
      </c>
      <c r="O33" s="8"/>
      <c r="P33" s="39">
        <f t="shared" si="1"/>
        <v>0</v>
      </c>
      <c r="Q33" s="17">
        <v>0</v>
      </c>
      <c r="R33" s="38">
        <f t="shared" si="2"/>
        <v>0</v>
      </c>
      <c r="S33" s="17">
        <v>17743382</v>
      </c>
      <c r="T33" s="38">
        <f t="shared" si="3"/>
        <v>0.43483495326268196</v>
      </c>
      <c r="U33" s="32">
        <v>0.88999110000000003</v>
      </c>
      <c r="V33" s="32">
        <v>0</v>
      </c>
      <c r="W33" s="17">
        <v>12336883</v>
      </c>
      <c r="X33" s="38">
        <f t="shared" si="4"/>
        <v>0.30233852501807013</v>
      </c>
      <c r="Z33" s="10"/>
    </row>
    <row r="34" spans="1:26" x14ac:dyDescent="0.25">
      <c r="A34" s="42" t="s">
        <v>470</v>
      </c>
      <c r="B34" s="42" t="s">
        <v>469</v>
      </c>
      <c r="C34" s="42" t="s">
        <v>6</v>
      </c>
      <c r="D34" s="42" t="s">
        <v>6</v>
      </c>
      <c r="E34" s="47" t="s">
        <v>0</v>
      </c>
      <c r="F34" s="41" t="s">
        <v>2</v>
      </c>
      <c r="G34" s="34">
        <v>160</v>
      </c>
      <c r="H34" s="34">
        <v>158</v>
      </c>
      <c r="I34" s="16">
        <v>4175343</v>
      </c>
      <c r="J34" s="16">
        <v>21631124</v>
      </c>
      <c r="K34" s="17">
        <v>95593406.576948181</v>
      </c>
      <c r="L34" s="16">
        <v>20580000</v>
      </c>
      <c r="M34" s="40">
        <f t="shared" ref="M34:M65" si="5">L34/K34</f>
        <v>0.21528681461345422</v>
      </c>
      <c r="N34" s="16">
        <v>13640000</v>
      </c>
      <c r="O34" s="8" t="s">
        <v>52</v>
      </c>
      <c r="P34" s="39">
        <f t="shared" ref="P34:P65" si="6">N34/$K34</f>
        <v>0.14268766527344587</v>
      </c>
      <c r="Q34" s="17">
        <v>0</v>
      </c>
      <c r="R34" s="38">
        <f t="shared" ref="R34:R65" si="7">Q34/$K34</f>
        <v>0</v>
      </c>
      <c r="S34" s="17">
        <v>5595000</v>
      </c>
      <c r="T34" s="38">
        <f t="shared" ref="T34:T65" si="8">S34/$K34</f>
        <v>5.8529141290683991E-2</v>
      </c>
      <c r="U34" s="32">
        <v>0.88</v>
      </c>
      <c r="V34" s="32">
        <v>0.88</v>
      </c>
      <c r="W34" s="17">
        <v>55778406.576948181</v>
      </c>
      <c r="X34" s="38">
        <f t="shared" ref="X34:X65" si="9">W34/$K34</f>
        <v>0.5834963788224159</v>
      </c>
      <c r="Z34" s="10"/>
    </row>
    <row r="35" spans="1:26" x14ac:dyDescent="0.25">
      <c r="A35" s="42" t="s">
        <v>468</v>
      </c>
      <c r="B35" s="42" t="s">
        <v>467</v>
      </c>
      <c r="C35" s="42" t="s">
        <v>69</v>
      </c>
      <c r="D35" s="42" t="s">
        <v>15</v>
      </c>
      <c r="E35" s="47" t="s">
        <v>7</v>
      </c>
      <c r="F35" s="41" t="s">
        <v>2</v>
      </c>
      <c r="G35" s="34">
        <v>173</v>
      </c>
      <c r="H35" s="34">
        <v>171</v>
      </c>
      <c r="I35" s="16">
        <v>5867538</v>
      </c>
      <c r="J35" s="16">
        <v>19600000</v>
      </c>
      <c r="K35" s="17">
        <v>119084744</v>
      </c>
      <c r="L35" s="16">
        <v>33500000</v>
      </c>
      <c r="M35" s="40">
        <f t="shared" si="5"/>
        <v>0.2813122728802272</v>
      </c>
      <c r="N35" s="16">
        <v>4000000</v>
      </c>
      <c r="O35" s="8" t="s">
        <v>398</v>
      </c>
      <c r="P35" s="39">
        <f t="shared" si="6"/>
        <v>3.3589525120027129E-2</v>
      </c>
      <c r="Q35" s="17">
        <v>10000000</v>
      </c>
      <c r="R35" s="38">
        <f t="shared" si="7"/>
        <v>8.3973812800067826E-2</v>
      </c>
      <c r="S35" s="17">
        <v>5840000</v>
      </c>
      <c r="T35" s="38">
        <f t="shared" si="8"/>
        <v>4.9040706675239611E-2</v>
      </c>
      <c r="U35" s="32">
        <v>0.839916</v>
      </c>
      <c r="V35" s="32">
        <v>0.839916</v>
      </c>
      <c r="W35" s="17">
        <v>65744744</v>
      </c>
      <c r="X35" s="38">
        <f t="shared" si="9"/>
        <v>0.55208368252443818</v>
      </c>
      <c r="Z35" s="10"/>
    </row>
    <row r="36" spans="1:26" x14ac:dyDescent="0.25">
      <c r="A36" s="42" t="s">
        <v>466</v>
      </c>
      <c r="B36" s="42" t="s">
        <v>465</v>
      </c>
      <c r="C36" s="42" t="s">
        <v>144</v>
      </c>
      <c r="D36" s="42" t="s">
        <v>75</v>
      </c>
      <c r="E36" s="47" t="s">
        <v>0</v>
      </c>
      <c r="F36" s="41" t="s">
        <v>2</v>
      </c>
      <c r="G36" s="34">
        <v>162</v>
      </c>
      <c r="H36" s="34">
        <v>160</v>
      </c>
      <c r="I36" s="16">
        <v>3879952</v>
      </c>
      <c r="J36" s="16">
        <v>16011905</v>
      </c>
      <c r="K36" s="17">
        <v>78024592</v>
      </c>
      <c r="L36" s="16">
        <v>14750000</v>
      </c>
      <c r="M36" s="40">
        <f t="shared" si="5"/>
        <v>0.18904296224964559</v>
      </c>
      <c r="N36" s="16">
        <v>7437700</v>
      </c>
      <c r="O36" s="8" t="s">
        <v>464</v>
      </c>
      <c r="P36" s="39">
        <f t="shared" si="6"/>
        <v>9.5325073920283998E-2</v>
      </c>
      <c r="Q36" s="17">
        <v>4000000</v>
      </c>
      <c r="R36" s="38">
        <f t="shared" si="7"/>
        <v>5.12658880677005E-2</v>
      </c>
      <c r="S36" s="17">
        <v>5976992</v>
      </c>
      <c r="T36" s="38">
        <f t="shared" si="8"/>
        <v>7.6603950713385341E-2</v>
      </c>
      <c r="U36" s="32">
        <v>0.83531703000000002</v>
      </c>
      <c r="V36" s="32">
        <v>0.84</v>
      </c>
      <c r="W36" s="17">
        <v>45859900</v>
      </c>
      <c r="X36" s="38">
        <f t="shared" si="9"/>
        <v>0.58776212504898451</v>
      </c>
      <c r="Z36" s="10"/>
    </row>
    <row r="37" spans="1:26" x14ac:dyDescent="0.25">
      <c r="A37" s="42" t="s">
        <v>463</v>
      </c>
      <c r="B37" s="42" t="s">
        <v>462</v>
      </c>
      <c r="C37" s="42" t="s">
        <v>16</v>
      </c>
      <c r="D37" s="42" t="s">
        <v>8</v>
      </c>
      <c r="E37" s="47" t="s">
        <v>7</v>
      </c>
      <c r="F37" s="41" t="s">
        <v>2</v>
      </c>
      <c r="G37" s="34">
        <v>222</v>
      </c>
      <c r="H37" s="34">
        <v>220</v>
      </c>
      <c r="I37" s="16">
        <v>2784512</v>
      </c>
      <c r="J37" s="16">
        <v>18950000</v>
      </c>
      <c r="K37" s="17">
        <v>74543900</v>
      </c>
      <c r="L37" s="16">
        <v>17500000</v>
      </c>
      <c r="M37" s="40">
        <f t="shared" si="5"/>
        <v>0.23476099318656524</v>
      </c>
      <c r="N37" s="16">
        <v>7600000</v>
      </c>
      <c r="O37" s="8" t="s">
        <v>398</v>
      </c>
      <c r="P37" s="39">
        <f t="shared" si="6"/>
        <v>0.10195334561245119</v>
      </c>
      <c r="Q37" s="17">
        <v>6000000</v>
      </c>
      <c r="R37" s="38">
        <f t="shared" si="7"/>
        <v>8.0489483378250931E-2</v>
      </c>
      <c r="S37" s="17">
        <v>4139930</v>
      </c>
      <c r="T37" s="38">
        <f t="shared" si="8"/>
        <v>5.5536804487020398E-2</v>
      </c>
      <c r="U37" s="32">
        <v>0.839916</v>
      </c>
      <c r="V37" s="32">
        <v>0.83991601000000005</v>
      </c>
      <c r="W37" s="17">
        <v>39303970</v>
      </c>
      <c r="X37" s="38">
        <f t="shared" si="9"/>
        <v>0.52725937333571227</v>
      </c>
      <c r="Z37" s="10"/>
    </row>
    <row r="38" spans="1:26" x14ac:dyDescent="0.25">
      <c r="A38" s="42" t="s">
        <v>461</v>
      </c>
      <c r="B38" s="42" t="s">
        <v>460</v>
      </c>
      <c r="C38" s="42" t="s">
        <v>459</v>
      </c>
      <c r="D38" s="42" t="s">
        <v>133</v>
      </c>
      <c r="E38" s="47" t="s">
        <v>7</v>
      </c>
      <c r="F38" s="41" t="s">
        <v>2</v>
      </c>
      <c r="G38" s="34">
        <v>189</v>
      </c>
      <c r="H38" s="34">
        <v>187</v>
      </c>
      <c r="I38" s="16">
        <v>3204927</v>
      </c>
      <c r="J38" s="16">
        <v>14670000</v>
      </c>
      <c r="K38" s="17">
        <v>65674554</v>
      </c>
      <c r="L38" s="16">
        <v>17600000</v>
      </c>
      <c r="M38" s="40">
        <f t="shared" si="5"/>
        <v>0.26798811606699302</v>
      </c>
      <c r="N38" s="16">
        <v>4000000</v>
      </c>
      <c r="O38" s="8" t="s">
        <v>398</v>
      </c>
      <c r="P38" s="39">
        <f t="shared" si="6"/>
        <v>6.0906390015225687E-2</v>
      </c>
      <c r="Q38" s="17">
        <v>0</v>
      </c>
      <c r="R38" s="38">
        <f t="shared" si="7"/>
        <v>0</v>
      </c>
      <c r="S38" s="17">
        <v>3900000</v>
      </c>
      <c r="T38" s="38">
        <f t="shared" si="8"/>
        <v>5.9383730264845044E-2</v>
      </c>
      <c r="U38" s="32">
        <v>0.85991399999999996</v>
      </c>
      <c r="V38" s="32">
        <v>0.85991399999999996</v>
      </c>
      <c r="W38" s="17">
        <v>40174554</v>
      </c>
      <c r="X38" s="38">
        <f t="shared" si="9"/>
        <v>0.61172176365293629</v>
      </c>
      <c r="Z38" s="10"/>
    </row>
    <row r="39" spans="1:26" x14ac:dyDescent="0.25">
      <c r="A39" s="42" t="s">
        <v>458</v>
      </c>
      <c r="B39" s="42" t="s">
        <v>457</v>
      </c>
      <c r="C39" s="42" t="s">
        <v>456</v>
      </c>
      <c r="D39" s="42" t="s">
        <v>10</v>
      </c>
      <c r="E39" s="47" t="s">
        <v>0</v>
      </c>
      <c r="F39" s="41" t="s">
        <v>4</v>
      </c>
      <c r="G39" s="34">
        <v>80</v>
      </c>
      <c r="H39" s="34">
        <v>79</v>
      </c>
      <c r="I39" s="16">
        <v>1409971.3</v>
      </c>
      <c r="J39" s="16">
        <v>0</v>
      </c>
      <c r="K39" s="17">
        <v>38944045</v>
      </c>
      <c r="L39" s="16">
        <v>4444000</v>
      </c>
      <c r="M39" s="40">
        <f t="shared" si="5"/>
        <v>0.11411244004057616</v>
      </c>
      <c r="N39" s="16">
        <v>0</v>
      </c>
      <c r="O39" s="8"/>
      <c r="P39" s="39">
        <f t="shared" si="6"/>
        <v>0</v>
      </c>
      <c r="Q39" s="17">
        <v>0</v>
      </c>
      <c r="R39" s="38">
        <f t="shared" si="7"/>
        <v>0</v>
      </c>
      <c r="S39" s="17">
        <v>22001566</v>
      </c>
      <c r="T39" s="38">
        <f t="shared" si="8"/>
        <v>0.56495328104720499</v>
      </c>
      <c r="U39" s="32">
        <v>0.88643499999999997</v>
      </c>
      <c r="V39" s="32">
        <v>0</v>
      </c>
      <c r="W39" s="17">
        <v>12498479</v>
      </c>
      <c r="X39" s="38">
        <f t="shared" si="9"/>
        <v>0.32093427891221882</v>
      </c>
      <c r="Z39" s="10"/>
    </row>
    <row r="40" spans="1:26" x14ac:dyDescent="0.25">
      <c r="A40" s="42" t="s">
        <v>455</v>
      </c>
      <c r="B40" s="42" t="s">
        <v>454</v>
      </c>
      <c r="C40" s="42" t="s">
        <v>132</v>
      </c>
      <c r="D40" s="42" t="s">
        <v>133</v>
      </c>
      <c r="E40" s="47" t="s">
        <v>7</v>
      </c>
      <c r="F40" s="41" t="s">
        <v>2</v>
      </c>
      <c r="G40" s="34">
        <v>284</v>
      </c>
      <c r="H40" s="34">
        <v>281</v>
      </c>
      <c r="I40" s="16">
        <v>5970824</v>
      </c>
      <c r="J40" s="16">
        <v>0</v>
      </c>
      <c r="K40" s="17">
        <v>122456888</v>
      </c>
      <c r="L40" s="16">
        <v>45810000</v>
      </c>
      <c r="M40" s="40">
        <f t="shared" si="5"/>
        <v>0.37409083921845215</v>
      </c>
      <c r="N40" s="16">
        <v>0</v>
      </c>
      <c r="O40" s="8"/>
      <c r="P40" s="39">
        <f t="shared" si="6"/>
        <v>0</v>
      </c>
      <c r="Q40" s="17">
        <v>0</v>
      </c>
      <c r="R40" s="38">
        <f t="shared" si="7"/>
        <v>0</v>
      </c>
      <c r="S40" s="17">
        <v>22909472</v>
      </c>
      <c r="T40" s="38">
        <f t="shared" si="8"/>
        <v>0.18708193858396924</v>
      </c>
      <c r="U40" s="32">
        <v>0.9</v>
      </c>
      <c r="V40" s="32">
        <v>0</v>
      </c>
      <c r="W40" s="17">
        <v>53737416</v>
      </c>
      <c r="X40" s="38">
        <f t="shared" si="9"/>
        <v>0.43882722219757864</v>
      </c>
      <c r="Z40" s="10"/>
    </row>
    <row r="41" spans="1:26" x14ac:dyDescent="0.25">
      <c r="A41" s="42" t="s">
        <v>453</v>
      </c>
      <c r="B41" s="42" t="s">
        <v>452</v>
      </c>
      <c r="C41" s="42" t="s">
        <v>150</v>
      </c>
      <c r="D41" s="42" t="s">
        <v>5</v>
      </c>
      <c r="E41" s="47" t="s">
        <v>0</v>
      </c>
      <c r="F41" s="41" t="s">
        <v>2</v>
      </c>
      <c r="G41" s="34">
        <v>91</v>
      </c>
      <c r="H41" s="34">
        <v>90</v>
      </c>
      <c r="I41" s="16">
        <v>4682506</v>
      </c>
      <c r="J41" s="16">
        <v>0</v>
      </c>
      <c r="K41" s="17">
        <v>100303924</v>
      </c>
      <c r="L41" s="16">
        <v>48961000</v>
      </c>
      <c r="M41" s="40">
        <f t="shared" si="5"/>
        <v>0.48812646651790015</v>
      </c>
      <c r="N41" s="16">
        <v>22594000</v>
      </c>
      <c r="O41" s="8" t="s">
        <v>52</v>
      </c>
      <c r="P41" s="39">
        <f t="shared" si="6"/>
        <v>0.22525539479392651</v>
      </c>
      <c r="Q41" s="17">
        <v>9175047</v>
      </c>
      <c r="R41" s="38">
        <f t="shared" si="7"/>
        <v>9.1472463230850273E-2</v>
      </c>
      <c r="S41" s="17">
        <v>19573877</v>
      </c>
      <c r="T41" s="38">
        <f t="shared" si="8"/>
        <v>0.19514567545732309</v>
      </c>
      <c r="U41" s="32">
        <v>0.97304454067971291</v>
      </c>
      <c r="V41" s="32">
        <v>0</v>
      </c>
      <c r="W41" s="45">
        <v>45562869</v>
      </c>
      <c r="X41" s="38">
        <f t="shared" si="9"/>
        <v>0.45424812094091155</v>
      </c>
      <c r="Z41" s="10"/>
    </row>
    <row r="42" spans="1:26" x14ac:dyDescent="0.25">
      <c r="A42" s="42" t="s">
        <v>451</v>
      </c>
      <c r="B42" s="42" t="s">
        <v>450</v>
      </c>
      <c r="C42" s="42" t="s">
        <v>17</v>
      </c>
      <c r="D42" s="42" t="s">
        <v>17</v>
      </c>
      <c r="E42" s="47" t="s">
        <v>0</v>
      </c>
      <c r="F42" s="41" t="s">
        <v>2</v>
      </c>
      <c r="G42" s="34">
        <v>166</v>
      </c>
      <c r="H42" s="34">
        <v>164</v>
      </c>
      <c r="I42" s="16">
        <v>2200298</v>
      </c>
      <c r="J42" s="16">
        <v>0</v>
      </c>
      <c r="K42" s="17">
        <v>59097552</v>
      </c>
      <c r="L42" s="16">
        <v>2746000</v>
      </c>
      <c r="M42" s="40">
        <f t="shared" si="5"/>
        <v>4.6465545645613206E-2</v>
      </c>
      <c r="N42" s="16">
        <v>38025306</v>
      </c>
      <c r="O42" s="8" t="s">
        <v>52</v>
      </c>
      <c r="P42" s="39">
        <f t="shared" si="6"/>
        <v>0.64343284473103046</v>
      </c>
      <c r="Q42" s="17">
        <v>0</v>
      </c>
      <c r="R42" s="38">
        <f t="shared" si="7"/>
        <v>0</v>
      </c>
      <c r="S42" s="17">
        <v>13969749</v>
      </c>
      <c r="T42" s="38">
        <f t="shared" si="8"/>
        <v>0.23638456293418042</v>
      </c>
      <c r="U42" s="32">
        <v>0.9</v>
      </c>
      <c r="V42" s="32">
        <v>0</v>
      </c>
      <c r="W42" s="17">
        <v>19802682</v>
      </c>
      <c r="X42" s="38">
        <f t="shared" si="9"/>
        <v>0.33508464106939656</v>
      </c>
      <c r="Z42" s="10"/>
    </row>
    <row r="43" spans="1:26" x14ac:dyDescent="0.25">
      <c r="A43" s="42" t="s">
        <v>449</v>
      </c>
      <c r="B43" s="42" t="s">
        <v>448</v>
      </c>
      <c r="C43" s="42" t="s">
        <v>1</v>
      </c>
      <c r="D43" s="42" t="s">
        <v>1</v>
      </c>
      <c r="E43" s="47" t="s">
        <v>0</v>
      </c>
      <c r="F43" s="41" t="s">
        <v>4</v>
      </c>
      <c r="G43" s="34">
        <v>52</v>
      </c>
      <c r="H43" s="34">
        <v>51</v>
      </c>
      <c r="I43" s="16">
        <v>1105426</v>
      </c>
      <c r="J43" s="16">
        <v>0</v>
      </c>
      <c r="K43" s="17">
        <v>25753636</v>
      </c>
      <c r="L43" s="16">
        <v>3593920</v>
      </c>
      <c r="M43" s="40">
        <f t="shared" si="5"/>
        <v>0.13955000373539489</v>
      </c>
      <c r="N43" s="16">
        <v>5162000</v>
      </c>
      <c r="O43" s="8"/>
      <c r="P43" s="39">
        <f t="shared" si="6"/>
        <v>0.20043771683345996</v>
      </c>
      <c r="Q43" s="17">
        <v>0</v>
      </c>
      <c r="R43" s="38">
        <f t="shared" si="7"/>
        <v>0</v>
      </c>
      <c r="S43" s="17">
        <v>7792528</v>
      </c>
      <c r="T43" s="38">
        <f t="shared" si="8"/>
        <v>0.30257972117024562</v>
      </c>
      <c r="U43" s="32">
        <v>0.83272765431607365</v>
      </c>
      <c r="V43" s="32">
        <v>0</v>
      </c>
      <c r="W43" s="17">
        <v>9205188</v>
      </c>
      <c r="X43" s="38">
        <f t="shared" si="9"/>
        <v>0.35743255826089954</v>
      </c>
      <c r="Z43" s="10"/>
    </row>
    <row r="44" spans="1:26" x14ac:dyDescent="0.25">
      <c r="A44" s="42" t="s">
        <v>447</v>
      </c>
      <c r="B44" s="42" t="s">
        <v>446</v>
      </c>
      <c r="C44" s="42" t="s">
        <v>445</v>
      </c>
      <c r="D44" s="42" t="s">
        <v>422</v>
      </c>
      <c r="E44" s="47" t="s">
        <v>7</v>
      </c>
      <c r="F44" s="41" t="s">
        <v>2</v>
      </c>
      <c r="G44" s="34">
        <v>36</v>
      </c>
      <c r="H44" s="34">
        <v>35</v>
      </c>
      <c r="I44" s="16">
        <v>1638402</v>
      </c>
      <c r="J44" s="16">
        <v>9146263</v>
      </c>
      <c r="K44" s="17">
        <v>38212230</v>
      </c>
      <c r="L44" s="16">
        <v>12037316</v>
      </c>
      <c r="M44" s="40">
        <f t="shared" si="5"/>
        <v>0.31501213093295</v>
      </c>
      <c r="N44" s="16">
        <v>2100000</v>
      </c>
      <c r="O44" s="8" t="s">
        <v>398</v>
      </c>
      <c r="P44" s="39">
        <f t="shared" si="6"/>
        <v>5.4956227364903854E-2</v>
      </c>
      <c r="Q44" s="17">
        <v>0</v>
      </c>
      <c r="R44" s="38">
        <f t="shared" si="7"/>
        <v>0</v>
      </c>
      <c r="S44" s="17">
        <v>1609705</v>
      </c>
      <c r="T44" s="38">
        <f t="shared" si="8"/>
        <v>4.2125387604963122E-2</v>
      </c>
      <c r="U44" s="32">
        <v>0.87991211000000003</v>
      </c>
      <c r="V44" s="32">
        <v>0.88</v>
      </c>
      <c r="W44" s="17">
        <v>22465209</v>
      </c>
      <c r="X44" s="38">
        <f t="shared" si="9"/>
        <v>0.587906254097183</v>
      </c>
      <c r="Z44" s="10"/>
    </row>
    <row r="45" spans="1:26" x14ac:dyDescent="0.25">
      <c r="A45" s="42" t="s">
        <v>444</v>
      </c>
      <c r="B45" s="42" t="s">
        <v>443</v>
      </c>
      <c r="C45" s="42" t="s">
        <v>442</v>
      </c>
      <c r="D45" s="42" t="s">
        <v>15</v>
      </c>
      <c r="E45" s="47" t="s">
        <v>7</v>
      </c>
      <c r="F45" s="41" t="s">
        <v>2</v>
      </c>
      <c r="G45" s="34">
        <v>85</v>
      </c>
      <c r="H45" s="34">
        <v>84</v>
      </c>
      <c r="I45" s="16">
        <v>3909763.7</v>
      </c>
      <c r="J45" s="16">
        <v>0</v>
      </c>
      <c r="K45" s="17">
        <v>92645172</v>
      </c>
      <c r="L45" s="16">
        <v>14743000</v>
      </c>
      <c r="M45" s="40">
        <f t="shared" si="5"/>
        <v>0.15913403452907401</v>
      </c>
      <c r="N45" s="16">
        <v>34000000</v>
      </c>
      <c r="O45" s="8"/>
      <c r="P45" s="39">
        <f t="shared" si="6"/>
        <v>0.36699160103021883</v>
      </c>
      <c r="Q45" s="17">
        <v>0</v>
      </c>
      <c r="R45" s="38">
        <f t="shared" si="7"/>
        <v>0</v>
      </c>
      <c r="S45" s="17">
        <v>8902818</v>
      </c>
      <c r="T45" s="38">
        <f t="shared" si="8"/>
        <v>9.6095865632372074E-2</v>
      </c>
      <c r="U45" s="32">
        <v>0.8951782431250257</v>
      </c>
      <c r="V45" s="32">
        <v>0</v>
      </c>
      <c r="W45" s="17">
        <v>34999354</v>
      </c>
      <c r="X45" s="38">
        <f t="shared" si="9"/>
        <v>0.37777849880833508</v>
      </c>
      <c r="Z45" s="10"/>
    </row>
    <row r="46" spans="1:26" x14ac:dyDescent="0.25">
      <c r="A46" s="42" t="s">
        <v>441</v>
      </c>
      <c r="B46" s="42" t="s">
        <v>440</v>
      </c>
      <c r="C46" s="42" t="s">
        <v>439</v>
      </c>
      <c r="D46" s="42" t="s">
        <v>438</v>
      </c>
      <c r="E46" s="47" t="s">
        <v>0</v>
      </c>
      <c r="F46" s="41" t="s">
        <v>12</v>
      </c>
      <c r="G46" s="34">
        <v>144</v>
      </c>
      <c r="H46" s="34">
        <v>143</v>
      </c>
      <c r="I46" s="16">
        <v>1371325</v>
      </c>
      <c r="J46" s="16">
        <v>5757182</v>
      </c>
      <c r="K46" s="17">
        <v>38754192</v>
      </c>
      <c r="L46" s="16">
        <v>7863952</v>
      </c>
      <c r="M46" s="40">
        <f t="shared" si="5"/>
        <v>0.20291874489345565</v>
      </c>
      <c r="N46" s="16">
        <v>12594897</v>
      </c>
      <c r="O46" s="8" t="s">
        <v>437</v>
      </c>
      <c r="P46" s="39">
        <f t="shared" si="6"/>
        <v>0.32499444189160231</v>
      </c>
      <c r="Q46" s="17">
        <v>0</v>
      </c>
      <c r="R46" s="38">
        <f t="shared" si="7"/>
        <v>0</v>
      </c>
      <c r="S46" s="17">
        <v>1530460</v>
      </c>
      <c r="T46" s="38">
        <f t="shared" si="8"/>
        <v>3.9491469722810889E-2</v>
      </c>
      <c r="U46" s="32">
        <v>0.86991296738555779</v>
      </c>
      <c r="V46" s="32">
        <v>0.83991595193620772</v>
      </c>
      <c r="W46" s="17">
        <v>16764883</v>
      </c>
      <c r="X46" s="38">
        <f t="shared" si="9"/>
        <v>0.43259534349213113</v>
      </c>
      <c r="Z46" s="10"/>
    </row>
    <row r="47" spans="1:26" x14ac:dyDescent="0.25">
      <c r="A47" s="42" t="s">
        <v>436</v>
      </c>
      <c r="B47" s="42" t="s">
        <v>435</v>
      </c>
      <c r="C47" s="42" t="s">
        <v>1</v>
      </c>
      <c r="D47" s="42" t="s">
        <v>1</v>
      </c>
      <c r="E47" s="47" t="s">
        <v>0</v>
      </c>
      <c r="F47" s="41" t="s">
        <v>4</v>
      </c>
      <c r="G47" s="34">
        <v>153</v>
      </c>
      <c r="H47" s="34">
        <v>150</v>
      </c>
      <c r="I47" s="16">
        <v>4210321.3</v>
      </c>
      <c r="J47" s="16">
        <v>0</v>
      </c>
      <c r="K47" s="17">
        <v>120505002</v>
      </c>
      <c r="L47" s="16">
        <v>39302060</v>
      </c>
      <c r="M47" s="40">
        <f t="shared" si="5"/>
        <v>0.32614463588822645</v>
      </c>
      <c r="N47" s="16">
        <v>0</v>
      </c>
      <c r="O47" s="8"/>
      <c r="P47" s="39">
        <f t="shared" si="6"/>
        <v>0</v>
      </c>
      <c r="Q47" s="17">
        <v>0</v>
      </c>
      <c r="R47" s="38">
        <f t="shared" si="7"/>
        <v>0</v>
      </c>
      <c r="S47" s="17">
        <v>44994179</v>
      </c>
      <c r="T47" s="38">
        <f t="shared" si="8"/>
        <v>0.37338017719795563</v>
      </c>
      <c r="U47" s="32">
        <v>0.86</v>
      </c>
      <c r="V47" s="32">
        <v>0</v>
      </c>
      <c r="W47" s="17">
        <v>36208763</v>
      </c>
      <c r="X47" s="38">
        <f t="shared" si="9"/>
        <v>0.30047518691381792</v>
      </c>
      <c r="Z47" s="10"/>
    </row>
    <row r="48" spans="1:26" x14ac:dyDescent="0.25">
      <c r="A48" s="42" t="s">
        <v>434</v>
      </c>
      <c r="B48" s="42" t="s">
        <v>433</v>
      </c>
      <c r="C48" s="42" t="s">
        <v>432</v>
      </c>
      <c r="D48" s="42" t="s">
        <v>6</v>
      </c>
      <c r="E48" s="47" t="s">
        <v>0</v>
      </c>
      <c r="F48" s="41" t="s">
        <v>2</v>
      </c>
      <c r="G48" s="34">
        <v>196</v>
      </c>
      <c r="H48" s="34">
        <v>195</v>
      </c>
      <c r="I48" s="16">
        <v>3358967</v>
      </c>
      <c r="J48" s="16">
        <v>12865979</v>
      </c>
      <c r="K48" s="17">
        <v>72409545</v>
      </c>
      <c r="L48" s="16">
        <v>26950000</v>
      </c>
      <c r="M48" s="40">
        <f t="shared" si="5"/>
        <v>0.37218850083921945</v>
      </c>
      <c r="N48" s="16">
        <v>1600000</v>
      </c>
      <c r="O48" s="8" t="s">
        <v>431</v>
      </c>
      <c r="P48" s="39">
        <f t="shared" si="6"/>
        <v>2.2096534372643827E-2</v>
      </c>
      <c r="Q48" s="17">
        <v>0</v>
      </c>
      <c r="R48" s="38">
        <f t="shared" si="7"/>
        <v>0</v>
      </c>
      <c r="S48" s="17">
        <v>4987048</v>
      </c>
      <c r="T48" s="38">
        <f t="shared" si="8"/>
        <v>6.8872798468765414E-2</v>
      </c>
      <c r="U48" s="32">
        <v>0.87</v>
      </c>
      <c r="V48" s="32">
        <v>0.75</v>
      </c>
      <c r="W48" s="17">
        <v>38872497</v>
      </c>
      <c r="X48" s="38">
        <f t="shared" si="9"/>
        <v>0.53684216631937132</v>
      </c>
      <c r="Z48" s="10"/>
    </row>
    <row r="49" spans="1:26" x14ac:dyDescent="0.25">
      <c r="A49" s="42" t="s">
        <v>430</v>
      </c>
      <c r="B49" s="42" t="s">
        <v>429</v>
      </c>
      <c r="C49" s="42" t="s">
        <v>5</v>
      </c>
      <c r="D49" s="42" t="s">
        <v>5</v>
      </c>
      <c r="E49" s="47" t="s">
        <v>0</v>
      </c>
      <c r="F49" s="41" t="s">
        <v>2</v>
      </c>
      <c r="G49" s="34">
        <v>64</v>
      </c>
      <c r="H49" s="34">
        <v>63</v>
      </c>
      <c r="I49" s="16">
        <v>2285774.9</v>
      </c>
      <c r="J49" s="16">
        <v>0</v>
      </c>
      <c r="K49" s="17">
        <v>49704921.383411199</v>
      </c>
      <c r="L49" s="16">
        <v>3184300</v>
      </c>
      <c r="M49" s="40">
        <f t="shared" si="5"/>
        <v>6.4064078794876564E-2</v>
      </c>
      <c r="N49" s="16">
        <v>1600000</v>
      </c>
      <c r="O49" s="8" t="s">
        <v>428</v>
      </c>
      <c r="P49" s="39">
        <f t="shared" si="6"/>
        <v>3.2189971444839524E-2</v>
      </c>
      <c r="Q49" s="17">
        <v>0</v>
      </c>
      <c r="R49" s="38">
        <f t="shared" si="7"/>
        <v>0</v>
      </c>
      <c r="S49" s="17">
        <v>1051876.154315576</v>
      </c>
      <c r="T49" s="38">
        <f t="shared" si="8"/>
        <v>2.1162414606828751E-2</v>
      </c>
      <c r="U49" s="32">
        <v>0.93165049307672698</v>
      </c>
      <c r="V49" s="32">
        <v>0</v>
      </c>
      <c r="W49" s="17">
        <v>21295433.229095627</v>
      </c>
      <c r="X49" s="38">
        <f t="shared" si="9"/>
        <v>0.42843711721879685</v>
      </c>
      <c r="Z49" s="10"/>
    </row>
    <row r="50" spans="1:26" x14ac:dyDescent="0.25">
      <c r="A50" s="42" t="s">
        <v>427</v>
      </c>
      <c r="B50" s="42" t="s">
        <v>426</v>
      </c>
      <c r="C50" s="42" t="s">
        <v>129</v>
      </c>
      <c r="D50" s="42" t="s">
        <v>129</v>
      </c>
      <c r="E50" s="47" t="s">
        <v>0</v>
      </c>
      <c r="F50" s="41" t="s">
        <v>2</v>
      </c>
      <c r="G50" s="34">
        <v>156</v>
      </c>
      <c r="H50" s="34">
        <v>154</v>
      </c>
      <c r="I50" s="16">
        <v>3558118</v>
      </c>
      <c r="J50" s="16">
        <v>9238568</v>
      </c>
      <c r="K50" s="17">
        <v>74729819</v>
      </c>
      <c r="L50" s="16">
        <v>10011000</v>
      </c>
      <c r="M50" s="40">
        <f t="shared" si="5"/>
        <v>0.13396258861539595</v>
      </c>
      <c r="N50" s="16">
        <v>16978807</v>
      </c>
      <c r="O50" s="8" t="s">
        <v>425</v>
      </c>
      <c r="P50" s="39">
        <f t="shared" si="6"/>
        <v>0.22720257090412596</v>
      </c>
      <c r="Q50" s="17">
        <v>0</v>
      </c>
      <c r="R50" s="38">
        <f t="shared" si="7"/>
        <v>0</v>
      </c>
      <c r="S50" s="17">
        <v>6800000</v>
      </c>
      <c r="T50" s="38">
        <f t="shared" si="8"/>
        <v>9.0994466345489203E-2</v>
      </c>
      <c r="U50" s="32">
        <v>0.92990698397755389</v>
      </c>
      <c r="V50" s="32">
        <v>0.8500044604300816</v>
      </c>
      <c r="W50" s="17">
        <v>40940012</v>
      </c>
      <c r="X50" s="38">
        <f t="shared" si="9"/>
        <v>0.54784037413498887</v>
      </c>
      <c r="Z50" s="10"/>
    </row>
    <row r="51" spans="1:26" x14ac:dyDescent="0.25">
      <c r="A51" s="42" t="s">
        <v>424</v>
      </c>
      <c r="B51" s="42" t="s">
        <v>423</v>
      </c>
      <c r="C51" s="42" t="s">
        <v>422</v>
      </c>
      <c r="D51" s="42" t="s">
        <v>422</v>
      </c>
      <c r="E51" s="47" t="s">
        <v>0</v>
      </c>
      <c r="F51" s="41" t="s">
        <v>2</v>
      </c>
      <c r="G51" s="34">
        <v>128</v>
      </c>
      <c r="H51" s="34">
        <v>126</v>
      </c>
      <c r="I51" s="16">
        <v>5402622</v>
      </c>
      <c r="J51" s="16">
        <v>0</v>
      </c>
      <c r="K51" s="17">
        <v>116853895.71276307</v>
      </c>
      <c r="L51" s="16">
        <v>22417900</v>
      </c>
      <c r="M51" s="40">
        <f t="shared" si="5"/>
        <v>0.19184555091860289</v>
      </c>
      <c r="N51" s="16">
        <v>36497820</v>
      </c>
      <c r="O51" s="8" t="s">
        <v>421</v>
      </c>
      <c r="P51" s="39">
        <f t="shared" si="6"/>
        <v>0.31233721201486325</v>
      </c>
      <c r="Q51" s="17">
        <v>0</v>
      </c>
      <c r="R51" s="38">
        <f t="shared" si="7"/>
        <v>0</v>
      </c>
      <c r="S51" s="17">
        <v>6300000</v>
      </c>
      <c r="T51" s="38">
        <f t="shared" si="8"/>
        <v>5.3913478550051443E-2</v>
      </c>
      <c r="U51" s="32">
        <v>0.95579841996651027</v>
      </c>
      <c r="V51" s="32">
        <v>0</v>
      </c>
      <c r="W51" s="17">
        <v>51638175.712763079</v>
      </c>
      <c r="X51" s="38">
        <f t="shared" si="9"/>
        <v>0.44190375851648245</v>
      </c>
      <c r="Z51" s="10"/>
    </row>
    <row r="52" spans="1:26" x14ac:dyDescent="0.25">
      <c r="A52" s="42" t="s">
        <v>420</v>
      </c>
      <c r="B52" s="42" t="s">
        <v>419</v>
      </c>
      <c r="C52" s="42" t="s">
        <v>69</v>
      </c>
      <c r="D52" s="42" t="s">
        <v>15</v>
      </c>
      <c r="E52" s="47" t="s">
        <v>0</v>
      </c>
      <c r="F52" s="41" t="s">
        <v>2</v>
      </c>
      <c r="G52" s="34">
        <v>300</v>
      </c>
      <c r="H52" s="34">
        <v>296</v>
      </c>
      <c r="I52" s="16">
        <v>6821856</v>
      </c>
      <c r="J52" s="16">
        <v>0</v>
      </c>
      <c r="K52" s="17">
        <v>149359910</v>
      </c>
      <c r="L52" s="16">
        <v>68200000</v>
      </c>
      <c r="M52" s="40">
        <f t="shared" si="5"/>
        <v>0.45661516534122176</v>
      </c>
      <c r="N52" s="16">
        <v>0</v>
      </c>
      <c r="O52" s="8"/>
      <c r="P52" s="39">
        <f t="shared" si="6"/>
        <v>0</v>
      </c>
      <c r="Q52" s="17">
        <v>0</v>
      </c>
      <c r="R52" s="38">
        <f t="shared" si="7"/>
        <v>0</v>
      </c>
      <c r="S52" s="17">
        <v>23174134</v>
      </c>
      <c r="T52" s="38">
        <f t="shared" si="8"/>
        <v>0.15515632005937871</v>
      </c>
      <c r="U52" s="32">
        <v>0.85</v>
      </c>
      <c r="V52" s="32">
        <v>0.85</v>
      </c>
      <c r="W52" s="17">
        <v>57985776</v>
      </c>
      <c r="X52" s="38">
        <f t="shared" si="9"/>
        <v>0.38822851459939955</v>
      </c>
      <c r="Z52" s="10"/>
    </row>
    <row r="53" spans="1:26" x14ac:dyDescent="0.25">
      <c r="A53" s="42" t="s">
        <v>418</v>
      </c>
      <c r="B53" s="42" t="s">
        <v>417</v>
      </c>
      <c r="C53" s="42" t="s">
        <v>69</v>
      </c>
      <c r="D53" s="42" t="s">
        <v>15</v>
      </c>
      <c r="E53" s="47" t="s">
        <v>0</v>
      </c>
      <c r="F53" s="41" t="s">
        <v>2</v>
      </c>
      <c r="G53" s="34">
        <v>233</v>
      </c>
      <c r="H53" s="34">
        <v>231</v>
      </c>
      <c r="I53" s="16">
        <v>8218606</v>
      </c>
      <c r="J53" s="16">
        <v>24841586</v>
      </c>
      <c r="K53" s="17">
        <v>183229358</v>
      </c>
      <c r="L53" s="16">
        <v>66969514</v>
      </c>
      <c r="M53" s="40">
        <f t="shared" si="5"/>
        <v>0.36549554466047957</v>
      </c>
      <c r="N53" s="16">
        <v>4000000</v>
      </c>
      <c r="O53" s="8" t="s">
        <v>398</v>
      </c>
      <c r="P53" s="39">
        <f t="shared" si="6"/>
        <v>2.1830562763855779E-2</v>
      </c>
      <c r="Q53" s="17">
        <v>0</v>
      </c>
      <c r="R53" s="38">
        <f t="shared" si="7"/>
        <v>0</v>
      </c>
      <c r="S53" s="17">
        <v>21295442</v>
      </c>
      <c r="T53" s="38">
        <f t="shared" si="8"/>
        <v>0.1162228707912626</v>
      </c>
      <c r="U53" s="32">
        <v>0.84991499775022672</v>
      </c>
      <c r="V53" s="32">
        <v>0.84991501750331078</v>
      </c>
      <c r="W53" s="17">
        <v>90964402</v>
      </c>
      <c r="X53" s="38">
        <f t="shared" si="9"/>
        <v>0.49645102178440204</v>
      </c>
      <c r="Z53" s="10"/>
    </row>
    <row r="54" spans="1:26" x14ac:dyDescent="0.25">
      <c r="A54" s="42" t="s">
        <v>416</v>
      </c>
      <c r="B54" s="42" t="s">
        <v>415</v>
      </c>
      <c r="C54" s="42" t="s">
        <v>414</v>
      </c>
      <c r="D54" s="42" t="s">
        <v>15</v>
      </c>
      <c r="E54" s="47" t="s">
        <v>0</v>
      </c>
      <c r="F54" s="41" t="s">
        <v>2</v>
      </c>
      <c r="G54" s="34">
        <v>176</v>
      </c>
      <c r="H54" s="34">
        <v>174</v>
      </c>
      <c r="I54" s="16">
        <v>7402819</v>
      </c>
      <c r="J54" s="16">
        <v>15125096</v>
      </c>
      <c r="K54" s="17">
        <v>165973650</v>
      </c>
      <c r="L54" s="16">
        <v>26723000</v>
      </c>
      <c r="M54" s="40">
        <f t="shared" si="5"/>
        <v>0.16100748522431121</v>
      </c>
      <c r="N54" s="16">
        <v>39439000</v>
      </c>
      <c r="O54" s="8" t="s">
        <v>398</v>
      </c>
      <c r="P54" s="39">
        <f t="shared" si="6"/>
        <v>0.23762205627218538</v>
      </c>
      <c r="Q54" s="17">
        <v>0</v>
      </c>
      <c r="R54" s="38">
        <f t="shared" si="7"/>
        <v>0</v>
      </c>
      <c r="S54" s="17">
        <v>17155463</v>
      </c>
      <c r="T54" s="38">
        <f t="shared" si="8"/>
        <v>0.10336256990190913</v>
      </c>
      <c r="U54" s="32">
        <v>0.9469853713835229</v>
      </c>
      <c r="V54" s="32">
        <v>0.82991700000000002</v>
      </c>
      <c r="W54" s="17">
        <v>82656187</v>
      </c>
      <c r="X54" s="38">
        <f t="shared" si="9"/>
        <v>0.49800788860159428</v>
      </c>
      <c r="Z54" s="10"/>
    </row>
    <row r="55" spans="1:26" x14ac:dyDescent="0.25">
      <c r="A55" s="42" t="s">
        <v>413</v>
      </c>
      <c r="B55" s="42" t="s">
        <v>412</v>
      </c>
      <c r="C55" s="42" t="s">
        <v>411</v>
      </c>
      <c r="D55" s="42" t="s">
        <v>9</v>
      </c>
      <c r="E55" s="47" t="s">
        <v>0</v>
      </c>
      <c r="F55" s="41" t="s">
        <v>4</v>
      </c>
      <c r="G55" s="34">
        <v>236</v>
      </c>
      <c r="H55" s="34">
        <v>234</v>
      </c>
      <c r="I55" s="16">
        <v>3290263</v>
      </c>
      <c r="J55" s="16">
        <v>0</v>
      </c>
      <c r="K55" s="17">
        <v>97613041</v>
      </c>
      <c r="L55" s="16">
        <v>47500000</v>
      </c>
      <c r="M55" s="40">
        <f t="shared" si="5"/>
        <v>0.48661530788698615</v>
      </c>
      <c r="N55" s="16">
        <v>0</v>
      </c>
      <c r="O55" s="8"/>
      <c r="P55" s="39">
        <f t="shared" si="6"/>
        <v>0</v>
      </c>
      <c r="Q55" s="17">
        <v>11846681</v>
      </c>
      <c r="R55" s="38">
        <f t="shared" si="7"/>
        <v>0.12136371204745071</v>
      </c>
      <c r="S55" s="17">
        <v>9643936</v>
      </c>
      <c r="T55" s="38">
        <f t="shared" si="8"/>
        <v>9.8797618650155572E-2</v>
      </c>
      <c r="U55" s="32">
        <v>0.86991302576999996</v>
      </c>
      <c r="V55" s="32">
        <v>0</v>
      </c>
      <c r="W55" s="17">
        <v>28622424</v>
      </c>
      <c r="X55" s="38">
        <f t="shared" si="9"/>
        <v>0.29322336141540761</v>
      </c>
      <c r="Z55" s="10"/>
    </row>
    <row r="56" spans="1:26" x14ac:dyDescent="0.25">
      <c r="A56" s="42" t="s">
        <v>410</v>
      </c>
      <c r="B56" s="42" t="s">
        <v>409</v>
      </c>
      <c r="C56" s="42" t="s">
        <v>408</v>
      </c>
      <c r="D56" s="42" t="s">
        <v>1</v>
      </c>
      <c r="E56" s="47" t="s">
        <v>0</v>
      </c>
      <c r="F56" s="41" t="s">
        <v>2</v>
      </c>
      <c r="G56" s="34">
        <v>43</v>
      </c>
      <c r="H56" s="34">
        <v>42</v>
      </c>
      <c r="I56" s="16">
        <v>985859.8</v>
      </c>
      <c r="J56" s="16">
        <v>0</v>
      </c>
      <c r="K56" s="17">
        <v>21958538</v>
      </c>
      <c r="L56" s="16">
        <v>6827731</v>
      </c>
      <c r="M56" s="40">
        <f t="shared" si="5"/>
        <v>0.31093741304635125</v>
      </c>
      <c r="N56" s="16">
        <v>0</v>
      </c>
      <c r="O56" s="8"/>
      <c r="P56" s="39">
        <f t="shared" si="6"/>
        <v>0</v>
      </c>
      <c r="Q56" s="17">
        <v>0</v>
      </c>
      <c r="R56" s="38">
        <f t="shared" si="7"/>
        <v>0</v>
      </c>
      <c r="S56" s="17">
        <v>6258955</v>
      </c>
      <c r="T56" s="38">
        <f t="shared" si="8"/>
        <v>0.28503514213924441</v>
      </c>
      <c r="U56" s="32">
        <v>0.89991007199999995</v>
      </c>
      <c r="V56" s="32">
        <v>0</v>
      </c>
      <c r="W56" s="17">
        <v>8871852</v>
      </c>
      <c r="X56" s="38">
        <f t="shared" si="9"/>
        <v>0.40402744481440434</v>
      </c>
      <c r="Z56" s="10"/>
    </row>
    <row r="57" spans="1:26" x14ac:dyDescent="0.25">
      <c r="A57" s="42" t="s">
        <v>407</v>
      </c>
      <c r="B57" s="42" t="s">
        <v>406</v>
      </c>
      <c r="C57" s="42" t="s">
        <v>405</v>
      </c>
      <c r="D57" s="42" t="s">
        <v>1</v>
      </c>
      <c r="E57" s="47" t="s">
        <v>0</v>
      </c>
      <c r="F57" s="41" t="s">
        <v>2</v>
      </c>
      <c r="G57" s="34">
        <v>94</v>
      </c>
      <c r="H57" s="34">
        <v>93</v>
      </c>
      <c r="I57" s="16">
        <v>3503560</v>
      </c>
      <c r="J57" s="16">
        <v>0</v>
      </c>
      <c r="K57" s="17">
        <v>74504938</v>
      </c>
      <c r="L57" s="16">
        <v>7125000</v>
      </c>
      <c r="M57" s="40">
        <f t="shared" si="5"/>
        <v>9.5631245273970975E-2</v>
      </c>
      <c r="N57" s="16">
        <v>28457894</v>
      </c>
      <c r="O57" s="8" t="s">
        <v>404</v>
      </c>
      <c r="P57" s="39">
        <f t="shared" si="6"/>
        <v>0.38195983734661992</v>
      </c>
      <c r="Q57" s="17">
        <v>0</v>
      </c>
      <c r="R57" s="38">
        <f t="shared" si="7"/>
        <v>0</v>
      </c>
      <c r="S57" s="17">
        <v>6588194</v>
      </c>
      <c r="T57" s="38">
        <f t="shared" si="8"/>
        <v>8.8426273168632122E-2</v>
      </c>
      <c r="U57" s="32">
        <v>0.92288557049999997</v>
      </c>
      <c r="V57" s="32">
        <v>0</v>
      </c>
      <c r="W57" s="17">
        <v>32333850</v>
      </c>
      <c r="X57" s="38">
        <f t="shared" si="9"/>
        <v>0.43398264421077704</v>
      </c>
      <c r="Z57" s="10"/>
    </row>
    <row r="58" spans="1:26" x14ac:dyDescent="0.25">
      <c r="A58" s="42" t="s">
        <v>403</v>
      </c>
      <c r="B58" s="42" t="s">
        <v>402</v>
      </c>
      <c r="C58" s="42" t="s">
        <v>401</v>
      </c>
      <c r="D58" s="42" t="s">
        <v>6</v>
      </c>
      <c r="E58" s="47" t="s">
        <v>0</v>
      </c>
      <c r="F58" s="41" t="s">
        <v>2</v>
      </c>
      <c r="G58" s="34">
        <v>180</v>
      </c>
      <c r="H58" s="34">
        <v>178</v>
      </c>
      <c r="I58" s="16">
        <v>3269233</v>
      </c>
      <c r="J58" s="16">
        <v>15103683</v>
      </c>
      <c r="K58" s="17">
        <v>73979157</v>
      </c>
      <c r="L58" s="16">
        <v>19645000</v>
      </c>
      <c r="M58" s="40">
        <f t="shared" si="5"/>
        <v>0.26554776773138955</v>
      </c>
      <c r="N58" s="16">
        <v>4000000</v>
      </c>
      <c r="O58" s="8" t="s">
        <v>398</v>
      </c>
      <c r="P58" s="39">
        <f t="shared" si="6"/>
        <v>5.4069283325302017E-2</v>
      </c>
      <c r="Q58" s="17">
        <v>0</v>
      </c>
      <c r="R58" s="38">
        <f t="shared" si="7"/>
        <v>0</v>
      </c>
      <c r="S58" s="17">
        <v>7773798</v>
      </c>
      <c r="T58" s="38">
        <f t="shared" si="8"/>
        <v>0.10508092164391654</v>
      </c>
      <c r="U58" s="32">
        <v>0.89990999999999999</v>
      </c>
      <c r="V58" s="32">
        <v>0.87</v>
      </c>
      <c r="W58" s="17">
        <v>42560359</v>
      </c>
      <c r="X58" s="38">
        <f t="shared" si="9"/>
        <v>0.57530202729939195</v>
      </c>
      <c r="Z58" s="10"/>
    </row>
    <row r="59" spans="1:26" x14ac:dyDescent="0.25">
      <c r="A59" s="42" t="s">
        <v>400</v>
      </c>
      <c r="B59" s="42" t="s">
        <v>399</v>
      </c>
      <c r="C59" s="42" t="s">
        <v>270</v>
      </c>
      <c r="D59" s="42" t="s">
        <v>6</v>
      </c>
      <c r="E59" s="47" t="s">
        <v>0</v>
      </c>
      <c r="F59" s="41" t="s">
        <v>2</v>
      </c>
      <c r="G59" s="34">
        <v>163</v>
      </c>
      <c r="H59" s="34">
        <v>161</v>
      </c>
      <c r="I59" s="16">
        <v>3791950</v>
      </c>
      <c r="J59" s="16">
        <v>20500000</v>
      </c>
      <c r="K59" s="17">
        <v>82969647.778905213</v>
      </c>
      <c r="L59" s="16">
        <v>18445000</v>
      </c>
      <c r="M59" s="40">
        <f t="shared" si="5"/>
        <v>0.22231021215314339</v>
      </c>
      <c r="N59" s="16">
        <v>4000000</v>
      </c>
      <c r="O59" s="8" t="s">
        <v>398</v>
      </c>
      <c r="P59" s="39">
        <f t="shared" si="6"/>
        <v>4.8210401117515511E-2</v>
      </c>
      <c r="Q59" s="17">
        <v>0</v>
      </c>
      <c r="R59" s="38">
        <f t="shared" si="7"/>
        <v>0</v>
      </c>
      <c r="S59" s="17">
        <v>6399512.7789052101</v>
      </c>
      <c r="T59" s="38">
        <f t="shared" si="8"/>
        <v>7.7130769506921631E-2</v>
      </c>
      <c r="U59" s="32">
        <v>0.93</v>
      </c>
      <c r="V59" s="32">
        <v>0.92</v>
      </c>
      <c r="W59" s="17">
        <v>54125135</v>
      </c>
      <c r="X59" s="38">
        <f t="shared" si="9"/>
        <v>0.65234861722241944</v>
      </c>
      <c r="Z59" s="10"/>
    </row>
    <row r="60" spans="1:26" x14ac:dyDescent="0.25">
      <c r="A60" s="42" t="s">
        <v>397</v>
      </c>
      <c r="B60" s="42" t="s">
        <v>396</v>
      </c>
      <c r="C60" s="42" t="s">
        <v>1</v>
      </c>
      <c r="D60" s="42" t="s">
        <v>1</v>
      </c>
      <c r="E60" s="47" t="s">
        <v>0</v>
      </c>
      <c r="F60" s="41" t="s">
        <v>2</v>
      </c>
      <c r="G60" s="34">
        <v>117</v>
      </c>
      <c r="H60" s="34">
        <v>115</v>
      </c>
      <c r="I60" s="16">
        <v>3913346</v>
      </c>
      <c r="J60" s="16">
        <v>0</v>
      </c>
      <c r="K60" s="17">
        <v>95208256</v>
      </c>
      <c r="L60" s="16">
        <v>8721000</v>
      </c>
      <c r="M60" s="40">
        <f t="shared" si="5"/>
        <v>9.1599199128277284E-2</v>
      </c>
      <c r="N60" s="16">
        <v>39942369</v>
      </c>
      <c r="O60" s="8" t="s">
        <v>395</v>
      </c>
      <c r="P60" s="39">
        <f t="shared" si="6"/>
        <v>0.41952631712947247</v>
      </c>
      <c r="Q60" s="17">
        <v>0</v>
      </c>
      <c r="R60" s="38">
        <f t="shared" si="7"/>
        <v>0</v>
      </c>
      <c r="S60" s="17">
        <v>10320769</v>
      </c>
      <c r="T60" s="38">
        <f t="shared" si="8"/>
        <v>0.10840203815937979</v>
      </c>
      <c r="U60" s="32">
        <v>0.92565589999999998</v>
      </c>
      <c r="V60" s="32">
        <v>0</v>
      </c>
      <c r="W60" s="17">
        <v>36224118</v>
      </c>
      <c r="X60" s="38">
        <f t="shared" si="9"/>
        <v>0.38047244558287047</v>
      </c>
      <c r="Z60" s="10"/>
    </row>
    <row r="61" spans="1:26" x14ac:dyDescent="0.25">
      <c r="A61" s="42" t="s">
        <v>394</v>
      </c>
      <c r="B61" s="42" t="s">
        <v>393</v>
      </c>
      <c r="C61" s="42" t="s">
        <v>392</v>
      </c>
      <c r="D61" s="42" t="s">
        <v>6</v>
      </c>
      <c r="E61" s="47" t="s">
        <v>0</v>
      </c>
      <c r="F61" s="41" t="s">
        <v>2</v>
      </c>
      <c r="G61" s="34">
        <v>181</v>
      </c>
      <c r="H61" s="34">
        <v>179</v>
      </c>
      <c r="I61" s="16">
        <v>4523011.8</v>
      </c>
      <c r="J61" s="16">
        <v>0</v>
      </c>
      <c r="K61" s="17">
        <v>93128312</v>
      </c>
      <c r="L61" s="16">
        <v>11122000</v>
      </c>
      <c r="M61" s="40">
        <f t="shared" si="5"/>
        <v>0.11942662506327828</v>
      </c>
      <c r="N61" s="16">
        <v>30330350</v>
      </c>
      <c r="O61" s="8" t="s">
        <v>391</v>
      </c>
      <c r="P61" s="39">
        <f t="shared" si="6"/>
        <v>0.32568345059233972</v>
      </c>
      <c r="Q61" s="17">
        <v>0</v>
      </c>
      <c r="R61" s="38">
        <f t="shared" si="7"/>
        <v>0</v>
      </c>
      <c r="S61" s="17">
        <v>3750000</v>
      </c>
      <c r="T61" s="38">
        <f t="shared" si="8"/>
        <v>4.0267024275066857E-2</v>
      </c>
      <c r="U61" s="32">
        <v>0.95639569999999996</v>
      </c>
      <c r="V61" s="32">
        <v>0</v>
      </c>
      <c r="W61" s="17">
        <v>43257890</v>
      </c>
      <c r="X61" s="38">
        <f t="shared" si="9"/>
        <v>0.46449773512484582</v>
      </c>
      <c r="Z61" s="10"/>
    </row>
    <row r="62" spans="1:26" x14ac:dyDescent="0.25">
      <c r="A62" s="42" t="s">
        <v>390</v>
      </c>
      <c r="B62" s="42" t="s">
        <v>389</v>
      </c>
      <c r="C62" s="42" t="s">
        <v>1</v>
      </c>
      <c r="D62" s="42" t="s">
        <v>1</v>
      </c>
      <c r="E62" s="47" t="s">
        <v>7</v>
      </c>
      <c r="F62" s="41" t="s">
        <v>2</v>
      </c>
      <c r="G62" s="34">
        <v>80</v>
      </c>
      <c r="H62" s="34">
        <v>79</v>
      </c>
      <c r="I62" s="16">
        <v>2066291</v>
      </c>
      <c r="J62" s="16">
        <v>0</v>
      </c>
      <c r="K62" s="17">
        <v>43823452.112793699</v>
      </c>
      <c r="L62" s="16">
        <v>8529032</v>
      </c>
      <c r="M62" s="40">
        <f t="shared" si="5"/>
        <v>0.19462255000011872</v>
      </c>
      <c r="N62" s="16">
        <v>0</v>
      </c>
      <c r="O62" s="8"/>
      <c r="P62" s="39">
        <f t="shared" si="6"/>
        <v>0</v>
      </c>
      <c r="Q62" s="17">
        <v>0</v>
      </c>
      <c r="R62" s="38">
        <f t="shared" si="7"/>
        <v>0</v>
      </c>
      <c r="S62" s="17">
        <v>17317688</v>
      </c>
      <c r="T62" s="38">
        <f t="shared" si="8"/>
        <v>0.39516941649022491</v>
      </c>
      <c r="U62" s="32">
        <v>0.87</v>
      </c>
      <c r="V62" s="32">
        <v>0</v>
      </c>
      <c r="W62" s="17">
        <v>17976732.112793699</v>
      </c>
      <c r="X62" s="38">
        <f t="shared" si="9"/>
        <v>0.41020803350965634</v>
      </c>
      <c r="Z62" s="10"/>
    </row>
    <row r="63" spans="1:26" x14ac:dyDescent="0.25">
      <c r="A63" s="42" t="s">
        <v>388</v>
      </c>
      <c r="B63" s="42" t="s">
        <v>387</v>
      </c>
      <c r="C63" s="42" t="s">
        <v>24</v>
      </c>
      <c r="D63" s="42" t="s">
        <v>24</v>
      </c>
      <c r="E63" s="47" t="s">
        <v>0</v>
      </c>
      <c r="F63" s="41" t="s">
        <v>2</v>
      </c>
      <c r="G63" s="34">
        <v>151</v>
      </c>
      <c r="H63" s="34">
        <v>150</v>
      </c>
      <c r="I63" s="16">
        <v>6235472</v>
      </c>
      <c r="J63" s="16">
        <v>0</v>
      </c>
      <c r="K63" s="17">
        <v>127899058</v>
      </c>
      <c r="L63" s="16">
        <v>46260000</v>
      </c>
      <c r="M63" s="40">
        <f t="shared" si="5"/>
        <v>0.36169148329458378</v>
      </c>
      <c r="N63" s="16">
        <v>21232771</v>
      </c>
      <c r="O63" s="8"/>
      <c r="P63" s="39">
        <f t="shared" si="6"/>
        <v>0.1660119420113321</v>
      </c>
      <c r="Q63" s="17">
        <v>0</v>
      </c>
      <c r="R63" s="38">
        <f t="shared" si="7"/>
        <v>0</v>
      </c>
      <c r="S63" s="17">
        <v>500000</v>
      </c>
      <c r="T63" s="38">
        <f t="shared" si="8"/>
        <v>3.9093329366038021E-3</v>
      </c>
      <c r="U63" s="32">
        <v>0.96073379999999997</v>
      </c>
      <c r="V63" s="32">
        <v>0</v>
      </c>
      <c r="W63" s="17">
        <v>59906287</v>
      </c>
      <c r="X63" s="38">
        <f t="shared" si="9"/>
        <v>0.46838724175748037</v>
      </c>
      <c r="Z63" s="10"/>
    </row>
    <row r="64" spans="1:26" x14ac:dyDescent="0.25">
      <c r="A64" s="42" t="s">
        <v>386</v>
      </c>
      <c r="B64" s="42" t="s">
        <v>385</v>
      </c>
      <c r="C64" s="42" t="s">
        <v>384</v>
      </c>
      <c r="D64" s="42" t="s">
        <v>5</v>
      </c>
      <c r="E64" s="47" t="s">
        <v>7</v>
      </c>
      <c r="F64" s="41" t="s">
        <v>2</v>
      </c>
      <c r="G64" s="34">
        <v>79</v>
      </c>
      <c r="H64" s="34">
        <v>78</v>
      </c>
      <c r="I64" s="16">
        <v>3353633</v>
      </c>
      <c r="J64" s="16">
        <v>0</v>
      </c>
      <c r="K64" s="17">
        <v>75890690.81267491</v>
      </c>
      <c r="L64" s="16">
        <v>2433294</v>
      </c>
      <c r="M64" s="40">
        <f t="shared" si="5"/>
        <v>3.2063142052642941E-2</v>
      </c>
      <c r="N64" s="16">
        <v>38439883</v>
      </c>
      <c r="O64" s="8" t="s">
        <v>383</v>
      </c>
      <c r="P64" s="39">
        <f t="shared" si="6"/>
        <v>0.50651644606692592</v>
      </c>
      <c r="Q64" s="17">
        <v>0</v>
      </c>
      <c r="R64" s="38">
        <f t="shared" si="7"/>
        <v>0</v>
      </c>
      <c r="S64" s="17">
        <v>2000000</v>
      </c>
      <c r="T64" s="38">
        <f t="shared" si="8"/>
        <v>2.6353693431737338E-2</v>
      </c>
      <c r="U64" s="32">
        <v>0.94576579206093225</v>
      </c>
      <c r="V64" s="32">
        <v>0</v>
      </c>
      <c r="W64" s="17">
        <v>31717513.705266856</v>
      </c>
      <c r="X64" s="38">
        <f t="shared" si="9"/>
        <v>0.41793681630276508</v>
      </c>
      <c r="Z64" s="10"/>
    </row>
    <row r="65" spans="1:26" x14ac:dyDescent="0.25">
      <c r="A65" s="42" t="s">
        <v>382</v>
      </c>
      <c r="B65" s="42" t="s">
        <v>381</v>
      </c>
      <c r="C65" s="42" t="s">
        <v>150</v>
      </c>
      <c r="D65" s="42" t="s">
        <v>5</v>
      </c>
      <c r="E65" s="47" t="s">
        <v>0</v>
      </c>
      <c r="F65" s="41" t="s">
        <v>2</v>
      </c>
      <c r="G65" s="34">
        <v>76</v>
      </c>
      <c r="H65" s="34">
        <v>75</v>
      </c>
      <c r="I65" s="16">
        <v>3832613.6</v>
      </c>
      <c r="J65" s="16">
        <v>0</v>
      </c>
      <c r="K65" s="17">
        <v>83283560.067704067</v>
      </c>
      <c r="L65" s="16">
        <v>29200000</v>
      </c>
      <c r="M65" s="40">
        <f t="shared" si="5"/>
        <v>0.35060941170457072</v>
      </c>
      <c r="N65" s="16">
        <v>18738387</v>
      </c>
      <c r="O65" s="8" t="s">
        <v>380</v>
      </c>
      <c r="P65" s="39">
        <f t="shared" si="6"/>
        <v>0.22499502884803341</v>
      </c>
      <c r="Q65" s="17">
        <v>0</v>
      </c>
      <c r="R65" s="38">
        <f t="shared" si="7"/>
        <v>0</v>
      </c>
      <c r="S65" s="17">
        <v>1000100</v>
      </c>
      <c r="T65" s="38">
        <f t="shared" si="8"/>
        <v>1.2008372350881548E-2</v>
      </c>
      <c r="U65" s="32">
        <v>0.89612668096371229</v>
      </c>
      <c r="V65" s="32">
        <v>0</v>
      </c>
      <c r="W65" s="17">
        <v>34345073.067704067</v>
      </c>
      <c r="X65" s="38">
        <f t="shared" si="9"/>
        <v>0.41238718709651434</v>
      </c>
      <c r="Z65" s="10"/>
    </row>
    <row r="66" spans="1:26" x14ac:dyDescent="0.25">
      <c r="A66" s="42" t="s">
        <v>379</v>
      </c>
      <c r="B66" s="42" t="s">
        <v>378</v>
      </c>
      <c r="C66" s="42" t="s">
        <v>377</v>
      </c>
      <c r="D66" s="42" t="s">
        <v>373</v>
      </c>
      <c r="E66" s="47" t="s">
        <v>0</v>
      </c>
      <c r="F66" s="41" t="s">
        <v>4</v>
      </c>
      <c r="G66" s="34">
        <v>20</v>
      </c>
      <c r="H66" s="34">
        <v>20</v>
      </c>
      <c r="I66" s="16">
        <v>436070.6</v>
      </c>
      <c r="J66" s="16">
        <v>0</v>
      </c>
      <c r="K66" s="17">
        <v>10132199</v>
      </c>
      <c r="L66" s="16">
        <v>1600000</v>
      </c>
      <c r="M66" s="40">
        <f t="shared" ref="M66:M97" si="10">L66/K66</f>
        <v>0.15791241368236056</v>
      </c>
      <c r="N66" s="16">
        <v>2646491</v>
      </c>
      <c r="O66" s="8"/>
      <c r="P66" s="39">
        <f t="shared" ref="P66:P97" si="11">N66/$K66</f>
        <v>0.26119611349915256</v>
      </c>
      <c r="Q66" s="17">
        <v>0</v>
      </c>
      <c r="R66" s="38">
        <f t="shared" ref="R66:R97" si="12">Q66/$K66</f>
        <v>0</v>
      </c>
      <c r="S66" s="17">
        <v>2223077</v>
      </c>
      <c r="T66" s="38">
        <f t="shared" ref="T66:T97" si="13">S66/$K66</f>
        <v>0.21940715929483817</v>
      </c>
      <c r="U66" s="32">
        <v>0.83991700000000002</v>
      </c>
      <c r="V66" s="32">
        <v>0</v>
      </c>
      <c r="W66" s="17">
        <v>3662631</v>
      </c>
      <c r="X66" s="38">
        <f t="shared" ref="X66:X97" si="14">W66/$K66</f>
        <v>0.36148431352364874</v>
      </c>
      <c r="Z66" s="10"/>
    </row>
    <row r="67" spans="1:26" x14ac:dyDescent="0.25">
      <c r="A67" s="42" t="s">
        <v>376</v>
      </c>
      <c r="B67" s="42" t="s">
        <v>375</v>
      </c>
      <c r="C67" s="42" t="s">
        <v>374</v>
      </c>
      <c r="D67" s="42" t="s">
        <v>373</v>
      </c>
      <c r="E67" s="47" t="s">
        <v>0</v>
      </c>
      <c r="F67" s="41" t="s">
        <v>4</v>
      </c>
      <c r="G67" s="34">
        <v>46</v>
      </c>
      <c r="H67" s="34">
        <v>46</v>
      </c>
      <c r="I67" s="16">
        <v>829669</v>
      </c>
      <c r="J67" s="16">
        <v>0</v>
      </c>
      <c r="K67" s="17">
        <v>19174036</v>
      </c>
      <c r="L67" s="16">
        <v>9800000</v>
      </c>
      <c r="M67" s="40">
        <f t="shared" si="10"/>
        <v>0.51110783353071831</v>
      </c>
      <c r="N67" s="16">
        <v>1854560</v>
      </c>
      <c r="O67" s="8"/>
      <c r="P67" s="39">
        <f t="shared" si="11"/>
        <v>9.6722463648237653E-2</v>
      </c>
      <c r="Q67" s="17">
        <v>0</v>
      </c>
      <c r="R67" s="38">
        <f t="shared" si="12"/>
        <v>0</v>
      </c>
      <c r="S67" s="17">
        <v>7519476</v>
      </c>
      <c r="T67" s="38">
        <f t="shared" si="13"/>
        <v>0.39216970282104402</v>
      </c>
      <c r="U67" s="32">
        <v>0.8399162</v>
      </c>
      <c r="V67" s="32">
        <v>0</v>
      </c>
      <c r="W67" s="17">
        <v>6968524</v>
      </c>
      <c r="X67" s="38">
        <f t="shared" si="14"/>
        <v>0.36343542903538933</v>
      </c>
      <c r="Z67" s="10"/>
    </row>
    <row r="68" spans="1:26" x14ac:dyDescent="0.25">
      <c r="A68" s="42" t="s">
        <v>372</v>
      </c>
      <c r="B68" s="42" t="s">
        <v>371</v>
      </c>
      <c r="C68" s="42" t="s">
        <v>370</v>
      </c>
      <c r="D68" s="42" t="s">
        <v>6</v>
      </c>
      <c r="E68" s="47" t="s">
        <v>7</v>
      </c>
      <c r="F68" s="41" t="s">
        <v>4</v>
      </c>
      <c r="G68" s="34">
        <v>114</v>
      </c>
      <c r="H68" s="34">
        <v>113</v>
      </c>
      <c r="I68" s="16">
        <v>1799881</v>
      </c>
      <c r="J68" s="16">
        <v>0</v>
      </c>
      <c r="K68" s="17">
        <v>50481623</v>
      </c>
      <c r="L68" s="16">
        <v>26300000</v>
      </c>
      <c r="M68" s="40">
        <f t="shared" si="10"/>
        <v>0.52098166495162013</v>
      </c>
      <c r="N68" s="16">
        <v>15132142</v>
      </c>
      <c r="O68" s="8" t="s">
        <v>369</v>
      </c>
      <c r="P68" s="39">
        <f t="shared" si="11"/>
        <v>0.29975545754541211</v>
      </c>
      <c r="Q68" s="17">
        <v>4000000</v>
      </c>
      <c r="R68" s="38">
        <f t="shared" si="12"/>
        <v>7.9236755125721689E-2</v>
      </c>
      <c r="S68" s="17">
        <v>5049481</v>
      </c>
      <c r="T68" s="38">
        <f t="shared" si="13"/>
        <v>0.10002612237724608</v>
      </c>
      <c r="U68" s="32">
        <v>0.89546503352166062</v>
      </c>
      <c r="V68" s="32">
        <v>0</v>
      </c>
      <c r="W68" s="17">
        <v>16117305</v>
      </c>
      <c r="X68" s="38">
        <f t="shared" si="14"/>
        <v>0.31927073739289247</v>
      </c>
      <c r="Z68" s="10"/>
    </row>
    <row r="69" spans="1:26" x14ac:dyDescent="0.25">
      <c r="A69" s="42" t="s">
        <v>368</v>
      </c>
      <c r="B69" s="42" t="s">
        <v>367</v>
      </c>
      <c r="C69" s="42" t="s">
        <v>356</v>
      </c>
      <c r="D69" s="42" t="s">
        <v>352</v>
      </c>
      <c r="E69" s="47" t="s">
        <v>0</v>
      </c>
      <c r="F69" s="41" t="s">
        <v>4</v>
      </c>
      <c r="G69" s="34">
        <v>49</v>
      </c>
      <c r="H69" s="34">
        <v>48</v>
      </c>
      <c r="I69" s="16">
        <v>1211248</v>
      </c>
      <c r="J69" s="16">
        <v>0</v>
      </c>
      <c r="K69" s="17">
        <v>28596350</v>
      </c>
      <c r="L69" s="16">
        <v>5594000</v>
      </c>
      <c r="M69" s="40">
        <f t="shared" si="10"/>
        <v>0.19561937100364207</v>
      </c>
      <c r="N69" s="16">
        <v>3293583</v>
      </c>
      <c r="O69" s="8"/>
      <c r="P69" s="39">
        <f t="shared" si="11"/>
        <v>0.11517494365539659</v>
      </c>
      <c r="Q69" s="17">
        <v>0</v>
      </c>
      <c r="R69" s="38">
        <f t="shared" si="12"/>
        <v>0</v>
      </c>
      <c r="S69" s="17">
        <v>2887830</v>
      </c>
      <c r="T69" s="38">
        <f t="shared" si="13"/>
        <v>0.1009859649920357</v>
      </c>
      <c r="U69" s="32">
        <v>0.92107768186201344</v>
      </c>
      <c r="V69" s="32">
        <v>0</v>
      </c>
      <c r="W69" s="17">
        <v>11156535</v>
      </c>
      <c r="X69" s="38">
        <f t="shared" si="14"/>
        <v>0.39013842675726096</v>
      </c>
      <c r="Z69" s="10"/>
    </row>
    <row r="70" spans="1:26" x14ac:dyDescent="0.25">
      <c r="A70" s="42" t="s">
        <v>366</v>
      </c>
      <c r="B70" s="42" t="s">
        <v>365</v>
      </c>
      <c r="C70" s="42" t="s">
        <v>132</v>
      </c>
      <c r="D70" s="42" t="s">
        <v>133</v>
      </c>
      <c r="E70" s="47" t="s">
        <v>7</v>
      </c>
      <c r="F70" s="41" t="s">
        <v>2</v>
      </c>
      <c r="G70" s="34">
        <v>261</v>
      </c>
      <c r="H70" s="34">
        <v>258</v>
      </c>
      <c r="I70" s="16">
        <v>5231818</v>
      </c>
      <c r="J70" s="16">
        <v>0</v>
      </c>
      <c r="K70" s="17">
        <v>113628000</v>
      </c>
      <c r="L70" s="16">
        <v>37295000</v>
      </c>
      <c r="M70" s="40">
        <f t="shared" si="10"/>
        <v>0.32822015700355545</v>
      </c>
      <c r="N70" s="16">
        <v>0</v>
      </c>
      <c r="O70" s="8"/>
      <c r="P70" s="39">
        <f t="shared" si="11"/>
        <v>0</v>
      </c>
      <c r="Q70" s="17">
        <v>0</v>
      </c>
      <c r="R70" s="38">
        <f t="shared" si="12"/>
        <v>0</v>
      </c>
      <c r="S70" s="17">
        <v>30293000</v>
      </c>
      <c r="T70" s="38">
        <f t="shared" si="13"/>
        <v>0.26659802161439083</v>
      </c>
      <c r="U70" s="32">
        <v>0.88</v>
      </c>
      <c r="V70" s="32">
        <v>0</v>
      </c>
      <c r="W70" s="17">
        <v>46040000</v>
      </c>
      <c r="X70" s="38">
        <f t="shared" si="14"/>
        <v>0.40518182138205372</v>
      </c>
      <c r="Z70" s="10"/>
    </row>
    <row r="71" spans="1:26" x14ac:dyDescent="0.25">
      <c r="A71" s="42" t="s">
        <v>364</v>
      </c>
      <c r="B71" s="42" t="s">
        <v>363</v>
      </c>
      <c r="C71" s="42" t="s">
        <v>132</v>
      </c>
      <c r="D71" s="42" t="s">
        <v>133</v>
      </c>
      <c r="E71" s="47" t="s">
        <v>7</v>
      </c>
      <c r="F71" s="41" t="s">
        <v>2</v>
      </c>
      <c r="G71" s="34">
        <v>95</v>
      </c>
      <c r="H71" s="34">
        <v>94</v>
      </c>
      <c r="I71" s="16">
        <v>1782500</v>
      </c>
      <c r="J71" s="16">
        <v>0</v>
      </c>
      <c r="K71" s="17">
        <v>38910000</v>
      </c>
      <c r="L71" s="16">
        <v>13640000</v>
      </c>
      <c r="M71" s="40">
        <f t="shared" si="10"/>
        <v>0.35055255718324341</v>
      </c>
      <c r="N71" s="16">
        <v>0</v>
      </c>
      <c r="O71" s="8"/>
      <c r="P71" s="39">
        <f t="shared" si="11"/>
        <v>0</v>
      </c>
      <c r="Q71" s="17">
        <v>0</v>
      </c>
      <c r="R71" s="38">
        <f t="shared" si="12"/>
        <v>0</v>
      </c>
      <c r="S71" s="17">
        <v>9584000</v>
      </c>
      <c r="T71" s="38">
        <f t="shared" si="13"/>
        <v>0.24631200205602674</v>
      </c>
      <c r="U71" s="32">
        <v>0.88</v>
      </c>
      <c r="V71" s="32">
        <v>0</v>
      </c>
      <c r="W71" s="17">
        <v>15686000</v>
      </c>
      <c r="X71" s="38">
        <f t="shared" si="14"/>
        <v>0.40313544076072988</v>
      </c>
      <c r="Z71" s="10"/>
    </row>
    <row r="72" spans="1:26" x14ac:dyDescent="0.25">
      <c r="A72" s="42" t="s">
        <v>362</v>
      </c>
      <c r="B72" s="42" t="s">
        <v>361</v>
      </c>
      <c r="C72" s="42" t="s">
        <v>1</v>
      </c>
      <c r="D72" s="42" t="s">
        <v>1</v>
      </c>
      <c r="E72" s="47" t="s">
        <v>0</v>
      </c>
      <c r="F72" s="41" t="s">
        <v>4</v>
      </c>
      <c r="G72" s="34">
        <v>46</v>
      </c>
      <c r="H72" s="34">
        <v>45</v>
      </c>
      <c r="I72" s="16">
        <v>827841</v>
      </c>
      <c r="J72" s="16">
        <v>0</v>
      </c>
      <c r="K72" s="17">
        <v>19599606</v>
      </c>
      <c r="L72" s="16">
        <v>10000000</v>
      </c>
      <c r="M72" s="40">
        <f t="shared" si="10"/>
        <v>0.51021433798210025</v>
      </c>
      <c r="N72" s="16">
        <v>0</v>
      </c>
      <c r="O72" s="8"/>
      <c r="P72" s="39">
        <f t="shared" si="11"/>
        <v>0</v>
      </c>
      <c r="Q72" s="17">
        <v>2000000</v>
      </c>
      <c r="R72" s="38">
        <f t="shared" si="12"/>
        <v>0.10204286759642005</v>
      </c>
      <c r="S72" s="17">
        <v>314755</v>
      </c>
      <c r="T72" s="38">
        <f t="shared" si="13"/>
        <v>1.6059251395155596E-2</v>
      </c>
      <c r="U72" s="32">
        <v>0.88</v>
      </c>
      <c r="V72" s="32">
        <v>0</v>
      </c>
      <c r="W72" s="17">
        <v>7284851</v>
      </c>
      <c r="X72" s="38">
        <f t="shared" si="14"/>
        <v>0.37168354302632411</v>
      </c>
      <c r="Z72" s="10"/>
    </row>
    <row r="73" spans="1:26" x14ac:dyDescent="0.25">
      <c r="A73" s="42" t="s">
        <v>360</v>
      </c>
      <c r="B73" s="42" t="s">
        <v>359</v>
      </c>
      <c r="C73" s="42" t="s">
        <v>6</v>
      </c>
      <c r="D73" s="42" t="s">
        <v>6</v>
      </c>
      <c r="E73" s="47" t="s">
        <v>7</v>
      </c>
      <c r="F73" s="41" t="s">
        <v>12</v>
      </c>
      <c r="G73" s="34">
        <v>38</v>
      </c>
      <c r="H73" s="34">
        <v>37</v>
      </c>
      <c r="I73" s="16">
        <v>1075583</v>
      </c>
      <c r="J73" s="16">
        <v>0</v>
      </c>
      <c r="K73" s="17">
        <v>33128970</v>
      </c>
      <c r="L73" s="16">
        <v>14219583</v>
      </c>
      <c r="M73" s="40">
        <f t="shared" si="10"/>
        <v>0.42921898869780739</v>
      </c>
      <c r="N73" s="16">
        <v>4650000</v>
      </c>
      <c r="O73" s="8"/>
      <c r="P73" s="39">
        <f t="shared" si="11"/>
        <v>0.14036053641269258</v>
      </c>
      <c r="Q73" s="17">
        <v>0</v>
      </c>
      <c r="R73" s="38">
        <f t="shared" si="12"/>
        <v>0</v>
      </c>
      <c r="S73" s="17">
        <v>19552532</v>
      </c>
      <c r="T73" s="38">
        <f t="shared" si="13"/>
        <v>0.59019438274114766</v>
      </c>
      <c r="U73" s="32">
        <v>0.82991624077360837</v>
      </c>
      <c r="V73" s="32">
        <v>0</v>
      </c>
      <c r="W73" s="17">
        <v>8926438</v>
      </c>
      <c r="X73" s="38">
        <f t="shared" si="14"/>
        <v>0.2694450808461597</v>
      </c>
      <c r="Z73" s="10"/>
    </row>
    <row r="74" spans="1:26" x14ac:dyDescent="0.25">
      <c r="A74" s="42" t="s">
        <v>358</v>
      </c>
      <c r="B74" s="42" t="s">
        <v>357</v>
      </c>
      <c r="C74" s="42" t="s">
        <v>356</v>
      </c>
      <c r="D74" s="42" t="s">
        <v>352</v>
      </c>
      <c r="E74" s="47" t="s">
        <v>0</v>
      </c>
      <c r="F74" s="41" t="s">
        <v>4</v>
      </c>
      <c r="G74" s="34">
        <v>206</v>
      </c>
      <c r="H74" s="34">
        <v>204</v>
      </c>
      <c r="I74" s="16">
        <v>2972052</v>
      </c>
      <c r="J74" s="16">
        <v>0</v>
      </c>
      <c r="K74" s="17">
        <v>74468171</v>
      </c>
      <c r="L74" s="16">
        <v>11574000</v>
      </c>
      <c r="M74" s="40">
        <f t="shared" si="10"/>
        <v>0.1554221064459875</v>
      </c>
      <c r="N74" s="16">
        <v>0</v>
      </c>
      <c r="O74" s="8"/>
      <c r="P74" s="39">
        <f t="shared" si="11"/>
        <v>0</v>
      </c>
      <c r="Q74" s="17">
        <v>0</v>
      </c>
      <c r="R74" s="38">
        <f t="shared" si="12"/>
        <v>0</v>
      </c>
      <c r="S74" s="17">
        <v>34235300</v>
      </c>
      <c r="T74" s="38">
        <f t="shared" si="13"/>
        <v>0.45973064116211476</v>
      </c>
      <c r="U74" s="32">
        <v>0.96427892244146474</v>
      </c>
      <c r="V74" s="32">
        <v>0</v>
      </c>
      <c r="W74" s="17">
        <v>28658871</v>
      </c>
      <c r="X74" s="38">
        <f t="shared" si="14"/>
        <v>0.38484725239189777</v>
      </c>
      <c r="Z74" s="10"/>
    </row>
    <row r="75" spans="1:26" x14ac:dyDescent="0.25">
      <c r="A75" s="42" t="s">
        <v>355</v>
      </c>
      <c r="B75" s="42" t="s">
        <v>354</v>
      </c>
      <c r="C75" s="42" t="s">
        <v>353</v>
      </c>
      <c r="D75" s="42" t="s">
        <v>352</v>
      </c>
      <c r="E75" s="47" t="s">
        <v>0</v>
      </c>
      <c r="F75" s="41" t="s">
        <v>2</v>
      </c>
      <c r="G75" s="34">
        <v>75</v>
      </c>
      <c r="H75" s="34">
        <v>74</v>
      </c>
      <c r="I75" s="16">
        <v>1909779</v>
      </c>
      <c r="J75" s="16">
        <v>11017953</v>
      </c>
      <c r="K75" s="17">
        <v>39384694</v>
      </c>
      <c r="L75" s="16">
        <v>10700000</v>
      </c>
      <c r="M75" s="40">
        <f t="shared" si="10"/>
        <v>0.27167914520295627</v>
      </c>
      <c r="N75" s="16">
        <v>1000000</v>
      </c>
      <c r="O75" s="8"/>
      <c r="P75" s="39">
        <f t="shared" si="11"/>
        <v>2.5390574318033293E-2</v>
      </c>
      <c r="Q75" s="17">
        <v>0</v>
      </c>
      <c r="R75" s="38">
        <f t="shared" si="12"/>
        <v>0</v>
      </c>
      <c r="S75" s="17">
        <v>2390000</v>
      </c>
      <c r="T75" s="38">
        <f t="shared" si="13"/>
        <v>6.0683472620099578E-2</v>
      </c>
      <c r="U75" s="32">
        <v>0.839916</v>
      </c>
      <c r="V75" s="32">
        <v>0.83991598999999995</v>
      </c>
      <c r="W75" s="17">
        <v>25294694</v>
      </c>
      <c r="X75" s="38">
        <f t="shared" si="14"/>
        <v>0.64224680785891086</v>
      </c>
      <c r="Z75" s="10"/>
    </row>
    <row r="76" spans="1:26" x14ac:dyDescent="0.25">
      <c r="A76" s="42" t="s">
        <v>351</v>
      </c>
      <c r="B76" s="42" t="s">
        <v>350</v>
      </c>
      <c r="C76" s="42" t="s">
        <v>349</v>
      </c>
      <c r="D76" s="42" t="s">
        <v>278</v>
      </c>
      <c r="E76" s="47" t="s">
        <v>0</v>
      </c>
      <c r="F76" s="41" t="s">
        <v>2</v>
      </c>
      <c r="G76" s="34">
        <v>69</v>
      </c>
      <c r="H76" s="34">
        <v>68</v>
      </c>
      <c r="I76" s="16">
        <v>3236223</v>
      </c>
      <c r="J76" s="16">
        <v>0</v>
      </c>
      <c r="K76" s="17">
        <v>68879547.180000007</v>
      </c>
      <c r="L76" s="16">
        <v>5962000</v>
      </c>
      <c r="M76" s="40">
        <f t="shared" si="10"/>
        <v>8.6556898877685098E-2</v>
      </c>
      <c r="N76" s="16">
        <v>29233514</v>
      </c>
      <c r="O76" s="8" t="s">
        <v>348</v>
      </c>
      <c r="P76" s="39">
        <f t="shared" si="11"/>
        <v>0.42441501428000528</v>
      </c>
      <c r="Q76" s="17">
        <v>0</v>
      </c>
      <c r="R76" s="38">
        <f t="shared" si="12"/>
        <v>0</v>
      </c>
      <c r="S76" s="17">
        <v>4158757.18</v>
      </c>
      <c r="T76" s="38">
        <f t="shared" si="13"/>
        <v>6.0377243322057503E-2</v>
      </c>
      <c r="U76" s="32">
        <v>0.91233749960988475</v>
      </c>
      <c r="V76" s="32">
        <v>0</v>
      </c>
      <c r="W76" s="17">
        <v>29525276</v>
      </c>
      <c r="X76" s="38">
        <f t="shared" si="14"/>
        <v>0.42865084352025201</v>
      </c>
      <c r="Z76" s="10"/>
    </row>
    <row r="77" spans="1:26" x14ac:dyDescent="0.25">
      <c r="A77" s="42" t="s">
        <v>347</v>
      </c>
      <c r="B77" s="42" t="s">
        <v>346</v>
      </c>
      <c r="C77" s="42" t="s">
        <v>342</v>
      </c>
      <c r="D77" s="42" t="s">
        <v>341</v>
      </c>
      <c r="E77" s="47" t="s">
        <v>7</v>
      </c>
      <c r="F77" s="41" t="s">
        <v>2</v>
      </c>
      <c r="G77" s="34">
        <v>81</v>
      </c>
      <c r="H77" s="34">
        <v>80</v>
      </c>
      <c r="I77" s="16">
        <v>2880916</v>
      </c>
      <c r="J77" s="16">
        <v>0</v>
      </c>
      <c r="K77" s="17">
        <v>56806871</v>
      </c>
      <c r="L77" s="16">
        <v>29000000</v>
      </c>
      <c r="M77" s="40">
        <f t="shared" si="10"/>
        <v>0.5105016257628413</v>
      </c>
      <c r="N77" s="16">
        <v>17155094</v>
      </c>
      <c r="O77" s="8" t="s">
        <v>345</v>
      </c>
      <c r="P77" s="39">
        <f t="shared" si="11"/>
        <v>0.30198977162463325</v>
      </c>
      <c r="Q77" s="17">
        <v>0</v>
      </c>
      <c r="R77" s="38">
        <f t="shared" si="12"/>
        <v>0</v>
      </c>
      <c r="S77" s="17">
        <v>0</v>
      </c>
      <c r="T77" s="38">
        <f t="shared" si="13"/>
        <v>0</v>
      </c>
      <c r="U77" s="32">
        <v>0.91990800000000006</v>
      </c>
      <c r="V77" s="32">
        <v>0</v>
      </c>
      <c r="W77" s="17">
        <v>26501777</v>
      </c>
      <c r="X77" s="38">
        <f t="shared" si="14"/>
        <v>0.46652414634842326</v>
      </c>
      <c r="Z77" s="10"/>
    </row>
    <row r="78" spans="1:26" x14ac:dyDescent="0.25">
      <c r="A78" s="42" t="s">
        <v>344</v>
      </c>
      <c r="B78" s="42" t="s">
        <v>343</v>
      </c>
      <c r="C78" s="42" t="s">
        <v>342</v>
      </c>
      <c r="D78" s="42" t="s">
        <v>341</v>
      </c>
      <c r="E78" s="47" t="s">
        <v>7</v>
      </c>
      <c r="F78" s="41" t="s">
        <v>2</v>
      </c>
      <c r="G78" s="34">
        <v>76</v>
      </c>
      <c r="H78" s="34">
        <v>75</v>
      </c>
      <c r="I78" s="16">
        <v>2337704</v>
      </c>
      <c r="J78" s="16">
        <v>6990000</v>
      </c>
      <c r="K78" s="17">
        <v>46098377</v>
      </c>
      <c r="L78" s="16">
        <v>5165000</v>
      </c>
      <c r="M78" s="40">
        <f t="shared" si="10"/>
        <v>0.11204299014691993</v>
      </c>
      <c r="N78" s="16">
        <v>9776741</v>
      </c>
      <c r="O78" s="8" t="s">
        <v>52</v>
      </c>
      <c r="P78" s="39">
        <f t="shared" si="11"/>
        <v>0.21208427793455722</v>
      </c>
      <c r="Q78" s="17">
        <v>0</v>
      </c>
      <c r="R78" s="38">
        <f t="shared" si="12"/>
        <v>0</v>
      </c>
      <c r="S78" s="17">
        <v>4903807</v>
      </c>
      <c r="T78" s="38">
        <f t="shared" si="13"/>
        <v>0.10637699891256475</v>
      </c>
      <c r="U78" s="32">
        <v>0.85991399999999996</v>
      </c>
      <c r="V78" s="32">
        <v>0.87991200000000003</v>
      </c>
      <c r="W78" s="17">
        <v>26252829</v>
      </c>
      <c r="X78" s="38">
        <f t="shared" si="14"/>
        <v>0.56949573300595813</v>
      </c>
      <c r="Z78" s="10"/>
    </row>
    <row r="79" spans="1:26" x14ac:dyDescent="0.25">
      <c r="A79" s="42" t="s">
        <v>340</v>
      </c>
      <c r="B79" s="42" t="s">
        <v>339</v>
      </c>
      <c r="C79" s="42" t="s">
        <v>69</v>
      </c>
      <c r="D79" s="42" t="s">
        <v>15</v>
      </c>
      <c r="E79" s="47" t="s">
        <v>0</v>
      </c>
      <c r="F79" s="41" t="s">
        <v>2</v>
      </c>
      <c r="G79" s="34">
        <v>166</v>
      </c>
      <c r="H79" s="34">
        <v>164</v>
      </c>
      <c r="I79" s="16">
        <v>4783814</v>
      </c>
      <c r="J79" s="16">
        <v>0</v>
      </c>
      <c r="K79" s="17">
        <v>95860019</v>
      </c>
      <c r="L79" s="16">
        <v>25300000</v>
      </c>
      <c r="M79" s="40">
        <f t="shared" si="10"/>
        <v>0.26392650725429129</v>
      </c>
      <c r="N79" s="16">
        <v>0</v>
      </c>
      <c r="O79" s="8"/>
      <c r="P79" s="39">
        <f t="shared" si="11"/>
        <v>0</v>
      </c>
      <c r="Q79" s="17">
        <v>0</v>
      </c>
      <c r="R79" s="38">
        <f t="shared" si="12"/>
        <v>0</v>
      </c>
      <c r="S79" s="17">
        <v>30380000</v>
      </c>
      <c r="T79" s="38">
        <f t="shared" si="13"/>
        <v>0.31692044626029126</v>
      </c>
      <c r="U79" s="32">
        <v>0.839916</v>
      </c>
      <c r="V79" s="32">
        <v>0</v>
      </c>
      <c r="W79" s="17">
        <v>40180019</v>
      </c>
      <c r="X79" s="38">
        <f t="shared" si="14"/>
        <v>0.41915304648541746</v>
      </c>
      <c r="Z79" s="10"/>
    </row>
    <row r="80" spans="1:26" x14ac:dyDescent="0.25">
      <c r="A80" s="42" t="s">
        <v>338</v>
      </c>
      <c r="B80" s="42" t="s">
        <v>337</v>
      </c>
      <c r="C80" s="42" t="s">
        <v>69</v>
      </c>
      <c r="D80" s="42" t="s">
        <v>15</v>
      </c>
      <c r="E80" s="47" t="s">
        <v>0</v>
      </c>
      <c r="F80" s="41" t="s">
        <v>2</v>
      </c>
      <c r="G80" s="34">
        <v>240</v>
      </c>
      <c r="H80" s="34">
        <v>237</v>
      </c>
      <c r="I80" s="16">
        <v>5794275</v>
      </c>
      <c r="J80" s="16">
        <v>0</v>
      </c>
      <c r="K80" s="17">
        <v>119167043</v>
      </c>
      <c r="L80" s="16">
        <v>46000000</v>
      </c>
      <c r="M80" s="40">
        <f t="shared" si="10"/>
        <v>0.38601276696947157</v>
      </c>
      <c r="N80" s="16">
        <v>0</v>
      </c>
      <c r="O80" s="8"/>
      <c r="P80" s="39">
        <f t="shared" si="11"/>
        <v>0</v>
      </c>
      <c r="Q80" s="17">
        <v>18000000</v>
      </c>
      <c r="R80" s="38">
        <f t="shared" si="12"/>
        <v>0.15104847403153235</v>
      </c>
      <c r="S80" s="17">
        <v>6500000</v>
      </c>
      <c r="T80" s="38">
        <f t="shared" si="13"/>
        <v>5.4545282289164464E-2</v>
      </c>
      <c r="U80" s="32">
        <v>0.839916</v>
      </c>
      <c r="V80" s="32">
        <v>0</v>
      </c>
      <c r="W80" s="17">
        <v>48667043</v>
      </c>
      <c r="X80" s="38">
        <f t="shared" si="14"/>
        <v>0.40839347670983162</v>
      </c>
      <c r="Z80" s="10"/>
    </row>
    <row r="81" spans="1:26" x14ac:dyDescent="0.25">
      <c r="A81" s="42" t="s">
        <v>336</v>
      </c>
      <c r="B81" s="42" t="s">
        <v>335</v>
      </c>
      <c r="C81" s="42" t="s">
        <v>69</v>
      </c>
      <c r="D81" s="42" t="s">
        <v>15</v>
      </c>
      <c r="E81" s="47" t="s">
        <v>0</v>
      </c>
      <c r="F81" s="41" t="s">
        <v>2</v>
      </c>
      <c r="G81" s="34">
        <v>164</v>
      </c>
      <c r="H81" s="34">
        <v>162</v>
      </c>
      <c r="I81" s="16">
        <v>4819022</v>
      </c>
      <c r="J81" s="16">
        <v>0</v>
      </c>
      <c r="K81" s="17">
        <v>98595737</v>
      </c>
      <c r="L81" s="16">
        <v>30100000</v>
      </c>
      <c r="M81" s="40">
        <f t="shared" si="10"/>
        <v>0.30528703284605502</v>
      </c>
      <c r="N81" s="16">
        <v>0</v>
      </c>
      <c r="O81" s="8"/>
      <c r="P81" s="39">
        <f t="shared" si="11"/>
        <v>0</v>
      </c>
      <c r="Q81" s="17">
        <v>22000000</v>
      </c>
      <c r="R81" s="38">
        <f t="shared" si="12"/>
        <v>0.22313337948881096</v>
      </c>
      <c r="S81" s="17">
        <v>6020000</v>
      </c>
      <c r="T81" s="38">
        <f t="shared" si="13"/>
        <v>6.1057406569210999E-2</v>
      </c>
      <c r="U81" s="32">
        <v>0.839916</v>
      </c>
      <c r="V81" s="32">
        <v>0</v>
      </c>
      <c r="W81" s="17">
        <v>40475737</v>
      </c>
      <c r="X81" s="38">
        <f t="shared" si="14"/>
        <v>0.41052218109592303</v>
      </c>
      <c r="Z81" s="10"/>
    </row>
    <row r="82" spans="1:26" x14ac:dyDescent="0.25">
      <c r="A82" s="42" t="s">
        <v>334</v>
      </c>
      <c r="B82" s="42" t="s">
        <v>333</v>
      </c>
      <c r="C82" s="42" t="s">
        <v>69</v>
      </c>
      <c r="D82" s="42" t="s">
        <v>15</v>
      </c>
      <c r="E82" s="47" t="s">
        <v>0</v>
      </c>
      <c r="F82" s="41" t="s">
        <v>2</v>
      </c>
      <c r="G82" s="34">
        <v>194</v>
      </c>
      <c r="H82" s="34">
        <v>192</v>
      </c>
      <c r="I82" s="16">
        <v>5410844</v>
      </c>
      <c r="J82" s="16">
        <v>0</v>
      </c>
      <c r="K82" s="17">
        <v>113666544</v>
      </c>
      <c r="L82" s="16">
        <v>38800000</v>
      </c>
      <c r="M82" s="40">
        <f t="shared" si="10"/>
        <v>0.3413493419840406</v>
      </c>
      <c r="N82" s="16">
        <v>0</v>
      </c>
      <c r="O82" s="8"/>
      <c r="P82" s="39">
        <f t="shared" si="11"/>
        <v>0</v>
      </c>
      <c r="Q82" s="17">
        <v>24000000</v>
      </c>
      <c r="R82" s="38">
        <f t="shared" si="12"/>
        <v>0.21114392287672615</v>
      </c>
      <c r="S82" s="17">
        <v>5420000</v>
      </c>
      <c r="T82" s="38">
        <f t="shared" si="13"/>
        <v>4.768333591632732E-2</v>
      </c>
      <c r="U82" s="32">
        <v>0.839916</v>
      </c>
      <c r="V82" s="32">
        <v>0</v>
      </c>
      <c r="W82" s="17">
        <v>45446544</v>
      </c>
      <c r="X82" s="38">
        <f t="shared" si="14"/>
        <v>0.39982339922290588</v>
      </c>
      <c r="Z82" s="10"/>
    </row>
    <row r="83" spans="1:26" x14ac:dyDescent="0.25">
      <c r="A83" s="42" t="s">
        <v>332</v>
      </c>
      <c r="B83" s="42" t="s">
        <v>331</v>
      </c>
      <c r="C83" s="42" t="s">
        <v>330</v>
      </c>
      <c r="D83" s="42" t="s">
        <v>329</v>
      </c>
      <c r="E83" s="47" t="s">
        <v>0</v>
      </c>
      <c r="F83" s="41" t="s">
        <v>2</v>
      </c>
      <c r="G83" s="34">
        <v>25</v>
      </c>
      <c r="H83" s="34">
        <v>24</v>
      </c>
      <c r="I83" s="16">
        <v>287679</v>
      </c>
      <c r="J83" s="16">
        <v>0</v>
      </c>
      <c r="K83" s="17">
        <v>7426790</v>
      </c>
      <c r="L83" s="16">
        <v>3925000</v>
      </c>
      <c r="M83" s="40">
        <f t="shared" si="10"/>
        <v>0.52849212109134636</v>
      </c>
      <c r="N83" s="16">
        <v>0</v>
      </c>
      <c r="O83" s="8"/>
      <c r="P83" s="39">
        <f t="shared" si="11"/>
        <v>0</v>
      </c>
      <c r="Q83" s="17">
        <v>625000</v>
      </c>
      <c r="R83" s="38">
        <f t="shared" si="12"/>
        <v>8.4154796352125208E-2</v>
      </c>
      <c r="S83" s="17">
        <v>0</v>
      </c>
      <c r="T83" s="38">
        <f t="shared" si="13"/>
        <v>0</v>
      </c>
      <c r="U83" s="32">
        <v>1</v>
      </c>
      <c r="V83" s="32">
        <v>0</v>
      </c>
      <c r="W83" s="17">
        <v>2876790</v>
      </c>
      <c r="X83" s="38">
        <f t="shared" si="14"/>
        <v>0.38735308255652845</v>
      </c>
      <c r="Z83" s="10"/>
    </row>
    <row r="84" spans="1:26" x14ac:dyDescent="0.25">
      <c r="A84" s="42" t="s">
        <v>328</v>
      </c>
      <c r="B84" s="42" t="s">
        <v>327</v>
      </c>
      <c r="C84" s="42" t="s">
        <v>240</v>
      </c>
      <c r="D84" s="42" t="s">
        <v>1</v>
      </c>
      <c r="E84" s="47" t="s">
        <v>0</v>
      </c>
      <c r="F84" s="41" t="s">
        <v>2</v>
      </c>
      <c r="G84" s="34">
        <v>56</v>
      </c>
      <c r="H84" s="34">
        <v>55</v>
      </c>
      <c r="I84" s="16">
        <v>1316985</v>
      </c>
      <c r="J84" s="16">
        <v>0</v>
      </c>
      <c r="K84" s="17">
        <v>39089985</v>
      </c>
      <c r="L84" s="16">
        <v>5982725</v>
      </c>
      <c r="M84" s="40">
        <f t="shared" si="10"/>
        <v>0.15305007152087677</v>
      </c>
      <c r="N84" s="16">
        <v>0</v>
      </c>
      <c r="O84" s="8"/>
      <c r="P84" s="39">
        <f t="shared" si="11"/>
        <v>0</v>
      </c>
      <c r="Q84" s="17">
        <v>0</v>
      </c>
      <c r="R84" s="38">
        <f t="shared" si="12"/>
        <v>0</v>
      </c>
      <c r="S84" s="17">
        <v>20464204</v>
      </c>
      <c r="T84" s="38">
        <f t="shared" si="13"/>
        <v>0.52351526868071196</v>
      </c>
      <c r="U84" s="32">
        <v>0.96</v>
      </c>
      <c r="V84" s="32">
        <v>0</v>
      </c>
      <c r="W84" s="17">
        <v>12643056</v>
      </c>
      <c r="X84" s="38">
        <f t="shared" si="14"/>
        <v>0.32343465979841129</v>
      </c>
      <c r="Z84" s="10"/>
    </row>
    <row r="85" spans="1:26" x14ac:dyDescent="0.25">
      <c r="A85" s="42" t="s">
        <v>326</v>
      </c>
      <c r="B85" s="42" t="s">
        <v>325</v>
      </c>
      <c r="C85" s="42" t="s">
        <v>150</v>
      </c>
      <c r="D85" s="42" t="s">
        <v>5</v>
      </c>
      <c r="E85" s="47" t="s">
        <v>0</v>
      </c>
      <c r="F85" s="41" t="s">
        <v>2</v>
      </c>
      <c r="G85" s="34">
        <v>140</v>
      </c>
      <c r="H85" s="34">
        <v>139</v>
      </c>
      <c r="I85" s="16">
        <v>3989060</v>
      </c>
      <c r="J85" s="16">
        <v>0</v>
      </c>
      <c r="K85" s="17">
        <v>80604753</v>
      </c>
      <c r="L85" s="16">
        <v>20500000</v>
      </c>
      <c r="M85" s="40">
        <f t="shared" si="10"/>
        <v>0.254327434016205</v>
      </c>
      <c r="N85" s="16">
        <v>0</v>
      </c>
      <c r="O85" s="8"/>
      <c r="P85" s="39">
        <f t="shared" si="11"/>
        <v>0</v>
      </c>
      <c r="Q85" s="17">
        <v>20000000</v>
      </c>
      <c r="R85" s="38">
        <f t="shared" si="12"/>
        <v>0.24812432586946828</v>
      </c>
      <c r="S85" s="17">
        <v>6600000</v>
      </c>
      <c r="T85" s="38">
        <f t="shared" si="13"/>
        <v>8.1881027536924528E-2</v>
      </c>
      <c r="U85" s="32">
        <v>0.839916</v>
      </c>
      <c r="V85" s="32">
        <v>0</v>
      </c>
      <c r="W85" s="17">
        <v>33504753</v>
      </c>
      <c r="X85" s="38">
        <f t="shared" si="14"/>
        <v>0.41566721257740225</v>
      </c>
      <c r="Z85" s="10"/>
    </row>
    <row r="86" spans="1:26" x14ac:dyDescent="0.25">
      <c r="A86" s="42" t="s">
        <v>324</v>
      </c>
      <c r="B86" s="44" t="s">
        <v>323</v>
      </c>
      <c r="C86" s="42" t="s">
        <v>322</v>
      </c>
      <c r="D86" s="42" t="s">
        <v>321</v>
      </c>
      <c r="E86" s="47" t="s">
        <v>0</v>
      </c>
      <c r="F86" s="41" t="s">
        <v>4</v>
      </c>
      <c r="G86" s="34">
        <v>104</v>
      </c>
      <c r="H86" s="34">
        <v>102</v>
      </c>
      <c r="I86" s="16">
        <v>1304785</v>
      </c>
      <c r="J86" s="16">
        <v>0</v>
      </c>
      <c r="K86" s="17">
        <v>34230522</v>
      </c>
      <c r="L86" s="16">
        <v>2190000</v>
      </c>
      <c r="M86" s="40">
        <f t="shared" si="10"/>
        <v>6.3977990169124505E-2</v>
      </c>
      <c r="N86" s="16">
        <v>7326012.75</v>
      </c>
      <c r="O86" s="8" t="s">
        <v>320</v>
      </c>
      <c r="P86" s="39">
        <f t="shared" si="11"/>
        <v>0.21401989575268529</v>
      </c>
      <c r="Q86" s="17">
        <v>0</v>
      </c>
      <c r="R86" s="38">
        <f t="shared" si="12"/>
        <v>0</v>
      </c>
      <c r="S86" s="17">
        <v>13917784.25</v>
      </c>
      <c r="T86" s="38">
        <f t="shared" si="13"/>
        <v>0.40658989220205288</v>
      </c>
      <c r="U86" s="32">
        <v>0.82747157577685215</v>
      </c>
      <c r="V86" s="32">
        <v>0</v>
      </c>
      <c r="W86" s="17">
        <v>10796725</v>
      </c>
      <c r="X86" s="38">
        <f t="shared" si="14"/>
        <v>0.31541222187613732</v>
      </c>
      <c r="Z86" s="10"/>
    </row>
    <row r="87" spans="1:26" x14ac:dyDescent="0.25">
      <c r="A87" s="42" t="s">
        <v>319</v>
      </c>
      <c r="B87" s="42" t="s">
        <v>318</v>
      </c>
      <c r="C87" s="42" t="s">
        <v>159</v>
      </c>
      <c r="D87" s="42" t="s">
        <v>6</v>
      </c>
      <c r="E87" s="47" t="s">
        <v>0</v>
      </c>
      <c r="F87" s="41" t="s">
        <v>2</v>
      </c>
      <c r="G87" s="34">
        <v>55</v>
      </c>
      <c r="H87" s="34">
        <v>54</v>
      </c>
      <c r="I87" s="16">
        <v>1224149</v>
      </c>
      <c r="J87" s="16">
        <v>0</v>
      </c>
      <c r="K87" s="17">
        <v>34041482</v>
      </c>
      <c r="L87" s="16">
        <v>7746567</v>
      </c>
      <c r="M87" s="40">
        <f t="shared" si="10"/>
        <v>0.22756256616559761</v>
      </c>
      <c r="N87" s="16">
        <v>4150000</v>
      </c>
      <c r="O87" s="8"/>
      <c r="P87" s="39">
        <f t="shared" si="11"/>
        <v>0.12191008605324527</v>
      </c>
      <c r="Q87" s="17">
        <v>0</v>
      </c>
      <c r="R87" s="38">
        <f t="shared" si="12"/>
        <v>0</v>
      </c>
      <c r="S87" s="17">
        <v>10270669</v>
      </c>
      <c r="T87" s="38">
        <f t="shared" si="13"/>
        <v>0.30171039556973461</v>
      </c>
      <c r="U87" s="32">
        <v>0.97000010000000003</v>
      </c>
      <c r="V87" s="32">
        <v>0</v>
      </c>
      <c r="W87" s="17">
        <v>11874246</v>
      </c>
      <c r="X87" s="38">
        <f t="shared" si="14"/>
        <v>0.3488169522114225</v>
      </c>
      <c r="Z87" s="10"/>
    </row>
    <row r="88" spans="1:26" x14ac:dyDescent="0.25">
      <c r="A88" s="42" t="s">
        <v>317</v>
      </c>
      <c r="B88" s="42" t="s">
        <v>316</v>
      </c>
      <c r="C88" s="42" t="s">
        <v>315</v>
      </c>
      <c r="D88" s="42" t="s">
        <v>265</v>
      </c>
      <c r="E88" s="47" t="s">
        <v>7</v>
      </c>
      <c r="F88" s="41" t="s">
        <v>2</v>
      </c>
      <c r="G88" s="34">
        <v>136</v>
      </c>
      <c r="H88" s="34">
        <v>135</v>
      </c>
      <c r="I88" s="16">
        <v>1939210</v>
      </c>
      <c r="J88" s="16">
        <v>0</v>
      </c>
      <c r="K88" s="17">
        <v>42459001</v>
      </c>
      <c r="L88" s="16">
        <v>19930000</v>
      </c>
      <c r="M88" s="40">
        <f t="shared" si="10"/>
        <v>0.46939399257179887</v>
      </c>
      <c r="N88" s="16">
        <v>0</v>
      </c>
      <c r="O88" s="8"/>
      <c r="P88" s="39">
        <f t="shared" si="11"/>
        <v>0</v>
      </c>
      <c r="Q88" s="17">
        <v>0</v>
      </c>
      <c r="R88" s="38">
        <f t="shared" si="12"/>
        <v>0</v>
      </c>
      <c r="S88" s="17">
        <v>5463955</v>
      </c>
      <c r="T88" s="38">
        <f t="shared" si="13"/>
        <v>0.12868778989877788</v>
      </c>
      <c r="U88" s="32">
        <v>0.88</v>
      </c>
      <c r="V88" s="32">
        <v>0</v>
      </c>
      <c r="W88" s="17">
        <v>17065046</v>
      </c>
      <c r="X88" s="38">
        <f t="shared" si="14"/>
        <v>0.40191821752942325</v>
      </c>
      <c r="Z88" s="10"/>
    </row>
    <row r="89" spans="1:26" x14ac:dyDescent="0.25">
      <c r="A89" s="42" t="s">
        <v>314</v>
      </c>
      <c r="B89" s="42" t="s">
        <v>313</v>
      </c>
      <c r="C89" s="42" t="s">
        <v>312</v>
      </c>
      <c r="D89" s="42" t="s">
        <v>311</v>
      </c>
      <c r="E89" s="47" t="s">
        <v>0</v>
      </c>
      <c r="F89" s="41" t="s">
        <v>4</v>
      </c>
      <c r="G89" s="34">
        <v>46</v>
      </c>
      <c r="H89" s="34">
        <v>45</v>
      </c>
      <c r="I89" s="16">
        <v>487960</v>
      </c>
      <c r="J89" s="16">
        <v>0</v>
      </c>
      <c r="K89" s="17">
        <v>11623506</v>
      </c>
      <c r="L89" s="16">
        <v>1519967</v>
      </c>
      <c r="M89" s="40">
        <f t="shared" si="10"/>
        <v>0.13076665508668384</v>
      </c>
      <c r="N89" s="16">
        <v>5777418</v>
      </c>
      <c r="O89" s="8" t="s">
        <v>310</v>
      </c>
      <c r="P89" s="39">
        <f t="shared" si="11"/>
        <v>0.49704607198550937</v>
      </c>
      <c r="Q89" s="17">
        <v>0</v>
      </c>
      <c r="R89" s="38">
        <f t="shared" si="12"/>
        <v>0</v>
      </c>
      <c r="S89" s="17">
        <v>1017083</v>
      </c>
      <c r="T89" s="38">
        <f t="shared" si="13"/>
        <v>8.750225620393709E-2</v>
      </c>
      <c r="U89" s="32">
        <v>0.86</v>
      </c>
      <c r="V89" s="32">
        <v>0</v>
      </c>
      <c r="W89" s="17">
        <v>4196456</v>
      </c>
      <c r="X89" s="38">
        <f t="shared" si="14"/>
        <v>0.36103186078279653</v>
      </c>
      <c r="Z89" s="10"/>
    </row>
    <row r="90" spans="1:26" x14ac:dyDescent="0.25">
      <c r="A90" s="42" t="s">
        <v>309</v>
      </c>
      <c r="B90" s="42" t="s">
        <v>308</v>
      </c>
      <c r="C90" s="42" t="s">
        <v>265</v>
      </c>
      <c r="D90" s="42" t="s">
        <v>265</v>
      </c>
      <c r="E90" s="47" t="s">
        <v>0</v>
      </c>
      <c r="F90" s="41" t="s">
        <v>2</v>
      </c>
      <c r="G90" s="34">
        <v>124</v>
      </c>
      <c r="H90" s="34">
        <v>122</v>
      </c>
      <c r="I90" s="16">
        <v>4212803</v>
      </c>
      <c r="J90" s="16">
        <v>0</v>
      </c>
      <c r="K90" s="17">
        <v>88231903</v>
      </c>
      <c r="L90" s="16">
        <v>3342000</v>
      </c>
      <c r="M90" s="40">
        <f t="shared" si="10"/>
        <v>3.7877455731630316E-2</v>
      </c>
      <c r="N90" s="16">
        <v>38700000</v>
      </c>
      <c r="O90" s="8"/>
      <c r="P90" s="39">
        <f t="shared" si="11"/>
        <v>0.43861685721546773</v>
      </c>
      <c r="Q90" s="17">
        <v>0</v>
      </c>
      <c r="R90" s="38">
        <f t="shared" si="12"/>
        <v>0</v>
      </c>
      <c r="S90" s="17">
        <v>8067231</v>
      </c>
      <c r="T90" s="38">
        <f t="shared" si="13"/>
        <v>9.1432131980651032E-2</v>
      </c>
      <c r="U90" s="32">
        <v>0.90492415619719224</v>
      </c>
      <c r="V90" s="32">
        <v>0</v>
      </c>
      <c r="W90" s="17">
        <v>38122672</v>
      </c>
      <c r="X90" s="38">
        <f t="shared" si="14"/>
        <v>0.43207355507225093</v>
      </c>
      <c r="Z90" s="10"/>
    </row>
    <row r="91" spans="1:26" x14ac:dyDescent="0.25">
      <c r="A91" s="42" t="s">
        <v>307</v>
      </c>
      <c r="B91" s="42" t="s">
        <v>306</v>
      </c>
      <c r="C91" s="42" t="s">
        <v>305</v>
      </c>
      <c r="D91" s="42" t="s">
        <v>1</v>
      </c>
      <c r="E91" s="47" t="s">
        <v>0</v>
      </c>
      <c r="F91" s="41" t="s">
        <v>4</v>
      </c>
      <c r="G91" s="34">
        <v>144</v>
      </c>
      <c r="H91" s="34">
        <v>143</v>
      </c>
      <c r="I91" s="16">
        <v>3256445</v>
      </c>
      <c r="J91" s="16">
        <v>0</v>
      </c>
      <c r="K91" s="17">
        <v>80158902</v>
      </c>
      <c r="L91" s="16">
        <v>42910000</v>
      </c>
      <c r="M91" s="40">
        <f t="shared" si="10"/>
        <v>0.53531172370599589</v>
      </c>
      <c r="N91" s="16">
        <v>0</v>
      </c>
      <c r="O91" s="8"/>
      <c r="P91" s="39">
        <f t="shared" si="11"/>
        <v>0</v>
      </c>
      <c r="Q91" s="17">
        <v>0</v>
      </c>
      <c r="R91" s="38">
        <f t="shared" si="12"/>
        <v>0</v>
      </c>
      <c r="S91" s="17">
        <v>8266539</v>
      </c>
      <c r="T91" s="38">
        <f t="shared" si="13"/>
        <v>0.10312689911845349</v>
      </c>
      <c r="U91" s="32">
        <v>0.89</v>
      </c>
      <c r="V91" s="32">
        <v>0</v>
      </c>
      <c r="W91" s="17">
        <v>28982363</v>
      </c>
      <c r="X91" s="38">
        <f t="shared" si="14"/>
        <v>0.36156137717555065</v>
      </c>
      <c r="Z91" s="10"/>
    </row>
    <row r="92" spans="1:26" x14ac:dyDescent="0.25">
      <c r="A92" s="42" t="s">
        <v>304</v>
      </c>
      <c r="B92" s="42" t="s">
        <v>303</v>
      </c>
      <c r="C92" s="42" t="s">
        <v>302</v>
      </c>
      <c r="D92" s="42" t="s">
        <v>278</v>
      </c>
      <c r="E92" s="47" t="s">
        <v>0</v>
      </c>
      <c r="F92" s="41" t="s">
        <v>2</v>
      </c>
      <c r="G92" s="34">
        <v>183</v>
      </c>
      <c r="H92" s="34">
        <v>181</v>
      </c>
      <c r="I92" s="16">
        <v>5561246</v>
      </c>
      <c r="J92" s="16">
        <v>0</v>
      </c>
      <c r="K92" s="17">
        <v>116149795</v>
      </c>
      <c r="L92" s="16">
        <v>28000000</v>
      </c>
      <c r="M92" s="40">
        <f t="shared" si="10"/>
        <v>0.24106801049455145</v>
      </c>
      <c r="N92" s="16">
        <v>0</v>
      </c>
      <c r="O92" s="8"/>
      <c r="P92" s="39">
        <f t="shared" si="11"/>
        <v>0</v>
      </c>
      <c r="Q92" s="17">
        <v>20000000</v>
      </c>
      <c r="R92" s="38">
        <f t="shared" si="12"/>
        <v>0.17219143606753676</v>
      </c>
      <c r="S92" s="17">
        <v>21440000</v>
      </c>
      <c r="T92" s="38">
        <f t="shared" si="13"/>
        <v>0.18458921946439941</v>
      </c>
      <c r="U92" s="32">
        <v>0.839916</v>
      </c>
      <c r="V92" s="32">
        <v>0</v>
      </c>
      <c r="W92" s="17">
        <v>46709795</v>
      </c>
      <c r="X92" s="38">
        <f t="shared" si="14"/>
        <v>0.40215133397351238</v>
      </c>
      <c r="Z92" s="10"/>
    </row>
    <row r="93" spans="1:26" x14ac:dyDescent="0.25">
      <c r="A93" s="42" t="s">
        <v>301</v>
      </c>
      <c r="B93" s="42" t="s">
        <v>300</v>
      </c>
      <c r="C93" s="42" t="s">
        <v>24</v>
      </c>
      <c r="D93" s="42" t="s">
        <v>24</v>
      </c>
      <c r="E93" s="47" t="s">
        <v>7</v>
      </c>
      <c r="F93" s="41" t="s">
        <v>2</v>
      </c>
      <c r="G93" s="34">
        <v>90</v>
      </c>
      <c r="H93" s="34">
        <v>89</v>
      </c>
      <c r="I93" s="16">
        <v>4750121</v>
      </c>
      <c r="J93" s="16">
        <v>0</v>
      </c>
      <c r="K93" s="17">
        <v>106155559</v>
      </c>
      <c r="L93" s="16">
        <v>2145000</v>
      </c>
      <c r="M93" s="40">
        <f t="shared" si="10"/>
        <v>2.0206195701913263E-2</v>
      </c>
      <c r="N93" s="16">
        <v>57629787</v>
      </c>
      <c r="O93" s="8"/>
      <c r="P93" s="39">
        <f t="shared" si="11"/>
        <v>0.54288053817322934</v>
      </c>
      <c r="Q93" s="17">
        <v>0</v>
      </c>
      <c r="R93" s="38">
        <f t="shared" si="12"/>
        <v>0</v>
      </c>
      <c r="S93" s="17">
        <v>572709</v>
      </c>
      <c r="T93" s="38">
        <f t="shared" si="13"/>
        <v>5.3949977315837037E-3</v>
      </c>
      <c r="U93" s="32">
        <v>0.96435570799143855</v>
      </c>
      <c r="V93" s="32">
        <v>0</v>
      </c>
      <c r="W93" s="17">
        <v>45808063</v>
      </c>
      <c r="X93" s="38">
        <f t="shared" si="14"/>
        <v>0.43151826839327367</v>
      </c>
      <c r="Z93" s="10"/>
    </row>
    <row r="94" spans="1:26" x14ac:dyDescent="0.25">
      <c r="A94" s="42" t="s">
        <v>299</v>
      </c>
      <c r="B94" s="42" t="s">
        <v>298</v>
      </c>
      <c r="C94" s="42" t="s">
        <v>297</v>
      </c>
      <c r="D94" s="42" t="s">
        <v>6</v>
      </c>
      <c r="E94" s="47" t="s">
        <v>0</v>
      </c>
      <c r="F94" s="41" t="s">
        <v>4</v>
      </c>
      <c r="G94" s="34">
        <v>92</v>
      </c>
      <c r="H94" s="34">
        <v>91</v>
      </c>
      <c r="I94" s="16">
        <v>1011674</v>
      </c>
      <c r="J94" s="16">
        <v>0</v>
      </c>
      <c r="K94" s="17">
        <v>26951299</v>
      </c>
      <c r="L94" s="16">
        <v>4882600</v>
      </c>
      <c r="M94" s="40">
        <f t="shared" si="10"/>
        <v>0.18116380958112632</v>
      </c>
      <c r="N94" s="16">
        <v>5454319</v>
      </c>
      <c r="O94" s="8"/>
      <c r="P94" s="39">
        <f t="shared" si="11"/>
        <v>0.20237685018447535</v>
      </c>
      <c r="Q94" s="17">
        <v>0</v>
      </c>
      <c r="R94" s="38">
        <f t="shared" si="12"/>
        <v>0</v>
      </c>
      <c r="S94" s="17">
        <v>6902310</v>
      </c>
      <c r="T94" s="38">
        <f t="shared" si="13"/>
        <v>0.25610305462456562</v>
      </c>
      <c r="U94" s="32">
        <v>0.96</v>
      </c>
      <c r="V94" s="32">
        <v>0</v>
      </c>
      <c r="W94" s="17">
        <v>9712070</v>
      </c>
      <c r="X94" s="38">
        <f t="shared" si="14"/>
        <v>0.36035628560983274</v>
      </c>
      <c r="Z94" s="10"/>
    </row>
    <row r="95" spans="1:26" x14ac:dyDescent="0.25">
      <c r="A95" s="43" t="s">
        <v>296</v>
      </c>
      <c r="B95" s="42" t="s">
        <v>295</v>
      </c>
      <c r="C95" s="42" t="s">
        <v>294</v>
      </c>
      <c r="D95" s="42" t="s">
        <v>5</v>
      </c>
      <c r="E95" s="47" t="s">
        <v>7</v>
      </c>
      <c r="F95" s="41" t="s">
        <v>4</v>
      </c>
      <c r="G95" s="34">
        <v>200</v>
      </c>
      <c r="H95" s="34">
        <v>198</v>
      </c>
      <c r="I95" s="16">
        <v>3303303</v>
      </c>
      <c r="J95" s="16">
        <v>0</v>
      </c>
      <c r="K95" s="17">
        <v>82044447</v>
      </c>
      <c r="L95" s="16">
        <v>7415000</v>
      </c>
      <c r="M95" s="40">
        <f t="shared" si="10"/>
        <v>9.0377841171871143E-2</v>
      </c>
      <c r="N95" s="16">
        <v>21377967</v>
      </c>
      <c r="O95" s="8"/>
      <c r="P95" s="39">
        <f t="shared" si="11"/>
        <v>0.26056567850350676</v>
      </c>
      <c r="Q95" s="17">
        <v>0</v>
      </c>
      <c r="R95" s="38">
        <f t="shared" si="12"/>
        <v>0</v>
      </c>
      <c r="S95" s="17">
        <v>21344437</v>
      </c>
      <c r="T95" s="38">
        <f t="shared" si="13"/>
        <v>0.26015699758449223</v>
      </c>
      <c r="U95" s="32">
        <v>0.96591329950658478</v>
      </c>
      <c r="V95" s="32">
        <v>0</v>
      </c>
      <c r="W95" s="17">
        <v>31907043</v>
      </c>
      <c r="X95" s="38">
        <f t="shared" si="14"/>
        <v>0.38889948274012986</v>
      </c>
      <c r="Z95" s="10"/>
    </row>
    <row r="96" spans="1:26" x14ac:dyDescent="0.25">
      <c r="A96" s="42" t="s">
        <v>293</v>
      </c>
      <c r="B96" s="42" t="s">
        <v>292</v>
      </c>
      <c r="C96" s="42" t="s">
        <v>28</v>
      </c>
      <c r="D96" s="42" t="s">
        <v>6</v>
      </c>
      <c r="E96" s="47" t="s">
        <v>7</v>
      </c>
      <c r="F96" s="41" t="s">
        <v>4</v>
      </c>
      <c r="G96" s="34">
        <v>139</v>
      </c>
      <c r="H96" s="34">
        <v>138</v>
      </c>
      <c r="I96" s="16">
        <v>3842268</v>
      </c>
      <c r="J96" s="16">
        <v>0</v>
      </c>
      <c r="K96" s="17">
        <v>101311285</v>
      </c>
      <c r="L96" s="16">
        <v>48640047</v>
      </c>
      <c r="M96" s="40">
        <f t="shared" si="10"/>
        <v>0.48010492611953348</v>
      </c>
      <c r="N96" s="16">
        <v>0</v>
      </c>
      <c r="O96" s="8"/>
      <c r="P96" s="39">
        <f t="shared" si="11"/>
        <v>0</v>
      </c>
      <c r="Q96" s="17">
        <v>9609953</v>
      </c>
      <c r="R96" s="38">
        <f t="shared" si="12"/>
        <v>9.485570141569126E-2</v>
      </c>
      <c r="S96" s="17">
        <v>7712418</v>
      </c>
      <c r="T96" s="38">
        <f t="shared" si="13"/>
        <v>7.6125951812771889E-2</v>
      </c>
      <c r="U96" s="32">
        <v>0.92</v>
      </c>
      <c r="V96" s="32">
        <v>0</v>
      </c>
      <c r="W96" s="17">
        <v>35348867</v>
      </c>
      <c r="X96" s="38">
        <f t="shared" si="14"/>
        <v>0.34891342065200337</v>
      </c>
      <c r="Z96" s="10"/>
    </row>
    <row r="97" spans="1:26" x14ac:dyDescent="0.25">
      <c r="A97" s="42" t="s">
        <v>291</v>
      </c>
      <c r="B97" s="42" t="s">
        <v>290</v>
      </c>
      <c r="C97" s="42" t="s">
        <v>1</v>
      </c>
      <c r="D97" s="42" t="s">
        <v>1</v>
      </c>
      <c r="E97" s="47" t="s">
        <v>0</v>
      </c>
      <c r="F97" s="41" t="s">
        <v>4</v>
      </c>
      <c r="G97" s="34">
        <v>68</v>
      </c>
      <c r="H97" s="34">
        <v>67</v>
      </c>
      <c r="I97" s="16">
        <v>1090346</v>
      </c>
      <c r="J97" s="16">
        <v>0</v>
      </c>
      <c r="K97" s="17">
        <v>25865249</v>
      </c>
      <c r="L97" s="16">
        <v>2920000</v>
      </c>
      <c r="M97" s="40">
        <f t="shared" si="10"/>
        <v>0.11289278521927239</v>
      </c>
      <c r="N97" s="16">
        <v>11447462</v>
      </c>
      <c r="O97" s="8"/>
      <c r="P97" s="39">
        <f t="shared" si="11"/>
        <v>0.44258077701088439</v>
      </c>
      <c r="Q97" s="17">
        <v>0</v>
      </c>
      <c r="R97" s="38">
        <f t="shared" si="12"/>
        <v>0</v>
      </c>
      <c r="S97" s="17">
        <v>1326846</v>
      </c>
      <c r="T97" s="38">
        <f t="shared" si="13"/>
        <v>5.1298404279811881E-2</v>
      </c>
      <c r="U97" s="32">
        <v>0.93281780000000003</v>
      </c>
      <c r="V97" s="32">
        <v>0</v>
      </c>
      <c r="W97" s="17">
        <v>10170941</v>
      </c>
      <c r="X97" s="38">
        <f t="shared" si="14"/>
        <v>0.39322803349003138</v>
      </c>
      <c r="Z97" s="10"/>
    </row>
    <row r="98" spans="1:26" x14ac:dyDescent="0.25">
      <c r="A98" s="42" t="s">
        <v>289</v>
      </c>
      <c r="B98" s="42" t="s">
        <v>288</v>
      </c>
      <c r="C98" s="42" t="s">
        <v>24</v>
      </c>
      <c r="D98" s="42" t="s">
        <v>24</v>
      </c>
      <c r="E98" s="47" t="s">
        <v>0</v>
      </c>
      <c r="F98" s="41" t="s">
        <v>2</v>
      </c>
      <c r="G98" s="34">
        <v>146</v>
      </c>
      <c r="H98" s="34">
        <v>145</v>
      </c>
      <c r="I98" s="16">
        <v>2848898</v>
      </c>
      <c r="J98" s="16">
        <v>0</v>
      </c>
      <c r="K98" s="17">
        <v>83839077.700000003</v>
      </c>
      <c r="L98" s="16">
        <v>39936000</v>
      </c>
      <c r="M98" s="40">
        <f t="shared" ref="M98:M128" si="15">L98/K98</f>
        <v>0.47634111795578588</v>
      </c>
      <c r="N98" s="16">
        <v>16798792</v>
      </c>
      <c r="O98" s="8"/>
      <c r="P98" s="39">
        <f t="shared" ref="P98:P128" si="16">N98/$K98</f>
        <v>0.2003694751999878</v>
      </c>
      <c r="Q98" s="17">
        <v>0</v>
      </c>
      <c r="R98" s="38">
        <f t="shared" ref="R98:R128" si="17">Q98/$K98</f>
        <v>0</v>
      </c>
      <c r="S98" s="17">
        <v>100</v>
      </c>
      <c r="T98" s="38">
        <f t="shared" ref="T98:T128" si="18">S98/$K98</f>
        <v>1.1927612128299927E-6</v>
      </c>
      <c r="U98" s="32">
        <v>0.95139193119585197</v>
      </c>
      <c r="V98" s="32">
        <v>0</v>
      </c>
      <c r="W98" s="17">
        <v>27104185.699999999</v>
      </c>
      <c r="X98" s="38">
        <f t="shared" ref="X98:X128" si="19">W98/$K98</f>
        <v>0.32328821408301345</v>
      </c>
      <c r="Z98" s="10"/>
    </row>
    <row r="99" spans="1:26" x14ac:dyDescent="0.25">
      <c r="A99" s="42" t="s">
        <v>287</v>
      </c>
      <c r="B99" s="42" t="s">
        <v>286</v>
      </c>
      <c r="C99" s="42" t="s">
        <v>283</v>
      </c>
      <c r="D99" s="42" t="s">
        <v>17</v>
      </c>
      <c r="E99" s="47" t="s">
        <v>0</v>
      </c>
      <c r="F99" s="41" t="s">
        <v>4</v>
      </c>
      <c r="G99" s="34">
        <v>62</v>
      </c>
      <c r="H99" s="34">
        <v>61</v>
      </c>
      <c r="I99" s="16">
        <v>803297</v>
      </c>
      <c r="J99" s="16">
        <v>0</v>
      </c>
      <c r="K99" s="17">
        <v>19770604</v>
      </c>
      <c r="L99" s="16">
        <v>3908677</v>
      </c>
      <c r="M99" s="40">
        <f t="shared" si="15"/>
        <v>0.19770144604585677</v>
      </c>
      <c r="N99" s="16">
        <v>6073528</v>
      </c>
      <c r="O99" s="8" t="s">
        <v>53</v>
      </c>
      <c r="P99" s="39">
        <f t="shared" si="16"/>
        <v>0.30719992166147275</v>
      </c>
      <c r="Q99" s="17">
        <v>0</v>
      </c>
      <c r="R99" s="38">
        <f t="shared" si="17"/>
        <v>0</v>
      </c>
      <c r="S99" s="17">
        <v>2558729</v>
      </c>
      <c r="T99" s="38">
        <f t="shared" si="18"/>
        <v>0.12942088162809795</v>
      </c>
      <c r="U99" s="32">
        <v>0.9</v>
      </c>
      <c r="V99" s="32">
        <v>0</v>
      </c>
      <c r="W99" s="17">
        <v>7229670</v>
      </c>
      <c r="X99" s="38">
        <f t="shared" si="19"/>
        <v>0.36567775066457253</v>
      </c>
      <c r="Z99" s="10"/>
    </row>
    <row r="100" spans="1:26" x14ac:dyDescent="0.25">
      <c r="A100" s="42" t="s">
        <v>285</v>
      </c>
      <c r="B100" s="42" t="s">
        <v>284</v>
      </c>
      <c r="C100" s="42" t="s">
        <v>283</v>
      </c>
      <c r="D100" s="42" t="s">
        <v>17</v>
      </c>
      <c r="E100" s="47" t="s">
        <v>0</v>
      </c>
      <c r="F100" s="41" t="s">
        <v>4</v>
      </c>
      <c r="G100" s="34">
        <v>124</v>
      </c>
      <c r="H100" s="34">
        <v>123</v>
      </c>
      <c r="I100" s="16">
        <v>1508849</v>
      </c>
      <c r="J100" s="16">
        <v>0</v>
      </c>
      <c r="K100" s="17">
        <v>37114272</v>
      </c>
      <c r="L100" s="16">
        <v>6461643</v>
      </c>
      <c r="M100" s="40">
        <f t="shared" si="15"/>
        <v>0.17410129989886369</v>
      </c>
      <c r="N100" s="16">
        <v>8036464</v>
      </c>
      <c r="O100" s="8" t="s">
        <v>282</v>
      </c>
      <c r="P100" s="39">
        <f t="shared" si="16"/>
        <v>0.21653298224467396</v>
      </c>
      <c r="Q100" s="17">
        <v>0</v>
      </c>
      <c r="R100" s="38">
        <f t="shared" si="17"/>
        <v>0</v>
      </c>
      <c r="S100" s="17">
        <v>9187408</v>
      </c>
      <c r="T100" s="38">
        <f t="shared" si="18"/>
        <v>0.24754380201772516</v>
      </c>
      <c r="U100" s="32">
        <v>0.89</v>
      </c>
      <c r="V100" s="32">
        <v>0</v>
      </c>
      <c r="W100" s="17">
        <v>13428757</v>
      </c>
      <c r="X100" s="38">
        <f t="shared" si="19"/>
        <v>0.36182191583873718</v>
      </c>
      <c r="Z100" s="10"/>
    </row>
    <row r="101" spans="1:26" x14ac:dyDescent="0.25">
      <c r="A101" s="42" t="s">
        <v>281</v>
      </c>
      <c r="B101" s="42" t="s">
        <v>280</v>
      </c>
      <c r="C101" s="42" t="s">
        <v>279</v>
      </c>
      <c r="D101" s="42" t="s">
        <v>278</v>
      </c>
      <c r="E101" s="47" t="s">
        <v>0</v>
      </c>
      <c r="F101" s="41" t="s">
        <v>4</v>
      </c>
      <c r="G101" s="34">
        <v>86</v>
      </c>
      <c r="H101" s="34">
        <v>84</v>
      </c>
      <c r="I101" s="16">
        <v>2277190</v>
      </c>
      <c r="J101" s="16">
        <v>0</v>
      </c>
      <c r="K101" s="17">
        <v>61439840</v>
      </c>
      <c r="L101" s="16">
        <v>4519000</v>
      </c>
      <c r="M101" s="40">
        <f t="shared" si="15"/>
        <v>7.3551623832353724E-2</v>
      </c>
      <c r="N101" s="16">
        <v>12328838</v>
      </c>
      <c r="O101" s="8" t="s">
        <v>53</v>
      </c>
      <c r="P101" s="39">
        <f t="shared" si="16"/>
        <v>0.20066520355521758</v>
      </c>
      <c r="Q101" s="17">
        <v>0</v>
      </c>
      <c r="R101" s="38">
        <f t="shared" si="17"/>
        <v>0</v>
      </c>
      <c r="S101" s="17">
        <v>22688462</v>
      </c>
      <c r="T101" s="38">
        <f t="shared" si="18"/>
        <v>0.36927931452946494</v>
      </c>
      <c r="U101" s="32">
        <v>0.96186703788441019</v>
      </c>
      <c r="V101" s="32">
        <v>0</v>
      </c>
      <c r="W101" s="17">
        <v>21903540</v>
      </c>
      <c r="X101" s="38">
        <f t="shared" si="19"/>
        <v>0.35650385808296375</v>
      </c>
      <c r="Z101" s="10"/>
    </row>
    <row r="102" spans="1:26" x14ac:dyDescent="0.25">
      <c r="A102" s="42" t="s">
        <v>277</v>
      </c>
      <c r="B102" s="42" t="s">
        <v>276</v>
      </c>
      <c r="C102" s="42" t="s">
        <v>24</v>
      </c>
      <c r="D102" s="42" t="s">
        <v>24</v>
      </c>
      <c r="E102" s="47" t="s">
        <v>0</v>
      </c>
      <c r="F102" s="41" t="s">
        <v>2</v>
      </c>
      <c r="G102" s="34">
        <v>184</v>
      </c>
      <c r="H102" s="34">
        <v>182</v>
      </c>
      <c r="I102" s="16">
        <v>9063696</v>
      </c>
      <c r="J102" s="16">
        <v>0</v>
      </c>
      <c r="K102" s="17">
        <v>183187876</v>
      </c>
      <c r="L102" s="16">
        <v>1840000</v>
      </c>
      <c r="M102" s="40">
        <f t="shared" si="15"/>
        <v>1.0044332846568952E-2</v>
      </c>
      <c r="N102" s="16">
        <v>28000000</v>
      </c>
      <c r="O102" s="8" t="s">
        <v>275</v>
      </c>
      <c r="P102" s="39">
        <f t="shared" si="16"/>
        <v>0.15284854331735359</v>
      </c>
      <c r="Q102" s="17">
        <v>0</v>
      </c>
      <c r="R102" s="38">
        <f t="shared" si="17"/>
        <v>0</v>
      </c>
      <c r="S102" s="17">
        <v>66808539</v>
      </c>
      <c r="T102" s="38">
        <f t="shared" si="18"/>
        <v>0.36469956668966452</v>
      </c>
      <c r="U102" s="32">
        <v>0.9547908160203078</v>
      </c>
      <c r="V102" s="32">
        <v>0</v>
      </c>
      <c r="W102" s="17">
        <v>86539337</v>
      </c>
      <c r="X102" s="38">
        <f t="shared" si="19"/>
        <v>0.47240755714641292</v>
      </c>
      <c r="Z102" s="10"/>
    </row>
    <row r="103" spans="1:26" x14ac:dyDescent="0.25">
      <c r="A103" s="42" t="s">
        <v>274</v>
      </c>
      <c r="B103" s="42" t="s">
        <v>273</v>
      </c>
      <c r="C103" s="42" t="s">
        <v>6</v>
      </c>
      <c r="D103" s="42" t="s">
        <v>6</v>
      </c>
      <c r="E103" s="47" t="s">
        <v>0</v>
      </c>
      <c r="F103" s="41" t="s">
        <v>4</v>
      </c>
      <c r="G103" s="34">
        <v>170</v>
      </c>
      <c r="H103" s="34">
        <v>168</v>
      </c>
      <c r="I103" s="16">
        <v>3053096</v>
      </c>
      <c r="J103" s="16">
        <v>0</v>
      </c>
      <c r="K103" s="17">
        <v>80771685.214455843</v>
      </c>
      <c r="L103" s="16">
        <v>40000000</v>
      </c>
      <c r="M103" s="40">
        <f t="shared" si="15"/>
        <v>0.49522304621720498</v>
      </c>
      <c r="N103" s="16">
        <v>0</v>
      </c>
      <c r="O103" s="8"/>
      <c r="P103" s="39">
        <f t="shared" si="16"/>
        <v>0</v>
      </c>
      <c r="Q103" s="17">
        <v>3472000</v>
      </c>
      <c r="R103" s="38">
        <f t="shared" si="17"/>
        <v>4.2985360411653392E-2</v>
      </c>
      <c r="S103" s="17">
        <v>7989963.6144558489</v>
      </c>
      <c r="T103" s="38">
        <f t="shared" si="18"/>
        <v>9.8920353007886375E-2</v>
      </c>
      <c r="U103" s="32">
        <v>0.96</v>
      </c>
      <c r="V103" s="32">
        <v>0</v>
      </c>
      <c r="W103" s="17">
        <v>29309721.599999998</v>
      </c>
      <c r="X103" s="38">
        <f t="shared" si="19"/>
        <v>0.36287124036325524</v>
      </c>
      <c r="Z103" s="10"/>
    </row>
    <row r="104" spans="1:26" x14ac:dyDescent="0.25">
      <c r="A104" s="42" t="s">
        <v>272</v>
      </c>
      <c r="B104" s="42" t="s">
        <v>271</v>
      </c>
      <c r="C104" s="42" t="s">
        <v>270</v>
      </c>
      <c r="D104" s="42" t="s">
        <v>6</v>
      </c>
      <c r="E104" s="47" t="s">
        <v>0</v>
      </c>
      <c r="F104" s="41" t="s">
        <v>4</v>
      </c>
      <c r="G104" s="34">
        <v>96</v>
      </c>
      <c r="H104" s="34">
        <v>94</v>
      </c>
      <c r="I104" s="16">
        <v>937180</v>
      </c>
      <c r="J104" s="16">
        <v>13804682</v>
      </c>
      <c r="K104" s="17">
        <v>42556765</v>
      </c>
      <c r="L104" s="16">
        <v>16803000</v>
      </c>
      <c r="M104" s="40">
        <f t="shared" si="15"/>
        <v>0.39483734254706626</v>
      </c>
      <c r="N104" s="16">
        <v>22395110</v>
      </c>
      <c r="O104" s="8" t="s">
        <v>53</v>
      </c>
      <c r="P104" s="39">
        <f t="shared" si="16"/>
        <v>0.52624089260544127</v>
      </c>
      <c r="Q104" s="17">
        <v>0</v>
      </c>
      <c r="R104" s="38">
        <f t="shared" si="17"/>
        <v>0</v>
      </c>
      <c r="S104" s="17">
        <v>0</v>
      </c>
      <c r="T104" s="38">
        <f t="shared" si="18"/>
        <v>0</v>
      </c>
      <c r="U104" s="32">
        <v>0.89925900000000003</v>
      </c>
      <c r="V104" s="32">
        <v>0.85</v>
      </c>
      <c r="W104" s="17">
        <v>20161655</v>
      </c>
      <c r="X104" s="38">
        <f t="shared" si="19"/>
        <v>0.47375910739455879</v>
      </c>
      <c r="Z104" s="10"/>
    </row>
    <row r="105" spans="1:26" x14ac:dyDescent="0.25">
      <c r="A105" s="42" t="s">
        <v>269</v>
      </c>
      <c r="B105" s="42" t="s">
        <v>268</v>
      </c>
      <c r="C105" s="42" t="s">
        <v>265</v>
      </c>
      <c r="D105" s="42" t="s">
        <v>265</v>
      </c>
      <c r="E105" s="47" t="s">
        <v>0</v>
      </c>
      <c r="F105" s="41" t="s">
        <v>2</v>
      </c>
      <c r="G105" s="34">
        <v>113</v>
      </c>
      <c r="H105" s="34">
        <v>112</v>
      </c>
      <c r="I105" s="16">
        <v>3357718</v>
      </c>
      <c r="J105" s="16">
        <v>0</v>
      </c>
      <c r="K105" s="17">
        <v>69738054</v>
      </c>
      <c r="L105" s="16">
        <v>3357718</v>
      </c>
      <c r="M105" s="40">
        <f t="shared" si="15"/>
        <v>4.8147572342640936E-2</v>
      </c>
      <c r="N105" s="16">
        <v>22668000</v>
      </c>
      <c r="O105" s="8"/>
      <c r="P105" s="39">
        <f t="shared" si="16"/>
        <v>0.32504491737036423</v>
      </c>
      <c r="Q105" s="17">
        <v>0</v>
      </c>
      <c r="R105" s="38">
        <f t="shared" si="17"/>
        <v>0</v>
      </c>
      <c r="S105" s="17">
        <v>10238256</v>
      </c>
      <c r="T105" s="38">
        <f t="shared" si="18"/>
        <v>0.1468101762633067</v>
      </c>
      <c r="U105" s="32">
        <v>0.89676375443083667</v>
      </c>
      <c r="V105" s="32">
        <v>0</v>
      </c>
      <c r="W105" s="17">
        <v>30110798</v>
      </c>
      <c r="X105" s="38">
        <f t="shared" si="19"/>
        <v>0.43176997740716999</v>
      </c>
      <c r="Z105" s="10"/>
    </row>
    <row r="106" spans="1:26" x14ac:dyDescent="0.25">
      <c r="A106" s="42" t="s">
        <v>267</v>
      </c>
      <c r="B106" s="42" t="s">
        <v>266</v>
      </c>
      <c r="C106" s="42" t="s">
        <v>265</v>
      </c>
      <c r="D106" s="42" t="s">
        <v>265</v>
      </c>
      <c r="E106" s="47" t="s">
        <v>0</v>
      </c>
      <c r="F106" s="41" t="s">
        <v>4</v>
      </c>
      <c r="G106" s="34">
        <v>78</v>
      </c>
      <c r="H106" s="34">
        <v>77</v>
      </c>
      <c r="I106" s="16">
        <v>1322568</v>
      </c>
      <c r="J106" s="16">
        <v>0</v>
      </c>
      <c r="K106" s="17">
        <v>35388416</v>
      </c>
      <c r="L106" s="16">
        <v>16045000</v>
      </c>
      <c r="M106" s="40">
        <f t="shared" si="15"/>
        <v>0.45339695339853586</v>
      </c>
      <c r="N106" s="16">
        <v>0</v>
      </c>
      <c r="O106" s="8"/>
      <c r="P106" s="39">
        <f t="shared" si="16"/>
        <v>0</v>
      </c>
      <c r="Q106" s="17">
        <v>0</v>
      </c>
      <c r="R106" s="38">
        <f t="shared" si="17"/>
        <v>0</v>
      </c>
      <c r="S106" s="17">
        <v>7453529</v>
      </c>
      <c r="T106" s="38">
        <f t="shared" si="18"/>
        <v>0.2106205883868891</v>
      </c>
      <c r="U106" s="32">
        <v>0.89900000000000002</v>
      </c>
      <c r="V106" s="32">
        <v>0</v>
      </c>
      <c r="W106" s="17">
        <v>11889887</v>
      </c>
      <c r="X106" s="38">
        <f t="shared" si="19"/>
        <v>0.33598245821457506</v>
      </c>
      <c r="Z106" s="10"/>
    </row>
    <row r="107" spans="1:26" x14ac:dyDescent="0.25">
      <c r="A107" s="42" t="s">
        <v>264</v>
      </c>
      <c r="B107" s="42" t="s">
        <v>263</v>
      </c>
      <c r="C107" s="42" t="s">
        <v>262</v>
      </c>
      <c r="D107" s="42" t="s">
        <v>17</v>
      </c>
      <c r="E107" s="47" t="s">
        <v>7</v>
      </c>
      <c r="F107" s="41" t="s">
        <v>4</v>
      </c>
      <c r="G107" s="34">
        <v>76</v>
      </c>
      <c r="H107" s="34">
        <v>75</v>
      </c>
      <c r="I107" s="16">
        <v>1640934</v>
      </c>
      <c r="J107" s="16">
        <v>0</v>
      </c>
      <c r="K107" s="17">
        <v>40935554.133391015</v>
      </c>
      <c r="L107" s="16">
        <v>6284216</v>
      </c>
      <c r="M107" s="40">
        <f t="shared" si="15"/>
        <v>0.15351486337579545</v>
      </c>
      <c r="N107" s="16">
        <v>19554880</v>
      </c>
      <c r="O107" s="8"/>
      <c r="P107" s="39">
        <f t="shared" si="16"/>
        <v>0.47769916430785875</v>
      </c>
      <c r="Q107" s="17">
        <v>0</v>
      </c>
      <c r="R107" s="38">
        <f t="shared" si="17"/>
        <v>0</v>
      </c>
      <c r="S107" s="17">
        <v>821769</v>
      </c>
      <c r="T107" s="38">
        <f t="shared" si="18"/>
        <v>2.0074700767997798E-2</v>
      </c>
      <c r="U107" s="32">
        <v>0.86991244011032742</v>
      </c>
      <c r="V107" s="32">
        <v>0</v>
      </c>
      <c r="W107" s="17">
        <v>14274689</v>
      </c>
      <c r="X107" s="38">
        <f t="shared" si="19"/>
        <v>0.34871126828978666</v>
      </c>
      <c r="Z107" s="10"/>
    </row>
    <row r="108" spans="1:26" x14ac:dyDescent="0.25">
      <c r="A108" s="42" t="s">
        <v>261</v>
      </c>
      <c r="B108" s="42" t="s">
        <v>260</v>
      </c>
      <c r="C108" s="42" t="s">
        <v>259</v>
      </c>
      <c r="D108" s="42" t="s">
        <v>258</v>
      </c>
      <c r="E108" s="47" t="s">
        <v>0</v>
      </c>
      <c r="F108" s="41" t="s">
        <v>4</v>
      </c>
      <c r="G108" s="34">
        <v>152</v>
      </c>
      <c r="H108" s="34">
        <v>150</v>
      </c>
      <c r="I108" s="16">
        <v>2302531</v>
      </c>
      <c r="J108" s="16">
        <v>0</v>
      </c>
      <c r="K108" s="17">
        <v>64326516.026714951</v>
      </c>
      <c r="L108" s="16">
        <v>1403916</v>
      </c>
      <c r="M108" s="40">
        <f t="shared" si="15"/>
        <v>2.1824841243025667E-2</v>
      </c>
      <c r="N108" s="16">
        <v>18687804</v>
      </c>
      <c r="O108" s="8"/>
      <c r="P108" s="39">
        <f t="shared" si="16"/>
        <v>0.29051478541506759</v>
      </c>
      <c r="Q108" s="17">
        <v>19332011</v>
      </c>
      <c r="R108" s="38">
        <f t="shared" si="17"/>
        <v>0.30052942696245777</v>
      </c>
      <c r="S108" s="17">
        <v>4642538.0267149508</v>
      </c>
      <c r="T108" s="38">
        <f t="shared" si="18"/>
        <v>7.2171451424275709E-2</v>
      </c>
      <c r="U108" s="32">
        <v>0.87991201855697054</v>
      </c>
      <c r="V108" s="32">
        <v>0</v>
      </c>
      <c r="W108" s="17">
        <v>20260247</v>
      </c>
      <c r="X108" s="38">
        <f t="shared" si="19"/>
        <v>0.31495949495517328</v>
      </c>
      <c r="Z108" s="10"/>
    </row>
    <row r="109" spans="1:26" x14ac:dyDescent="0.25">
      <c r="A109" s="42" t="s">
        <v>257</v>
      </c>
      <c r="B109" s="42" t="s">
        <v>256</v>
      </c>
      <c r="C109" s="42" t="s">
        <v>150</v>
      </c>
      <c r="D109" s="42" t="s">
        <v>5</v>
      </c>
      <c r="E109" s="47" t="s">
        <v>0</v>
      </c>
      <c r="F109" s="41" t="s">
        <v>2</v>
      </c>
      <c r="G109" s="34">
        <v>97</v>
      </c>
      <c r="H109" s="34">
        <v>96</v>
      </c>
      <c r="I109" s="16">
        <v>4400665</v>
      </c>
      <c r="J109" s="16">
        <v>0</v>
      </c>
      <c r="K109" s="17">
        <v>95655204.107203469</v>
      </c>
      <c r="L109" s="16">
        <v>49392351</v>
      </c>
      <c r="M109" s="40">
        <f t="shared" si="15"/>
        <v>0.51635822076804738</v>
      </c>
      <c r="N109" s="16">
        <v>52278394.794821709</v>
      </c>
      <c r="O109" s="8" t="s">
        <v>255</v>
      </c>
      <c r="P109" s="39">
        <f t="shared" si="16"/>
        <v>0.54652954099843687</v>
      </c>
      <c r="Q109" s="17">
        <v>0</v>
      </c>
      <c r="R109" s="38">
        <f t="shared" si="17"/>
        <v>0</v>
      </c>
      <c r="S109" s="17">
        <v>2160561</v>
      </c>
      <c r="T109" s="38">
        <f t="shared" si="18"/>
        <v>2.2586967642435833E-2</v>
      </c>
      <c r="U109" s="32">
        <v>0.93659142402919371</v>
      </c>
      <c r="V109" s="32">
        <v>0</v>
      </c>
      <c r="W109" s="17">
        <v>41216248.312381759</v>
      </c>
      <c r="X109" s="38">
        <f t="shared" si="19"/>
        <v>0.43088349135912724</v>
      </c>
      <c r="Z109" s="10"/>
    </row>
    <row r="110" spans="1:26" x14ac:dyDescent="0.25">
      <c r="A110" s="42" t="s">
        <v>254</v>
      </c>
      <c r="B110" s="42" t="s">
        <v>253</v>
      </c>
      <c r="C110" s="42" t="s">
        <v>1</v>
      </c>
      <c r="D110" s="42" t="s">
        <v>1</v>
      </c>
      <c r="E110" s="47" t="s">
        <v>0</v>
      </c>
      <c r="F110" s="41" t="s">
        <v>2</v>
      </c>
      <c r="G110" s="34">
        <v>73</v>
      </c>
      <c r="H110" s="34">
        <v>72</v>
      </c>
      <c r="I110" s="16">
        <v>3219230</v>
      </c>
      <c r="J110" s="16">
        <v>0</v>
      </c>
      <c r="K110" s="17">
        <v>67701303</v>
      </c>
      <c r="L110" s="16">
        <v>12339000</v>
      </c>
      <c r="M110" s="40">
        <f t="shared" si="15"/>
        <v>0.18225646262672374</v>
      </c>
      <c r="N110" s="16">
        <v>0</v>
      </c>
      <c r="O110" s="8"/>
      <c r="P110" s="39">
        <f t="shared" si="16"/>
        <v>0</v>
      </c>
      <c r="Q110" s="17">
        <v>0</v>
      </c>
      <c r="R110" s="38">
        <f t="shared" si="17"/>
        <v>0</v>
      </c>
      <c r="S110" s="17">
        <v>24672712</v>
      </c>
      <c r="T110" s="38">
        <f t="shared" si="18"/>
        <v>0.36443481745100237</v>
      </c>
      <c r="U110" s="32">
        <v>0.95332086000000005</v>
      </c>
      <c r="V110" s="32">
        <v>0</v>
      </c>
      <c r="W110" s="17">
        <v>30689591</v>
      </c>
      <c r="X110" s="38">
        <f t="shared" si="19"/>
        <v>0.45330871992227389</v>
      </c>
      <c r="Z110" s="10"/>
    </row>
    <row r="111" spans="1:26" x14ac:dyDescent="0.25">
      <c r="A111" s="42" t="s">
        <v>252</v>
      </c>
      <c r="B111" s="42" t="s">
        <v>251</v>
      </c>
      <c r="C111" s="42" t="s">
        <v>5</v>
      </c>
      <c r="D111" s="42" t="s">
        <v>5</v>
      </c>
      <c r="E111" s="47" t="s">
        <v>0</v>
      </c>
      <c r="F111" s="41" t="s">
        <v>4</v>
      </c>
      <c r="G111" s="34">
        <v>40</v>
      </c>
      <c r="H111" s="34">
        <v>39</v>
      </c>
      <c r="I111" s="16">
        <v>1053058</v>
      </c>
      <c r="J111" s="16">
        <v>0</v>
      </c>
      <c r="K111" s="17">
        <v>28849238.137028925</v>
      </c>
      <c r="L111" s="16">
        <v>14370000</v>
      </c>
      <c r="M111" s="40">
        <f t="shared" si="15"/>
        <v>0.49810674138932087</v>
      </c>
      <c r="N111" s="16">
        <v>1580000</v>
      </c>
      <c r="O111" s="8"/>
      <c r="P111" s="39">
        <f t="shared" si="16"/>
        <v>5.4767477480523796E-2</v>
      </c>
      <c r="Q111" s="17">
        <v>0</v>
      </c>
      <c r="R111" s="38">
        <f t="shared" si="17"/>
        <v>0</v>
      </c>
      <c r="S111" s="17">
        <v>2886203.1370289251</v>
      </c>
      <c r="T111" s="38">
        <f t="shared" si="18"/>
        <v>0.10004434513382836</v>
      </c>
      <c r="U111" s="32">
        <v>0.95085313439525643</v>
      </c>
      <c r="V111" s="32">
        <v>0</v>
      </c>
      <c r="W111" s="17">
        <v>10013035</v>
      </c>
      <c r="X111" s="38">
        <f t="shared" si="19"/>
        <v>0.34708143599632696</v>
      </c>
      <c r="Z111" s="10"/>
    </row>
    <row r="112" spans="1:26" x14ac:dyDescent="0.25">
      <c r="A112" s="42" t="s">
        <v>250</v>
      </c>
      <c r="B112" s="42" t="s">
        <v>249</v>
      </c>
      <c r="C112" s="42" t="s">
        <v>248</v>
      </c>
      <c r="D112" s="42" t="s">
        <v>1</v>
      </c>
      <c r="E112" s="47" t="s">
        <v>0</v>
      </c>
      <c r="F112" s="41" t="s">
        <v>2</v>
      </c>
      <c r="G112" s="34">
        <v>32</v>
      </c>
      <c r="H112" s="34">
        <v>32</v>
      </c>
      <c r="I112" s="16">
        <v>804011</v>
      </c>
      <c r="J112" s="16">
        <v>0</v>
      </c>
      <c r="K112" s="17">
        <v>16898534</v>
      </c>
      <c r="L112" s="16">
        <v>2509000</v>
      </c>
      <c r="M112" s="40">
        <f t="shared" si="15"/>
        <v>0.1484744179583862</v>
      </c>
      <c r="N112" s="16">
        <v>0</v>
      </c>
      <c r="O112" s="8"/>
      <c r="P112" s="39">
        <f t="shared" si="16"/>
        <v>0</v>
      </c>
      <c r="Q112" s="17">
        <v>0</v>
      </c>
      <c r="R112" s="38">
        <f t="shared" si="17"/>
        <v>0</v>
      </c>
      <c r="S112" s="17">
        <v>6349426</v>
      </c>
      <c r="T112" s="38">
        <f t="shared" si="18"/>
        <v>0.3757382741011735</v>
      </c>
      <c r="U112" s="32">
        <v>1</v>
      </c>
      <c r="V112" s="32">
        <v>0</v>
      </c>
      <c r="W112" s="17">
        <v>8040108</v>
      </c>
      <c r="X112" s="38">
        <f t="shared" si="19"/>
        <v>0.47578730794044027</v>
      </c>
      <c r="Z112" s="10"/>
    </row>
    <row r="113" spans="1:26" x14ac:dyDescent="0.25">
      <c r="A113" s="42" t="s">
        <v>247</v>
      </c>
      <c r="B113" s="42" t="s">
        <v>246</v>
      </c>
      <c r="C113" s="42" t="s">
        <v>150</v>
      </c>
      <c r="D113" s="42" t="s">
        <v>5</v>
      </c>
      <c r="E113" s="47" t="s">
        <v>0</v>
      </c>
      <c r="F113" s="41" t="s">
        <v>4</v>
      </c>
      <c r="G113" s="34">
        <v>115</v>
      </c>
      <c r="H113" s="34">
        <v>114</v>
      </c>
      <c r="I113" s="16">
        <v>2121349</v>
      </c>
      <c r="J113" s="16">
        <v>0</v>
      </c>
      <c r="K113" s="17">
        <v>52517739.028908089</v>
      </c>
      <c r="L113" s="16">
        <v>4051000</v>
      </c>
      <c r="M113" s="40">
        <f t="shared" si="15"/>
        <v>7.7135841620488463E-2</v>
      </c>
      <c r="N113" s="16">
        <v>26630697.957125001</v>
      </c>
      <c r="O113" s="8" t="s">
        <v>245</v>
      </c>
      <c r="P113" s="39">
        <f t="shared" si="16"/>
        <v>0.50708005427397185</v>
      </c>
      <c r="Q113" s="17">
        <v>0</v>
      </c>
      <c r="R113" s="38">
        <f t="shared" si="17"/>
        <v>0</v>
      </c>
      <c r="S113" s="17">
        <v>1916573.8785527849</v>
      </c>
      <c r="T113" s="38">
        <f t="shared" si="18"/>
        <v>3.6493838348559099E-2</v>
      </c>
      <c r="U113" s="32">
        <v>0.93899999999999995</v>
      </c>
      <c r="V113" s="32">
        <v>0</v>
      </c>
      <c r="W113" s="17">
        <v>19919467.193230301</v>
      </c>
      <c r="X113" s="38">
        <f t="shared" si="19"/>
        <v>0.3792902657569806</v>
      </c>
      <c r="Z113" s="10"/>
    </row>
    <row r="114" spans="1:26" x14ac:dyDescent="0.25">
      <c r="A114" s="42" t="s">
        <v>244</v>
      </c>
      <c r="B114" s="42" t="s">
        <v>243</v>
      </c>
      <c r="C114" s="42" t="s">
        <v>6</v>
      </c>
      <c r="D114" s="42" t="s">
        <v>6</v>
      </c>
      <c r="E114" s="47" t="s">
        <v>0</v>
      </c>
      <c r="F114" s="41" t="s">
        <v>2</v>
      </c>
      <c r="G114" s="34">
        <v>47</v>
      </c>
      <c r="H114" s="34">
        <v>46</v>
      </c>
      <c r="I114" s="16">
        <v>1947909</v>
      </c>
      <c r="J114" s="16">
        <v>0</v>
      </c>
      <c r="K114" s="17">
        <v>43190075</v>
      </c>
      <c r="L114" s="16">
        <v>10571000</v>
      </c>
      <c r="M114" s="40">
        <f t="shared" si="15"/>
        <v>0.24475530547237995</v>
      </c>
      <c r="N114" s="16">
        <v>7959704</v>
      </c>
      <c r="O114" s="8"/>
      <c r="P114" s="39">
        <f t="shared" si="16"/>
        <v>0.18429474827260661</v>
      </c>
      <c r="Q114" s="17">
        <v>0</v>
      </c>
      <c r="R114" s="38">
        <f t="shared" si="17"/>
        <v>0</v>
      </c>
      <c r="S114" s="17">
        <v>2654239</v>
      </c>
      <c r="T114" s="38">
        <f t="shared" si="18"/>
        <v>6.1454836556778379E-2</v>
      </c>
      <c r="U114" s="32">
        <v>0.95</v>
      </c>
      <c r="V114" s="32">
        <v>0</v>
      </c>
      <c r="W114" s="17">
        <v>18505132</v>
      </c>
      <c r="X114" s="38">
        <f t="shared" si="19"/>
        <v>0.42845797327279472</v>
      </c>
      <c r="Z114" s="10"/>
    </row>
    <row r="115" spans="1:26" x14ac:dyDescent="0.25">
      <c r="A115" s="42" t="s">
        <v>242</v>
      </c>
      <c r="B115" s="42" t="s">
        <v>241</v>
      </c>
      <c r="C115" s="42" t="s">
        <v>240</v>
      </c>
      <c r="D115" s="42" t="s">
        <v>1</v>
      </c>
      <c r="E115" s="47" t="s">
        <v>7</v>
      </c>
      <c r="F115" s="41" t="s">
        <v>2</v>
      </c>
      <c r="G115" s="34">
        <v>228</v>
      </c>
      <c r="H115" s="34">
        <v>226</v>
      </c>
      <c r="I115" s="16">
        <v>4259225</v>
      </c>
      <c r="J115" s="16">
        <v>0</v>
      </c>
      <c r="K115" s="17">
        <v>89389242</v>
      </c>
      <c r="L115" s="16">
        <v>40559667</v>
      </c>
      <c r="M115" s="40">
        <f t="shared" si="15"/>
        <v>0.45374215165623621</v>
      </c>
      <c r="N115" s="16">
        <v>0</v>
      </c>
      <c r="O115" s="8"/>
      <c r="P115" s="39">
        <f t="shared" si="16"/>
        <v>0</v>
      </c>
      <c r="Q115" s="17">
        <v>0</v>
      </c>
      <c r="R115" s="38">
        <f t="shared" si="17"/>
        <v>0</v>
      </c>
      <c r="S115" s="17">
        <v>11987278</v>
      </c>
      <c r="T115" s="38">
        <f t="shared" si="18"/>
        <v>0.13410202091209142</v>
      </c>
      <c r="U115" s="32">
        <v>0.86500001800000004</v>
      </c>
      <c r="V115" s="32">
        <v>0</v>
      </c>
      <c r="W115" s="17">
        <v>36842297</v>
      </c>
      <c r="X115" s="38">
        <f t="shared" si="19"/>
        <v>0.41215582743167239</v>
      </c>
      <c r="Z115" s="10"/>
    </row>
    <row r="116" spans="1:26" x14ac:dyDescent="0.25">
      <c r="A116" s="42" t="s">
        <v>239</v>
      </c>
      <c r="B116" s="42" t="s">
        <v>238</v>
      </c>
      <c r="C116" s="42" t="s">
        <v>6</v>
      </c>
      <c r="D116" s="42" t="s">
        <v>6</v>
      </c>
      <c r="E116" s="47" t="s">
        <v>0</v>
      </c>
      <c r="F116" s="41" t="s">
        <v>4</v>
      </c>
      <c r="G116" s="34">
        <v>96</v>
      </c>
      <c r="H116" s="34">
        <v>93</v>
      </c>
      <c r="I116" s="16">
        <v>1253150</v>
      </c>
      <c r="J116" s="16">
        <v>0</v>
      </c>
      <c r="K116" s="17">
        <v>30231728</v>
      </c>
      <c r="L116" s="16">
        <v>13660000</v>
      </c>
      <c r="M116" s="40">
        <f t="shared" si="15"/>
        <v>0.45184317614924296</v>
      </c>
      <c r="N116" s="16">
        <v>0</v>
      </c>
      <c r="O116" s="8"/>
      <c r="P116" s="39">
        <f t="shared" si="16"/>
        <v>0</v>
      </c>
      <c r="Q116" s="17">
        <v>0</v>
      </c>
      <c r="R116" s="38">
        <f t="shared" si="17"/>
        <v>0</v>
      </c>
      <c r="S116" s="17">
        <v>5653873</v>
      </c>
      <c r="T116" s="38">
        <f t="shared" si="18"/>
        <v>0.18701785753034031</v>
      </c>
      <c r="U116" s="32">
        <v>0.92139579999999999</v>
      </c>
      <c r="V116" s="32">
        <v>0</v>
      </c>
      <c r="W116" s="17">
        <v>10917855</v>
      </c>
      <c r="X116" s="38">
        <f t="shared" si="19"/>
        <v>0.36113896632041675</v>
      </c>
      <c r="Z116" s="10"/>
    </row>
    <row r="117" spans="1:26" x14ac:dyDescent="0.25">
      <c r="A117" s="42" t="s">
        <v>237</v>
      </c>
      <c r="B117" s="42" t="s">
        <v>236</v>
      </c>
      <c r="C117" s="42" t="s">
        <v>6</v>
      </c>
      <c r="D117" s="42" t="s">
        <v>6</v>
      </c>
      <c r="E117" s="47" t="s">
        <v>0</v>
      </c>
      <c r="F117" s="41" t="s">
        <v>4</v>
      </c>
      <c r="G117" s="34">
        <v>65</v>
      </c>
      <c r="H117" s="34">
        <v>64</v>
      </c>
      <c r="I117" s="16">
        <v>1052423</v>
      </c>
      <c r="J117" s="16">
        <v>0</v>
      </c>
      <c r="K117" s="17">
        <v>26726495</v>
      </c>
      <c r="L117" s="16">
        <v>10160000</v>
      </c>
      <c r="M117" s="40">
        <f t="shared" si="15"/>
        <v>0.38014711618564273</v>
      </c>
      <c r="N117" s="16">
        <v>0</v>
      </c>
      <c r="O117" s="8"/>
      <c r="P117" s="39">
        <f t="shared" si="16"/>
        <v>0</v>
      </c>
      <c r="Q117" s="17">
        <v>0</v>
      </c>
      <c r="R117" s="38">
        <f t="shared" si="17"/>
        <v>0</v>
      </c>
      <c r="S117" s="17">
        <v>6884207</v>
      </c>
      <c r="T117" s="38">
        <f t="shared" si="18"/>
        <v>0.25757986597195032</v>
      </c>
      <c r="U117" s="32">
        <v>0.92</v>
      </c>
      <c r="V117" s="32">
        <v>0</v>
      </c>
      <c r="W117" s="17">
        <v>9682288</v>
      </c>
      <c r="X117" s="38">
        <f t="shared" si="19"/>
        <v>0.36227301784240695</v>
      </c>
      <c r="Z117" s="10"/>
    </row>
    <row r="118" spans="1:26" x14ac:dyDescent="0.25">
      <c r="A118" s="42" t="s">
        <v>235</v>
      </c>
      <c r="B118" s="42" t="s">
        <v>234</v>
      </c>
      <c r="C118" s="42" t="s">
        <v>233</v>
      </c>
      <c r="D118" s="42" t="s">
        <v>5</v>
      </c>
      <c r="E118" s="47" t="s">
        <v>0</v>
      </c>
      <c r="F118" s="41" t="s">
        <v>4</v>
      </c>
      <c r="G118" s="34">
        <v>62</v>
      </c>
      <c r="H118" s="34">
        <v>61</v>
      </c>
      <c r="I118" s="16">
        <v>1756090</v>
      </c>
      <c r="J118" s="16">
        <v>0</v>
      </c>
      <c r="K118" s="17">
        <v>47207781.211974002</v>
      </c>
      <c r="L118" s="16">
        <v>24000000</v>
      </c>
      <c r="M118" s="40">
        <f t="shared" si="15"/>
        <v>0.50839076490874191</v>
      </c>
      <c r="N118" s="16">
        <v>0</v>
      </c>
      <c r="O118" s="8"/>
      <c r="P118" s="39">
        <f t="shared" si="16"/>
        <v>0</v>
      </c>
      <c r="Q118" s="17">
        <v>5400000</v>
      </c>
      <c r="R118" s="38">
        <f t="shared" si="17"/>
        <v>0.11438792210446694</v>
      </c>
      <c r="S118" s="17">
        <v>1563949.2119740024</v>
      </c>
      <c r="T118" s="38">
        <f t="shared" si="18"/>
        <v>3.3129055673078639E-2</v>
      </c>
      <c r="U118" s="32">
        <v>0.92500000000000004</v>
      </c>
      <c r="V118" s="32">
        <v>0</v>
      </c>
      <c r="W118" s="17">
        <v>16243832</v>
      </c>
      <c r="X118" s="38">
        <f t="shared" si="19"/>
        <v>0.34409225731371246</v>
      </c>
      <c r="Z118" s="10"/>
    </row>
    <row r="119" spans="1:26" x14ac:dyDescent="0.25">
      <c r="A119" s="42" t="s">
        <v>232</v>
      </c>
      <c r="B119" s="42" t="s">
        <v>231</v>
      </c>
      <c r="C119" s="42" t="s">
        <v>230</v>
      </c>
      <c r="D119" s="42" t="s">
        <v>6</v>
      </c>
      <c r="E119" s="47" t="s">
        <v>0</v>
      </c>
      <c r="F119" s="41" t="s">
        <v>4</v>
      </c>
      <c r="G119" s="34">
        <v>89</v>
      </c>
      <c r="H119" s="34">
        <v>87</v>
      </c>
      <c r="I119" s="16">
        <v>1269891</v>
      </c>
      <c r="J119" s="16">
        <v>0</v>
      </c>
      <c r="K119" s="17">
        <v>35372760</v>
      </c>
      <c r="L119" s="16">
        <v>15780000</v>
      </c>
      <c r="M119" s="40">
        <f t="shared" si="15"/>
        <v>0.4461059866405675</v>
      </c>
      <c r="N119" s="16">
        <v>0</v>
      </c>
      <c r="O119" s="8"/>
      <c r="P119" s="39">
        <f t="shared" si="16"/>
        <v>0</v>
      </c>
      <c r="Q119" s="17">
        <v>0</v>
      </c>
      <c r="R119" s="38">
        <f t="shared" si="17"/>
        <v>0</v>
      </c>
      <c r="S119" s="17">
        <v>7909759</v>
      </c>
      <c r="T119" s="38">
        <f t="shared" si="18"/>
        <v>0.22361158699519065</v>
      </c>
      <c r="U119" s="32">
        <v>0.92</v>
      </c>
      <c r="V119" s="32">
        <v>0</v>
      </c>
      <c r="W119" s="17">
        <v>11683001</v>
      </c>
      <c r="X119" s="38">
        <f t="shared" si="19"/>
        <v>0.33028242636424188</v>
      </c>
      <c r="Z119" s="10"/>
    </row>
    <row r="120" spans="1:26" x14ac:dyDescent="0.25">
      <c r="A120" s="42" t="s">
        <v>229</v>
      </c>
      <c r="B120" s="42" t="s">
        <v>228</v>
      </c>
      <c r="C120" s="42" t="s">
        <v>24</v>
      </c>
      <c r="D120" s="42" t="s">
        <v>24</v>
      </c>
      <c r="E120" s="47" t="s">
        <v>0</v>
      </c>
      <c r="F120" s="41" t="s">
        <v>4</v>
      </c>
      <c r="G120" s="34">
        <v>157</v>
      </c>
      <c r="H120" s="34">
        <v>156</v>
      </c>
      <c r="I120" s="16">
        <v>5705935</v>
      </c>
      <c r="J120" s="16">
        <v>0</v>
      </c>
      <c r="K120" s="17">
        <v>144109570.96730226</v>
      </c>
      <c r="L120" s="16">
        <v>73000000</v>
      </c>
      <c r="M120" s="40">
        <f t="shared" si="15"/>
        <v>0.50655899889233125</v>
      </c>
      <c r="N120" s="16">
        <v>0</v>
      </c>
      <c r="O120" s="8"/>
      <c r="P120" s="39">
        <f t="shared" si="16"/>
        <v>0</v>
      </c>
      <c r="Q120" s="17">
        <v>501000</v>
      </c>
      <c r="R120" s="38">
        <f t="shared" si="17"/>
        <v>3.4765213485624378E-3</v>
      </c>
      <c r="S120" s="17">
        <v>14690406.167302251</v>
      </c>
      <c r="T120" s="38">
        <f t="shared" si="18"/>
        <v>0.10193914303329256</v>
      </c>
      <c r="U120" s="32">
        <v>0.98</v>
      </c>
      <c r="V120" s="32">
        <v>0</v>
      </c>
      <c r="W120" s="17">
        <v>55918164.799999997</v>
      </c>
      <c r="X120" s="38">
        <f t="shared" si="19"/>
        <v>0.38802533672581363</v>
      </c>
      <c r="Z120" s="10"/>
    </row>
    <row r="121" spans="1:26" x14ac:dyDescent="0.25">
      <c r="A121" s="42" t="s">
        <v>227</v>
      </c>
      <c r="B121" s="42" t="s">
        <v>226</v>
      </c>
      <c r="C121" s="42" t="s">
        <v>24</v>
      </c>
      <c r="D121" s="42" t="s">
        <v>24</v>
      </c>
      <c r="E121" s="47" t="s">
        <v>0</v>
      </c>
      <c r="F121" s="41" t="s">
        <v>4</v>
      </c>
      <c r="G121" s="34">
        <v>146</v>
      </c>
      <c r="H121" s="34">
        <v>144</v>
      </c>
      <c r="I121" s="16">
        <v>4524406</v>
      </c>
      <c r="J121" s="16">
        <v>0</v>
      </c>
      <c r="K121" s="17">
        <v>113149547.78704357</v>
      </c>
      <c r="L121" s="16">
        <v>57000000</v>
      </c>
      <c r="M121" s="40">
        <f t="shared" si="15"/>
        <v>0.50375808931449306</v>
      </c>
      <c r="N121" s="16">
        <v>0</v>
      </c>
      <c r="O121" s="8"/>
      <c r="P121" s="39">
        <f t="shared" si="16"/>
        <v>0</v>
      </c>
      <c r="Q121" s="17">
        <v>404000</v>
      </c>
      <c r="R121" s="38">
        <f t="shared" si="17"/>
        <v>3.5704959312816702E-3</v>
      </c>
      <c r="S121" s="17">
        <v>11406367.187043577</v>
      </c>
      <c r="T121" s="38">
        <f t="shared" si="18"/>
        <v>0.10080789017832635</v>
      </c>
      <c r="U121" s="32">
        <v>0.98</v>
      </c>
      <c r="V121" s="32">
        <v>0</v>
      </c>
      <c r="W121" s="17">
        <v>44339180.599999994</v>
      </c>
      <c r="X121" s="38">
        <f t="shared" si="19"/>
        <v>0.3918635245758989</v>
      </c>
      <c r="Z121" s="10"/>
    </row>
    <row r="122" spans="1:26" x14ac:dyDescent="0.25">
      <c r="A122" s="42" t="s">
        <v>225</v>
      </c>
      <c r="B122" s="42" t="s">
        <v>224</v>
      </c>
      <c r="C122" s="42" t="s">
        <v>24</v>
      </c>
      <c r="D122" s="42" t="s">
        <v>24</v>
      </c>
      <c r="E122" s="47" t="s">
        <v>0</v>
      </c>
      <c r="F122" s="41" t="s">
        <v>4</v>
      </c>
      <c r="G122" s="34">
        <v>145</v>
      </c>
      <c r="H122" s="34">
        <v>142</v>
      </c>
      <c r="I122" s="16">
        <v>5077618</v>
      </c>
      <c r="J122" s="16">
        <v>0</v>
      </c>
      <c r="K122" s="17">
        <v>127672997.08019939</v>
      </c>
      <c r="L122" s="16">
        <v>63500000</v>
      </c>
      <c r="M122" s="40">
        <f t="shared" si="15"/>
        <v>0.49736437188916055</v>
      </c>
      <c r="N122" s="16">
        <v>0</v>
      </c>
      <c r="O122" s="8"/>
      <c r="P122" s="39">
        <f t="shared" si="16"/>
        <v>0</v>
      </c>
      <c r="Q122" s="17">
        <v>568000</v>
      </c>
      <c r="R122" s="38">
        <f t="shared" si="17"/>
        <v>4.4488655627250894E-3</v>
      </c>
      <c r="S122" s="17">
        <v>13844338.880199388</v>
      </c>
      <c r="T122" s="38">
        <f t="shared" si="18"/>
        <v>0.10843591986411107</v>
      </c>
      <c r="U122" s="32">
        <v>0.98</v>
      </c>
      <c r="V122" s="32">
        <v>0</v>
      </c>
      <c r="W122" s="17">
        <v>49760658.200000003</v>
      </c>
      <c r="X122" s="38">
        <f t="shared" si="19"/>
        <v>0.38975084268400328</v>
      </c>
      <c r="Z122" s="10"/>
    </row>
    <row r="123" spans="1:26" x14ac:dyDescent="0.25">
      <c r="A123" s="42" t="s">
        <v>223</v>
      </c>
      <c r="B123" s="42" t="s">
        <v>222</v>
      </c>
      <c r="C123" s="42" t="s">
        <v>150</v>
      </c>
      <c r="D123" s="42" t="s">
        <v>5</v>
      </c>
      <c r="E123" s="47" t="s">
        <v>0</v>
      </c>
      <c r="F123" s="41" t="s">
        <v>4</v>
      </c>
      <c r="G123" s="34">
        <v>146</v>
      </c>
      <c r="H123" s="34">
        <v>145</v>
      </c>
      <c r="I123" s="16">
        <v>2549618</v>
      </c>
      <c r="J123" s="16">
        <v>0</v>
      </c>
      <c r="K123" s="17">
        <v>63064822</v>
      </c>
      <c r="L123" s="16">
        <v>7245000</v>
      </c>
      <c r="M123" s="40">
        <f t="shared" si="15"/>
        <v>0.11488179574977632</v>
      </c>
      <c r="N123" s="16">
        <v>22740427</v>
      </c>
      <c r="O123" s="8"/>
      <c r="P123" s="39">
        <f t="shared" si="16"/>
        <v>0.36058814214999291</v>
      </c>
      <c r="Q123" s="17">
        <v>0</v>
      </c>
      <c r="R123" s="38">
        <f t="shared" si="17"/>
        <v>0</v>
      </c>
      <c r="S123" s="17">
        <v>9112982</v>
      </c>
      <c r="T123" s="38">
        <f t="shared" si="18"/>
        <v>0.14450182702489828</v>
      </c>
      <c r="U123" s="32">
        <v>0.94</v>
      </c>
      <c r="V123" s="32">
        <v>0</v>
      </c>
      <c r="W123" s="17">
        <v>23966413</v>
      </c>
      <c r="X123" s="38">
        <f t="shared" si="19"/>
        <v>0.38002823507533251</v>
      </c>
      <c r="Z123" s="10"/>
    </row>
    <row r="124" spans="1:26" x14ac:dyDescent="0.25">
      <c r="A124" s="42" t="s">
        <v>221</v>
      </c>
      <c r="B124" s="42" t="s">
        <v>220</v>
      </c>
      <c r="C124" s="42" t="s">
        <v>24</v>
      </c>
      <c r="D124" s="42" t="s">
        <v>24</v>
      </c>
      <c r="E124" s="47" t="s">
        <v>0</v>
      </c>
      <c r="F124" s="41" t="s">
        <v>4</v>
      </c>
      <c r="G124" s="34">
        <v>156</v>
      </c>
      <c r="H124" s="34">
        <v>154</v>
      </c>
      <c r="I124" s="16">
        <v>5612035</v>
      </c>
      <c r="J124" s="16">
        <v>0</v>
      </c>
      <c r="K124" s="17">
        <v>140636278.26555723</v>
      </c>
      <c r="L124" s="16">
        <v>71000000</v>
      </c>
      <c r="M124" s="40">
        <f t="shared" si="15"/>
        <v>0.50484839954264049</v>
      </c>
      <c r="N124" s="16">
        <v>0</v>
      </c>
      <c r="O124" s="8"/>
      <c r="P124" s="39">
        <f t="shared" si="16"/>
        <v>0</v>
      </c>
      <c r="Q124" s="17">
        <v>671000</v>
      </c>
      <c r="R124" s="38">
        <f t="shared" si="17"/>
        <v>4.7711729027198838E-3</v>
      </c>
      <c r="S124" s="17">
        <v>13967333.465557232</v>
      </c>
      <c r="T124" s="38">
        <f t="shared" si="18"/>
        <v>9.9315295013590571E-2</v>
      </c>
      <c r="U124" s="32">
        <v>0.98</v>
      </c>
      <c r="V124" s="32">
        <v>0</v>
      </c>
      <c r="W124" s="17">
        <v>54997944.799999997</v>
      </c>
      <c r="X124" s="38">
        <f t="shared" si="19"/>
        <v>0.39106513254104908</v>
      </c>
      <c r="Z124" s="10"/>
    </row>
    <row r="125" spans="1:26" x14ac:dyDescent="0.25">
      <c r="A125" s="42" t="s">
        <v>219</v>
      </c>
      <c r="B125" s="42" t="s">
        <v>218</v>
      </c>
      <c r="C125" s="42" t="s">
        <v>1</v>
      </c>
      <c r="D125" s="42" t="s">
        <v>1</v>
      </c>
      <c r="E125" s="47" t="s">
        <v>0</v>
      </c>
      <c r="F125" s="41" t="s">
        <v>4</v>
      </c>
      <c r="G125" s="34">
        <v>268</v>
      </c>
      <c r="H125" s="34">
        <v>267</v>
      </c>
      <c r="I125" s="16">
        <v>5814442</v>
      </c>
      <c r="J125" s="16">
        <v>0</v>
      </c>
      <c r="K125" s="17">
        <v>154481788.87015358</v>
      </c>
      <c r="L125" s="16">
        <v>75000000</v>
      </c>
      <c r="M125" s="40">
        <f t="shared" si="15"/>
        <v>0.48549411907082246</v>
      </c>
      <c r="N125" s="16">
        <v>0</v>
      </c>
      <c r="O125" s="8"/>
      <c r="P125" s="39">
        <f t="shared" si="16"/>
        <v>0</v>
      </c>
      <c r="Q125" s="17">
        <v>10525597.3449899</v>
      </c>
      <c r="R125" s="38">
        <f t="shared" si="17"/>
        <v>6.8134874809334126E-2</v>
      </c>
      <c r="S125" s="17">
        <v>14300440.22475522</v>
      </c>
      <c r="T125" s="38">
        <f t="shared" si="18"/>
        <v>9.2570395056566543E-2</v>
      </c>
      <c r="U125" s="32">
        <v>0.94</v>
      </c>
      <c r="V125" s="32">
        <v>0</v>
      </c>
      <c r="W125" s="17">
        <v>54655751.300408423</v>
      </c>
      <c r="X125" s="38">
        <f t="shared" si="19"/>
        <v>0.35380061106327665</v>
      </c>
      <c r="Z125" s="10"/>
    </row>
    <row r="126" spans="1:26" x14ac:dyDescent="0.25">
      <c r="A126" s="42" t="s">
        <v>217</v>
      </c>
      <c r="B126" s="42" t="s">
        <v>216</v>
      </c>
      <c r="C126" s="42" t="s">
        <v>1</v>
      </c>
      <c r="D126" s="42" t="s">
        <v>1</v>
      </c>
      <c r="E126" s="47" t="s">
        <v>0</v>
      </c>
      <c r="F126" s="41" t="s">
        <v>4</v>
      </c>
      <c r="G126" s="34">
        <v>69</v>
      </c>
      <c r="H126" s="34">
        <v>68</v>
      </c>
      <c r="I126" s="16">
        <v>898222</v>
      </c>
      <c r="J126" s="16">
        <v>0</v>
      </c>
      <c r="K126" s="17">
        <v>22981811</v>
      </c>
      <c r="L126" s="16">
        <v>4970000</v>
      </c>
      <c r="M126" s="40">
        <f t="shared" si="15"/>
        <v>0.21625797897302348</v>
      </c>
      <c r="N126" s="16">
        <v>9637838</v>
      </c>
      <c r="O126" s="8"/>
      <c r="P126" s="39">
        <f t="shared" si="16"/>
        <v>0.41936808200189274</v>
      </c>
      <c r="Q126" s="17">
        <v>0</v>
      </c>
      <c r="R126" s="38">
        <f t="shared" si="17"/>
        <v>0</v>
      </c>
      <c r="S126" s="17">
        <v>459737</v>
      </c>
      <c r="T126" s="38">
        <f t="shared" si="18"/>
        <v>2.0004385207066579E-2</v>
      </c>
      <c r="U126" s="32">
        <v>0.8811002</v>
      </c>
      <c r="V126" s="32">
        <v>0</v>
      </c>
      <c r="W126" s="17">
        <v>7914236</v>
      </c>
      <c r="X126" s="38">
        <f t="shared" si="19"/>
        <v>0.3443695538180172</v>
      </c>
      <c r="Z126" s="10"/>
    </row>
    <row r="127" spans="1:26" x14ac:dyDescent="0.25">
      <c r="A127" s="42" t="s">
        <v>215</v>
      </c>
      <c r="B127" s="42" t="s">
        <v>214</v>
      </c>
      <c r="C127" s="42" t="s">
        <v>213</v>
      </c>
      <c r="D127" s="42" t="s">
        <v>9</v>
      </c>
      <c r="E127" s="47" t="s">
        <v>7</v>
      </c>
      <c r="F127" s="41" t="s">
        <v>2</v>
      </c>
      <c r="G127" s="34">
        <v>24</v>
      </c>
      <c r="H127" s="34">
        <v>23</v>
      </c>
      <c r="I127" s="16">
        <v>807550</v>
      </c>
      <c r="J127" s="16">
        <v>4234298</v>
      </c>
      <c r="K127" s="17">
        <v>18836671</v>
      </c>
      <c r="L127" s="16">
        <v>0</v>
      </c>
      <c r="M127" s="40">
        <f t="shared" si="15"/>
        <v>0</v>
      </c>
      <c r="N127" s="16">
        <v>8213459</v>
      </c>
      <c r="O127" s="8"/>
      <c r="P127" s="39">
        <f t="shared" si="16"/>
        <v>0.43603559248871521</v>
      </c>
      <c r="Q127" s="17">
        <v>0</v>
      </c>
      <c r="R127" s="38">
        <f t="shared" si="17"/>
        <v>0</v>
      </c>
      <c r="S127" s="17">
        <v>282982</v>
      </c>
      <c r="T127" s="38">
        <f t="shared" si="18"/>
        <v>1.502293053799156E-2</v>
      </c>
      <c r="U127" s="32">
        <v>0.84</v>
      </c>
      <c r="V127" s="32">
        <v>0.84</v>
      </c>
      <c r="W127" s="17">
        <v>10340230</v>
      </c>
      <c r="X127" s="38">
        <f t="shared" si="19"/>
        <v>0.54894147697329321</v>
      </c>
      <c r="Z127" s="10"/>
    </row>
    <row r="128" spans="1:26" x14ac:dyDescent="0.25">
      <c r="A128" s="42" t="s">
        <v>212</v>
      </c>
      <c r="B128" s="42" t="s">
        <v>211</v>
      </c>
      <c r="C128" s="42" t="s">
        <v>210</v>
      </c>
      <c r="D128" s="42" t="s">
        <v>1</v>
      </c>
      <c r="E128" s="47" t="s">
        <v>7</v>
      </c>
      <c r="F128" s="41" t="s">
        <v>4</v>
      </c>
      <c r="G128" s="34">
        <v>138</v>
      </c>
      <c r="H128" s="34">
        <v>136</v>
      </c>
      <c r="I128" s="16">
        <v>2601917</v>
      </c>
      <c r="J128" s="16">
        <v>0</v>
      </c>
      <c r="K128" s="17">
        <v>64876151</v>
      </c>
      <c r="L128" s="16">
        <v>10261000</v>
      </c>
      <c r="M128" s="40">
        <f t="shared" si="15"/>
        <v>0.15816289717927318</v>
      </c>
      <c r="N128" s="16">
        <v>521587</v>
      </c>
      <c r="O128" s="8"/>
      <c r="P128" s="39">
        <f t="shared" si="16"/>
        <v>8.0397340464911371E-3</v>
      </c>
      <c r="Q128" s="17">
        <v>0</v>
      </c>
      <c r="R128" s="38">
        <f t="shared" si="17"/>
        <v>0</v>
      </c>
      <c r="S128" s="17">
        <v>32627816</v>
      </c>
      <c r="T128" s="38">
        <f t="shared" si="18"/>
        <v>0.5029246571671615</v>
      </c>
      <c r="U128" s="32">
        <v>0.82499754999999997</v>
      </c>
      <c r="V128" s="32">
        <v>0</v>
      </c>
      <c r="W128" s="17">
        <v>21465748</v>
      </c>
      <c r="X128" s="38">
        <f t="shared" si="19"/>
        <v>0.33087271160707421</v>
      </c>
      <c r="Z128" s="10"/>
    </row>
  </sheetData>
  <pageMargins left="0.7" right="0.7" top="0.75" bottom="0.75" header="0.3" footer="0.3"/>
  <pageSetup paperSize="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9% Project Financing</vt:lpstr>
      <vt:lpstr>2023 4% Project Financing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Zeto, Anthony</dc:creator>
  <cp:lastModifiedBy>Zeto, Anthony</cp:lastModifiedBy>
  <cp:lastPrinted>2022-03-01T21:39:29Z</cp:lastPrinted>
  <dcterms:created xsi:type="dcterms:W3CDTF">2021-09-16T18:27:42Z</dcterms:created>
  <dcterms:modified xsi:type="dcterms:W3CDTF">2024-03-28T23:14:44Z</dcterms:modified>
</cp:coreProperties>
</file>