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nual Reports\2019 Annual Report\data files for annual report\"/>
    </mc:Choice>
  </mc:AlternateContent>
  <bookViews>
    <workbookView xWindow="-540" yWindow="-300" windowWidth="10800" windowHeight="11760"/>
  </bookViews>
  <sheets>
    <sheet name="9% financing" sheetId="1" r:id="rId1"/>
  </sheets>
  <definedNames>
    <definedName name="_xlnm._FilterDatabase" localSheetId="0" hidden="1">'9% financing'!$A$1:$V$80</definedName>
    <definedName name="_xlnm.Print_Area" localSheetId="0">'9% financing'!$A$1:$V$77</definedName>
    <definedName name="_xlnm.Print_Titles" localSheetId="0">'9% financing'!$1:$1</definedName>
    <definedName name="TOTALTDC">'9% financing'!$J$70</definedName>
    <definedName name="TOTAverage">'9% financing'!$J$71</definedName>
  </definedNames>
  <calcPr calcId="162913"/>
</workbook>
</file>

<file path=xl/calcChain.xml><?xml version="1.0" encoding="utf-8"?>
<calcChain xmlns="http://schemas.openxmlformats.org/spreadsheetml/2006/main">
  <c r="V42" i="1" l="1"/>
  <c r="R42" i="1" l="1"/>
  <c r="P42" i="1"/>
  <c r="L42" i="1"/>
  <c r="N42" i="1"/>
  <c r="V62" i="1"/>
  <c r="R62" i="1"/>
  <c r="P62" i="1"/>
  <c r="N62" i="1"/>
  <c r="L62" i="1"/>
  <c r="V34" i="1"/>
  <c r="R34" i="1"/>
  <c r="P34" i="1"/>
  <c r="N34" i="1"/>
  <c r="L34" i="1"/>
  <c r="V64" i="1"/>
  <c r="R64" i="1"/>
  <c r="P64" i="1"/>
  <c r="N64" i="1"/>
  <c r="L64" i="1"/>
  <c r="V41" i="1"/>
  <c r="R41" i="1"/>
  <c r="P41" i="1"/>
  <c r="N41" i="1"/>
  <c r="L41" i="1"/>
  <c r="N46" i="1"/>
  <c r="V63" i="1"/>
  <c r="V58" i="1"/>
  <c r="V57" i="1"/>
  <c r="L58" i="1"/>
  <c r="R57" i="1"/>
  <c r="L63" i="1"/>
  <c r="P63" i="1"/>
  <c r="R58" i="1"/>
  <c r="L57" i="1"/>
  <c r="L46" i="1"/>
  <c r="V46" i="1"/>
  <c r="P46" i="1"/>
  <c r="R46" i="1"/>
  <c r="R63" i="1"/>
  <c r="N63" i="1"/>
  <c r="N57" i="1"/>
  <c r="P57" i="1"/>
  <c r="N58" i="1"/>
  <c r="P58" i="1"/>
  <c r="S71" i="1"/>
  <c r="R65" i="1"/>
  <c r="P65" i="1"/>
  <c r="N65" i="1"/>
  <c r="L65" i="1"/>
  <c r="R67" i="1"/>
  <c r="P67" i="1"/>
  <c r="N67" i="1"/>
  <c r="L67" i="1"/>
  <c r="R69" i="1"/>
  <c r="P69" i="1"/>
  <c r="N69" i="1"/>
  <c r="L69" i="1"/>
  <c r="R68" i="1"/>
  <c r="P68" i="1"/>
  <c r="N68" i="1"/>
  <c r="L68" i="1"/>
  <c r="R66" i="1"/>
  <c r="P66" i="1"/>
  <c r="N66" i="1"/>
  <c r="L66" i="1"/>
  <c r="R61" i="1"/>
  <c r="P61" i="1"/>
  <c r="N61" i="1"/>
  <c r="L61" i="1"/>
  <c r="R60" i="1"/>
  <c r="P60" i="1"/>
  <c r="N60" i="1"/>
  <c r="L60" i="1"/>
  <c r="R59" i="1"/>
  <c r="P59" i="1"/>
  <c r="N59" i="1"/>
  <c r="L59" i="1"/>
  <c r="R56" i="1"/>
  <c r="P56" i="1"/>
  <c r="N56" i="1"/>
  <c r="L56" i="1"/>
  <c r="R55" i="1"/>
  <c r="P55" i="1"/>
  <c r="N55" i="1"/>
  <c r="L55" i="1"/>
  <c r="R54" i="1"/>
  <c r="P54" i="1"/>
  <c r="N54" i="1"/>
  <c r="L54" i="1"/>
  <c r="R53" i="1"/>
  <c r="P53" i="1"/>
  <c r="N53" i="1"/>
  <c r="L53" i="1"/>
  <c r="R52" i="1"/>
  <c r="P52" i="1"/>
  <c r="N52" i="1"/>
  <c r="L52" i="1"/>
  <c r="R51" i="1"/>
  <c r="P51" i="1"/>
  <c r="N51" i="1"/>
  <c r="L51" i="1"/>
  <c r="R45" i="1"/>
  <c r="P45" i="1"/>
  <c r="N45" i="1"/>
  <c r="L45" i="1"/>
  <c r="R47" i="1"/>
  <c r="P47" i="1"/>
  <c r="N47" i="1"/>
  <c r="L47" i="1"/>
  <c r="R50" i="1"/>
  <c r="P50" i="1"/>
  <c r="N50" i="1"/>
  <c r="L50" i="1"/>
  <c r="R49" i="1"/>
  <c r="P49" i="1"/>
  <c r="N49" i="1"/>
  <c r="L49" i="1"/>
  <c r="R48" i="1"/>
  <c r="P48" i="1"/>
  <c r="N48" i="1"/>
  <c r="L48" i="1"/>
  <c r="R44" i="1"/>
  <c r="P44" i="1"/>
  <c r="N44" i="1"/>
  <c r="L44" i="1"/>
  <c r="R43" i="1"/>
  <c r="P43" i="1"/>
  <c r="N43" i="1"/>
  <c r="L43" i="1"/>
  <c r="R40" i="1"/>
  <c r="P40" i="1"/>
  <c r="N40" i="1"/>
  <c r="L40" i="1"/>
  <c r="R39" i="1"/>
  <c r="P39" i="1"/>
  <c r="N39" i="1"/>
  <c r="L39" i="1"/>
  <c r="R38" i="1"/>
  <c r="P38" i="1"/>
  <c r="N38" i="1"/>
  <c r="L38" i="1"/>
  <c r="R37" i="1"/>
  <c r="P37" i="1"/>
  <c r="N37" i="1"/>
  <c r="L37" i="1"/>
  <c r="R36" i="1"/>
  <c r="P36" i="1"/>
  <c r="N36" i="1"/>
  <c r="L36" i="1"/>
  <c r="R35" i="1"/>
  <c r="P35" i="1"/>
  <c r="N35" i="1"/>
  <c r="L35" i="1"/>
  <c r="R33" i="1"/>
  <c r="P33" i="1"/>
  <c r="N33" i="1"/>
  <c r="L33" i="1"/>
  <c r="R32" i="1"/>
  <c r="P32" i="1"/>
  <c r="N32" i="1"/>
  <c r="L32" i="1"/>
  <c r="R4" i="1"/>
  <c r="N4" i="1"/>
  <c r="L5" i="1"/>
  <c r="P4" i="1"/>
  <c r="L4" i="1"/>
  <c r="N5" i="1"/>
  <c r="V4" i="1"/>
  <c r="R5" i="1"/>
  <c r="P5" i="1"/>
  <c r="V5" i="1"/>
  <c r="P31" i="1"/>
  <c r="U71" i="1"/>
  <c r="K71" i="1"/>
  <c r="N30" i="1"/>
  <c r="N24" i="1"/>
  <c r="R22" i="1"/>
  <c r="N19" i="1"/>
  <c r="R18" i="1"/>
  <c r="P13" i="1"/>
  <c r="R10" i="1"/>
  <c r="R9" i="1"/>
  <c r="R8" i="1"/>
  <c r="L2" i="1"/>
  <c r="L31" i="1"/>
  <c r="R31" i="1"/>
  <c r="R29" i="1"/>
  <c r="P29" i="1"/>
  <c r="R28" i="1"/>
  <c r="L27" i="1"/>
  <c r="R27" i="1"/>
  <c r="L26" i="1"/>
  <c r="R26" i="1"/>
  <c r="R25" i="1"/>
  <c r="P25" i="1"/>
  <c r="R24" i="1"/>
  <c r="R23" i="1"/>
  <c r="L23" i="1"/>
  <c r="P23" i="1"/>
  <c r="R20" i="1"/>
  <c r="R19" i="1"/>
  <c r="R17" i="1"/>
  <c r="P17" i="1"/>
  <c r="R16" i="1"/>
  <c r="L15" i="1"/>
  <c r="R15" i="1"/>
  <c r="R14" i="1"/>
  <c r="N14" i="1"/>
  <c r="P14" i="1"/>
  <c r="R13" i="1"/>
  <c r="R12" i="1"/>
  <c r="R11" i="1"/>
  <c r="L11" i="1"/>
  <c r="P11" i="1"/>
  <c r="L7" i="1"/>
  <c r="R7" i="1"/>
  <c r="R3" i="1"/>
  <c r="R2" i="1"/>
  <c r="L12" i="1"/>
  <c r="L24" i="1"/>
  <c r="L25" i="1"/>
  <c r="L19" i="1"/>
  <c r="L16" i="1"/>
  <c r="L28" i="1"/>
  <c r="L3" i="1"/>
  <c r="L17" i="1"/>
  <c r="L29" i="1"/>
  <c r="L13" i="1"/>
  <c r="R6" i="1"/>
  <c r="N6" i="1"/>
  <c r="L21" i="1"/>
  <c r="L18" i="1"/>
  <c r="R30" i="1"/>
  <c r="P21" i="1"/>
  <c r="L10" i="1"/>
  <c r="L22" i="1"/>
  <c r="L6" i="1"/>
  <c r="L30" i="1"/>
  <c r="L14" i="1"/>
  <c r="L20" i="1"/>
  <c r="L8" i="1"/>
  <c r="N29" i="1"/>
  <c r="N31" i="1"/>
  <c r="P30" i="1"/>
  <c r="N28" i="1"/>
  <c r="P28" i="1"/>
  <c r="N27" i="1"/>
  <c r="P27" i="1"/>
  <c r="N26" i="1"/>
  <c r="P26" i="1"/>
  <c r="N25" i="1"/>
  <c r="P24" i="1"/>
  <c r="N23" i="1"/>
  <c r="N22" i="1"/>
  <c r="P22" i="1"/>
  <c r="R21" i="1"/>
  <c r="N21" i="1"/>
  <c r="N20" i="1"/>
  <c r="P20" i="1"/>
  <c r="P19" i="1"/>
  <c r="N18" i="1"/>
  <c r="P18" i="1"/>
  <c r="N17" i="1"/>
  <c r="N16" i="1"/>
  <c r="P16" i="1"/>
  <c r="N15" i="1"/>
  <c r="P15" i="1"/>
  <c r="N13" i="1"/>
  <c r="N12" i="1"/>
  <c r="P12" i="1"/>
  <c r="N11" i="1"/>
  <c r="N10" i="1"/>
  <c r="P10" i="1"/>
  <c r="N9" i="1"/>
  <c r="P9" i="1"/>
  <c r="L9" i="1"/>
  <c r="N8" i="1"/>
  <c r="P8" i="1"/>
  <c r="P7" i="1"/>
  <c r="N7" i="1"/>
  <c r="P6" i="1"/>
  <c r="N3" i="1"/>
  <c r="P3" i="1"/>
  <c r="N2" i="1"/>
  <c r="P2" i="1"/>
  <c r="V68" i="1"/>
  <c r="V67" i="1"/>
  <c r="V49" i="1"/>
  <c r="V43" i="1"/>
  <c r="V35" i="1"/>
  <c r="V47" i="1"/>
  <c r="V55" i="1"/>
  <c r="V52" i="1"/>
  <c r="U70" i="1"/>
  <c r="O71" i="1"/>
  <c r="O70" i="1"/>
  <c r="K70" i="1"/>
  <c r="J71" i="1"/>
  <c r="V51" i="1"/>
  <c r="V2" i="1"/>
  <c r="V3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65" i="1"/>
  <c r="V69" i="1"/>
  <c r="V53" i="1"/>
  <c r="V32" i="1"/>
  <c r="V50" i="1"/>
  <c r="V60" i="1"/>
  <c r="V36" i="1"/>
  <c r="V37" i="1"/>
  <c r="V33" i="1"/>
  <c r="V39" i="1"/>
  <c r="V61" i="1"/>
  <c r="V38" i="1"/>
  <c r="V31" i="1"/>
  <c r="V56" i="1"/>
  <c r="V40" i="1"/>
  <c r="V54" i="1"/>
  <c r="V44" i="1"/>
  <c r="V45" i="1"/>
  <c r="V66" i="1"/>
  <c r="V48" i="1"/>
  <c r="V59" i="1"/>
  <c r="Q71" i="1"/>
  <c r="Q70" i="1"/>
  <c r="M70" i="1"/>
  <c r="M71" i="1"/>
  <c r="J70" i="1"/>
  <c r="V71" i="1" l="1"/>
  <c r="R72" i="1"/>
  <c r="V72" i="1"/>
  <c r="P71" i="1"/>
  <c r="R71" i="1"/>
  <c r="L72" i="1"/>
  <c r="N72" i="1"/>
  <c r="P72" i="1"/>
  <c r="L71" i="1"/>
  <c r="N71" i="1"/>
</calcChain>
</file>

<file path=xl/sharedStrings.xml><?xml version="1.0" encoding="utf-8"?>
<sst xmlns="http://schemas.openxmlformats.org/spreadsheetml/2006/main" count="367" uniqueCount="244">
  <si>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</si>
  <si>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</si>
  <si>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</si>
  <si>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</si>
  <si>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</si>
  <si>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</si>
  <si>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</si>
  <si>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</si>
  <si>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</si>
  <si>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</si>
  <si>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</si>
  <si>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</si>
  <si>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</si>
  <si>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</si>
  <si>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Construction Type</t>
  </si>
  <si>
    <t>*For some projects, Total Development Cost and Funding Sources may reflect minor adjustments made after the application was received.</t>
  </si>
  <si>
    <t>Total Units</t>
  </si>
  <si>
    <t>Low Income Units</t>
  </si>
  <si>
    <t xml:space="preserve">City </t>
  </si>
  <si>
    <t>County</t>
  </si>
  <si>
    <t>Annual Federal Credit</t>
  </si>
  <si>
    <t>**Deferred Govt Financing column includes land donations and donation values which may be made by non-government entities.</t>
  </si>
  <si>
    <t>Deferred Govt Financing**</t>
  </si>
  <si>
    <t>Total State Credit</t>
  </si>
  <si>
    <t>Federal Tax Credit Factor</t>
  </si>
  <si>
    <t>Los Angeles</t>
  </si>
  <si>
    <t>San Diego</t>
  </si>
  <si>
    <t>New Construction</t>
  </si>
  <si>
    <t>Acquisition &amp; Rehabilitation</t>
  </si>
  <si>
    <t>Stanislaus</t>
  </si>
  <si>
    <t>State Tax Credit Factor</t>
  </si>
  <si>
    <t>CA-19-005</t>
  </si>
  <si>
    <t>Vista Ballona</t>
  </si>
  <si>
    <t>CA-19-006</t>
  </si>
  <si>
    <t>Mariposa Oaks</t>
  </si>
  <si>
    <t>Mariposa</t>
  </si>
  <si>
    <t>CA-19-010</t>
  </si>
  <si>
    <t>Cameron Villa Apartments</t>
  </si>
  <si>
    <t>Modesto</t>
  </si>
  <si>
    <t>CA-19-015</t>
  </si>
  <si>
    <t>Truckee Artist Lofts</t>
  </si>
  <si>
    <t>Truckee</t>
  </si>
  <si>
    <t>Nevada</t>
  </si>
  <si>
    <t>CA-19-016</t>
  </si>
  <si>
    <t>Kennett Court Apartments</t>
  </si>
  <si>
    <t>Redding</t>
  </si>
  <si>
    <t>Shasta</t>
  </si>
  <si>
    <t>CA-19-017</t>
  </si>
  <si>
    <t>Sierra Avenue Family Apartments</t>
  </si>
  <si>
    <t>Fontana</t>
  </si>
  <si>
    <t>San Bernardino</t>
  </si>
  <si>
    <t>CA-19-018</t>
  </si>
  <si>
    <t>Arminta Square Apartments</t>
  </si>
  <si>
    <t>CA-19-019</t>
  </si>
  <si>
    <t xml:space="preserve">Long Beach Villas </t>
  </si>
  <si>
    <t>Long Beach</t>
  </si>
  <si>
    <t>CA-19-020</t>
  </si>
  <si>
    <t xml:space="preserve">Kingsburg Seniors Housing </t>
  </si>
  <si>
    <t xml:space="preserve">Kingsburg </t>
  </si>
  <si>
    <t>Fresno</t>
  </si>
  <si>
    <t>CA-19-021</t>
  </si>
  <si>
    <t>Renaissance at Cincotta</t>
  </si>
  <si>
    <t>CA-19-024</t>
  </si>
  <si>
    <t>Willow &amp; Alluvial Family Apartments</t>
  </si>
  <si>
    <t>Clovis</t>
  </si>
  <si>
    <t>CA-19-027</t>
  </si>
  <si>
    <t>Sutter Village Apartments</t>
  </si>
  <si>
    <t>Yuba City</t>
  </si>
  <si>
    <t>Sutter</t>
  </si>
  <si>
    <t>CA-19-028</t>
  </si>
  <si>
    <t>Veterans Park Apartments</t>
  </si>
  <si>
    <t>Pomona</t>
  </si>
  <si>
    <t>CA-19-034</t>
  </si>
  <si>
    <t>Gateway Villas</t>
  </si>
  <si>
    <t>Kerman</t>
  </si>
  <si>
    <t>CA-19-035</t>
  </si>
  <si>
    <t>CA-19-036</t>
  </si>
  <si>
    <t>CA-19-037</t>
  </si>
  <si>
    <t>CA-19-038</t>
  </si>
  <si>
    <t>CA-19-039</t>
  </si>
  <si>
    <t>CA-19-040</t>
  </si>
  <si>
    <t>CA-19-041</t>
  </si>
  <si>
    <t>CA-19-042</t>
  </si>
  <si>
    <t>CA-19-046</t>
  </si>
  <si>
    <t>CA-19-048</t>
  </si>
  <si>
    <t>CA-19-052</t>
  </si>
  <si>
    <t>CA-19-056</t>
  </si>
  <si>
    <t>CA-19-057</t>
  </si>
  <si>
    <t>CA-19-058</t>
  </si>
  <si>
    <t>Fairview Heights Apartments</t>
  </si>
  <si>
    <t>Inglewood</t>
  </si>
  <si>
    <t>Stonegate Village Phase II</t>
  </si>
  <si>
    <t>Patterson</t>
  </si>
  <si>
    <t xml:space="preserve">Jordan Downs Area H (Phase II) </t>
  </si>
  <si>
    <t>Nupchi Xo'oy (Mulberry Project)</t>
  </si>
  <si>
    <t>Porterville</t>
  </si>
  <si>
    <t>Tulare</t>
  </si>
  <si>
    <t>Westminster Crossing</t>
  </si>
  <si>
    <t>Westminster</t>
  </si>
  <si>
    <t>Orange</t>
  </si>
  <si>
    <t>La Puente</t>
  </si>
  <si>
    <t>Arboleda Apartments</t>
  </si>
  <si>
    <t>LAMP Lodge</t>
  </si>
  <si>
    <t>Altamira Family Apartments</t>
  </si>
  <si>
    <t>Sonoma</t>
  </si>
  <si>
    <t>Fern Crossing Apartments</t>
  </si>
  <si>
    <t>Holtville</t>
  </si>
  <si>
    <t>Imperial</t>
  </si>
  <si>
    <t>The Gardens at Quail Run</t>
  </si>
  <si>
    <t>Elk Grove</t>
  </si>
  <si>
    <t>Sacramento</t>
  </si>
  <si>
    <t>Hollister Apartments</t>
  </si>
  <si>
    <t>Avena Bella, Phase 2</t>
  </si>
  <si>
    <t>Turlock</t>
  </si>
  <si>
    <t>Casa de la Mision</t>
  </si>
  <si>
    <t>San Francisco</t>
  </si>
  <si>
    <t>Villa Raintree</t>
  </si>
  <si>
    <t>El Monte</t>
  </si>
  <si>
    <t>CA-19-007</t>
  </si>
  <si>
    <t>CA-19-009</t>
  </si>
  <si>
    <t>Woo-Mehl LIHTC Homes</t>
  </si>
  <si>
    <t>QHA Homes II</t>
  </si>
  <si>
    <t>Weitchpec</t>
  </si>
  <si>
    <t>Humboldt</t>
  </si>
  <si>
    <t>New Construction and Acquisition &amp; Rehabilitation</t>
  </si>
  <si>
    <t>Winterhaven</t>
  </si>
  <si>
    <t>CA-19-065</t>
  </si>
  <si>
    <t xml:space="preserve">City Center Apartments  </t>
  </si>
  <si>
    <t>CA-19-109</t>
  </si>
  <si>
    <t>West Cox Cottages</t>
  </si>
  <si>
    <t>CA-19-098</t>
  </si>
  <si>
    <t>Econo Inn</t>
  </si>
  <si>
    <t>CA-19-067</t>
  </si>
  <si>
    <t xml:space="preserve">Orr Creek Commons </t>
  </si>
  <si>
    <t>CA-19-123</t>
  </si>
  <si>
    <t>Martin Street Apartments II</t>
  </si>
  <si>
    <t>CA-19-103</t>
  </si>
  <si>
    <t>Valley Oaks Apartments</t>
  </si>
  <si>
    <t>CA-19-074</t>
  </si>
  <si>
    <t>Mountain View Manor</t>
  </si>
  <si>
    <t>CA-19-073</t>
  </si>
  <si>
    <t>Walnut Grove Villa</t>
  </si>
  <si>
    <t>CA-19-125</t>
  </si>
  <si>
    <t>Lone Oak Senior Apartments</t>
  </si>
  <si>
    <t>CA-19-091</t>
  </si>
  <si>
    <t>Devonshire Apartments</t>
  </si>
  <si>
    <t>CA-19-119</t>
  </si>
  <si>
    <t>Grass Valley Terrace</t>
  </si>
  <si>
    <t>CA-19-081</t>
  </si>
  <si>
    <t>Washington View Apartments</t>
  </si>
  <si>
    <t>CA-19-096</t>
  </si>
  <si>
    <t>Eddy St Senior</t>
  </si>
  <si>
    <t>CA-19-110</t>
  </si>
  <si>
    <t>Dutton Flats</t>
  </si>
  <si>
    <t>CA-19-086</t>
  </si>
  <si>
    <t>El Portal</t>
  </si>
  <si>
    <t>CA-19-128</t>
  </si>
  <si>
    <t>New Haven Court</t>
  </si>
  <si>
    <t>CA-19-088</t>
  </si>
  <si>
    <t xml:space="preserve">Manchester-Orangewood Apartment Homes </t>
  </si>
  <si>
    <t>CA-19-059</t>
  </si>
  <si>
    <t>Bloomington Housing Phase III</t>
  </si>
  <si>
    <t>CA-19-092</t>
  </si>
  <si>
    <t>Cedar Glen II Apartments</t>
  </si>
  <si>
    <t>CA-19-099</t>
  </si>
  <si>
    <t>El Dorado II Apartments</t>
  </si>
  <si>
    <t>CA-19-107</t>
  </si>
  <si>
    <t>Paseo Artist Village</t>
  </si>
  <si>
    <t>CA-19-078</t>
  </si>
  <si>
    <t xml:space="preserve">Liberty Square </t>
  </si>
  <si>
    <t>CA-19-060</t>
  </si>
  <si>
    <t>Residences at East Hills</t>
  </si>
  <si>
    <t>CA-19-068</t>
  </si>
  <si>
    <t>Pacific Landing</t>
  </si>
  <si>
    <t>CA-19-062</t>
  </si>
  <si>
    <t>Magnolia Villas</t>
  </si>
  <si>
    <t>CA-19-131</t>
  </si>
  <si>
    <t>El Monte Metro</t>
  </si>
  <si>
    <t>CA-19-101</t>
  </si>
  <si>
    <t>PATH Villas South Gate</t>
  </si>
  <si>
    <t>CA-19-093</t>
  </si>
  <si>
    <t>Parque Vista Apartments</t>
  </si>
  <si>
    <t>CA-19-083</t>
  </si>
  <si>
    <t>Jordan Downs Phase S3</t>
  </si>
  <si>
    <t xml:space="preserve">New Construction </t>
  </si>
  <si>
    <t>Rehabilitation</t>
  </si>
  <si>
    <t>Bloomington</t>
  </si>
  <si>
    <t>Bakersfield</t>
  </si>
  <si>
    <t>Kern</t>
  </si>
  <si>
    <t>Santa Monica</t>
  </si>
  <si>
    <t xml:space="preserve">Fremont </t>
  </si>
  <si>
    <t>Alameda</t>
  </si>
  <si>
    <t>Ukiah</t>
  </si>
  <si>
    <t>Mendocino</t>
  </si>
  <si>
    <t>Fowler</t>
  </si>
  <si>
    <t>Quincy</t>
  </si>
  <si>
    <t>Plumas</t>
  </si>
  <si>
    <t xml:space="preserve">New Construction / Adaptive Reuse </t>
  </si>
  <si>
    <t>Ventura</t>
  </si>
  <si>
    <t>Anaheim</t>
  </si>
  <si>
    <t>Colusa</t>
  </si>
  <si>
    <t>Riverside</t>
  </si>
  <si>
    <t>San Marcos</t>
  </si>
  <si>
    <t>South Gate</t>
  </si>
  <si>
    <t>Vista</t>
  </si>
  <si>
    <t>Santa Maria</t>
  </si>
  <si>
    <t>Santa Barbara</t>
  </si>
  <si>
    <t>Santa Rosa</t>
  </si>
  <si>
    <t>Oakhurst</t>
  </si>
  <si>
    <t>Madera</t>
  </si>
  <si>
    <t>Lakeport</t>
  </si>
  <si>
    <t>Lake</t>
  </si>
  <si>
    <t>Penn Valley</t>
  </si>
  <si>
    <t xml:space="preserve">Stockton </t>
  </si>
  <si>
    <t>San Joaquin</t>
  </si>
  <si>
    <t>Grass Valley</t>
  </si>
  <si>
    <t>CA-19-104</t>
  </si>
  <si>
    <t>CA-19-105</t>
  </si>
  <si>
    <t>CA-19-112</t>
  </si>
  <si>
    <t>Trinity Place Apartments</t>
  </si>
  <si>
    <t>Ivy Senior Apartments</t>
  </si>
  <si>
    <t xml:space="preserve">Isackson’s Multifamily Housing </t>
  </si>
  <si>
    <t>Arcata</t>
  </si>
  <si>
    <t>CA-19-084</t>
  </si>
  <si>
    <t>Donner Trail Manor</t>
  </si>
  <si>
    <t>Wheatland</t>
  </si>
  <si>
    <t>Yuba</t>
  </si>
  <si>
    <t>CA-19-076</t>
  </si>
  <si>
    <t>CA-19-118</t>
  </si>
  <si>
    <t>1801 West Capitol Avenue</t>
  </si>
  <si>
    <t>West Sacramento</t>
  </si>
  <si>
    <t>Yolo</t>
  </si>
  <si>
    <t>Current Payment Financing</t>
  </si>
  <si>
    <t>CA-19-061</t>
  </si>
  <si>
    <t>College Ave Homeless Housing Project</t>
  </si>
  <si>
    <t>Parrott Street Apartments</t>
  </si>
  <si>
    <t>San Leandro</t>
  </si>
  <si>
    <t>CA-19-111</t>
  </si>
  <si>
    <t>Avocado Heights</t>
  </si>
  <si>
    <t>Bassett</t>
  </si>
  <si>
    <t>CA-19-077</t>
  </si>
  <si>
    <t>Mercy North Auburn at PCGC</t>
  </si>
  <si>
    <t>Auburn</t>
  </si>
  <si>
    <t>Placer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</si>
</sst>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  <numFmt numFmtId="167" formatCode="0.00000"/>
    <numFmt numFmtId="168" formatCode="0.00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7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6" fillId="8" borderId="10" applyNumberFormat="0" applyFont="0" applyAlignment="0" applyProtection="0"/>
    <xf numFmtId="0" fontId="36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8" borderId="10" applyNumberFormat="0" applyFont="0" applyAlignment="0" applyProtection="0"/>
    <xf numFmtId="0" fontId="1" fillId="8" borderId="10" applyNumberFormat="0" applyFont="0" applyAlignment="0" applyProtection="0"/>
    <xf numFmtId="0" fontId="36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6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6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6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</cellStyleXfs>
  <cellXfs count="48">
    <xf numFmtId="0" fontId="0" fillId="0" borderId="0" xfId="0"/>
    <xf numFmtId="165" fontId="2" fillId="0" borderId="0" xfId="0" applyNumberFormat="1" applyFont="1" applyFill="1" applyBorder="1" applyAlignment="1">
      <alignment horizontal="right" vertical="center"/>
    </xf>
    <xf numFmtId="0" fontId="35" fillId="0" borderId="0" xfId="0" applyFont="1" applyFill="1"/>
    <xf numFmtId="164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right" vertical="center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6" fontId="35" fillId="0" borderId="0" xfId="0" applyNumberFormat="1" applyFont="1" applyFill="1"/>
    <xf numFmtId="165" fontId="35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4" fillId="0" borderId="0" xfId="0" applyNumberFormat="1" applyFont="1" applyFill="1" applyAlignment="1">
      <alignment horizontal="center"/>
    </xf>
    <xf numFmtId="0" fontId="2" fillId="0" borderId="2" xfId="0" quotePrefix="1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44" fillId="0" borderId="1" xfId="0" applyNumberFormat="1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 wrapText="1"/>
    </xf>
    <xf numFmtId="164" fontId="44" fillId="0" borderId="1" xfId="0" applyNumberFormat="1" applyFont="1" applyFill="1" applyBorder="1" applyAlignment="1">
      <alignment horizontal="center" wrapText="1"/>
    </xf>
    <xf numFmtId="166" fontId="44" fillId="0" borderId="1" xfId="0" applyNumberFormat="1" applyFont="1" applyFill="1" applyBorder="1" applyAlignment="1">
      <alignment horizontal="center" wrapText="1"/>
    </xf>
    <xf numFmtId="0" fontId="43" fillId="0" borderId="0" xfId="0" applyFont="1" applyFill="1"/>
    <xf numFmtId="164" fontId="35" fillId="0" borderId="0" xfId="0" applyNumberFormat="1" applyFont="1" applyFill="1"/>
    <xf numFmtId="0" fontId="35" fillId="0" borderId="0" xfId="0" applyFont="1"/>
    <xf numFmtId="164" fontId="34" fillId="0" borderId="0" xfId="0" applyNumberFormat="1" applyFont="1" applyFill="1" applyAlignment="1">
      <alignment horizontal="center"/>
    </xf>
    <xf numFmtId="1" fontId="35" fillId="0" borderId="0" xfId="0" applyNumberFormat="1" applyFont="1" applyFill="1"/>
    <xf numFmtId="167" fontId="35" fillId="0" borderId="0" xfId="0" applyNumberFormat="1" applyFont="1" applyFill="1"/>
    <xf numFmtId="3" fontId="45" fillId="0" borderId="0" xfId="0" applyNumberFormat="1" applyFont="1" applyFill="1"/>
    <xf numFmtId="0" fontId="45" fillId="0" borderId="0" xfId="0" applyFont="1" applyFill="1" applyAlignment="1">
      <alignment horizontal="center"/>
    </xf>
    <xf numFmtId="3" fontId="45" fillId="0" borderId="0" xfId="0" applyNumberFormat="1" applyFont="1" applyFill="1" applyAlignment="1">
      <alignment horizontal="right"/>
    </xf>
    <xf numFmtId="168" fontId="2" fillId="0" borderId="0" xfId="0" applyNumberFormat="1" applyFont="1" applyFill="1" applyBorder="1" applyAlignment="1" applyProtection="1">
      <alignment horizontal="left" vertical="top"/>
    </xf>
    <xf numFmtId="167" fontId="35" fillId="0" borderId="0" xfId="0" applyNumberFormat="1" applyFont="1" applyFill="1" applyBorder="1"/>
    <xf numFmtId="165" fontId="35" fillId="0" borderId="0" xfId="0" applyNumberFormat="1" applyFont="1" applyFill="1" applyBorder="1"/>
    <xf numFmtId="38" fontId="34" fillId="0" borderId="0" xfId="0" applyNumberFormat="1" applyFont="1" applyFill="1" applyBorder="1" applyAlignment="1">
      <alignment horizontal="right"/>
    </xf>
    <xf numFmtId="0" fontId="34" fillId="0" borderId="0" xfId="0" applyNumberFormat="1" applyFont="1" applyFill="1" applyBorder="1" applyAlignment="1">
      <alignment horizontal="right"/>
    </xf>
    <xf numFmtId="0" fontId="35" fillId="0" borderId="0" xfId="0" applyFont="1" applyFill="1" applyAlignment="1">
      <alignment horizontal="left" wrapText="1"/>
    </xf>
    <xf numFmtId="165" fontId="35" fillId="0" borderId="1" xfId="0" applyNumberFormat="1" applyFont="1" applyFill="1" applyBorder="1"/>
    <xf numFmtId="167" fontId="35" fillId="0" borderId="1" xfId="0" applyNumberFormat="1" applyFont="1" applyFill="1" applyBorder="1"/>
    <xf numFmtId="0" fontId="44" fillId="0" borderId="1" xfId="0" applyFont="1" applyFill="1" applyBorder="1" applyAlignment="1">
      <alignment horizontal="left" wrapText="1"/>
    </xf>
    <xf numFmtId="0" fontId="44" fillId="0" borderId="1" xfId="0" applyNumberFormat="1" applyFont="1" applyFill="1" applyBorder="1" applyAlignment="1">
      <alignment horizontal="left"/>
    </xf>
    <xf numFmtId="0" fontId="44" fillId="0" borderId="1" xfId="0" applyNumberFormat="1" applyFont="1" applyFill="1" applyBorder="1" applyAlignment="1">
      <alignment horizontal="left" wrapText="1"/>
    </xf>
  </cellXfs>
  <cellStyles count="14817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3.7109375" style="2" customWidth="1"/>
    <col min="2" max="2" width="39.7109375" style="2" customWidth="1"/>
    <col min="3" max="3" width="18.7109375" style="2" bestFit="1" customWidth="1"/>
    <col min="4" max="4" width="15.7109375" style="2" customWidth="1"/>
    <col min="5" max="5" width="47.28515625" style="2" bestFit="1" customWidth="1"/>
    <col min="6" max="7" width="10.7109375" style="23" customWidth="1"/>
    <col min="8" max="9" width="13.7109375" style="23" customWidth="1"/>
    <col min="10" max="10" width="16.140625" style="2" bestFit="1" customWidth="1"/>
    <col min="11" max="11" width="15.7109375" style="2" customWidth="1"/>
    <col min="12" max="12" width="14.7109375" style="2" customWidth="1"/>
    <col min="13" max="13" width="15.7109375" style="2" customWidth="1"/>
    <col min="14" max="14" width="10.7109375" style="29" customWidth="1"/>
    <col min="15" max="15" width="14.140625" style="2" customWidth="1"/>
    <col min="16" max="16" width="10.7109375" style="2" customWidth="1"/>
    <col min="17" max="17" width="15.7109375" style="2" customWidth="1"/>
    <col min="18" max="18" width="10.7109375" style="2" customWidth="1"/>
    <col min="19" max="20" width="11.42578125" style="2" customWidth="1"/>
    <col min="21" max="21" width="15.85546875" style="2" customWidth="1"/>
    <col min="22" max="22" width="10.7109375" style="2" customWidth="1"/>
    <col min="23" max="16384" width="9.140625" style="2"/>
  </cols>
  <sheetData>
    <row r="1" spans="1:22" s="28" customFormat="1" ht="78.75" x14ac:dyDescent="0.25">
      <c r="A1" s="24" t="s">
        <v>0</v>
      </c>
      <c r="B1" s="46" t="s">
        <v>1</v>
      </c>
      <c r="C1" s="47" t="s">
        <v>18</v>
      </c>
      <c r="D1" s="47" t="s">
        <v>19</v>
      </c>
      <c r="E1" s="45" t="s">
        <v>14</v>
      </c>
      <c r="F1" s="25" t="s">
        <v>16</v>
      </c>
      <c r="G1" s="25" t="s">
        <v>17</v>
      </c>
      <c r="H1" s="24" t="s">
        <v>20</v>
      </c>
      <c r="I1" s="24" t="s">
        <v>23</v>
      </c>
      <c r="J1" s="25" t="s">
        <v>12</v>
      </c>
      <c r="K1" s="25" t="s">
        <v>232</v>
      </c>
      <c r="L1" s="26" t="s">
        <v>2</v>
      </c>
      <c r="M1" s="25" t="s">
        <v>22</v>
      </c>
      <c r="N1" s="26" t="s">
        <v>3</v>
      </c>
      <c r="O1" s="25" t="s">
        <v>4</v>
      </c>
      <c r="P1" s="25" t="s">
        <v>5</v>
      </c>
      <c r="Q1" s="25" t="s">
        <v>6</v>
      </c>
      <c r="R1" s="25" t="s">
        <v>7</v>
      </c>
      <c r="S1" s="27" t="s">
        <v>24</v>
      </c>
      <c r="T1" s="27" t="s">
        <v>30</v>
      </c>
      <c r="U1" s="25" t="s">
        <v>13</v>
      </c>
      <c r="V1" s="26" t="s">
        <v>8</v>
      </c>
    </row>
    <row r="2" spans="1:22" ht="15" customHeight="1" x14ac:dyDescent="0.25">
      <c r="A2" s="2" t="s">
        <v>31</v>
      </c>
      <c r="B2" s="2" t="s">
        <v>32</v>
      </c>
      <c r="C2" s="2" t="s">
        <v>25</v>
      </c>
      <c r="D2" s="2" t="s">
        <v>25</v>
      </c>
      <c r="E2" s="2" t="s">
        <v>27</v>
      </c>
      <c r="F2" s="32">
        <v>50</v>
      </c>
      <c r="G2" s="32">
        <v>49</v>
      </c>
      <c r="H2" s="18">
        <v>2500000</v>
      </c>
      <c r="I2" s="18">
        <v>0</v>
      </c>
      <c r="J2" s="18">
        <v>33784836</v>
      </c>
      <c r="K2" s="18">
        <v>2440101</v>
      </c>
      <c r="L2" s="19">
        <f t="shared" ref="L2:L31" si="0">K2/J2</f>
        <v>7.2224740117134215E-2</v>
      </c>
      <c r="M2" s="1">
        <v>5982669</v>
      </c>
      <c r="N2" s="19">
        <f t="shared" ref="N2:N31" si="1">M2/$J2</f>
        <v>0.17708148709083565</v>
      </c>
      <c r="O2" s="1"/>
      <c r="P2" s="19">
        <f t="shared" ref="P2:P31" si="2">O2/$J2</f>
        <v>0</v>
      </c>
      <c r="Q2" s="1">
        <v>417066</v>
      </c>
      <c r="R2" s="19">
        <f t="shared" ref="R2:R31" si="3">Q2/$J2</f>
        <v>1.234476911475906E-2</v>
      </c>
      <c r="S2" s="33">
        <v>0.99780000000000002</v>
      </c>
      <c r="T2" s="33">
        <v>0</v>
      </c>
      <c r="U2" s="18">
        <v>24945000</v>
      </c>
      <c r="V2" s="19">
        <f t="shared" ref="V2:V30" si="4">U2/$J2</f>
        <v>0.73834900367727108</v>
      </c>
    </row>
    <row r="3" spans="1:22" x14ac:dyDescent="0.25">
      <c r="A3" s="2" t="s">
        <v>33</v>
      </c>
      <c r="B3" s="2" t="s">
        <v>34</v>
      </c>
      <c r="C3" s="2" t="s">
        <v>35</v>
      </c>
      <c r="D3" s="2" t="s">
        <v>35</v>
      </c>
      <c r="E3" s="2" t="s">
        <v>28</v>
      </c>
      <c r="F3" s="32">
        <v>24</v>
      </c>
      <c r="G3" s="32">
        <v>23</v>
      </c>
      <c r="H3" s="18">
        <v>494810</v>
      </c>
      <c r="I3" s="18">
        <v>0</v>
      </c>
      <c r="J3" s="18">
        <v>5894918</v>
      </c>
      <c r="K3" s="18">
        <v>0</v>
      </c>
      <c r="L3" s="19">
        <f t="shared" si="0"/>
        <v>0</v>
      </c>
      <c r="M3" s="18">
        <v>1500000</v>
      </c>
      <c r="N3" s="19">
        <f t="shared" si="1"/>
        <v>0.25445646572183023</v>
      </c>
      <c r="O3" s="1"/>
      <c r="P3" s="19">
        <f t="shared" si="2"/>
        <v>0</v>
      </c>
      <c r="Q3" s="1">
        <v>0</v>
      </c>
      <c r="R3" s="19">
        <f t="shared" si="3"/>
        <v>0</v>
      </c>
      <c r="S3" s="33">
        <v>0.88817999999999997</v>
      </c>
      <c r="T3" s="33">
        <v>0</v>
      </c>
      <c r="U3" s="18">
        <v>4394918</v>
      </c>
      <c r="V3" s="19">
        <f t="shared" si="4"/>
        <v>0.74554353427816977</v>
      </c>
    </row>
    <row r="4" spans="1:22" x14ac:dyDescent="0.25">
      <c r="A4" s="2" t="s">
        <v>118</v>
      </c>
      <c r="B4" s="2" t="s">
        <v>120</v>
      </c>
      <c r="C4" s="2" t="s">
        <v>122</v>
      </c>
      <c r="D4" s="2" t="s">
        <v>123</v>
      </c>
      <c r="E4" s="2" t="s">
        <v>124</v>
      </c>
      <c r="F4" s="32">
        <v>17</v>
      </c>
      <c r="G4" s="32">
        <v>16</v>
      </c>
      <c r="H4" s="18">
        <v>768575</v>
      </c>
      <c r="I4" s="18">
        <v>0</v>
      </c>
      <c r="J4" s="18">
        <v>8742639</v>
      </c>
      <c r="K4" s="18">
        <v>0</v>
      </c>
      <c r="L4" s="19">
        <f t="shared" si="0"/>
        <v>0</v>
      </c>
      <c r="M4" s="18">
        <v>2161950</v>
      </c>
      <c r="N4" s="19">
        <f t="shared" si="1"/>
        <v>0.24728803282395626</v>
      </c>
      <c r="O4" s="1"/>
      <c r="P4" s="19">
        <f t="shared" si="2"/>
        <v>0</v>
      </c>
      <c r="Q4" s="1">
        <v>47686</v>
      </c>
      <c r="R4" s="19">
        <f t="shared" si="3"/>
        <v>5.4544171388067149E-3</v>
      </c>
      <c r="S4" s="33">
        <v>0.85002</v>
      </c>
      <c r="T4" s="33">
        <v>0</v>
      </c>
      <c r="U4" s="18">
        <v>6533003</v>
      </c>
      <c r="V4" s="19">
        <f t="shared" ref="V4:V5" si="5">U4/$J4</f>
        <v>0.74725755003723704</v>
      </c>
    </row>
    <row r="5" spans="1:22" x14ac:dyDescent="0.25">
      <c r="A5" s="2" t="s">
        <v>119</v>
      </c>
      <c r="B5" s="2" t="s">
        <v>121</v>
      </c>
      <c r="C5" s="2" t="s">
        <v>125</v>
      </c>
      <c r="D5" s="2" t="s">
        <v>107</v>
      </c>
      <c r="E5" s="2" t="s">
        <v>28</v>
      </c>
      <c r="F5" s="32">
        <v>38</v>
      </c>
      <c r="G5" s="32">
        <v>37</v>
      </c>
      <c r="H5" s="18">
        <v>997076</v>
      </c>
      <c r="I5" s="18">
        <v>2368052</v>
      </c>
      <c r="J5" s="18">
        <v>13816658</v>
      </c>
      <c r="K5" s="18">
        <v>0</v>
      </c>
      <c r="L5" s="19">
        <f t="shared" si="0"/>
        <v>0</v>
      </c>
      <c r="M5" s="18">
        <v>3420000</v>
      </c>
      <c r="N5" s="19">
        <f t="shared" si="1"/>
        <v>0.24752729639830415</v>
      </c>
      <c r="O5" s="1"/>
      <c r="P5" s="19">
        <f t="shared" si="2"/>
        <v>0</v>
      </c>
      <c r="Q5" s="1">
        <v>145323</v>
      </c>
      <c r="R5" s="19">
        <f t="shared" si="3"/>
        <v>1.0517955934061624E-2</v>
      </c>
      <c r="S5" s="33">
        <v>0.85002</v>
      </c>
      <c r="T5" s="33">
        <v>0.75</v>
      </c>
      <c r="U5" s="18">
        <v>10251335</v>
      </c>
      <c r="V5" s="19">
        <f t="shared" si="5"/>
        <v>0.74195474766763425</v>
      </c>
    </row>
    <row r="6" spans="1:22" x14ac:dyDescent="0.25">
      <c r="A6" s="2" t="s">
        <v>36</v>
      </c>
      <c r="B6" s="2" t="s">
        <v>37</v>
      </c>
      <c r="C6" s="2" t="s">
        <v>38</v>
      </c>
      <c r="D6" s="2" t="s">
        <v>29</v>
      </c>
      <c r="E6" s="2" t="s">
        <v>28</v>
      </c>
      <c r="F6" s="32">
        <v>68</v>
      </c>
      <c r="G6" s="32">
        <v>68</v>
      </c>
      <c r="H6" s="18">
        <v>951119</v>
      </c>
      <c r="I6" s="18">
        <v>0</v>
      </c>
      <c r="J6" s="18">
        <v>19151563</v>
      </c>
      <c r="K6" s="18">
        <v>10000000</v>
      </c>
      <c r="L6" s="19">
        <f t="shared" si="0"/>
        <v>0.52215059418387944</v>
      </c>
      <c r="M6" s="1">
        <v>0</v>
      </c>
      <c r="N6" s="19">
        <f t="shared" si="1"/>
        <v>0</v>
      </c>
      <c r="O6" s="1"/>
      <c r="P6" s="19">
        <f t="shared" si="2"/>
        <v>0</v>
      </c>
      <c r="Q6" s="1">
        <v>497246</v>
      </c>
      <c r="R6" s="19">
        <f t="shared" si="3"/>
        <v>2.5963729435555728E-2</v>
      </c>
      <c r="S6" s="33">
        <v>0.90991</v>
      </c>
      <c r="T6" s="33">
        <v>0</v>
      </c>
      <c r="U6" s="18">
        <v>8654317</v>
      </c>
      <c r="V6" s="19">
        <f t="shared" si="4"/>
        <v>0.45188567638056487</v>
      </c>
    </row>
    <row r="7" spans="1:22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27</v>
      </c>
      <c r="F7" s="32">
        <v>77</v>
      </c>
      <c r="G7" s="32">
        <v>76</v>
      </c>
      <c r="H7" s="18">
        <v>2396028</v>
      </c>
      <c r="I7" s="18">
        <v>0</v>
      </c>
      <c r="J7" s="18">
        <v>35808339</v>
      </c>
      <c r="K7" s="18">
        <v>5671457</v>
      </c>
      <c r="L7" s="19">
        <f t="shared" si="0"/>
        <v>0.15838369380942244</v>
      </c>
      <c r="M7" s="1">
        <v>4580600</v>
      </c>
      <c r="N7" s="19">
        <f t="shared" si="1"/>
        <v>0.12791992390375884</v>
      </c>
      <c r="O7" s="1"/>
      <c r="P7" s="19">
        <f t="shared" si="2"/>
        <v>0</v>
      </c>
      <c r="Q7" s="1">
        <v>3033622</v>
      </c>
      <c r="R7" s="19">
        <f t="shared" si="3"/>
        <v>8.4718311005712948E-2</v>
      </c>
      <c r="S7" s="33">
        <v>0.94</v>
      </c>
      <c r="T7" s="33">
        <v>0</v>
      </c>
      <c r="U7" s="18">
        <v>22522660</v>
      </c>
      <c r="V7" s="19">
        <f t="shared" si="4"/>
        <v>0.62897807128110583</v>
      </c>
    </row>
    <row r="8" spans="1:22" x14ac:dyDescent="0.25">
      <c r="A8" s="2" t="s">
        <v>43</v>
      </c>
      <c r="B8" s="2" t="s">
        <v>44</v>
      </c>
      <c r="C8" s="2" t="s">
        <v>45</v>
      </c>
      <c r="D8" s="2" t="s">
        <v>46</v>
      </c>
      <c r="E8" s="2" t="s">
        <v>27</v>
      </c>
      <c r="F8" s="32">
        <v>47</v>
      </c>
      <c r="G8" s="32">
        <v>46</v>
      </c>
      <c r="H8" s="18">
        <v>1482917</v>
      </c>
      <c r="I8" s="18">
        <v>0</v>
      </c>
      <c r="J8" s="18">
        <v>20008579</v>
      </c>
      <c r="K8" s="18">
        <v>3554700</v>
      </c>
      <c r="L8" s="19">
        <f t="shared" si="0"/>
        <v>0.17765879326063086</v>
      </c>
      <c r="M8" s="1">
        <v>1450000</v>
      </c>
      <c r="N8" s="19">
        <f t="shared" si="1"/>
        <v>7.2468914459142747E-2</v>
      </c>
      <c r="O8" s="1"/>
      <c r="P8" s="19">
        <f t="shared" si="2"/>
        <v>0</v>
      </c>
      <c r="Q8" s="1">
        <v>767879</v>
      </c>
      <c r="R8" s="19">
        <f t="shared" si="3"/>
        <v>3.8377487976532468E-2</v>
      </c>
      <c r="S8" s="33">
        <v>0.96</v>
      </c>
      <c r="T8" s="33">
        <v>0</v>
      </c>
      <c r="U8" s="18">
        <v>14236000</v>
      </c>
      <c r="V8" s="19">
        <f t="shared" si="4"/>
        <v>0.71149480430369394</v>
      </c>
    </row>
    <row r="9" spans="1:22" x14ac:dyDescent="0.25">
      <c r="A9" s="2" t="s">
        <v>47</v>
      </c>
      <c r="B9" s="2" t="s">
        <v>48</v>
      </c>
      <c r="C9" s="2" t="s">
        <v>49</v>
      </c>
      <c r="D9" s="2" t="s">
        <v>50</v>
      </c>
      <c r="E9" s="2" t="s">
        <v>27</v>
      </c>
      <c r="F9" s="32">
        <v>60</v>
      </c>
      <c r="G9" s="32">
        <v>59</v>
      </c>
      <c r="H9" s="18">
        <v>1571839</v>
      </c>
      <c r="I9" s="18">
        <v>0</v>
      </c>
      <c r="J9" s="18">
        <v>26594800</v>
      </c>
      <c r="K9" s="18">
        <v>1311879</v>
      </c>
      <c r="L9" s="19">
        <f t="shared" si="0"/>
        <v>4.9328402544858395E-2</v>
      </c>
      <c r="M9" s="1">
        <v>9700000</v>
      </c>
      <c r="N9" s="19">
        <f t="shared" si="1"/>
        <v>0.36473295531457278</v>
      </c>
      <c r="O9" s="1"/>
      <c r="P9" s="19">
        <f t="shared" si="2"/>
        <v>0</v>
      </c>
      <c r="Q9" s="1">
        <v>651941</v>
      </c>
      <c r="R9" s="19">
        <f t="shared" si="3"/>
        <v>2.4513852332034833E-2</v>
      </c>
      <c r="S9" s="33">
        <v>0.94991000000000003</v>
      </c>
      <c r="T9" s="33">
        <v>0</v>
      </c>
      <c r="U9" s="18">
        <v>14930980</v>
      </c>
      <c r="V9" s="19">
        <f t="shared" si="4"/>
        <v>0.56142478980853405</v>
      </c>
    </row>
    <row r="10" spans="1:22" ht="15" customHeight="1" x14ac:dyDescent="0.25">
      <c r="A10" s="2" t="s">
        <v>51</v>
      </c>
      <c r="B10" s="2" t="s">
        <v>52</v>
      </c>
      <c r="C10" s="2" t="s">
        <v>25</v>
      </c>
      <c r="D10" s="2" t="s">
        <v>25</v>
      </c>
      <c r="E10" s="2" t="s">
        <v>27</v>
      </c>
      <c r="F10" s="32">
        <v>110</v>
      </c>
      <c r="G10" s="32">
        <v>109</v>
      </c>
      <c r="H10" s="18">
        <v>2500000</v>
      </c>
      <c r="I10" s="18">
        <v>12190913</v>
      </c>
      <c r="J10" s="18">
        <v>53267581</v>
      </c>
      <c r="K10" s="18">
        <v>9988694</v>
      </c>
      <c r="L10" s="19">
        <f t="shared" si="0"/>
        <v>0.18751919671366343</v>
      </c>
      <c r="M10" s="1">
        <v>0</v>
      </c>
      <c r="N10" s="19">
        <f t="shared" si="1"/>
        <v>0</v>
      </c>
      <c r="O10" s="1">
        <v>9231894</v>
      </c>
      <c r="P10" s="19">
        <f t="shared" si="2"/>
        <v>0.17331168088898199</v>
      </c>
      <c r="Q10" s="1">
        <v>44263</v>
      </c>
      <c r="R10" s="19">
        <f t="shared" si="3"/>
        <v>8.3095569892689518E-4</v>
      </c>
      <c r="S10" s="33">
        <v>0.97</v>
      </c>
      <c r="T10" s="33">
        <v>0.8</v>
      </c>
      <c r="U10" s="18">
        <v>34002730</v>
      </c>
      <c r="V10" s="19">
        <f t="shared" si="4"/>
        <v>0.63833816669842769</v>
      </c>
    </row>
    <row r="11" spans="1:22" x14ac:dyDescent="0.25">
      <c r="A11" s="2" t="s">
        <v>53</v>
      </c>
      <c r="B11" s="2" t="s">
        <v>54</v>
      </c>
      <c r="C11" s="2" t="s">
        <v>55</v>
      </c>
      <c r="D11" s="2" t="s">
        <v>25</v>
      </c>
      <c r="E11" s="2" t="s">
        <v>27</v>
      </c>
      <c r="F11" s="32">
        <v>65</v>
      </c>
      <c r="G11" s="32">
        <v>64</v>
      </c>
      <c r="H11" s="18">
        <v>2388934</v>
      </c>
      <c r="I11" s="18">
        <v>0</v>
      </c>
      <c r="J11" s="18">
        <v>29284823</v>
      </c>
      <c r="K11" s="18">
        <v>5489950</v>
      </c>
      <c r="L11" s="19">
        <f t="shared" si="0"/>
        <v>0.18746741272774639</v>
      </c>
      <c r="M11" s="1">
        <v>0</v>
      </c>
      <c r="N11" s="19">
        <f t="shared" si="1"/>
        <v>0</v>
      </c>
      <c r="O11" s="1"/>
      <c r="P11" s="19">
        <f t="shared" si="2"/>
        <v>0</v>
      </c>
      <c r="Q11" s="1">
        <v>1100000</v>
      </c>
      <c r="R11" s="19">
        <f t="shared" si="3"/>
        <v>3.756211878077597E-2</v>
      </c>
      <c r="S11" s="33">
        <v>0.95</v>
      </c>
      <c r="T11" s="33">
        <v>0</v>
      </c>
      <c r="U11" s="18">
        <v>22694873</v>
      </c>
      <c r="V11" s="19">
        <f t="shared" si="4"/>
        <v>0.77497046849147766</v>
      </c>
    </row>
    <row r="12" spans="1:22" x14ac:dyDescent="0.25">
      <c r="A12" s="2" t="s">
        <v>56</v>
      </c>
      <c r="B12" s="2" t="s">
        <v>57</v>
      </c>
      <c r="C12" s="2" t="s">
        <v>58</v>
      </c>
      <c r="D12" s="2" t="s">
        <v>59</v>
      </c>
      <c r="E12" s="2" t="s">
        <v>27</v>
      </c>
      <c r="F12" s="32">
        <v>47</v>
      </c>
      <c r="G12" s="32">
        <v>41</v>
      </c>
      <c r="H12" s="18">
        <v>1237027</v>
      </c>
      <c r="I12" s="18">
        <v>4117451</v>
      </c>
      <c r="J12" s="18">
        <v>19811616</v>
      </c>
      <c r="K12" s="18">
        <v>879000</v>
      </c>
      <c r="L12" s="19">
        <f t="shared" si="0"/>
        <v>4.4367910219943692E-2</v>
      </c>
      <c r="M12" s="1">
        <v>4341460</v>
      </c>
      <c r="N12" s="19">
        <f t="shared" si="1"/>
        <v>0.2191370961359235</v>
      </c>
      <c r="O12" s="1"/>
      <c r="P12" s="19">
        <f t="shared" si="2"/>
        <v>0</v>
      </c>
      <c r="Q12" s="1">
        <v>0</v>
      </c>
      <c r="R12" s="19">
        <f t="shared" si="3"/>
        <v>0</v>
      </c>
      <c r="S12" s="33">
        <v>0.93991000000000002</v>
      </c>
      <c r="T12" s="33">
        <v>0.71992999999999996</v>
      </c>
      <c r="U12" s="18">
        <v>14591156</v>
      </c>
      <c r="V12" s="19">
        <f t="shared" si="4"/>
        <v>0.73649499364413284</v>
      </c>
    </row>
    <row r="13" spans="1:22" x14ac:dyDescent="0.25">
      <c r="A13" s="2" t="s">
        <v>60</v>
      </c>
      <c r="B13" s="2" t="s">
        <v>61</v>
      </c>
      <c r="C13" s="2" t="s">
        <v>59</v>
      </c>
      <c r="D13" s="2" t="s">
        <v>59</v>
      </c>
      <c r="E13" s="2" t="s">
        <v>28</v>
      </c>
      <c r="F13" s="32">
        <v>28</v>
      </c>
      <c r="G13" s="32">
        <v>27</v>
      </c>
      <c r="H13" s="18">
        <v>841751</v>
      </c>
      <c r="I13" s="18">
        <v>2037215</v>
      </c>
      <c r="J13" s="18">
        <v>12321664</v>
      </c>
      <c r="K13" s="18">
        <v>0</v>
      </c>
      <c r="L13" s="19">
        <f t="shared" si="0"/>
        <v>0</v>
      </c>
      <c r="M13" s="18">
        <v>2870000</v>
      </c>
      <c r="N13" s="19">
        <f t="shared" si="1"/>
        <v>0.2329230857130985</v>
      </c>
      <c r="O13" s="1"/>
      <c r="P13" s="19">
        <f t="shared" si="2"/>
        <v>0</v>
      </c>
      <c r="Q13" s="1">
        <v>0</v>
      </c>
      <c r="R13" s="19">
        <f t="shared" si="3"/>
        <v>0</v>
      </c>
      <c r="S13" s="33">
        <v>0.92623999999999995</v>
      </c>
      <c r="T13" s="33">
        <v>0.81237999999999999</v>
      </c>
      <c r="U13" s="18">
        <v>9451664</v>
      </c>
      <c r="V13" s="19">
        <f t="shared" si="4"/>
        <v>0.7670769142869015</v>
      </c>
    </row>
    <row r="14" spans="1:22" x14ac:dyDescent="0.25">
      <c r="A14" s="2" t="s">
        <v>62</v>
      </c>
      <c r="B14" s="2" t="s">
        <v>63</v>
      </c>
      <c r="C14" s="2" t="s">
        <v>64</v>
      </c>
      <c r="D14" s="2" t="s">
        <v>59</v>
      </c>
      <c r="E14" s="2" t="s">
        <v>27</v>
      </c>
      <c r="F14" s="32">
        <v>60</v>
      </c>
      <c r="G14" s="32">
        <v>59</v>
      </c>
      <c r="H14" s="18">
        <v>2313666</v>
      </c>
      <c r="I14" s="18">
        <v>0</v>
      </c>
      <c r="J14" s="18">
        <v>26941381</v>
      </c>
      <c r="K14" s="18">
        <v>1070000</v>
      </c>
      <c r="L14" s="19">
        <f t="shared" si="0"/>
        <v>3.9715855694257098E-2</v>
      </c>
      <c r="M14" s="1">
        <v>4250000</v>
      </c>
      <c r="N14" s="19">
        <f t="shared" si="1"/>
        <v>0.15774989411270343</v>
      </c>
      <c r="O14" s="1"/>
      <c r="P14" s="19">
        <f t="shared" si="2"/>
        <v>0</v>
      </c>
      <c r="Q14" s="1">
        <v>0</v>
      </c>
      <c r="R14" s="19">
        <f t="shared" si="3"/>
        <v>0</v>
      </c>
      <c r="S14" s="33">
        <v>0.93450999999999995</v>
      </c>
      <c r="T14" s="33">
        <v>0</v>
      </c>
      <c r="U14" s="18">
        <v>21621381</v>
      </c>
      <c r="V14" s="19">
        <f t="shared" si="4"/>
        <v>0.80253425019303948</v>
      </c>
    </row>
    <row r="15" spans="1:22" x14ac:dyDescent="0.25">
      <c r="A15" s="2" t="s">
        <v>65</v>
      </c>
      <c r="B15" s="2" t="s">
        <v>66</v>
      </c>
      <c r="C15" s="2" t="s">
        <v>67</v>
      </c>
      <c r="D15" s="2" t="s">
        <v>68</v>
      </c>
      <c r="E15" s="2" t="s">
        <v>28</v>
      </c>
      <c r="F15" s="32">
        <v>74</v>
      </c>
      <c r="G15" s="32">
        <v>73</v>
      </c>
      <c r="H15" s="18">
        <v>1271894</v>
      </c>
      <c r="I15" s="18">
        <v>4352843</v>
      </c>
      <c r="J15" s="18">
        <v>24876257</v>
      </c>
      <c r="K15" s="18">
        <v>7250000</v>
      </c>
      <c r="L15" s="19">
        <f t="shared" si="0"/>
        <v>0.29144255906344751</v>
      </c>
      <c r="M15" s="1">
        <v>0</v>
      </c>
      <c r="N15" s="19">
        <f t="shared" si="1"/>
        <v>0</v>
      </c>
      <c r="O15" s="1"/>
      <c r="P15" s="19">
        <f t="shared" si="2"/>
        <v>0</v>
      </c>
      <c r="Q15" s="1">
        <v>1325623</v>
      </c>
      <c r="R15" s="19">
        <f t="shared" si="3"/>
        <v>5.3288684065291657E-2</v>
      </c>
      <c r="S15" s="33">
        <v>0.95989999999999998</v>
      </c>
      <c r="T15" s="33">
        <v>0.94</v>
      </c>
      <c r="U15" s="18">
        <v>16300634</v>
      </c>
      <c r="V15" s="19">
        <f t="shared" si="4"/>
        <v>0.65526875687126085</v>
      </c>
    </row>
    <row r="16" spans="1:22" x14ac:dyDescent="0.25">
      <c r="A16" s="2" t="s">
        <v>69</v>
      </c>
      <c r="B16" s="2" t="s">
        <v>70</v>
      </c>
      <c r="C16" s="2" t="s">
        <v>71</v>
      </c>
      <c r="D16" s="2" t="s">
        <v>25</v>
      </c>
      <c r="E16" s="2" t="s">
        <v>27</v>
      </c>
      <c r="F16" s="32">
        <v>61</v>
      </c>
      <c r="G16" s="32">
        <v>60</v>
      </c>
      <c r="H16" s="18">
        <v>1839851</v>
      </c>
      <c r="I16" s="18">
        <v>0</v>
      </c>
      <c r="J16" s="18">
        <v>32677012</v>
      </c>
      <c r="K16" s="18">
        <v>3198726</v>
      </c>
      <c r="L16" s="19">
        <f t="shared" si="0"/>
        <v>9.7889182768608099E-2</v>
      </c>
      <c r="M16" s="1">
        <v>11813415</v>
      </c>
      <c r="N16" s="19">
        <f t="shared" si="1"/>
        <v>0.36152066168106189</v>
      </c>
      <c r="O16" s="1"/>
      <c r="P16" s="19">
        <f t="shared" si="2"/>
        <v>0</v>
      </c>
      <c r="Q16" s="1">
        <v>0</v>
      </c>
      <c r="R16" s="19">
        <f t="shared" si="3"/>
        <v>0</v>
      </c>
      <c r="S16" s="33">
        <v>0.96013000000000004</v>
      </c>
      <c r="T16" s="33">
        <v>0</v>
      </c>
      <c r="U16" s="18">
        <v>17664871</v>
      </c>
      <c r="V16" s="19">
        <f t="shared" si="4"/>
        <v>0.54059015555032996</v>
      </c>
    </row>
    <row r="17" spans="1:22" x14ac:dyDescent="0.25">
      <c r="A17" s="2" t="s">
        <v>72</v>
      </c>
      <c r="B17" s="2" t="s">
        <v>73</v>
      </c>
      <c r="C17" s="2" t="s">
        <v>74</v>
      </c>
      <c r="D17" s="2" t="s">
        <v>59</v>
      </c>
      <c r="E17" s="2" t="s">
        <v>27</v>
      </c>
      <c r="F17" s="32">
        <v>61</v>
      </c>
      <c r="G17" s="32">
        <v>60</v>
      </c>
      <c r="H17" s="18">
        <v>961260</v>
      </c>
      <c r="I17" s="18">
        <v>2790184</v>
      </c>
      <c r="J17" s="18">
        <v>14826687</v>
      </c>
      <c r="K17" s="18">
        <v>1800000</v>
      </c>
      <c r="L17" s="19">
        <f t="shared" si="0"/>
        <v>0.12140271120581422</v>
      </c>
      <c r="M17" s="1">
        <v>2902848</v>
      </c>
      <c r="N17" s="19">
        <f t="shared" si="1"/>
        <v>0.19578534301020856</v>
      </c>
      <c r="O17" s="1"/>
      <c r="P17" s="19">
        <f t="shared" si="2"/>
        <v>0</v>
      </c>
      <c r="Q17" s="1">
        <v>0</v>
      </c>
      <c r="R17" s="19">
        <f t="shared" si="3"/>
        <v>0</v>
      </c>
      <c r="S17" s="33">
        <v>0.85</v>
      </c>
      <c r="T17" s="33">
        <v>0.7</v>
      </c>
      <c r="U17" s="18">
        <v>10123839</v>
      </c>
      <c r="V17" s="19">
        <f t="shared" si="4"/>
        <v>0.68281194578397719</v>
      </c>
    </row>
    <row r="18" spans="1:22" x14ac:dyDescent="0.25">
      <c r="A18" s="2" t="s">
        <v>75</v>
      </c>
      <c r="B18" s="2" t="s">
        <v>89</v>
      </c>
      <c r="C18" s="2" t="s">
        <v>90</v>
      </c>
      <c r="D18" s="2" t="s">
        <v>25</v>
      </c>
      <c r="E18" s="2" t="s">
        <v>27</v>
      </c>
      <c r="F18" s="32">
        <v>101</v>
      </c>
      <c r="G18" s="32">
        <v>100</v>
      </c>
      <c r="H18" s="18">
        <v>2500000</v>
      </c>
      <c r="I18" s="18">
        <v>3191779</v>
      </c>
      <c r="J18" s="18">
        <v>53346122</v>
      </c>
      <c r="K18" s="18">
        <v>10812188</v>
      </c>
      <c r="L18" s="19">
        <f t="shared" si="0"/>
        <v>0.20267992488751105</v>
      </c>
      <c r="M18" s="1">
        <v>16785000</v>
      </c>
      <c r="N18" s="19">
        <f t="shared" si="1"/>
        <v>0.31464330246910921</v>
      </c>
      <c r="O18" s="1"/>
      <c r="P18" s="19">
        <f t="shared" si="2"/>
        <v>0</v>
      </c>
      <c r="Q18" s="1">
        <v>0</v>
      </c>
      <c r="R18" s="19">
        <f t="shared" si="3"/>
        <v>0</v>
      </c>
      <c r="S18" s="33">
        <v>0.93420000000000003</v>
      </c>
      <c r="T18" s="33">
        <v>0.75</v>
      </c>
      <c r="U18" s="18">
        <v>25748934</v>
      </c>
      <c r="V18" s="19">
        <f t="shared" si="4"/>
        <v>0.48267677264337977</v>
      </c>
    </row>
    <row r="19" spans="1:22" x14ac:dyDescent="0.25">
      <c r="A19" s="2" t="s">
        <v>76</v>
      </c>
      <c r="B19" s="2" t="s">
        <v>91</v>
      </c>
      <c r="C19" s="2" t="s">
        <v>92</v>
      </c>
      <c r="D19" s="2" t="s">
        <v>29</v>
      </c>
      <c r="E19" s="2" t="s">
        <v>27</v>
      </c>
      <c r="F19" s="32">
        <v>72</v>
      </c>
      <c r="G19" s="32">
        <v>71</v>
      </c>
      <c r="H19" s="18">
        <v>2500000</v>
      </c>
      <c r="I19" s="18">
        <v>0</v>
      </c>
      <c r="J19" s="18">
        <v>26314259</v>
      </c>
      <c r="K19" s="18">
        <v>2326000</v>
      </c>
      <c r="L19" s="19">
        <f t="shared" si="0"/>
        <v>8.8393140768280795E-2</v>
      </c>
      <c r="M19" s="1">
        <v>0</v>
      </c>
      <c r="N19" s="19">
        <f t="shared" si="1"/>
        <v>0</v>
      </c>
      <c r="O19" s="1"/>
      <c r="P19" s="19">
        <f t="shared" si="2"/>
        <v>0</v>
      </c>
      <c r="Q19" s="1">
        <v>380759</v>
      </c>
      <c r="R19" s="19">
        <f t="shared" si="3"/>
        <v>1.4469683527854613E-2</v>
      </c>
      <c r="S19" s="33">
        <v>0.94430000000000003</v>
      </c>
      <c r="T19" s="33">
        <v>0</v>
      </c>
      <c r="U19" s="18">
        <v>23607500</v>
      </c>
      <c r="V19" s="19">
        <f t="shared" si="4"/>
        <v>0.89713717570386453</v>
      </c>
    </row>
    <row r="20" spans="1:22" x14ac:dyDescent="0.25">
      <c r="A20" s="2" t="s">
        <v>77</v>
      </c>
      <c r="B20" s="2" t="s">
        <v>93</v>
      </c>
      <c r="C20" s="2" t="s">
        <v>25</v>
      </c>
      <c r="D20" s="2" t="s">
        <v>25</v>
      </c>
      <c r="E20" s="2" t="s">
        <v>27</v>
      </c>
      <c r="F20" s="32">
        <v>80</v>
      </c>
      <c r="G20" s="32">
        <v>77</v>
      </c>
      <c r="H20" s="18">
        <v>2500000</v>
      </c>
      <c r="I20" s="18">
        <v>3781043</v>
      </c>
      <c r="J20" s="18">
        <v>43068874</v>
      </c>
      <c r="K20" s="18">
        <v>8063000</v>
      </c>
      <c r="L20" s="19">
        <f t="shared" si="0"/>
        <v>0.18721176690154473</v>
      </c>
      <c r="M20" s="1">
        <v>6769268</v>
      </c>
      <c r="N20" s="19">
        <f t="shared" si="1"/>
        <v>0.15717308978172961</v>
      </c>
      <c r="O20" s="1"/>
      <c r="P20" s="19">
        <f t="shared" si="2"/>
        <v>0</v>
      </c>
      <c r="Q20" s="1">
        <v>0</v>
      </c>
      <c r="R20" s="19">
        <f t="shared" si="3"/>
        <v>0</v>
      </c>
      <c r="S20" s="33">
        <v>1.00393</v>
      </c>
      <c r="T20" s="33">
        <v>0.83</v>
      </c>
      <c r="U20" s="18">
        <v>28236606</v>
      </c>
      <c r="V20" s="19">
        <f t="shared" si="4"/>
        <v>0.65561514331672566</v>
      </c>
    </row>
    <row r="21" spans="1:22" x14ac:dyDescent="0.25">
      <c r="A21" s="2" t="s">
        <v>78</v>
      </c>
      <c r="B21" s="2" t="s">
        <v>94</v>
      </c>
      <c r="C21" s="2" t="s">
        <v>95</v>
      </c>
      <c r="D21" s="2" t="s">
        <v>96</v>
      </c>
      <c r="E21" s="2" t="s">
        <v>27</v>
      </c>
      <c r="F21" s="32">
        <v>40</v>
      </c>
      <c r="G21" s="32">
        <v>39</v>
      </c>
      <c r="H21" s="18">
        <v>1100954</v>
      </c>
      <c r="I21" s="18">
        <v>0</v>
      </c>
      <c r="J21" s="18">
        <v>15373111</v>
      </c>
      <c r="K21" s="18">
        <v>0</v>
      </c>
      <c r="L21" s="19">
        <f t="shared" si="0"/>
        <v>0</v>
      </c>
      <c r="M21" s="1">
        <v>5155259</v>
      </c>
      <c r="N21" s="19">
        <f t="shared" si="1"/>
        <v>0.33534259916551701</v>
      </c>
      <c r="O21" s="1"/>
      <c r="P21" s="19">
        <f t="shared" si="2"/>
        <v>0</v>
      </c>
      <c r="Q21" s="1">
        <v>117624</v>
      </c>
      <c r="R21" s="19">
        <f t="shared" si="3"/>
        <v>7.6512815135466074E-3</v>
      </c>
      <c r="S21" s="33">
        <v>0.91739999999999999</v>
      </c>
      <c r="T21" s="33">
        <v>0</v>
      </c>
      <c r="U21" s="18">
        <v>10100228</v>
      </c>
      <c r="V21" s="19">
        <f t="shared" si="4"/>
        <v>0.65700611932093644</v>
      </c>
    </row>
    <row r="22" spans="1:22" x14ac:dyDescent="0.25">
      <c r="A22" s="2" t="s">
        <v>79</v>
      </c>
      <c r="B22" s="2" t="s">
        <v>97</v>
      </c>
      <c r="C22" s="2" t="s">
        <v>98</v>
      </c>
      <c r="D22" s="2" t="s">
        <v>99</v>
      </c>
      <c r="E22" s="2" t="s">
        <v>27</v>
      </c>
      <c r="F22" s="32">
        <v>65</v>
      </c>
      <c r="G22" s="32">
        <v>64</v>
      </c>
      <c r="H22" s="18">
        <v>2370000</v>
      </c>
      <c r="I22" s="18">
        <v>0</v>
      </c>
      <c r="J22" s="18">
        <v>38868662</v>
      </c>
      <c r="K22" s="18">
        <v>5269940</v>
      </c>
      <c r="L22" s="19">
        <f t="shared" si="0"/>
        <v>0.13558326242359461</v>
      </c>
      <c r="M22" s="1">
        <v>8534501</v>
      </c>
      <c r="N22" s="19">
        <f t="shared" si="1"/>
        <v>0.21957280134829441</v>
      </c>
      <c r="O22" s="1">
        <v>2322946</v>
      </c>
      <c r="P22" s="19">
        <f t="shared" si="2"/>
        <v>5.976398158495911E-2</v>
      </c>
      <c r="Q22" s="1">
        <v>107775</v>
      </c>
      <c r="R22" s="19">
        <f t="shared" si="3"/>
        <v>2.7727993312453101E-3</v>
      </c>
      <c r="S22" s="33">
        <v>0.95499999999999996</v>
      </c>
      <c r="T22" s="33">
        <v>0</v>
      </c>
      <c r="U22" s="18">
        <v>22633500</v>
      </c>
      <c r="V22" s="19">
        <f t="shared" si="4"/>
        <v>0.58230715531190658</v>
      </c>
    </row>
    <row r="23" spans="1:22" x14ac:dyDescent="0.25">
      <c r="A23" s="2" t="s">
        <v>80</v>
      </c>
      <c r="B23" s="2" t="s">
        <v>101</v>
      </c>
      <c r="C23" s="2" t="s">
        <v>100</v>
      </c>
      <c r="D23" s="2" t="s">
        <v>25</v>
      </c>
      <c r="E23" s="2" t="s">
        <v>27</v>
      </c>
      <c r="F23" s="32">
        <v>74</v>
      </c>
      <c r="G23" s="32">
        <v>73</v>
      </c>
      <c r="H23" s="18">
        <v>2080552</v>
      </c>
      <c r="I23" s="18">
        <v>6935172</v>
      </c>
      <c r="J23" s="18">
        <v>28670593</v>
      </c>
      <c r="K23" s="18">
        <v>3165470.0000000005</v>
      </c>
      <c r="L23" s="19">
        <f t="shared" si="0"/>
        <v>0.1104082500142219</v>
      </c>
      <c r="M23" s="1">
        <v>0</v>
      </c>
      <c r="N23" s="19">
        <f t="shared" si="1"/>
        <v>0</v>
      </c>
      <c r="O23" s="1"/>
      <c r="P23" s="19">
        <f t="shared" si="2"/>
        <v>0</v>
      </c>
      <c r="Q23" s="1">
        <v>191741</v>
      </c>
      <c r="R23" s="19">
        <f t="shared" si="3"/>
        <v>6.6877235500500459E-3</v>
      </c>
      <c r="S23" s="33">
        <v>0.95</v>
      </c>
      <c r="T23" s="33">
        <v>0.8</v>
      </c>
      <c r="U23" s="18">
        <v>25313382</v>
      </c>
      <c r="V23" s="19">
        <f t="shared" si="4"/>
        <v>0.88290402643572807</v>
      </c>
    </row>
    <row r="24" spans="1:22" x14ac:dyDescent="0.25">
      <c r="A24" s="2" t="s">
        <v>81</v>
      </c>
      <c r="B24" s="2" t="s">
        <v>102</v>
      </c>
      <c r="C24" s="2" t="s">
        <v>25</v>
      </c>
      <c r="D24" s="2" t="s">
        <v>25</v>
      </c>
      <c r="E24" s="2" t="s">
        <v>27</v>
      </c>
      <c r="F24" s="32">
        <v>82</v>
      </c>
      <c r="G24" s="32">
        <v>81</v>
      </c>
      <c r="H24" s="18">
        <v>2500000</v>
      </c>
      <c r="I24" s="18">
        <v>2767227</v>
      </c>
      <c r="J24" s="18">
        <v>41485404</v>
      </c>
      <c r="K24" s="18">
        <v>3167765</v>
      </c>
      <c r="L24" s="19">
        <f t="shared" si="0"/>
        <v>7.6358542874501112E-2</v>
      </c>
      <c r="M24" s="1">
        <v>13540740</v>
      </c>
      <c r="N24" s="19">
        <f t="shared" si="1"/>
        <v>0.32639768917279921</v>
      </c>
      <c r="O24" s="1"/>
      <c r="P24" s="19">
        <f t="shared" si="2"/>
        <v>0</v>
      </c>
      <c r="Q24" s="1">
        <v>63117</v>
      </c>
      <c r="R24" s="19">
        <f t="shared" si="3"/>
        <v>1.521426668521777E-3</v>
      </c>
      <c r="S24" s="33">
        <v>0.9</v>
      </c>
      <c r="T24" s="33">
        <v>0.8</v>
      </c>
      <c r="U24" s="18">
        <v>24713782</v>
      </c>
      <c r="V24" s="19">
        <f t="shared" si="4"/>
        <v>0.59572234128417789</v>
      </c>
    </row>
    <row r="25" spans="1:22" x14ac:dyDescent="0.25">
      <c r="A25" s="2" t="s">
        <v>82</v>
      </c>
      <c r="B25" s="2" t="s">
        <v>103</v>
      </c>
      <c r="C25" s="2" t="s">
        <v>104</v>
      </c>
      <c r="D25" s="2" t="s">
        <v>104</v>
      </c>
      <c r="E25" s="2" t="s">
        <v>27</v>
      </c>
      <c r="F25" s="32">
        <v>48</v>
      </c>
      <c r="G25" s="32">
        <v>47</v>
      </c>
      <c r="H25" s="18">
        <v>1980117</v>
      </c>
      <c r="I25" s="18">
        <v>0</v>
      </c>
      <c r="J25" s="18">
        <v>28771537</v>
      </c>
      <c r="K25" s="18">
        <v>421106</v>
      </c>
      <c r="L25" s="19">
        <f t="shared" si="0"/>
        <v>1.4636201048279068E-2</v>
      </c>
      <c r="M25" s="1">
        <v>6256107</v>
      </c>
      <c r="N25" s="19">
        <f t="shared" si="1"/>
        <v>0.21744083397421557</v>
      </c>
      <c r="O25" s="1">
        <v>2642666</v>
      </c>
      <c r="P25" s="19">
        <f t="shared" si="2"/>
        <v>9.185001134975862E-2</v>
      </c>
      <c r="Q25" s="1">
        <v>0</v>
      </c>
      <c r="R25" s="19">
        <f t="shared" si="3"/>
        <v>0</v>
      </c>
      <c r="S25" s="33">
        <v>0.98234999999999995</v>
      </c>
      <c r="T25" s="33">
        <v>0</v>
      </c>
      <c r="U25" s="18">
        <v>19451658</v>
      </c>
      <c r="V25" s="19">
        <f t="shared" si="4"/>
        <v>0.67607295362774678</v>
      </c>
    </row>
    <row r="26" spans="1:22" x14ac:dyDescent="0.25">
      <c r="A26" s="2" t="s">
        <v>83</v>
      </c>
      <c r="B26" s="2" t="s">
        <v>105</v>
      </c>
      <c r="C26" s="2" t="s">
        <v>106</v>
      </c>
      <c r="D26" s="2" t="s">
        <v>107</v>
      </c>
      <c r="E26" s="2" t="s">
        <v>27</v>
      </c>
      <c r="F26" s="32">
        <v>44</v>
      </c>
      <c r="G26" s="32">
        <v>43</v>
      </c>
      <c r="H26" s="18">
        <v>1380305</v>
      </c>
      <c r="I26" s="18">
        <v>1500000</v>
      </c>
      <c r="J26" s="18">
        <v>16971383</v>
      </c>
      <c r="K26" s="18">
        <v>350000</v>
      </c>
      <c r="L26" s="19">
        <f t="shared" si="0"/>
        <v>2.062295099933812E-2</v>
      </c>
      <c r="M26" s="1">
        <v>3000000</v>
      </c>
      <c r="N26" s="19">
        <f t="shared" si="1"/>
        <v>0.17676815142289817</v>
      </c>
      <c r="O26" s="1"/>
      <c r="P26" s="19">
        <f t="shared" si="2"/>
        <v>0</v>
      </c>
      <c r="Q26" s="1">
        <v>0</v>
      </c>
      <c r="R26" s="19">
        <f t="shared" si="3"/>
        <v>0</v>
      </c>
      <c r="S26" s="33">
        <v>0.89990999999999999</v>
      </c>
      <c r="T26" s="33">
        <v>0.79992000000000008</v>
      </c>
      <c r="U26" s="18">
        <v>13621383</v>
      </c>
      <c r="V26" s="19">
        <f t="shared" si="4"/>
        <v>0.80260889757776366</v>
      </c>
    </row>
    <row r="27" spans="1:22" x14ac:dyDescent="0.25">
      <c r="A27" s="2" t="s">
        <v>84</v>
      </c>
      <c r="B27" s="2" t="s">
        <v>108</v>
      </c>
      <c r="C27" s="2" t="s">
        <v>109</v>
      </c>
      <c r="D27" s="2" t="s">
        <v>110</v>
      </c>
      <c r="E27" s="2" t="s">
        <v>27</v>
      </c>
      <c r="F27" s="32">
        <v>96</v>
      </c>
      <c r="G27" s="32">
        <v>95</v>
      </c>
      <c r="H27" s="18">
        <v>2039007</v>
      </c>
      <c r="I27" s="18">
        <v>0</v>
      </c>
      <c r="J27" s="18">
        <v>28360109</v>
      </c>
      <c r="K27" s="18">
        <v>3400000</v>
      </c>
      <c r="L27" s="19">
        <f t="shared" si="0"/>
        <v>0.11988670424362614</v>
      </c>
      <c r="M27" s="1">
        <v>6203120</v>
      </c>
      <c r="N27" s="19">
        <f t="shared" si="1"/>
        <v>0.21872694494933007</v>
      </c>
      <c r="O27" s="1"/>
      <c r="P27" s="19">
        <f t="shared" si="2"/>
        <v>0</v>
      </c>
      <c r="Q27" s="1">
        <v>0</v>
      </c>
      <c r="R27" s="19">
        <f t="shared" si="3"/>
        <v>0</v>
      </c>
      <c r="S27" s="33">
        <v>0.91991000000000001</v>
      </c>
      <c r="T27" s="33">
        <v>0</v>
      </c>
      <c r="U27" s="18">
        <v>18756989</v>
      </c>
      <c r="V27" s="19">
        <f t="shared" si="4"/>
        <v>0.66138635080704378</v>
      </c>
    </row>
    <row r="28" spans="1:22" x14ac:dyDescent="0.25">
      <c r="A28" s="2" t="s">
        <v>85</v>
      </c>
      <c r="B28" s="2" t="s">
        <v>111</v>
      </c>
      <c r="C28" s="2" t="s">
        <v>26</v>
      </c>
      <c r="D28" s="2" t="s">
        <v>26</v>
      </c>
      <c r="E28" s="2" t="s">
        <v>28</v>
      </c>
      <c r="F28" s="32">
        <v>83</v>
      </c>
      <c r="G28" s="32">
        <v>82</v>
      </c>
      <c r="H28" s="18">
        <v>1328008</v>
      </c>
      <c r="I28" s="18">
        <v>0</v>
      </c>
      <c r="J28" s="18">
        <v>23998275</v>
      </c>
      <c r="K28" s="18">
        <v>0</v>
      </c>
      <c r="L28" s="19">
        <f t="shared" si="0"/>
        <v>0</v>
      </c>
      <c r="M28" s="1">
        <v>8635000</v>
      </c>
      <c r="N28" s="19">
        <f t="shared" si="1"/>
        <v>0.35981752855153132</v>
      </c>
      <c r="O28" s="1"/>
      <c r="P28" s="19">
        <f t="shared" si="2"/>
        <v>0</v>
      </c>
      <c r="Q28" s="1">
        <v>2880000</v>
      </c>
      <c r="R28" s="19">
        <f t="shared" si="3"/>
        <v>0.12000862561996643</v>
      </c>
      <c r="S28" s="33">
        <v>0.94</v>
      </c>
      <c r="T28" s="33">
        <v>0</v>
      </c>
      <c r="U28" s="18">
        <v>12483275</v>
      </c>
      <c r="V28" s="19">
        <f t="shared" si="4"/>
        <v>0.52017384582850223</v>
      </c>
    </row>
    <row r="29" spans="1:22" x14ac:dyDescent="0.25">
      <c r="A29" s="2" t="s">
        <v>86</v>
      </c>
      <c r="B29" s="2" t="s">
        <v>112</v>
      </c>
      <c r="C29" s="2" t="s">
        <v>113</v>
      </c>
      <c r="D29" s="2" t="s">
        <v>29</v>
      </c>
      <c r="E29" s="2" t="s">
        <v>27</v>
      </c>
      <c r="F29" s="32">
        <v>61</v>
      </c>
      <c r="G29" s="32">
        <v>60</v>
      </c>
      <c r="H29" s="18">
        <v>996563</v>
      </c>
      <c r="I29" s="18">
        <v>0</v>
      </c>
      <c r="J29" s="18">
        <v>19656165</v>
      </c>
      <c r="K29" s="18">
        <v>445000</v>
      </c>
      <c r="L29" s="19">
        <f t="shared" si="0"/>
        <v>2.2639207597209322E-2</v>
      </c>
      <c r="M29" s="1">
        <v>9647580</v>
      </c>
      <c r="N29" s="19">
        <f t="shared" si="1"/>
        <v>0.49081700321502186</v>
      </c>
      <c r="O29" s="1"/>
      <c r="P29" s="19">
        <f t="shared" si="2"/>
        <v>0</v>
      </c>
      <c r="Q29" s="1">
        <v>315259</v>
      </c>
      <c r="R29" s="19">
        <f t="shared" si="3"/>
        <v>1.6038683028963177E-2</v>
      </c>
      <c r="S29" s="33">
        <v>0.92801999999999996</v>
      </c>
      <c r="T29" s="33">
        <v>0</v>
      </c>
      <c r="U29" s="18">
        <v>9248326</v>
      </c>
      <c r="V29" s="19">
        <f t="shared" si="4"/>
        <v>0.47050510615880564</v>
      </c>
    </row>
    <row r="30" spans="1:22" x14ac:dyDescent="0.25">
      <c r="A30" s="2" t="s">
        <v>87</v>
      </c>
      <c r="B30" s="2" t="s">
        <v>114</v>
      </c>
      <c r="C30" s="2" t="s">
        <v>115</v>
      </c>
      <c r="D30" s="2" t="s">
        <v>115</v>
      </c>
      <c r="E30" s="2" t="s">
        <v>27</v>
      </c>
      <c r="F30" s="32">
        <v>45</v>
      </c>
      <c r="G30" s="32">
        <v>44</v>
      </c>
      <c r="H30" s="18">
        <v>2500000</v>
      </c>
      <c r="I30" s="18">
        <v>0</v>
      </c>
      <c r="J30" s="18">
        <v>29370099.999999996</v>
      </c>
      <c r="K30" s="18">
        <v>5000000</v>
      </c>
      <c r="L30" s="19">
        <f t="shared" si="0"/>
        <v>0.17024116363240169</v>
      </c>
      <c r="M30" s="1">
        <v>0</v>
      </c>
      <c r="N30" s="19">
        <f t="shared" si="1"/>
        <v>0</v>
      </c>
      <c r="O30" s="1"/>
      <c r="P30" s="19">
        <f t="shared" si="2"/>
        <v>0</v>
      </c>
      <c r="Q30" s="1">
        <v>0</v>
      </c>
      <c r="R30" s="19">
        <f t="shared" si="3"/>
        <v>0</v>
      </c>
      <c r="S30" s="33">
        <v>0.9748</v>
      </c>
      <c r="T30" s="33">
        <v>0</v>
      </c>
      <c r="U30" s="18">
        <v>24370100</v>
      </c>
      <c r="V30" s="19">
        <f t="shared" si="4"/>
        <v>0.8297588363675984</v>
      </c>
    </row>
    <row r="31" spans="1:22" x14ac:dyDescent="0.25">
      <c r="A31" s="2" t="s">
        <v>88</v>
      </c>
      <c r="B31" s="2" t="s">
        <v>116</v>
      </c>
      <c r="C31" s="2" t="s">
        <v>117</v>
      </c>
      <c r="D31" s="2" t="s">
        <v>25</v>
      </c>
      <c r="E31" s="2" t="s">
        <v>28</v>
      </c>
      <c r="F31" s="32">
        <v>70</v>
      </c>
      <c r="G31" s="32">
        <v>69</v>
      </c>
      <c r="H31" s="18">
        <v>1310786</v>
      </c>
      <c r="I31" s="18">
        <v>0</v>
      </c>
      <c r="J31" s="18">
        <v>27328962</v>
      </c>
      <c r="K31" s="18">
        <v>7294738</v>
      </c>
      <c r="L31" s="19">
        <f t="shared" si="0"/>
        <v>0.26692334674108736</v>
      </c>
      <c r="M31" s="1">
        <v>0</v>
      </c>
      <c r="N31" s="19">
        <f t="shared" si="1"/>
        <v>0</v>
      </c>
      <c r="O31" s="1">
        <v>6268362</v>
      </c>
      <c r="P31" s="19">
        <f t="shared" si="2"/>
        <v>0.22936699901006119</v>
      </c>
      <c r="Q31" s="1">
        <v>920159</v>
      </c>
      <c r="R31" s="19">
        <f t="shared" si="3"/>
        <v>3.3669738353033676E-2</v>
      </c>
      <c r="S31" s="33">
        <v>0.98</v>
      </c>
      <c r="T31" s="33">
        <v>0</v>
      </c>
      <c r="U31" s="18">
        <v>12845703</v>
      </c>
      <c r="V31" s="19">
        <f t="shared" ref="V31:V63" si="6">U31/$J31</f>
        <v>0.47003991589581778</v>
      </c>
    </row>
    <row r="32" spans="1:22" x14ac:dyDescent="0.25">
      <c r="A32" s="30" t="s">
        <v>160</v>
      </c>
      <c r="B32" s="2" t="s">
        <v>161</v>
      </c>
      <c r="C32" s="2" t="s">
        <v>186</v>
      </c>
      <c r="D32" s="2" t="s">
        <v>50</v>
      </c>
      <c r="E32" s="37" t="s">
        <v>184</v>
      </c>
      <c r="F32" s="32">
        <v>98</v>
      </c>
      <c r="G32" s="32">
        <v>97</v>
      </c>
      <c r="H32" s="18">
        <v>2500000</v>
      </c>
      <c r="I32" s="18">
        <v>508979</v>
      </c>
      <c r="J32" s="18">
        <v>48000414</v>
      </c>
      <c r="K32" s="18">
        <v>1107000</v>
      </c>
      <c r="L32" s="19">
        <f t="shared" ref="L32:L50" si="7">K32/J32</f>
        <v>2.3062301087653118E-2</v>
      </c>
      <c r="M32" s="1">
        <v>21224810</v>
      </c>
      <c r="N32" s="19">
        <f t="shared" ref="N32:N50" si="8">M32/$J32</f>
        <v>0.44217972786651383</v>
      </c>
      <c r="O32" s="1">
        <v>386000</v>
      </c>
      <c r="P32" s="19">
        <f t="shared" ref="P32:P50" si="9">O32/$J32</f>
        <v>8.0415973078898865E-3</v>
      </c>
      <c r="Q32" s="1">
        <v>391000</v>
      </c>
      <c r="R32" s="19">
        <f t="shared" ref="R32:R50" si="10">Q32/$J32</f>
        <v>8.1457630761268014E-3</v>
      </c>
      <c r="S32" s="33">
        <v>0.97989999999999999</v>
      </c>
      <c r="T32" s="33">
        <v>0.7742</v>
      </c>
      <c r="U32" s="18">
        <v>24891604</v>
      </c>
      <c r="V32" s="19">
        <f t="shared" si="6"/>
        <v>0.51857061066181642</v>
      </c>
    </row>
    <row r="33" spans="1:22" x14ac:dyDescent="0.25">
      <c r="A33" s="30" t="s">
        <v>170</v>
      </c>
      <c r="B33" s="2" t="s">
        <v>171</v>
      </c>
      <c r="C33" s="2" t="s">
        <v>187</v>
      </c>
      <c r="D33" s="2" t="s">
        <v>188</v>
      </c>
      <c r="E33" s="2" t="s">
        <v>184</v>
      </c>
      <c r="F33" s="32">
        <v>81</v>
      </c>
      <c r="G33" s="32">
        <v>80</v>
      </c>
      <c r="H33" s="18">
        <v>1526810</v>
      </c>
      <c r="I33" s="18">
        <v>0</v>
      </c>
      <c r="J33" s="18">
        <v>23231139</v>
      </c>
      <c r="K33" s="18">
        <v>1900000</v>
      </c>
      <c r="L33" s="19">
        <f t="shared" si="7"/>
        <v>8.1786777652184853E-2</v>
      </c>
      <c r="M33" s="1">
        <v>6483000</v>
      </c>
      <c r="N33" s="19">
        <f t="shared" si="8"/>
        <v>0.27906509448374445</v>
      </c>
      <c r="O33" s="1"/>
      <c r="P33" s="19">
        <f t="shared" si="9"/>
        <v>0</v>
      </c>
      <c r="Q33" s="1">
        <v>802887</v>
      </c>
      <c r="R33" s="19">
        <f t="shared" si="10"/>
        <v>3.4560810815173551E-2</v>
      </c>
      <c r="S33" s="33">
        <v>0.91991000000000001</v>
      </c>
      <c r="T33" s="33">
        <v>0</v>
      </c>
      <c r="U33" s="18">
        <v>14045252</v>
      </c>
      <c r="V33" s="19">
        <f t="shared" si="6"/>
        <v>0.60458731704889712</v>
      </c>
    </row>
    <row r="34" spans="1:22" x14ac:dyDescent="0.25">
      <c r="A34" s="30" t="s">
        <v>233</v>
      </c>
      <c r="B34" s="2" t="s">
        <v>235</v>
      </c>
      <c r="C34" s="2" t="s">
        <v>236</v>
      </c>
      <c r="D34" s="2" t="s">
        <v>191</v>
      </c>
      <c r="E34" s="2" t="s">
        <v>184</v>
      </c>
      <c r="F34" s="32">
        <v>62</v>
      </c>
      <c r="G34" s="32">
        <v>61</v>
      </c>
      <c r="H34" s="18">
        <v>2500000</v>
      </c>
      <c r="I34" s="18">
        <v>3850000</v>
      </c>
      <c r="J34" s="18">
        <v>41954941.054665275</v>
      </c>
      <c r="K34" s="18">
        <v>994600</v>
      </c>
      <c r="L34" s="19">
        <f t="shared" si="7"/>
        <v>2.3706385350514114E-2</v>
      </c>
      <c r="M34" s="1">
        <v>10104053</v>
      </c>
      <c r="N34" s="19">
        <f t="shared" si="8"/>
        <v>0.24083106175348701</v>
      </c>
      <c r="O34" s="1">
        <v>2763200</v>
      </c>
      <c r="P34" s="19">
        <f t="shared" si="9"/>
        <v>6.5861134124814591E-2</v>
      </c>
      <c r="Q34" s="1">
        <v>139988</v>
      </c>
      <c r="R34" s="19">
        <f t="shared" si="10"/>
        <v>3.3366272596498789E-3</v>
      </c>
      <c r="S34" s="33">
        <v>0.99492000000000003</v>
      </c>
      <c r="T34" s="33">
        <v>0.8</v>
      </c>
      <c r="U34" s="18">
        <v>27953100</v>
      </c>
      <c r="V34" s="19">
        <f t="shared" si="6"/>
        <v>0.66626479020858242</v>
      </c>
    </row>
    <row r="35" spans="1:22" x14ac:dyDescent="0.25">
      <c r="A35" s="2" t="s">
        <v>174</v>
      </c>
      <c r="B35" s="2" t="s">
        <v>175</v>
      </c>
      <c r="C35" s="2" t="s">
        <v>189</v>
      </c>
      <c r="D35" s="2" t="s">
        <v>25</v>
      </c>
      <c r="E35" s="2" t="s">
        <v>184</v>
      </c>
      <c r="F35" s="32">
        <v>40</v>
      </c>
      <c r="G35" s="32">
        <v>39</v>
      </c>
      <c r="H35" s="18">
        <v>1243298</v>
      </c>
      <c r="I35" s="18">
        <v>0</v>
      </c>
      <c r="J35" s="18">
        <v>23125250</v>
      </c>
      <c r="K35" s="18">
        <v>0</v>
      </c>
      <c r="L35" s="19">
        <f t="shared" si="7"/>
        <v>0</v>
      </c>
      <c r="M35" s="18">
        <v>11400000</v>
      </c>
      <c r="N35" s="19">
        <f t="shared" si="8"/>
        <v>0.49296764359304224</v>
      </c>
      <c r="O35" s="1"/>
      <c r="P35" s="19">
        <f t="shared" si="9"/>
        <v>0</v>
      </c>
      <c r="Q35" s="1">
        <v>0</v>
      </c>
      <c r="R35" s="19">
        <f t="shared" si="10"/>
        <v>0</v>
      </c>
      <c r="S35" s="33">
        <v>0.94306999999999996</v>
      </c>
      <c r="T35" s="33">
        <v>0</v>
      </c>
      <c r="U35" s="18">
        <v>11725250</v>
      </c>
      <c r="V35" s="19">
        <f t="shared" si="6"/>
        <v>0.50703235640695776</v>
      </c>
    </row>
    <row r="36" spans="1:22" x14ac:dyDescent="0.25">
      <c r="A36" s="30" t="s">
        <v>126</v>
      </c>
      <c r="B36" s="2" t="s">
        <v>127</v>
      </c>
      <c r="C36" s="2" t="s">
        <v>190</v>
      </c>
      <c r="D36" s="2" t="s">
        <v>191</v>
      </c>
      <c r="E36" s="2" t="s">
        <v>184</v>
      </c>
      <c r="F36" s="32">
        <v>60</v>
      </c>
      <c r="G36" s="32">
        <v>59</v>
      </c>
      <c r="H36" s="18">
        <v>2215153</v>
      </c>
      <c r="I36" s="18">
        <v>0</v>
      </c>
      <c r="J36" s="18">
        <v>41124641</v>
      </c>
      <c r="K36" s="18">
        <v>0</v>
      </c>
      <c r="L36" s="19">
        <f t="shared" si="7"/>
        <v>0</v>
      </c>
      <c r="M36" s="1">
        <v>20045908</v>
      </c>
      <c r="N36" s="19">
        <f t="shared" si="8"/>
        <v>0.48744274752453159</v>
      </c>
      <c r="O36" s="1"/>
      <c r="P36" s="19">
        <f t="shared" si="9"/>
        <v>0</v>
      </c>
      <c r="Q36" s="1">
        <v>376799</v>
      </c>
      <c r="R36" s="19">
        <f t="shared" si="10"/>
        <v>9.162365697003896E-3</v>
      </c>
      <c r="S36" s="33">
        <v>0.93455999999999995</v>
      </c>
      <c r="T36" s="33">
        <v>0</v>
      </c>
      <c r="U36" s="18">
        <v>20701934</v>
      </c>
      <c r="V36" s="19">
        <f t="shared" si="6"/>
        <v>0.50339488677846456</v>
      </c>
    </row>
    <row r="37" spans="1:22" x14ac:dyDescent="0.25">
      <c r="A37" s="30" t="s">
        <v>132</v>
      </c>
      <c r="B37" s="2" t="s">
        <v>133</v>
      </c>
      <c r="C37" s="2" t="s">
        <v>192</v>
      </c>
      <c r="D37" s="2" t="s">
        <v>193</v>
      </c>
      <c r="E37" s="2" t="s">
        <v>184</v>
      </c>
      <c r="F37" s="32">
        <v>40</v>
      </c>
      <c r="G37" s="32">
        <v>39</v>
      </c>
      <c r="H37" s="18">
        <v>1092497</v>
      </c>
      <c r="I37" s="18">
        <v>0</v>
      </c>
      <c r="J37" s="18">
        <v>15412122</v>
      </c>
      <c r="K37" s="18">
        <v>1062900</v>
      </c>
      <c r="L37" s="19">
        <f t="shared" si="7"/>
        <v>6.8965195058798529E-2</v>
      </c>
      <c r="M37" s="1">
        <v>4256721</v>
      </c>
      <c r="N37" s="19">
        <f t="shared" si="8"/>
        <v>0.27619305115804299</v>
      </c>
      <c r="O37" s="1"/>
      <c r="P37" s="19">
        <f t="shared" si="9"/>
        <v>0</v>
      </c>
      <c r="Q37" s="1">
        <v>52282</v>
      </c>
      <c r="R37" s="19">
        <f t="shared" si="10"/>
        <v>3.3922648678747806E-3</v>
      </c>
      <c r="S37" s="33">
        <v>0.91901999999999995</v>
      </c>
      <c r="T37" s="33">
        <v>0</v>
      </c>
      <c r="U37" s="18">
        <v>10040219</v>
      </c>
      <c r="V37" s="19">
        <f t="shared" si="6"/>
        <v>0.65144948891528365</v>
      </c>
    </row>
    <row r="38" spans="1:22" x14ac:dyDescent="0.25">
      <c r="A38" s="30" t="s">
        <v>172</v>
      </c>
      <c r="B38" s="2" t="s">
        <v>173</v>
      </c>
      <c r="C38" s="2" t="s">
        <v>189</v>
      </c>
      <c r="D38" s="2" t="s">
        <v>25</v>
      </c>
      <c r="E38" s="2" t="s">
        <v>184</v>
      </c>
      <c r="F38" s="32">
        <v>37</v>
      </c>
      <c r="G38" s="32">
        <v>36</v>
      </c>
      <c r="H38" s="18">
        <v>1914956</v>
      </c>
      <c r="I38" s="18">
        <v>0</v>
      </c>
      <c r="J38" s="18">
        <v>28194681.330000002</v>
      </c>
      <c r="K38" s="18">
        <v>889713</v>
      </c>
      <c r="L38" s="19">
        <f t="shared" si="7"/>
        <v>3.1556058023373301E-2</v>
      </c>
      <c r="M38" s="1">
        <v>9547656</v>
      </c>
      <c r="N38" s="19">
        <f t="shared" si="8"/>
        <v>0.33863322973049537</v>
      </c>
      <c r="O38" s="1"/>
      <c r="P38" s="19">
        <f t="shared" si="9"/>
        <v>0</v>
      </c>
      <c r="Q38" s="1">
        <v>0</v>
      </c>
      <c r="R38" s="19">
        <f t="shared" si="10"/>
        <v>0</v>
      </c>
      <c r="S38" s="38">
        <v>0.92730000000000001</v>
      </c>
      <c r="T38" s="38">
        <v>0</v>
      </c>
      <c r="U38" s="39">
        <v>17757312</v>
      </c>
      <c r="V38" s="19">
        <f t="shared" si="6"/>
        <v>0.62981070054179611</v>
      </c>
    </row>
    <row r="39" spans="1:22" x14ac:dyDescent="0.25">
      <c r="A39" s="30" t="s">
        <v>140</v>
      </c>
      <c r="B39" s="2" t="s">
        <v>141</v>
      </c>
      <c r="C39" s="2" t="s">
        <v>194</v>
      </c>
      <c r="D39" s="2" t="s">
        <v>59</v>
      </c>
      <c r="E39" s="2" t="s">
        <v>28</v>
      </c>
      <c r="F39" s="32">
        <v>40</v>
      </c>
      <c r="G39" s="32">
        <v>39</v>
      </c>
      <c r="H39" s="18">
        <v>517697</v>
      </c>
      <c r="I39" s="18">
        <v>1760349</v>
      </c>
      <c r="J39" s="18">
        <v>8094239</v>
      </c>
      <c r="K39" s="18">
        <v>0</v>
      </c>
      <c r="L39" s="19">
        <f t="shared" si="7"/>
        <v>0</v>
      </c>
      <c r="M39" s="1">
        <v>2015160</v>
      </c>
      <c r="N39" s="19">
        <f t="shared" si="8"/>
        <v>0.24896225574757552</v>
      </c>
      <c r="O39" s="1"/>
      <c r="P39" s="19">
        <f t="shared" si="9"/>
        <v>0</v>
      </c>
      <c r="Q39" s="1">
        <v>48815</v>
      </c>
      <c r="R39" s="19">
        <f t="shared" si="10"/>
        <v>6.0308325464568067E-3</v>
      </c>
      <c r="S39" s="33">
        <v>0.92</v>
      </c>
      <c r="T39" s="33">
        <v>0.72000050000000004</v>
      </c>
      <c r="U39" s="18">
        <v>6030264</v>
      </c>
      <c r="V39" s="19">
        <f t="shared" si="6"/>
        <v>0.74500691170596767</v>
      </c>
    </row>
    <row r="40" spans="1:22" x14ac:dyDescent="0.25">
      <c r="A40" s="30" t="s">
        <v>138</v>
      </c>
      <c r="B40" s="2" t="s">
        <v>139</v>
      </c>
      <c r="C40" s="2" t="s">
        <v>195</v>
      </c>
      <c r="D40" s="2" t="s">
        <v>196</v>
      </c>
      <c r="E40" s="2" t="s">
        <v>28</v>
      </c>
      <c r="F40" s="32">
        <v>46</v>
      </c>
      <c r="G40" s="32">
        <v>45</v>
      </c>
      <c r="H40" s="18">
        <v>647060</v>
      </c>
      <c r="I40" s="18">
        <v>0</v>
      </c>
      <c r="J40" s="18">
        <v>8059168</v>
      </c>
      <c r="K40" s="18">
        <v>548417</v>
      </c>
      <c r="L40" s="19">
        <f t="shared" si="7"/>
        <v>6.8048835810346681E-2</v>
      </c>
      <c r="M40" s="1">
        <v>1531917</v>
      </c>
      <c r="N40" s="19">
        <f t="shared" si="8"/>
        <v>0.19008376547057959</v>
      </c>
      <c r="O40" s="1"/>
      <c r="P40" s="19">
        <f t="shared" si="9"/>
        <v>0</v>
      </c>
      <c r="Q40" s="1">
        <v>220000</v>
      </c>
      <c r="R40" s="19">
        <f t="shared" si="10"/>
        <v>2.7298103228521851E-2</v>
      </c>
      <c r="S40" s="33">
        <v>0.89</v>
      </c>
      <c r="T40" s="33">
        <v>0</v>
      </c>
      <c r="U40" s="18">
        <v>5758834</v>
      </c>
      <c r="V40" s="19">
        <f t="shared" si="6"/>
        <v>0.71456929549055193</v>
      </c>
    </row>
    <row r="41" spans="1:22" x14ac:dyDescent="0.25">
      <c r="A41" s="2" t="s">
        <v>227</v>
      </c>
      <c r="B41" s="2" t="s">
        <v>229</v>
      </c>
      <c r="C41" s="2" t="s">
        <v>230</v>
      </c>
      <c r="D41" s="2" t="s">
        <v>231</v>
      </c>
      <c r="E41" s="2" t="s">
        <v>184</v>
      </c>
      <c r="F41" s="32">
        <v>85</v>
      </c>
      <c r="G41" s="32">
        <v>85</v>
      </c>
      <c r="H41" s="18">
        <v>2500000</v>
      </c>
      <c r="I41" s="18">
        <v>1980000</v>
      </c>
      <c r="J41" s="18">
        <v>34001439</v>
      </c>
      <c r="K41" s="18">
        <v>0</v>
      </c>
      <c r="L41" s="19">
        <f t="shared" si="7"/>
        <v>0</v>
      </c>
      <c r="M41" s="1">
        <v>10013565</v>
      </c>
      <c r="N41" s="19">
        <f t="shared" si="8"/>
        <v>0.29450415319186934</v>
      </c>
      <c r="O41" s="1"/>
      <c r="P41" s="19">
        <f t="shared" si="9"/>
        <v>0</v>
      </c>
      <c r="Q41" s="1">
        <v>3774</v>
      </c>
      <c r="R41" s="19">
        <f t="shared" si="10"/>
        <v>1.1099530228705909E-4</v>
      </c>
      <c r="S41" s="33">
        <v>0.89600000000000002</v>
      </c>
      <c r="T41" s="33">
        <v>0.8</v>
      </c>
      <c r="U41" s="18">
        <v>23984100</v>
      </c>
      <c r="V41" s="19">
        <f t="shared" si="6"/>
        <v>0.70538485150584362</v>
      </c>
    </row>
    <row r="42" spans="1:22" x14ac:dyDescent="0.25">
      <c r="A42" s="2" t="s">
        <v>240</v>
      </c>
      <c r="B42" s="2" t="s">
        <v>241</v>
      </c>
      <c r="C42" s="2" t="s">
        <v>242</v>
      </c>
      <c r="D42" s="2" t="s">
        <v>243</v>
      </c>
      <c r="E42" s="2" t="s">
        <v>184</v>
      </c>
      <c r="F42" s="32">
        <v>79</v>
      </c>
      <c r="G42" s="32">
        <v>78</v>
      </c>
      <c r="H42" s="18">
        <v>2500000</v>
      </c>
      <c r="I42" s="18">
        <v>8333333</v>
      </c>
      <c r="J42" s="18">
        <v>38083722.80749242</v>
      </c>
      <c r="K42" s="18">
        <v>1497900</v>
      </c>
      <c r="L42" s="19">
        <f t="shared" si="7"/>
        <v>3.9331764060243343E-2</v>
      </c>
      <c r="M42" s="1">
        <v>6156824</v>
      </c>
      <c r="N42" s="19">
        <f t="shared" si="8"/>
        <v>0.16166549764900437</v>
      </c>
      <c r="O42" s="1"/>
      <c r="P42" s="19">
        <f t="shared" si="9"/>
        <v>0</v>
      </c>
      <c r="Q42" s="1">
        <v>2232</v>
      </c>
      <c r="R42" s="19">
        <f t="shared" si="10"/>
        <v>5.8607715723655211E-5</v>
      </c>
      <c r="S42" s="33">
        <v>0.95040000000000002</v>
      </c>
      <c r="T42" s="33">
        <v>0.8</v>
      </c>
      <c r="U42" s="18">
        <v>30426767</v>
      </c>
      <c r="V42" s="19">
        <f t="shared" si="6"/>
        <v>0.79894413562988054</v>
      </c>
    </row>
    <row r="43" spans="1:22" x14ac:dyDescent="0.25">
      <c r="A43" s="30" t="s">
        <v>168</v>
      </c>
      <c r="B43" s="2" t="s">
        <v>169</v>
      </c>
      <c r="C43" s="2" t="s">
        <v>213</v>
      </c>
      <c r="D43" s="2" t="s">
        <v>214</v>
      </c>
      <c r="E43" s="2" t="s">
        <v>184</v>
      </c>
      <c r="F43" s="32">
        <v>31</v>
      </c>
      <c r="G43" s="32">
        <v>30</v>
      </c>
      <c r="H43" s="18">
        <v>1385027</v>
      </c>
      <c r="I43" s="18">
        <v>0</v>
      </c>
      <c r="J43" s="18">
        <v>13453435</v>
      </c>
      <c r="K43" s="18">
        <v>417000</v>
      </c>
      <c r="L43" s="19">
        <f t="shared" si="7"/>
        <v>3.0995801444017829E-2</v>
      </c>
      <c r="M43" s="1">
        <v>0</v>
      </c>
      <c r="N43" s="19">
        <f t="shared" si="8"/>
        <v>0</v>
      </c>
      <c r="O43" s="1"/>
      <c r="P43" s="19">
        <f t="shared" si="9"/>
        <v>0</v>
      </c>
      <c r="Q43" s="1">
        <v>753015</v>
      </c>
      <c r="R43" s="19">
        <f t="shared" si="10"/>
        <v>5.5971950657954642E-2</v>
      </c>
      <c r="S43" s="33">
        <v>0.88687000000000005</v>
      </c>
      <c r="T43" s="33">
        <v>0</v>
      </c>
      <c r="U43" s="18">
        <v>12283420</v>
      </c>
      <c r="V43" s="19">
        <f t="shared" si="6"/>
        <v>0.9130322478980275</v>
      </c>
    </row>
    <row r="44" spans="1:22" x14ac:dyDescent="0.25">
      <c r="A44" s="30" t="s">
        <v>148</v>
      </c>
      <c r="B44" s="2" t="s">
        <v>149</v>
      </c>
      <c r="C44" s="2" t="s">
        <v>25</v>
      </c>
      <c r="D44" s="2" t="s">
        <v>25</v>
      </c>
      <c r="E44" s="2" t="s">
        <v>197</v>
      </c>
      <c r="F44" s="32">
        <v>122</v>
      </c>
      <c r="G44" s="32">
        <v>121</v>
      </c>
      <c r="H44" s="18">
        <v>2490089</v>
      </c>
      <c r="I44" s="18">
        <v>0</v>
      </c>
      <c r="J44" s="18">
        <v>48836072</v>
      </c>
      <c r="K44" s="18">
        <v>12937956</v>
      </c>
      <c r="L44" s="19">
        <f t="shared" si="7"/>
        <v>0.26492622092948015</v>
      </c>
      <c r="M44" s="1">
        <v>12000000</v>
      </c>
      <c r="N44" s="19">
        <f t="shared" si="8"/>
        <v>0.24572000794822318</v>
      </c>
      <c r="O44" s="1"/>
      <c r="P44" s="19">
        <f t="shared" si="9"/>
        <v>0</v>
      </c>
      <c r="Q44" s="1">
        <v>242275</v>
      </c>
      <c r="R44" s="19">
        <f t="shared" si="10"/>
        <v>4.9609845771379814E-3</v>
      </c>
      <c r="S44" s="33">
        <v>0.95</v>
      </c>
      <c r="T44" s="33">
        <v>0</v>
      </c>
      <c r="U44" s="18">
        <v>23655841</v>
      </c>
      <c r="V44" s="19">
        <f t="shared" si="6"/>
        <v>0.48439278654515866</v>
      </c>
    </row>
    <row r="45" spans="1:22" x14ac:dyDescent="0.25">
      <c r="A45" s="30" t="s">
        <v>182</v>
      </c>
      <c r="B45" s="2" t="s">
        <v>183</v>
      </c>
      <c r="C45" s="2" t="s">
        <v>25</v>
      </c>
      <c r="D45" s="2" t="s">
        <v>25</v>
      </c>
      <c r="E45" s="2" t="s">
        <v>184</v>
      </c>
      <c r="F45" s="32">
        <v>92</v>
      </c>
      <c r="G45" s="32">
        <v>91</v>
      </c>
      <c r="H45" s="18">
        <v>2500000</v>
      </c>
      <c r="I45" s="18">
        <v>10320559</v>
      </c>
      <c r="J45" s="18">
        <v>55750000</v>
      </c>
      <c r="K45" s="18">
        <v>9100000</v>
      </c>
      <c r="L45" s="19">
        <f t="shared" ref="L45:L46" si="11">K45/J45</f>
        <v>0.16322869955156952</v>
      </c>
      <c r="M45" s="1">
        <v>12786425</v>
      </c>
      <c r="N45" s="19">
        <f t="shared" ref="N45:N46" si="12">M45/$J45</f>
        <v>0.22935291479820627</v>
      </c>
      <c r="O45" s="1"/>
      <c r="P45" s="19">
        <f t="shared" ref="P45:P46" si="13">O45/$J45</f>
        <v>0</v>
      </c>
      <c r="Q45" s="1">
        <v>91000</v>
      </c>
      <c r="R45" s="19">
        <f t="shared" ref="R45:R46" si="14">Q45/$J45</f>
        <v>1.632286995515695E-3</v>
      </c>
      <c r="S45" s="33">
        <v>1</v>
      </c>
      <c r="T45" s="33">
        <v>0.85</v>
      </c>
      <c r="U45" s="18">
        <v>33772575</v>
      </c>
      <c r="V45" s="19">
        <f t="shared" si="6"/>
        <v>0.60578609865470856</v>
      </c>
    </row>
    <row r="46" spans="1:22" x14ac:dyDescent="0.25">
      <c r="A46" s="30" t="s">
        <v>223</v>
      </c>
      <c r="B46" s="2" t="s">
        <v>224</v>
      </c>
      <c r="C46" s="2" t="s">
        <v>225</v>
      </c>
      <c r="D46" s="2" t="s">
        <v>226</v>
      </c>
      <c r="E46" s="2" t="s">
        <v>28</v>
      </c>
      <c r="F46" s="32">
        <v>44</v>
      </c>
      <c r="G46" s="32">
        <v>43</v>
      </c>
      <c r="H46" s="18">
        <v>752047</v>
      </c>
      <c r="I46" s="18">
        <v>2506823</v>
      </c>
      <c r="J46" s="18">
        <v>13188779</v>
      </c>
      <c r="K46" s="18">
        <v>2200000</v>
      </c>
      <c r="L46" s="19">
        <f t="shared" si="11"/>
        <v>0.16680846650019687</v>
      </c>
      <c r="M46" s="1">
        <v>1602453</v>
      </c>
      <c r="N46" s="19">
        <f t="shared" si="12"/>
        <v>0.12150123980392727</v>
      </c>
      <c r="O46" s="1"/>
      <c r="P46" s="19">
        <f t="shared" si="13"/>
        <v>0</v>
      </c>
      <c r="Q46" s="1">
        <v>588256</v>
      </c>
      <c r="R46" s="19">
        <f t="shared" si="14"/>
        <v>4.4602764213427189E-2</v>
      </c>
      <c r="S46" s="33">
        <v>0.91991000000000001</v>
      </c>
      <c r="T46" s="33">
        <v>0.74992499999999995</v>
      </c>
      <c r="U46" s="18">
        <v>8798070</v>
      </c>
      <c r="V46" s="19">
        <f t="shared" si="6"/>
        <v>0.66708752948244865</v>
      </c>
    </row>
    <row r="47" spans="1:22" x14ac:dyDescent="0.25">
      <c r="A47" s="30" t="s">
        <v>154</v>
      </c>
      <c r="B47" s="2" t="s">
        <v>155</v>
      </c>
      <c r="C47" s="2" t="s">
        <v>198</v>
      </c>
      <c r="D47" s="2" t="s">
        <v>198</v>
      </c>
      <c r="E47" s="2" t="s">
        <v>185</v>
      </c>
      <c r="F47" s="32">
        <v>29</v>
      </c>
      <c r="G47" s="32">
        <v>28</v>
      </c>
      <c r="H47" s="18">
        <v>886211</v>
      </c>
      <c r="I47" s="18">
        <v>0</v>
      </c>
      <c r="J47" s="18">
        <v>12592542</v>
      </c>
      <c r="K47" s="18">
        <v>2704000</v>
      </c>
      <c r="L47" s="19">
        <f t="shared" ref="L47" si="15">K47/J47</f>
        <v>0.21473027447516158</v>
      </c>
      <c r="M47" s="1">
        <v>1000000</v>
      </c>
      <c r="N47" s="19">
        <f t="shared" ref="N47" si="16">M47/$J47</f>
        <v>7.9412083755607085E-2</v>
      </c>
      <c r="O47" s="1"/>
      <c r="P47" s="19">
        <f t="shared" ref="P47" si="17">O47/$J47</f>
        <v>0</v>
      </c>
      <c r="Q47" s="1">
        <v>800000</v>
      </c>
      <c r="R47" s="19">
        <f t="shared" ref="R47" si="18">Q47/$J47</f>
        <v>6.3529667004485674E-2</v>
      </c>
      <c r="S47" s="33">
        <v>0.91271100000000005</v>
      </c>
      <c r="T47" s="33">
        <v>0</v>
      </c>
      <c r="U47" s="18">
        <v>8088542</v>
      </c>
      <c r="V47" s="19">
        <f t="shared" si="6"/>
        <v>0.64232797476474568</v>
      </c>
    </row>
    <row r="48" spans="1:22" x14ac:dyDescent="0.25">
      <c r="A48" s="30" t="s">
        <v>158</v>
      </c>
      <c r="B48" s="2" t="s">
        <v>159</v>
      </c>
      <c r="C48" s="2" t="s">
        <v>199</v>
      </c>
      <c r="D48" s="2" t="s">
        <v>99</v>
      </c>
      <c r="E48" s="2" t="s">
        <v>184</v>
      </c>
      <c r="F48" s="32">
        <v>102</v>
      </c>
      <c r="G48" s="32">
        <v>101</v>
      </c>
      <c r="H48" s="18">
        <v>2500000</v>
      </c>
      <c r="I48" s="18">
        <v>0</v>
      </c>
      <c r="J48" s="18">
        <v>51501931</v>
      </c>
      <c r="K48" s="18">
        <v>10200000</v>
      </c>
      <c r="L48" s="19">
        <f t="shared" si="7"/>
        <v>0.19805082648260314</v>
      </c>
      <c r="M48" s="1">
        <v>16303360</v>
      </c>
      <c r="N48" s="19">
        <f t="shared" si="8"/>
        <v>0.31655822769053066</v>
      </c>
      <c r="O48" s="1"/>
      <c r="P48" s="19">
        <f t="shared" si="9"/>
        <v>0</v>
      </c>
      <c r="Q48" s="1">
        <v>748571</v>
      </c>
      <c r="R48" s="19">
        <f t="shared" si="10"/>
        <v>1.4534814238324385E-2</v>
      </c>
      <c r="S48" s="33">
        <v>0.97</v>
      </c>
      <c r="T48" s="33">
        <v>0</v>
      </c>
      <c r="U48" s="18">
        <v>24250000</v>
      </c>
      <c r="V48" s="19">
        <f t="shared" si="6"/>
        <v>0.47085613158854178</v>
      </c>
    </row>
    <row r="49" spans="1:22" x14ac:dyDescent="0.25">
      <c r="A49" s="30" t="s">
        <v>144</v>
      </c>
      <c r="B49" s="2" t="s">
        <v>145</v>
      </c>
      <c r="C49" s="2" t="s">
        <v>200</v>
      </c>
      <c r="D49" s="2" t="s">
        <v>200</v>
      </c>
      <c r="E49" s="2" t="s">
        <v>28</v>
      </c>
      <c r="F49" s="32">
        <v>28</v>
      </c>
      <c r="G49" s="32">
        <v>27</v>
      </c>
      <c r="H49" s="18">
        <v>533607</v>
      </c>
      <c r="I49" s="18">
        <v>0</v>
      </c>
      <c r="J49" s="18">
        <v>7553005</v>
      </c>
      <c r="K49" s="18">
        <v>852053</v>
      </c>
      <c r="L49" s="19">
        <f t="shared" si="7"/>
        <v>0.11280980219131326</v>
      </c>
      <c r="M49" s="1">
        <v>1517090</v>
      </c>
      <c r="N49" s="19">
        <f t="shared" si="8"/>
        <v>0.20085912825425112</v>
      </c>
      <c r="O49" s="1"/>
      <c r="P49" s="19">
        <f t="shared" si="9"/>
        <v>0</v>
      </c>
      <c r="Q49" s="1">
        <v>114595</v>
      </c>
      <c r="R49" s="19">
        <f t="shared" si="10"/>
        <v>1.517210699582484E-2</v>
      </c>
      <c r="S49" s="33">
        <v>0.95</v>
      </c>
      <c r="T49" s="33">
        <v>0</v>
      </c>
      <c r="U49" s="18">
        <v>5069267</v>
      </c>
      <c r="V49" s="19">
        <f t="shared" si="6"/>
        <v>0.67115896255861074</v>
      </c>
    </row>
    <row r="50" spans="1:22" x14ac:dyDescent="0.25">
      <c r="A50" s="30" t="s">
        <v>162</v>
      </c>
      <c r="B50" s="2" t="s">
        <v>163</v>
      </c>
      <c r="C50" s="2" t="s">
        <v>201</v>
      </c>
      <c r="D50" s="2" t="s">
        <v>201</v>
      </c>
      <c r="E50" s="2" t="s">
        <v>27</v>
      </c>
      <c r="F50" s="32">
        <v>50</v>
      </c>
      <c r="G50" s="32">
        <v>49</v>
      </c>
      <c r="H50" s="18">
        <v>1565636</v>
      </c>
      <c r="I50" s="18">
        <v>0</v>
      </c>
      <c r="J50" s="18">
        <v>25226169</v>
      </c>
      <c r="K50" s="18">
        <v>4980186</v>
      </c>
      <c r="L50" s="19">
        <f t="shared" si="7"/>
        <v>0.19742141583210673</v>
      </c>
      <c r="M50" s="1">
        <v>5557652</v>
      </c>
      <c r="N50" s="19">
        <f t="shared" si="8"/>
        <v>0.22031296151230889</v>
      </c>
      <c r="O50" s="1"/>
      <c r="P50" s="19">
        <f t="shared" si="9"/>
        <v>0</v>
      </c>
      <c r="Q50" s="1">
        <v>129372</v>
      </c>
      <c r="R50" s="19">
        <f t="shared" si="10"/>
        <v>5.1284838375577364E-3</v>
      </c>
      <c r="S50" s="33">
        <v>0.92991000000000001</v>
      </c>
      <c r="T50" s="33">
        <v>0</v>
      </c>
      <c r="U50" s="18">
        <v>14558959</v>
      </c>
      <c r="V50" s="19">
        <f t="shared" si="6"/>
        <v>0.57713713881802664</v>
      </c>
    </row>
    <row r="51" spans="1:22" x14ac:dyDescent="0.25">
      <c r="A51" s="30" t="s">
        <v>180</v>
      </c>
      <c r="B51" s="2" t="s">
        <v>181</v>
      </c>
      <c r="C51" s="2" t="s">
        <v>25</v>
      </c>
      <c r="D51" s="2" t="s">
        <v>25</v>
      </c>
      <c r="E51" s="2" t="s">
        <v>27</v>
      </c>
      <c r="F51" s="32">
        <v>42</v>
      </c>
      <c r="G51" s="32">
        <v>41</v>
      </c>
      <c r="H51" s="18">
        <v>1708553</v>
      </c>
      <c r="I51" s="18">
        <v>0</v>
      </c>
      <c r="J51" s="18">
        <v>24320471</v>
      </c>
      <c r="K51" s="18">
        <v>2775000</v>
      </c>
      <c r="L51" s="19">
        <f t="shared" ref="L51:L69" si="19">K51/J51</f>
        <v>0.1141014086445941</v>
      </c>
      <c r="M51" s="1">
        <v>4920051</v>
      </c>
      <c r="N51" s="19">
        <f t="shared" ref="N51:N69" si="20">M51/$J51</f>
        <v>0.20230081070387165</v>
      </c>
      <c r="O51" s="1"/>
      <c r="P51" s="19">
        <f t="shared" ref="P51:P69" si="21">O51/$J51</f>
        <v>0</v>
      </c>
      <c r="Q51" s="1">
        <v>394170</v>
      </c>
      <c r="R51" s="19">
        <f t="shared" ref="R51:R69" si="22">Q51/$J51</f>
        <v>1.6207334142500775E-2</v>
      </c>
      <c r="S51" s="33">
        <v>0.95</v>
      </c>
      <c r="T51" s="33">
        <v>0</v>
      </c>
      <c r="U51" s="18">
        <v>16231250</v>
      </c>
      <c r="V51" s="19">
        <f t="shared" si="6"/>
        <v>0.66739044650903345</v>
      </c>
    </row>
    <row r="52" spans="1:22" x14ac:dyDescent="0.25">
      <c r="A52" s="30" t="s">
        <v>150</v>
      </c>
      <c r="B52" s="2" t="s">
        <v>151</v>
      </c>
      <c r="C52" s="2" t="s">
        <v>115</v>
      </c>
      <c r="D52" s="2" t="s">
        <v>115</v>
      </c>
      <c r="E52" s="2" t="s">
        <v>27</v>
      </c>
      <c r="F52" s="32">
        <v>23</v>
      </c>
      <c r="G52" s="32">
        <v>22</v>
      </c>
      <c r="H52" s="18">
        <v>1525732</v>
      </c>
      <c r="I52" s="18">
        <v>0</v>
      </c>
      <c r="J52" s="18">
        <v>16762011.999999998</v>
      </c>
      <c r="K52" s="18">
        <v>2417700</v>
      </c>
      <c r="L52" s="19">
        <f t="shared" si="19"/>
        <v>0.14423686130280783</v>
      </c>
      <c r="M52" s="1">
        <v>0</v>
      </c>
      <c r="N52" s="19">
        <f t="shared" si="20"/>
        <v>0</v>
      </c>
      <c r="O52" s="1"/>
      <c r="P52" s="19">
        <f t="shared" si="21"/>
        <v>0</v>
      </c>
      <c r="Q52" s="1">
        <v>765300</v>
      </c>
      <c r="R52" s="19">
        <f t="shared" si="22"/>
        <v>4.5656810172907646E-2</v>
      </c>
      <c r="S52" s="33">
        <v>0.89</v>
      </c>
      <c r="T52" s="33">
        <v>0</v>
      </c>
      <c r="U52" s="18">
        <v>13579011.999999998</v>
      </c>
      <c r="V52" s="19">
        <f t="shared" si="6"/>
        <v>0.81010632852428455</v>
      </c>
    </row>
    <row r="53" spans="1:22" x14ac:dyDescent="0.25">
      <c r="A53" s="2" t="s">
        <v>130</v>
      </c>
      <c r="B53" s="2" t="s">
        <v>131</v>
      </c>
      <c r="C53" s="2" t="s">
        <v>59</v>
      </c>
      <c r="D53" s="2" t="s">
        <v>59</v>
      </c>
      <c r="E53" s="2" t="s">
        <v>185</v>
      </c>
      <c r="F53" s="32">
        <v>26</v>
      </c>
      <c r="G53" s="32">
        <v>25</v>
      </c>
      <c r="H53" s="18">
        <v>852614</v>
      </c>
      <c r="I53" s="18">
        <v>2186191</v>
      </c>
      <c r="J53" s="18">
        <v>12874692</v>
      </c>
      <c r="K53" s="18">
        <v>0</v>
      </c>
      <c r="L53" s="19">
        <f t="shared" si="19"/>
        <v>0</v>
      </c>
      <c r="M53" s="1">
        <v>4020648</v>
      </c>
      <c r="N53" s="19">
        <f t="shared" si="20"/>
        <v>0.312290810529681</v>
      </c>
      <c r="O53" s="1"/>
      <c r="P53" s="19">
        <f t="shared" si="21"/>
        <v>0</v>
      </c>
      <c r="Q53" s="1">
        <v>0</v>
      </c>
      <c r="R53" s="19">
        <f t="shared" si="22"/>
        <v>0</v>
      </c>
      <c r="S53" s="33">
        <v>0.85875999999999997</v>
      </c>
      <c r="T53" s="33">
        <v>0.70082449999999996</v>
      </c>
      <c r="U53" s="18">
        <v>8854044</v>
      </c>
      <c r="V53" s="19">
        <f t="shared" si="6"/>
        <v>0.687709189470319</v>
      </c>
    </row>
    <row r="54" spans="1:22" x14ac:dyDescent="0.25">
      <c r="A54" s="30" t="s">
        <v>164</v>
      </c>
      <c r="B54" s="2" t="s">
        <v>165</v>
      </c>
      <c r="C54" s="2" t="s">
        <v>202</v>
      </c>
      <c r="D54" s="2" t="s">
        <v>26</v>
      </c>
      <c r="E54" s="2" t="s">
        <v>124</v>
      </c>
      <c r="F54" s="32">
        <v>84</v>
      </c>
      <c r="G54" s="32">
        <v>83</v>
      </c>
      <c r="H54" s="18">
        <v>2359781</v>
      </c>
      <c r="I54" s="18">
        <v>0</v>
      </c>
      <c r="J54" s="18">
        <v>46172202</v>
      </c>
      <c r="K54" s="18">
        <v>6789190</v>
      </c>
      <c r="L54" s="19">
        <f t="shared" si="19"/>
        <v>0.14704063713487175</v>
      </c>
      <c r="M54" s="1">
        <v>16898748</v>
      </c>
      <c r="N54" s="19">
        <f t="shared" si="20"/>
        <v>0.36599398053400184</v>
      </c>
      <c r="O54" s="1"/>
      <c r="P54" s="19">
        <f t="shared" si="21"/>
        <v>0</v>
      </c>
      <c r="Q54" s="1">
        <v>0</v>
      </c>
      <c r="R54" s="19">
        <f t="shared" si="22"/>
        <v>0</v>
      </c>
      <c r="S54" s="33">
        <v>0.95281000000000005</v>
      </c>
      <c r="T54" s="33">
        <v>0</v>
      </c>
      <c r="U54" s="18">
        <v>22484264</v>
      </c>
      <c r="V54" s="19">
        <f t="shared" si="6"/>
        <v>0.48696538233112641</v>
      </c>
    </row>
    <row r="55" spans="1:22" x14ac:dyDescent="0.25">
      <c r="A55" s="30" t="s">
        <v>178</v>
      </c>
      <c r="B55" s="2" t="s">
        <v>179</v>
      </c>
      <c r="C55" s="2" t="s">
        <v>203</v>
      </c>
      <c r="D55" s="2" t="s">
        <v>25</v>
      </c>
      <c r="E55" s="2" t="s">
        <v>27</v>
      </c>
      <c r="F55" s="32">
        <v>60</v>
      </c>
      <c r="G55" s="32">
        <v>59</v>
      </c>
      <c r="H55" s="18">
        <v>2291150</v>
      </c>
      <c r="I55" s="18">
        <v>116685</v>
      </c>
      <c r="J55" s="18">
        <v>33501139</v>
      </c>
      <c r="K55" s="18">
        <v>0</v>
      </c>
      <c r="L55" s="19">
        <f t="shared" si="19"/>
        <v>0</v>
      </c>
      <c r="M55" s="1">
        <v>8393936</v>
      </c>
      <c r="N55" s="19">
        <f t="shared" si="20"/>
        <v>0.25055673480236001</v>
      </c>
      <c r="O55" s="1">
        <v>3819000</v>
      </c>
      <c r="P55" s="19">
        <f t="shared" si="21"/>
        <v>0.11399612413177952</v>
      </c>
      <c r="Q55" s="1">
        <v>0</v>
      </c>
      <c r="R55" s="19">
        <f t="shared" si="22"/>
        <v>0</v>
      </c>
      <c r="S55" s="33">
        <v>0.92506999999999995</v>
      </c>
      <c r="T55" s="33">
        <v>0.8</v>
      </c>
      <c r="U55" s="18">
        <v>21288203</v>
      </c>
      <c r="V55" s="19">
        <f t="shared" si="6"/>
        <v>0.63544714106586053</v>
      </c>
    </row>
    <row r="56" spans="1:22" x14ac:dyDescent="0.25">
      <c r="A56" s="30" t="s">
        <v>136</v>
      </c>
      <c r="B56" s="2" t="s">
        <v>137</v>
      </c>
      <c r="C56" s="2" t="s">
        <v>208</v>
      </c>
      <c r="D56" s="2" t="s">
        <v>209</v>
      </c>
      <c r="E56" s="2" t="s">
        <v>28</v>
      </c>
      <c r="F56" s="32">
        <v>24</v>
      </c>
      <c r="G56" s="32">
        <v>23</v>
      </c>
      <c r="H56" s="18">
        <v>422181</v>
      </c>
      <c r="I56" s="18">
        <v>0</v>
      </c>
      <c r="J56" s="18">
        <v>5315051</v>
      </c>
      <c r="K56" s="18">
        <v>216000</v>
      </c>
      <c r="L56" s="19">
        <f t="shared" si="19"/>
        <v>4.0639309011334043E-2</v>
      </c>
      <c r="M56" s="1">
        <v>1199267</v>
      </c>
      <c r="N56" s="19">
        <f t="shared" si="20"/>
        <v>0.22563602870414601</v>
      </c>
      <c r="O56" s="1"/>
      <c r="P56" s="19">
        <f t="shared" si="21"/>
        <v>0</v>
      </c>
      <c r="Q56" s="1">
        <v>80998</v>
      </c>
      <c r="R56" s="19">
        <f t="shared" si="22"/>
        <v>1.5239364589352012E-2</v>
      </c>
      <c r="S56" s="33">
        <v>0.90454000000000001</v>
      </c>
      <c r="T56" s="33">
        <v>0</v>
      </c>
      <c r="U56" s="18">
        <v>3818786</v>
      </c>
      <c r="V56" s="19">
        <f t="shared" si="6"/>
        <v>0.71848529769516789</v>
      </c>
    </row>
    <row r="57" spans="1:22" x14ac:dyDescent="0.25">
      <c r="A57" s="30" t="s">
        <v>216</v>
      </c>
      <c r="B57" s="2" t="s">
        <v>219</v>
      </c>
      <c r="C57" s="2" t="s">
        <v>26</v>
      </c>
      <c r="D57" s="2" t="s">
        <v>26</v>
      </c>
      <c r="E57" s="2" t="s">
        <v>27</v>
      </c>
      <c r="F57" s="32">
        <v>74</v>
      </c>
      <c r="G57" s="32">
        <v>73</v>
      </c>
      <c r="H57" s="18">
        <v>2010683</v>
      </c>
      <c r="I57" s="18">
        <v>0</v>
      </c>
      <c r="J57" s="18">
        <v>31992224.800000001</v>
      </c>
      <c r="K57" s="18">
        <v>3349500</v>
      </c>
      <c r="L57" s="19">
        <f t="shared" si="19"/>
        <v>0.1046973138298278</v>
      </c>
      <c r="M57" s="1">
        <v>8652902</v>
      </c>
      <c r="N57" s="19">
        <f t="shared" si="20"/>
        <v>0.27046890468211515</v>
      </c>
      <c r="O57" s="1"/>
      <c r="P57" s="19">
        <f t="shared" si="21"/>
        <v>0</v>
      </c>
      <c r="Q57" s="1">
        <v>0</v>
      </c>
      <c r="R57" s="19">
        <f t="shared" si="22"/>
        <v>0</v>
      </c>
      <c r="S57" s="33">
        <v>0.99417999999999995</v>
      </c>
      <c r="T57" s="33">
        <v>0</v>
      </c>
      <c r="U57" s="18">
        <v>19989823</v>
      </c>
      <c r="V57" s="19">
        <f t="shared" si="6"/>
        <v>0.62483378773957599</v>
      </c>
    </row>
    <row r="58" spans="1:22" x14ac:dyDescent="0.25">
      <c r="A58" s="30" t="s">
        <v>217</v>
      </c>
      <c r="B58" s="2" t="s">
        <v>220</v>
      </c>
      <c r="C58" s="2" t="s">
        <v>26</v>
      </c>
      <c r="D58" s="2" t="s">
        <v>26</v>
      </c>
      <c r="E58" s="2" t="s">
        <v>27</v>
      </c>
      <c r="F58" s="32">
        <v>53</v>
      </c>
      <c r="G58" s="32">
        <v>52</v>
      </c>
      <c r="H58" s="18">
        <v>1692552</v>
      </c>
      <c r="I58" s="18">
        <v>0</v>
      </c>
      <c r="J58" s="18">
        <v>25264375</v>
      </c>
      <c r="K58" s="18">
        <v>1059968</v>
      </c>
      <c r="L58" s="19">
        <f t="shared" si="19"/>
        <v>4.1955045394948418E-2</v>
      </c>
      <c r="M58" s="1">
        <v>7385579</v>
      </c>
      <c r="N58" s="19">
        <f t="shared" si="20"/>
        <v>0.2923317517255028</v>
      </c>
      <c r="O58" s="1"/>
      <c r="P58" s="19">
        <f t="shared" si="21"/>
        <v>0</v>
      </c>
      <c r="Q58" s="1">
        <v>0</v>
      </c>
      <c r="R58" s="19">
        <f t="shared" si="22"/>
        <v>0</v>
      </c>
      <c r="S58" s="33">
        <v>0.99370000000000003</v>
      </c>
      <c r="T58" s="33">
        <v>0</v>
      </c>
      <c r="U58" s="18">
        <v>16818828</v>
      </c>
      <c r="V58" s="19">
        <f t="shared" si="6"/>
        <v>0.66571320287954883</v>
      </c>
    </row>
    <row r="59" spans="1:22" x14ac:dyDescent="0.25">
      <c r="A59" s="30" t="s">
        <v>166</v>
      </c>
      <c r="B59" s="2" t="s">
        <v>167</v>
      </c>
      <c r="C59" s="2" t="s">
        <v>204</v>
      </c>
      <c r="D59" s="2" t="s">
        <v>26</v>
      </c>
      <c r="E59" s="2" t="s">
        <v>27</v>
      </c>
      <c r="F59" s="32">
        <v>60</v>
      </c>
      <c r="G59" s="32">
        <v>59</v>
      </c>
      <c r="H59" s="18">
        <v>1533452</v>
      </c>
      <c r="I59" s="18">
        <v>0</v>
      </c>
      <c r="J59" s="18">
        <v>32428458</v>
      </c>
      <c r="K59" s="18">
        <v>2955700</v>
      </c>
      <c r="L59" s="19">
        <f t="shared" si="19"/>
        <v>9.1145252728328921E-2</v>
      </c>
      <c r="M59" s="1">
        <v>13987467</v>
      </c>
      <c r="N59" s="19">
        <f t="shared" si="20"/>
        <v>0.43133309021354022</v>
      </c>
      <c r="O59" s="1"/>
      <c r="P59" s="19">
        <f t="shared" si="21"/>
        <v>0</v>
      </c>
      <c r="Q59" s="1">
        <v>300000</v>
      </c>
      <c r="R59" s="19">
        <f t="shared" si="22"/>
        <v>9.2511336801768367E-3</v>
      </c>
      <c r="S59" s="33">
        <v>0.99026999999999998</v>
      </c>
      <c r="T59" s="33">
        <v>0</v>
      </c>
      <c r="U59" s="18">
        <v>15185291</v>
      </c>
      <c r="V59" s="19">
        <f t="shared" si="6"/>
        <v>0.468270523377954</v>
      </c>
    </row>
    <row r="60" spans="1:22" x14ac:dyDescent="0.25">
      <c r="A60" s="2" t="s">
        <v>128</v>
      </c>
      <c r="B60" s="2" t="s">
        <v>129</v>
      </c>
      <c r="C60" s="2" t="s">
        <v>205</v>
      </c>
      <c r="D60" s="2" t="s">
        <v>206</v>
      </c>
      <c r="E60" s="2" t="s">
        <v>27</v>
      </c>
      <c r="F60" s="32">
        <v>30</v>
      </c>
      <c r="G60" s="32">
        <v>29</v>
      </c>
      <c r="H60" s="18">
        <v>444005</v>
      </c>
      <c r="I60" s="18">
        <v>0</v>
      </c>
      <c r="J60" s="18">
        <v>10219078</v>
      </c>
      <c r="K60" s="18">
        <v>0</v>
      </c>
      <c r="L60" s="19">
        <f t="shared" si="19"/>
        <v>0</v>
      </c>
      <c r="M60" s="1">
        <v>2850000</v>
      </c>
      <c r="N60" s="19">
        <f t="shared" si="20"/>
        <v>0.27889013079262143</v>
      </c>
      <c r="O60" s="1">
        <v>3150000</v>
      </c>
      <c r="P60" s="19">
        <f t="shared" si="21"/>
        <v>0.30824698666552891</v>
      </c>
      <c r="Q60" s="1">
        <v>134640</v>
      </c>
      <c r="R60" s="19">
        <f t="shared" si="22"/>
        <v>1.3175356915760893E-2</v>
      </c>
      <c r="S60" s="33">
        <v>0.91991000000000001</v>
      </c>
      <c r="T60" s="33">
        <v>0</v>
      </c>
      <c r="U60" s="18">
        <v>4084438</v>
      </c>
      <c r="V60" s="19">
        <f t="shared" si="6"/>
        <v>0.39968752562608878</v>
      </c>
    </row>
    <row r="61" spans="1:22" x14ac:dyDescent="0.25">
      <c r="A61" s="30" t="s">
        <v>152</v>
      </c>
      <c r="B61" s="2" t="s">
        <v>153</v>
      </c>
      <c r="C61" s="2" t="s">
        <v>207</v>
      </c>
      <c r="D61" s="2" t="s">
        <v>104</v>
      </c>
      <c r="E61" s="2" t="s">
        <v>27</v>
      </c>
      <c r="F61" s="32">
        <v>41</v>
      </c>
      <c r="G61" s="32">
        <v>40</v>
      </c>
      <c r="H61" s="18">
        <v>1230000</v>
      </c>
      <c r="I61" s="18">
        <v>0</v>
      </c>
      <c r="J61" s="18">
        <v>19607443</v>
      </c>
      <c r="K61" s="18">
        <v>3580000</v>
      </c>
      <c r="L61" s="19">
        <f t="shared" si="19"/>
        <v>0.18258372598609621</v>
      </c>
      <c r="M61" s="1">
        <v>3712115</v>
      </c>
      <c r="N61" s="19">
        <f t="shared" si="20"/>
        <v>0.18932172848851325</v>
      </c>
      <c r="O61" s="1"/>
      <c r="P61" s="19">
        <f t="shared" si="21"/>
        <v>0</v>
      </c>
      <c r="Q61" s="1">
        <v>508509</v>
      </c>
      <c r="R61" s="19">
        <f t="shared" si="22"/>
        <v>2.5934488245101618E-2</v>
      </c>
      <c r="S61" s="33">
        <v>0.95989999999999998</v>
      </c>
      <c r="T61" s="33">
        <v>0</v>
      </c>
      <c r="U61" s="18">
        <v>11806819</v>
      </c>
      <c r="V61" s="19">
        <f t="shared" si="6"/>
        <v>0.60216005728028887</v>
      </c>
    </row>
    <row r="62" spans="1:22" x14ac:dyDescent="0.25">
      <c r="A62" s="30" t="s">
        <v>237</v>
      </c>
      <c r="B62" s="2" t="s">
        <v>238</v>
      </c>
      <c r="C62" s="2" t="s">
        <v>239</v>
      </c>
      <c r="D62" s="2" t="s">
        <v>25</v>
      </c>
      <c r="E62" s="2" t="s">
        <v>27</v>
      </c>
      <c r="F62" s="32">
        <v>81</v>
      </c>
      <c r="G62" s="32">
        <v>80</v>
      </c>
      <c r="H62" s="18">
        <v>2500000</v>
      </c>
      <c r="I62" s="18">
        <v>8553927</v>
      </c>
      <c r="J62" s="18">
        <v>35326467</v>
      </c>
      <c r="K62" s="18">
        <v>3940529</v>
      </c>
      <c r="L62" s="19">
        <f t="shared" si="19"/>
        <v>0.11154608243162273</v>
      </c>
      <c r="M62" s="1">
        <v>0</v>
      </c>
      <c r="N62" s="19">
        <f t="shared" si="20"/>
        <v>0</v>
      </c>
      <c r="O62" s="1"/>
      <c r="P62" s="19">
        <f t="shared" si="21"/>
        <v>0</v>
      </c>
      <c r="Q62" s="1">
        <v>0</v>
      </c>
      <c r="R62" s="19">
        <f t="shared" si="22"/>
        <v>0</v>
      </c>
      <c r="S62" s="33">
        <v>0.96584499999999995</v>
      </c>
      <c r="T62" s="33">
        <v>0.84635955110000005</v>
      </c>
      <c r="U62" s="18">
        <v>31385938</v>
      </c>
      <c r="V62" s="19">
        <f t="shared" si="6"/>
        <v>0.88845391756837733</v>
      </c>
    </row>
    <row r="63" spans="1:22" x14ac:dyDescent="0.25">
      <c r="A63" s="30" t="s">
        <v>218</v>
      </c>
      <c r="B63" s="2" t="s">
        <v>221</v>
      </c>
      <c r="C63" s="2" t="s">
        <v>222</v>
      </c>
      <c r="D63" s="2" t="s">
        <v>123</v>
      </c>
      <c r="E63" s="2" t="s">
        <v>27</v>
      </c>
      <c r="F63" s="32">
        <v>44</v>
      </c>
      <c r="G63" s="32">
        <v>43</v>
      </c>
      <c r="H63" s="18">
        <v>1791423</v>
      </c>
      <c r="I63" s="18">
        <v>0</v>
      </c>
      <c r="J63" s="18">
        <v>21738908</v>
      </c>
      <c r="K63" s="18">
        <v>900000</v>
      </c>
      <c r="L63" s="19">
        <f t="shared" ref="L63:L64" si="23">K63/J63</f>
        <v>4.1400423609134367E-2</v>
      </c>
      <c r="M63" s="1">
        <v>3950000</v>
      </c>
      <c r="N63" s="19">
        <f t="shared" ref="N63:N64" si="24">M63/$J63</f>
        <v>0.18170185917342307</v>
      </c>
      <c r="O63" s="1"/>
      <c r="P63" s="19">
        <f t="shared" ref="P63:P64" si="25">O63/$J63</f>
        <v>0</v>
      </c>
      <c r="Q63" s="1">
        <v>407818</v>
      </c>
      <c r="R63" s="19">
        <f t="shared" ref="R63:R64" si="26">Q63/$J63</f>
        <v>1.8759819950477732E-2</v>
      </c>
      <c r="S63" s="33">
        <v>0.92</v>
      </c>
      <c r="T63" s="33">
        <v>0</v>
      </c>
      <c r="U63" s="18">
        <v>16481090</v>
      </c>
      <c r="V63" s="19">
        <f t="shared" si="6"/>
        <v>0.75813789726696479</v>
      </c>
    </row>
    <row r="64" spans="1:22" x14ac:dyDescent="0.25">
      <c r="A64" s="2" t="s">
        <v>228</v>
      </c>
      <c r="B64" s="2" t="s">
        <v>234</v>
      </c>
      <c r="C64" s="2" t="s">
        <v>207</v>
      </c>
      <c r="D64" s="2" t="s">
        <v>104</v>
      </c>
      <c r="E64" s="2" t="s">
        <v>27</v>
      </c>
      <c r="F64" s="32">
        <v>54</v>
      </c>
      <c r="G64" s="32">
        <v>53</v>
      </c>
      <c r="H64" s="18">
        <v>1972565</v>
      </c>
      <c r="I64" s="18">
        <v>0</v>
      </c>
      <c r="J64" s="18">
        <v>22379926</v>
      </c>
      <c r="K64" s="18">
        <v>0</v>
      </c>
      <c r="L64" s="19">
        <f t="shared" si="23"/>
        <v>0</v>
      </c>
      <c r="M64" s="1">
        <v>3851998</v>
      </c>
      <c r="N64" s="19">
        <f t="shared" si="24"/>
        <v>0.17211844221468828</v>
      </c>
      <c r="O64" s="1"/>
      <c r="P64" s="19">
        <f t="shared" si="25"/>
        <v>0</v>
      </c>
      <c r="Q64" s="1">
        <v>380330</v>
      </c>
      <c r="R64" s="19">
        <f t="shared" si="26"/>
        <v>1.6994247434062113E-2</v>
      </c>
      <c r="S64" s="33">
        <v>0.92</v>
      </c>
      <c r="T64" s="33">
        <v>0</v>
      </c>
      <c r="U64" s="18">
        <v>18147598</v>
      </c>
      <c r="V64" s="19">
        <f t="shared" ref="V64" si="27">U64/$J64</f>
        <v>0.81088731035124961</v>
      </c>
    </row>
    <row r="65" spans="1:22" x14ac:dyDescent="0.25">
      <c r="A65" s="30" t="s">
        <v>146</v>
      </c>
      <c r="B65" s="2" t="s">
        <v>147</v>
      </c>
      <c r="C65" s="2" t="s">
        <v>215</v>
      </c>
      <c r="D65" s="2" t="s">
        <v>42</v>
      </c>
      <c r="E65" s="2" t="s">
        <v>27</v>
      </c>
      <c r="F65" s="32">
        <v>70</v>
      </c>
      <c r="G65" s="32">
        <v>69</v>
      </c>
      <c r="H65" s="18">
        <v>1032659</v>
      </c>
      <c r="I65" s="18">
        <v>0</v>
      </c>
      <c r="J65" s="18">
        <v>15620331</v>
      </c>
      <c r="K65" s="18">
        <v>3300000</v>
      </c>
      <c r="L65" s="19">
        <f t="shared" ref="L65" si="28">K65/J65</f>
        <v>0.21126312880309642</v>
      </c>
      <c r="M65" s="1">
        <v>2288095</v>
      </c>
      <c r="N65" s="19">
        <f t="shared" ref="N65" si="29">M65/$J65</f>
        <v>0.14648185112082451</v>
      </c>
      <c r="O65" s="1"/>
      <c r="P65" s="19">
        <f t="shared" ref="P65" si="30">O65/$J65</f>
        <v>0</v>
      </c>
      <c r="Q65" s="1">
        <v>531774</v>
      </c>
      <c r="R65" s="19">
        <f t="shared" ref="R65" si="31">Q65/$J65</f>
        <v>3.4043708804890244E-2</v>
      </c>
      <c r="S65" s="33">
        <v>0.92</v>
      </c>
      <c r="T65" s="33">
        <v>0</v>
      </c>
      <c r="U65" s="18">
        <v>9500462</v>
      </c>
      <c r="V65" s="19">
        <f>U65/$J65</f>
        <v>0.60821131127118877</v>
      </c>
    </row>
    <row r="66" spans="1:22" x14ac:dyDescent="0.25">
      <c r="A66" s="2" t="s">
        <v>134</v>
      </c>
      <c r="B66" s="2" t="s">
        <v>135</v>
      </c>
      <c r="C66" s="2" t="s">
        <v>210</v>
      </c>
      <c r="D66" s="2" t="s">
        <v>211</v>
      </c>
      <c r="E66" s="2" t="s">
        <v>27</v>
      </c>
      <c r="F66" s="32">
        <v>48</v>
      </c>
      <c r="G66" s="32">
        <v>47</v>
      </c>
      <c r="H66" s="18">
        <v>1731073</v>
      </c>
      <c r="I66" s="18">
        <v>1119889</v>
      </c>
      <c r="J66" s="18">
        <v>21006372</v>
      </c>
      <c r="K66" s="18">
        <v>750000</v>
      </c>
      <c r="L66" s="19">
        <f t="shared" si="19"/>
        <v>3.5703452266769339E-2</v>
      </c>
      <c r="M66" s="1">
        <v>3894351</v>
      </c>
      <c r="N66" s="19">
        <f t="shared" si="20"/>
        <v>0.18538903338472726</v>
      </c>
      <c r="O66" s="1"/>
      <c r="P66" s="19">
        <f t="shared" si="21"/>
        <v>0</v>
      </c>
      <c r="Q66" s="1">
        <v>0</v>
      </c>
      <c r="R66" s="19">
        <f t="shared" si="22"/>
        <v>0</v>
      </c>
      <c r="S66" s="33">
        <v>0.89990999999999999</v>
      </c>
      <c r="T66" s="33">
        <v>0.7</v>
      </c>
      <c r="U66" s="18">
        <v>16362021</v>
      </c>
      <c r="V66" s="19">
        <f>U66/$J66</f>
        <v>0.77890751434850336</v>
      </c>
    </row>
    <row r="67" spans="1:22" x14ac:dyDescent="0.25">
      <c r="A67" s="30" t="s">
        <v>142</v>
      </c>
      <c r="B67" s="2" t="s">
        <v>143</v>
      </c>
      <c r="C67" s="2" t="s">
        <v>212</v>
      </c>
      <c r="D67" s="2" t="s">
        <v>42</v>
      </c>
      <c r="E67" s="2" t="s">
        <v>27</v>
      </c>
      <c r="F67" s="32">
        <v>31</v>
      </c>
      <c r="G67" s="32">
        <v>30</v>
      </c>
      <c r="H67" s="18">
        <v>749920</v>
      </c>
      <c r="I67" s="18">
        <v>0</v>
      </c>
      <c r="J67" s="18">
        <v>10635342</v>
      </c>
      <c r="K67" s="18">
        <v>2350000</v>
      </c>
      <c r="L67" s="19">
        <f t="shared" ref="L67" si="32">K67/J67</f>
        <v>0.22096139456540279</v>
      </c>
      <c r="M67" s="1">
        <v>1386768</v>
      </c>
      <c r="N67" s="19">
        <f t="shared" ref="N67" si="33">M67/$J67</f>
        <v>0.13039242179518062</v>
      </c>
      <c r="O67" s="1"/>
      <c r="P67" s="19">
        <f t="shared" ref="P67" si="34">O67/$J67</f>
        <v>0</v>
      </c>
      <c r="Q67" s="1">
        <v>0</v>
      </c>
      <c r="R67" s="19">
        <f t="shared" ref="R67" si="35">Q67/$J67</f>
        <v>0</v>
      </c>
      <c r="S67" s="33">
        <v>0.91991000000000001</v>
      </c>
      <c r="T67" s="33">
        <v>0</v>
      </c>
      <c r="U67" s="18">
        <v>6898574</v>
      </c>
      <c r="V67" s="19">
        <f>U67/$J67</f>
        <v>0.64864618363941662</v>
      </c>
    </row>
    <row r="68" spans="1:22" x14ac:dyDescent="0.25">
      <c r="A68" s="30" t="s">
        <v>156</v>
      </c>
      <c r="B68" s="2" t="s">
        <v>157</v>
      </c>
      <c r="C68" s="2" t="s">
        <v>67</v>
      </c>
      <c r="D68" s="2" t="s">
        <v>68</v>
      </c>
      <c r="E68" s="2" t="s">
        <v>27</v>
      </c>
      <c r="F68" s="32">
        <v>40</v>
      </c>
      <c r="G68" s="32">
        <v>39</v>
      </c>
      <c r="H68" s="18">
        <v>879614</v>
      </c>
      <c r="I68" s="18">
        <v>0</v>
      </c>
      <c r="J68" s="18">
        <v>13161583</v>
      </c>
      <c r="K68" s="18">
        <v>1096705</v>
      </c>
      <c r="L68" s="19">
        <f t="shared" si="19"/>
        <v>8.3326222993085258E-2</v>
      </c>
      <c r="M68" s="1">
        <v>3973238</v>
      </c>
      <c r="N68" s="19">
        <f t="shared" si="20"/>
        <v>0.30188146820940914</v>
      </c>
      <c r="O68" s="1"/>
      <c r="P68" s="19">
        <f t="shared" si="21"/>
        <v>0</v>
      </c>
      <c r="Q68" s="1">
        <v>0</v>
      </c>
      <c r="R68" s="19">
        <f t="shared" si="22"/>
        <v>0</v>
      </c>
      <c r="S68" s="33">
        <v>0.91991000000000001</v>
      </c>
      <c r="T68" s="33">
        <v>0</v>
      </c>
      <c r="U68" s="18">
        <v>8091640</v>
      </c>
      <c r="V68" s="19">
        <f>U68/$J68</f>
        <v>0.61479230879750557</v>
      </c>
    </row>
    <row r="69" spans="1:22" x14ac:dyDescent="0.25">
      <c r="A69" s="30" t="s">
        <v>176</v>
      </c>
      <c r="B69" s="2" t="s">
        <v>177</v>
      </c>
      <c r="C69" s="2" t="s">
        <v>117</v>
      </c>
      <c r="D69" s="2" t="s">
        <v>25</v>
      </c>
      <c r="E69" s="2" t="s">
        <v>27</v>
      </c>
      <c r="F69" s="32">
        <v>25</v>
      </c>
      <c r="G69" s="32">
        <v>24</v>
      </c>
      <c r="H69" s="18">
        <v>1447020</v>
      </c>
      <c r="I69" s="18">
        <v>0</v>
      </c>
      <c r="J69" s="43">
        <v>17460564</v>
      </c>
      <c r="K69" s="43">
        <v>1161274</v>
      </c>
      <c r="L69" s="20">
        <f t="shared" si="19"/>
        <v>6.6508389992442393E-2</v>
      </c>
      <c r="M69" s="4">
        <v>2089600</v>
      </c>
      <c r="N69" s="20">
        <f t="shared" si="20"/>
        <v>0.11967540109242748</v>
      </c>
      <c r="O69" s="4"/>
      <c r="P69" s="20">
        <f t="shared" si="21"/>
        <v>0</v>
      </c>
      <c r="Q69" s="4">
        <v>609072</v>
      </c>
      <c r="R69" s="20">
        <f t="shared" si="22"/>
        <v>3.4882722001419883E-2</v>
      </c>
      <c r="S69" s="44">
        <v>0.93991000000000002</v>
      </c>
      <c r="T69" s="44">
        <v>0</v>
      </c>
      <c r="U69" s="43">
        <v>13600618</v>
      </c>
      <c r="V69" s="20">
        <f>U69/$J69</f>
        <v>0.77893348691371023</v>
      </c>
    </row>
    <row r="70" spans="1:22" x14ac:dyDescent="0.25">
      <c r="A70" s="23"/>
      <c r="C70" s="5"/>
      <c r="D70" s="5"/>
      <c r="E70" s="5"/>
      <c r="F70" s="40"/>
      <c r="G70" s="40"/>
      <c r="H70" s="40"/>
      <c r="I70" s="5" t="s">
        <v>9</v>
      </c>
      <c r="J70" s="6">
        <f>SUM(J2:J69)</f>
        <v>1752563237.9921577</v>
      </c>
      <c r="K70" s="6">
        <f>SUM(K2:K69)</f>
        <v>190403005</v>
      </c>
      <c r="L70" s="7"/>
      <c r="M70" s="6">
        <f>SUM(M2:M69)</f>
        <v>386500874</v>
      </c>
      <c r="N70" s="7"/>
      <c r="O70" s="6">
        <f>SUM(O2:O69)</f>
        <v>30584068</v>
      </c>
      <c r="P70" s="8"/>
      <c r="Q70" s="6">
        <f>SUM(Q2:Q69)</f>
        <v>22624555</v>
      </c>
      <c r="R70" s="3"/>
      <c r="S70" s="9"/>
      <c r="T70" s="9"/>
      <c r="U70" s="6">
        <f>SUM(U2:U69)</f>
        <v>1122450736</v>
      </c>
      <c r="V70" s="7"/>
    </row>
    <row r="71" spans="1:22" x14ac:dyDescent="0.25">
      <c r="C71" s="41"/>
      <c r="D71" s="5"/>
      <c r="E71" s="5"/>
      <c r="F71" s="40"/>
      <c r="G71" s="40"/>
      <c r="H71" s="40"/>
      <c r="I71" s="5" t="s">
        <v>10</v>
      </c>
      <c r="J71" s="10">
        <f>AVERAGE(J2:J69)</f>
        <v>25772988.794002321</v>
      </c>
      <c r="K71" s="10">
        <f>AVERAGE(K2:K69)</f>
        <v>2800044.1911764704</v>
      </c>
      <c r="L71" s="31">
        <f>AVERAGE(L2:L69)</f>
        <v>9.8348132170366601E-2</v>
      </c>
      <c r="M71" s="10">
        <f>AVERAGE(M2:M69)</f>
        <v>5683836.3823529407</v>
      </c>
      <c r="N71" s="7">
        <f>AVERAGE(N2:N69)</f>
        <v>0.21173971088992377</v>
      </c>
      <c r="O71" s="10">
        <f>AVERAGE(O2:O69)</f>
        <v>3823008.5</v>
      </c>
      <c r="P71" s="7">
        <f>AVERAGE(P2:P69)</f>
        <v>1.5447625221526085E-2</v>
      </c>
      <c r="Q71" s="10">
        <f>AVERAGE(Q2:Q69)</f>
        <v>332714.04411764705</v>
      </c>
      <c r="R71" s="7">
        <f>AVERAGE(R2:R69)</f>
        <v>1.5061274382960821E-2</v>
      </c>
      <c r="S71" s="11">
        <f>AVERAGE(S2:S69)</f>
        <v>0.93537435294117666</v>
      </c>
      <c r="T71" s="11"/>
      <c r="U71" s="10">
        <f>AVERAGE(U2:U69)</f>
        <v>16506628.470588235</v>
      </c>
      <c r="V71" s="7">
        <f>AVERAGE(V2:V69)</f>
        <v>0.65940325731020899</v>
      </c>
    </row>
    <row r="72" spans="1:22" x14ac:dyDescent="0.25">
      <c r="C72" s="5"/>
      <c r="D72" s="5"/>
      <c r="E72" s="5"/>
      <c r="F72" s="21"/>
      <c r="G72" s="21"/>
      <c r="H72" s="21"/>
      <c r="I72" s="5" t="s">
        <v>11</v>
      </c>
      <c r="K72" s="10"/>
      <c r="L72" s="31">
        <f>K70/TOTALTDC</f>
        <v>0.1086425875383174</v>
      </c>
      <c r="N72" s="7">
        <f>M70/TOTALTDC</f>
        <v>0.22053462358528</v>
      </c>
      <c r="O72" s="10"/>
      <c r="P72" s="7">
        <f>O70/TOTALTDC</f>
        <v>1.7451049603801432E-2</v>
      </c>
      <c r="Q72" s="10"/>
      <c r="R72" s="7">
        <f>Q70/TOTALTDC</f>
        <v>1.2909408636187107E-2</v>
      </c>
      <c r="S72" s="11"/>
      <c r="T72" s="11"/>
      <c r="U72" s="10"/>
      <c r="V72" s="7">
        <f>U70/TOTALTDC</f>
        <v>0.64046233064088876</v>
      </c>
    </row>
    <row r="73" spans="1:22" ht="2.25" customHeight="1" x14ac:dyDescent="0.25">
      <c r="A73" s="12"/>
      <c r="B73" s="13"/>
      <c r="C73" s="13"/>
      <c r="D73" s="13"/>
      <c r="E73" s="13"/>
      <c r="F73" s="22"/>
      <c r="G73" s="22"/>
      <c r="H73" s="22"/>
      <c r="I73" s="22"/>
      <c r="J73" s="14"/>
      <c r="K73" s="14"/>
      <c r="L73" s="15"/>
      <c r="M73" s="14"/>
      <c r="N73" s="15"/>
      <c r="O73" s="14"/>
      <c r="P73" s="14"/>
      <c r="Q73" s="14"/>
      <c r="R73" s="14"/>
      <c r="S73" s="16"/>
      <c r="T73" s="16"/>
      <c r="U73" s="14"/>
      <c r="V73" s="15"/>
    </row>
    <row r="75" spans="1:22" ht="15" customHeight="1" x14ac:dyDescent="0.25">
      <c r="A75" s="42" t="s">
        <v>15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ht="15" customHeight="1" x14ac:dyDescent="0.25">
      <c r="A76" s="42" t="s">
        <v>21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8" spans="1:22" x14ac:dyDescent="0.25">
      <c r="K78" s="17"/>
      <c r="M78" s="18"/>
      <c r="O78" s="17"/>
    </row>
    <row r="79" spans="1:22" x14ac:dyDescent="0.25">
      <c r="M79" s="17"/>
      <c r="U79" s="17"/>
    </row>
    <row r="80" spans="1:22" x14ac:dyDescent="0.25">
      <c r="K80" s="18"/>
      <c r="M80" s="18"/>
    </row>
    <row r="81" spans="1:10" x14ac:dyDescent="0.25">
      <c r="A81" s="35"/>
      <c r="F81" s="34"/>
      <c r="G81" s="34"/>
      <c r="H81" s="34"/>
      <c r="I81" s="34"/>
      <c r="J81" s="34"/>
    </row>
    <row r="83" spans="1:10" x14ac:dyDescent="0.25">
      <c r="A83" s="23"/>
      <c r="F83" s="36"/>
      <c r="G83" s="36"/>
      <c r="H83" s="36"/>
      <c r="I83" s="36"/>
    </row>
  </sheetData>
  <sortState ref="A33:B61">
    <sortCondition ref="A33"/>
  </sortState>
  <mergeCells count="2">
    <mergeCell ref="A75:V75"/>
    <mergeCell ref="A76:V76"/>
  </mergeCells>
  <printOptions horizontalCentered="1"/>
  <pageMargins left="0.5" right="0.5" top="0.75" bottom="0.75" header="0.3" footer="0.3"/>
  <pageSetup paperSize="5" scale="46" fitToHeight="3" orientation="landscape" r:id="rId1"/>
  <headerFooter>
    <oddHeader>&amp;C&amp;"Times New Roman,Bold"&amp;12CALIFORNIA TAX CREDIT ALLOCATION COMMITTEE
Financing Breakdown for 2019 9% Allocations</oddHeader>
    <oddFooter>&amp;C&amp;"Times New Roman,Regular"&amp;10Page &amp;P of &amp;N</oddFooter>
  </headerFooter>
  <rowBreaks count="1" manualBreakCount="1">
    <brk id="6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9% financing</vt:lpstr>
      <vt:lpstr>'9% financing'!Print_Area</vt:lpstr>
      <vt:lpstr>'9%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Ferguson, Gina</cp:lastModifiedBy>
  <cp:lastPrinted>2020-04-03T23:26:01Z</cp:lastPrinted>
  <dcterms:created xsi:type="dcterms:W3CDTF">2013-03-05T18:46:27Z</dcterms:created>
  <dcterms:modified xsi:type="dcterms:W3CDTF">2020-04-03T23:28:40Z</dcterms:modified>
</cp:coreProperties>
</file>